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Прил.2" sheetId="1" r:id="rId1"/>
    <sheet name="Прил_3" sheetId="2" r:id="rId2"/>
    <sheet name="Прил 4" sheetId="3" r:id="rId3"/>
    <sheet name="Прил.5" sheetId="4" r:id="rId4"/>
    <sheet name="Прил.6" sheetId="5" r:id="rId5"/>
    <sheet name="прил.7" sheetId="6" r:id="rId6"/>
    <sheet name="пр. 8" sheetId="7" r:id="rId7"/>
    <sheet name="Прил.9" sheetId="8" r:id="rId8"/>
    <sheet name="Пр_10" sheetId="9" r:id="rId9"/>
    <sheet name="Пр_11" sheetId="10" r:id="rId10"/>
  </sheets>
  <externalReferences>
    <externalReference r:id="rId13"/>
  </externalReferences>
  <definedNames>
    <definedName name="__bookmark_1" localSheetId="2">'Прил 4'!$A$7:$J$906</definedName>
    <definedName name="__bookmark_1" localSheetId="1">'Прил_3'!$A$7:$G$825</definedName>
    <definedName name="__bookmark_1">'Прил.5'!$A$7:$J$661</definedName>
    <definedName name="_xlnm.Print_Titles" localSheetId="2">'Прил 4'!$7:$8</definedName>
    <definedName name="_xlnm.Print_Titles" localSheetId="3">'Прил.5'!$7:$8</definedName>
    <definedName name="_xlnm.Print_Titles" localSheetId="1">'Прил_3'!$7:$7</definedName>
    <definedName name="_xlnm.Print_Area" localSheetId="6">'пр. 8'!$A$1:$D$14</definedName>
    <definedName name="_xlnm.Print_Area" localSheetId="2">'Прил 4'!$A$1:$J$906</definedName>
    <definedName name="_xlnm.Print_Area" localSheetId="0">'Прил.2'!$A$1:$H$53</definedName>
    <definedName name="_xlnm.Print_Area" localSheetId="3">'Прил.5'!$A$1:$J$661</definedName>
    <definedName name="_xlnm.Print_Area" localSheetId="4">'Прил.6'!$A$1:$G$12</definedName>
    <definedName name="_xlnm.Print_Area" localSheetId="5">'прил.7'!$A$1:$D$17</definedName>
    <definedName name="_xlnm.Print_Area" localSheetId="1">'Прил_3'!$A$1:$I$825</definedName>
  </definedNames>
  <calcPr fullCalcOnLoad="1"/>
</workbook>
</file>

<file path=xl/sharedStrings.xml><?xml version="1.0" encoding="utf-8"?>
<sst xmlns="http://schemas.openxmlformats.org/spreadsheetml/2006/main" count="11573" uniqueCount="683">
  <si>
    <t>Приложение № 5</t>
  </si>
  <si>
    <t>тыс. рублей</t>
  </si>
  <si>
    <t>Наименование</t>
  </si>
  <si>
    <t>ЦСР</t>
  </si>
  <si>
    <t>Рз</t>
  </si>
  <si>
    <t>Пр</t>
  </si>
  <si>
    <t>ВР</t>
  </si>
  <si>
    <t>ГР</t>
  </si>
  <si>
    <t>ВСЕГО</t>
  </si>
  <si>
    <t>Муниципальная программа "Повышение безопасности дорожного движения в Сусуманском районе"</t>
  </si>
  <si>
    <t>7D 0 00 00000</t>
  </si>
  <si>
    <t>Основное мероприятие "Обеспечение реализации программы"</t>
  </si>
  <si>
    <t>7D 0 01 00000</t>
  </si>
  <si>
    <t>Реконструкция уличного освещения улично-дорожной сети (монтаж светодиодных светильников, текущий ремонт и обслуживание щитов управления уличным освещением)</t>
  </si>
  <si>
    <t>7D 0 01 95460</t>
  </si>
  <si>
    <t>НАЦИОНАЛЬНАЯ ЭКОНОМИКА</t>
  </si>
  <si>
    <t>04</t>
  </si>
  <si>
    <t>Дорожное хозяйство (дорожные фонды)</t>
  </si>
  <si>
    <t>09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</si>
  <si>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</si>
  <si>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</si>
  <si>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</si>
  <si>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</si>
  <si>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Управление городского хозяйства и жизнеобеспечения территории Сусуманского муниципального округа Магаданской области</t>
  </si>
  <si>
    <t>727</t>
  </si>
  <si>
    <t>Муниципальная программа "Развитие культуры в Сусуманском районе"</t>
  </si>
  <si>
    <t>7E 0 00 00000</t>
  </si>
  <si>
    <t>Основное мероприятие "Сохранение культурного наследия и творческого потенциала"</t>
  </si>
  <si>
    <t>7E 0 02 00000</t>
  </si>
  <si>
    <t>КУЛЬТУРА, КИНЕМАТОГРАФИЯ</t>
  </si>
  <si>
    <t>08</t>
  </si>
  <si>
    <t>Культура</t>
  </si>
  <si>
    <t>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</si>
  <si>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</si>
  <si>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</si>
  <si>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</si>
  <si>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</si>
  <si>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Управление по делам молодежи, культуре и спорту администрации Сусуманского муниципального округа Магаданской области</t>
  </si>
  <si>
    <t>726</t>
  </si>
  <si>
    <t>Проведение и участие в конкурсах, фестивалях, выставках, концертах, мастер- классах</t>
  </si>
  <si>
    <t>7E 0 02 96120</t>
  </si>
  <si>
    <t>Другие вопросы в области культуры, кинематографии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</si>
  <si>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</si>
  <si>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</si>
  <si>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</si>
  <si>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</si>
  <si>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Основное мероприятие "Обеспечение выполнения функций органами местного самоуправления Сусуманского муниципального округа и находящимися в их ведении муниципальными учреждениями"</t>
  </si>
  <si>
    <t>7E 0 03 00000</t>
  </si>
  <si>
    <t>Единая субвенция</t>
  </si>
  <si>
    <t>7E 0 03 74200</t>
  </si>
  <si>
    <t>Муниципальная программа "Развитие системы обращения с отходами производства и потребления в Сусуманском районе"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</si>
  <si>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</si>
  <si>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</si>
  <si>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</si>
  <si>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Строительство, обустройство действующих полигонов размещения ТКО</t>
  </si>
  <si>
    <t>7F 0 01 93710</t>
  </si>
  <si>
    <t>ОХРАНА ОКРУЖАЮЩЕЙ СРЕДЫ</t>
  </si>
  <si>
    <t>06</t>
  </si>
  <si>
    <t>Другие вопросы в области охраны окружающей среды</t>
  </si>
  <si>
    <t>05</t>
  </si>
  <si>
    <t>Основное мероприятие «Обустройство объектов размещения отходов на территории муниципальных образований Магаданской области»</t>
  </si>
  <si>
    <t>7F 0 03 00000</t>
  </si>
  <si>
    <t>Обустройство объектов размещения отходов на территории Сусуманского муниципального округа</t>
  </si>
  <si>
    <t>7F 0 03 S3П09</t>
  </si>
  <si>
    <t>Муниципальная программа "Переселение граждан из аварийного жилищного фонда в Сусуманском районе"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</si>
  <si>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</si>
  <si>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</si>
  <si>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</si>
  <si>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районе Магаданской области</t>
  </si>
  <si>
    <t>7G 0 01 61110</t>
  </si>
  <si>
    <t>ЖИЛИЩНО-КОММУНАЛЬНОЕ ХОЗЯЙСТВО</t>
  </si>
  <si>
    <t>Жилищное хозяйство</t>
  </si>
  <si>
    <t>Обеспечение мероприятий по переселению граждан из аварийного жилищного фонда за счет средств, поступающих от Фонда содействия развития территорий</t>
  </si>
  <si>
    <t>7G 0 01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</si>
  <si>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</si>
  <si>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</si>
  <si>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</si>
  <si>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</si>
  <si>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</si>
  <si>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</si>
  <si>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</si>
  <si>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</si>
  <si>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мероприятий по переселению граждан из аварийного жилищного фонда за счет средств субъекта Российской Федерации</t>
  </si>
  <si>
    <t>7G 0 01 67484</t>
  </si>
  <si>
    <t>Реализация мероприятий по созданию безопасных и благоприятных условий проживания граждан</t>
  </si>
  <si>
    <t>7G 0 01 96650</t>
  </si>
  <si>
    <t>Восстановление и модернизация муниципального имущества в Сусуманском муниципальном округе Магаданской области</t>
  </si>
  <si>
    <t>7G 0 01 S1110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</si>
  <si>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районе"</t>
  </si>
  <si>
    <t>7L 0 00 00000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</si>
  <si>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</si>
  <si>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</si>
  <si>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</t>
  </si>
  <si>
    <t>7L 0 01 S3280</t>
  </si>
  <si>
    <t>СОЦИАЛЬНАЯ ПОЛИТИКА</t>
  </si>
  <si>
    <t>10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</si>
  <si>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</si>
  <si>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</si>
  <si>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</si>
  <si>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Администрация Сусуманского муниципального округа Магаданской области</t>
  </si>
  <si>
    <t>721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</si>
  <si>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</si>
  <si>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</si>
  <si>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</si>
  <si>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</si>
  <si>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ОБЩЕГОСУДАРСТВЕННЫЕ ВОПРОСЫ</t>
  </si>
  <si>
    <t>Другие общегосударственные вопросы</t>
  </si>
  <si>
    <t>13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</si>
  <si>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</si>
  <si>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</si>
  <si>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</si>
  <si>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</si>
  <si>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Расходы на выплаты персоналу государственных (муниципальных) органов</t>
  </si>
  <si>
    <t>120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</si>
  <si>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</si>
  <si>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</si>
  <si>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"Комплексное развитие систем коммунальной инфраструктуры в Сусуманском районе"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</si>
  <si>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</si>
  <si>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</si>
  <si>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</si>
  <si>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Подготовка коммунальной инфраструктуры населенных пунктов к отопительным периодам</t>
  </si>
  <si>
    <t>7N 0 01 62110</t>
  </si>
  <si>
    <t>Коммунальное хозяйство</t>
  </si>
  <si>
    <t>02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</si>
  <si>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</si>
  <si>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</si>
  <si>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Модернизация и реконструкция объектов инженерной и коммунальной инфраструктуры в населенных пунктах муниципальных округов Магаданской области за счет средств местного бюджета</t>
  </si>
  <si>
    <t>7N 0 01 98200</t>
  </si>
  <si>
    <t>Подготовка коммунальной инфраструктуры населенных пунктов к отопительным периодам за счет средств местного бюджета</t>
  </si>
  <si>
    <t>7N 0 01 S2110</t>
  </si>
  <si>
    <t>Муниципальная программа "Развитие образования в Сусуманском районе"</t>
  </si>
  <si>
    <t>7P 0 00 00000</t>
  </si>
  <si>
    <t>Основное мероприятие "Управление развитием отрасли образования"</t>
  </si>
  <si>
    <t>7P 0 02 00000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</si>
  <si>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</si>
  <si>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</si>
  <si>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ОБРАЗОВАНИЕ</t>
  </si>
  <si>
    <t>07</t>
  </si>
  <si>
    <t>Общее образование</t>
  </si>
  <si>
    <t>Комитет по образованию администрации Сусуманского муниципального округа Магаданской области</t>
  </si>
  <si>
    <t>725</t>
  </si>
  <si>
    <t>Субсидии бюджетам городских округов на реализацию мероприятий по модернизации школьных систем образования в части оснащения недостающими или нуждающимися в замене на объектах капитального ремонта средствами обучения и воспитания</t>
  </si>
  <si>
    <t>7P 0 02 L7500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</si>
  <si>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</si>
  <si>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</si>
  <si>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</si>
  <si>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</si>
  <si>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</t>
  </si>
  <si>
    <t>7P 0 04 74180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</si>
  <si>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</si>
  <si>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</si>
  <si>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</si>
  <si>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</si>
  <si>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Другие вопросы в области образования</t>
  </si>
  <si>
    <t>Социальное обеспечение и иные выплаты населению</t>
  </si>
  <si>
    <t>300</t>
  </si>
  <si>
    <t>Премии и гранты</t>
  </si>
  <si>
    <t>350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</si>
  <si>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</si>
  <si>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</si>
  <si>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7P 0 08 74200</t>
  </si>
  <si>
    <t>Дошкольное образование</t>
  </si>
  <si>
    <t>Дополнительное образование детей</t>
  </si>
  <si>
    <t>03</t>
  </si>
  <si>
    <t>Основное мероприятие "Обеспечение персонифицированного финансирования дополнительного образования"</t>
  </si>
  <si>
    <t>7P 0 09 00000</t>
  </si>
  <si>
    <t>Субсидия Магаданскому областному государственному автономному учреждению дополнительного профессионального образования "Институт развития образования и повышения квалификации педагогических кадров" на развитие системы персонифицированного финансирования дополнительного образования</t>
  </si>
  <si>
    <t>7P 0 09 91520</t>
  </si>
  <si>
    <t>Основное мероприятие "Обновление материально-технической базы для формирования у обучающихся современных технологических и гуманитарных навыков "</t>
  </si>
  <si>
    <t>7P 0 E1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</si>
  <si>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- Создание центров цифрового образования детей</t>
  </si>
  <si>
    <t>7P 0 E1 51720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</si>
  <si>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</si>
  <si>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</si>
  <si>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</si>
  <si>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7P 0 E4 52130</t>
  </si>
  <si>
    <t>Основоное мероприятие"Проведение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</si>
  <si>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7P 0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</si>
  <si>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</si>
  <si>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7P 0 EВ 51790</t>
  </si>
  <si>
    <t>Муниципальная программа "Развитие муниципальной службы в Сусуманском районе"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</si>
  <si>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</si>
  <si>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</si>
  <si>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</si>
  <si>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</si>
  <si>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</si>
  <si>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"Содержание автомобильных дорог общего пользования местного значения в Сусуманском районе"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</si>
  <si>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</si>
  <si>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</si>
  <si>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</si>
  <si>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муниципального округа</t>
  </si>
  <si>
    <t>7S 0 01 95310</t>
  </si>
  <si>
    <t>Муниципальная программа "Противодействие экстремизму и профилактика терроризма в Сусуманском районе"</t>
  </si>
  <si>
    <t>7V 0 00 00000</t>
  </si>
  <si>
    <t>Основное мероприятие "Организационные и пропагандистские мероприятия по профилактике экстремизма и терроризма"</t>
  </si>
  <si>
    <t>7V 0 01 00000</t>
  </si>
  <si>
    <t>Приобретение, изготовление баннеров и иной наглядной продукции антитеррористической направленности</t>
  </si>
  <si>
    <t>7V 0 01 95160</t>
  </si>
  <si>
    <t>Основное мероприятие "Проведение мероприятий по антитеррористической защищенности объектов с массовым пребыванием людей"</t>
  </si>
  <si>
    <t>7V 0 02 00000</t>
  </si>
  <si>
    <t>Установка видеонаблюдения</t>
  </si>
  <si>
    <t>7V 0 02 95100</t>
  </si>
  <si>
    <t>ФИЗИЧЕСКАЯ КУЛЬТУРА И СПОРТ</t>
  </si>
  <si>
    <t>11</t>
  </si>
  <si>
    <t>Другие вопросы в области физической культуры и спорта</t>
  </si>
  <si>
    <t>Муниципальная программа "Благоустройство в Сусуманском районе"</t>
  </si>
  <si>
    <t>7Z 0 00 00000</t>
  </si>
  <si>
    <t>7Z 0 01 00000</t>
  </si>
  <si>
    <t>Мероприятия по благоустройству территории Сусуманского муниципального округа</t>
  </si>
  <si>
    <t>7Z 0 01 92010</t>
  </si>
  <si>
    <t>Благоустройство</t>
  </si>
  <si>
    <t>Основное мероприятие «Реализация проекта «1000 дворов»</t>
  </si>
  <si>
    <t>7Z 0 03 00000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</si>
  <si>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</si>
  <si>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7Z 0 03 55050</t>
  </si>
  <si>
    <t>Муниципальная программа "Безопасность образовательного процесса в образовательных учреждениях в Сусуманском районе"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</si>
  <si>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</si>
  <si>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</si>
  <si>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</si>
  <si>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</si>
  <si>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</si>
  <si>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Установка пропускных систем</t>
  </si>
  <si>
    <t>7Б 0 01 93300</t>
  </si>
  <si>
    <t>7Б 0 01 95100</t>
  </si>
  <si>
    <t>Замена входных дверей</t>
  </si>
  <si>
    <t>7Б 0 01 95180</t>
  </si>
  <si>
    <t>Муниципальная программа "Патриотическое воспитание в Сусуманском районе"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</si>
  <si>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</si>
  <si>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</si>
  <si>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</si>
  <si>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</si>
  <si>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</si>
  <si>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Молодежная политика</t>
  </si>
  <si>
    <t>Проведение мероприятий и приобретение продуктовых наборов для семей мобилизованных граждан</t>
  </si>
  <si>
    <t>7В 0 01 92420</t>
  </si>
  <si>
    <t>Муниципальная программа "Содействие в расселении граждан в Сусуманском районе"</t>
  </si>
  <si>
    <t>7Г 0 00 00000</t>
  </si>
  <si>
    <t>Основное мероприятие "Оптимизация системы расселения в Сусуманском муниципальном округе"</t>
  </si>
  <si>
    <t>7Г 0 01 00000</t>
  </si>
  <si>
    <t>Оптимизация жилищного фонда в виде расселения</t>
  </si>
  <si>
    <t>7Г 0 01 96610</t>
  </si>
  <si>
    <t>Муниципальная программа "Одаренные дети Сусуманского района"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</si>
  <si>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</si>
  <si>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</si>
  <si>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</si>
  <si>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</si>
  <si>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</si>
  <si>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</si>
  <si>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</si>
  <si>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</si>
  <si>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</si>
  <si>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Социальные выплаты гражданам, кроме публичных нормативных социальных выплат</t>
  </si>
  <si>
    <t>320</t>
  </si>
  <si>
    <t>Муниципальная программа "Развитие малого и среднего предпринимательства в Сусуманском районе"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</si>
  <si>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</si>
  <si>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</si>
  <si>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</si>
  <si>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</si>
  <si>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S3360</t>
  </si>
  <si>
    <t>Другие вопросы в области национальной экономики</t>
  </si>
  <si>
    <t>12</t>
  </si>
  <si>
    <t>Муниципальная программа "Формирование современной городской среды в Сусуманском районе"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</si>
  <si>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</si>
  <si>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</si>
  <si>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</si>
  <si>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Создание комфортной городской среды в малых городах и исторических поселениях-победителях Всеросийского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</si>
  <si>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7К 0 01 5424F</t>
  </si>
  <si>
    <t>Благоустройство территории объекта «Городской парк г.Сусуман Магаданской области»</t>
  </si>
  <si>
    <t>7К 0 01 69630</t>
  </si>
  <si>
    <t>Благоустройство общественной территории в г. Сусуман</t>
  </si>
  <si>
    <t>7К 0 01 99200</t>
  </si>
  <si>
    <t>Муниципальная программа "Лето-детям Сусуманского района"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</si>
  <si>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</si>
  <si>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</si>
  <si>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</si>
  <si>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</si>
  <si>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S4300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</si>
  <si>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</si>
  <si>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</si>
  <si>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</si>
  <si>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</si>
  <si>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Муниципальная программа "Развитие молодежной политики в Сусуманском районе"</t>
  </si>
  <si>
    <t>7М 0 00 00000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</si>
  <si>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</si>
  <si>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</si>
  <si>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</si>
  <si>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</si>
  <si>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</si>
  <si>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</si>
  <si>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</si>
  <si>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</si>
  <si>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</si>
  <si>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</si>
  <si>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Муниципальная программа "Развитие торговли в Сусуманском районе"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</si>
  <si>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</si>
  <si>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</si>
  <si>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</si>
  <si>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</si>
  <si>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</si>
  <si>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Муниципальная программа "Пожарная безопасность в Сусуманском районе"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</si>
  <si>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</si>
  <si>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</si>
  <si>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</si>
  <si>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</si>
  <si>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</si>
  <si>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Обработка сгораемых конструкций огнезащитными составами</t>
  </si>
  <si>
    <t>7П 0 01 94200</t>
  </si>
  <si>
    <t>Приобретение и заправка огнетушителей, средств индивидуальной защиты</t>
  </si>
  <si>
    <t>7П 0 01 94300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</si>
  <si>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</si>
  <si>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</si>
  <si>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</si>
  <si>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</si>
  <si>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</si>
  <si>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</si>
  <si>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Реализация мероприятий по оборудованию квартир отдельных категорий граждан автономными пожарными извещателями и по их техническому обслуживанию за счет средств местного бюджета</t>
  </si>
  <si>
    <t>7П 0 01 S0720</t>
  </si>
  <si>
    <t>Реализация мероприятий по оборудованию жилых помещений отдельных категорий граждан автономными пожарными извещателями и по их техническому обслуживанию</t>
  </si>
  <si>
    <t>7П 0 01 S3010</t>
  </si>
  <si>
    <t>Муниципальная программа "Профилактика правонарушений и борьба с преступностью в Сусуманском районе"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</si>
  <si>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</si>
  <si>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</si>
  <si>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</si>
  <si>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</si>
  <si>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</si>
  <si>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</si>
  <si>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</si>
  <si>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</si>
  <si>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</si>
  <si>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</si>
  <si>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</si>
  <si>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Муниципальная программа "Развитие физической культуры и спорта в Сусуманском районе"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</si>
  <si>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</si>
  <si>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</si>
  <si>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</si>
  <si>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74200</t>
  </si>
  <si>
    <t>Спорт высших достижений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</si>
  <si>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</si>
  <si>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</si>
  <si>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</si>
  <si>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</si>
  <si>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</si>
  <si>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</si>
  <si>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</si>
  <si>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</si>
  <si>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Муниципальная программа "Защита населения и территории от чрезвычайных ситуаций природного и техногенного характера в Сусуманском районе"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</si>
  <si>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</si>
  <si>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муниципального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</si>
  <si>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</si>
  <si>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</si>
  <si>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</si>
  <si>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</si>
  <si>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</si>
  <si>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«Резерв материальных ресурсов для оперативного решения вопросов местного значения Сусуманского муниципального округа»</t>
  </si>
  <si>
    <t>7Ч 0 03 00000</t>
  </si>
  <si>
    <t>Приобретение технических средств и создание материального резерва для оперативного решения вопросов местного значения Сусуманского муниципального округа</t>
  </si>
  <si>
    <t>7Ч 0 03 96420</t>
  </si>
  <si>
    <t>Комитет по управлению муниципальным имуществом администрации Сусуманского муниципального округа Магаданской области</t>
  </si>
  <si>
    <t>724</t>
  </si>
  <si>
    <t>Муниципальная программа "Здоровье обучающихся и воспитанников в Сусуманском районе"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</si>
  <si>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</si>
  <si>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</si>
  <si>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</si>
  <si>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Укрепление материально- технической базы медицинских кабинетов</t>
  </si>
  <si>
    <t>7Ю 0 01 92520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</si>
  <si>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</si>
  <si>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</si>
  <si>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</si>
  <si>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</si>
  <si>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Организация питания в общеобразовательных учреждениях</t>
  </si>
  <si>
    <t>7Ю 0 01 S3090</t>
  </si>
  <si>
    <t>Муниципальная программа "Финансовая поддержка организациям коммунального комплекса в Сусуманском районе"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</si>
  <si>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</si>
  <si>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</si>
  <si>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</si>
  <si>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</si>
  <si>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</si>
  <si>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Приложение № 4</t>
  </si>
  <si>
    <t>тыс. руб.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</si>
  <si>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</si>
  <si>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 Сусуманского муниципального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</si>
  <si>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</si>
  <si>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</si>
  <si>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</si>
  <si>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</si>
  <si>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</si>
  <si>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</si>
  <si>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</si>
  <si>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</si>
  <si>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</si>
  <si>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</si>
  <si>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</si>
  <si>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</si>
  <si>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</si>
  <si>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</si>
  <si>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</si>
  <si>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</si>
  <si>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</si>
  <si>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</si>
  <si>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</si>
  <si>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</si>
  <si>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</si>
  <si>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Исполнение судебных актов</t>
  </si>
  <si>
    <t>830</t>
  </si>
  <si>
    <t>Р2 4 00 00550</t>
  </si>
  <si>
    <t>Другие гарантии и компенсации</t>
  </si>
  <si>
    <t>Р2 4 00 00560</t>
  </si>
  <si>
    <t>Расходы за счет федерального бюджета за достижение показателей деятельности органов местного самоуправления</t>
  </si>
  <si>
    <t>Р2 4 00 55491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</si>
  <si>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</si>
  <si>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</si>
  <si>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</si>
  <si>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</si>
  <si>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</si>
  <si>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</si>
  <si>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</si>
  <si>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</si>
  <si>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</si>
  <si>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</si>
  <si>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</si>
  <si>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</si>
  <si>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</si>
  <si>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</si>
  <si>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</si>
  <si>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</si>
  <si>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</si>
  <si>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</si>
  <si>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</si>
  <si>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</si>
  <si>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</si>
  <si>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</si>
  <si>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</si>
  <si>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</si>
  <si>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</si>
  <si>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</si>
  <si>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</si>
  <si>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</si>
  <si>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Другие вопросы в области жилищно-коммунального хозяйства</t>
  </si>
  <si>
    <t>Поддержка коммунального хозяйства</t>
  </si>
  <si>
    <t>К1 0 00 00000</t>
  </si>
  <si>
    <t>Неустойка и судебные расходы на основании вступивших в законную силу судебных актов</t>
  </si>
  <si>
    <t>К1 0 00 08190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</si>
  <si>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</si>
  <si>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</si>
  <si>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</si>
  <si>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</si>
  <si>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</si>
  <si>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</si>
  <si>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</si>
  <si>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</si>
  <si>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</si>
  <si>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</si>
  <si>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</si>
  <si>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</si>
  <si>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Дополнительные меры социальной поддержки гражданам, призванными на военную службу по мобилизации</t>
  </si>
  <si>
    <t>Р7 0 00 00000</t>
  </si>
  <si>
    <t>Реализация мер социальной поддержки мобилизированных граждан и членов их семей</t>
  </si>
  <si>
    <t>Р7 0 00 00130</t>
  </si>
  <si>
    <t>Иные выплаты населению</t>
  </si>
  <si>
    <t>360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</si>
  <si>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</si>
  <si>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</si>
  <si>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</si>
  <si>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</si>
  <si>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</si>
  <si>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</si>
  <si>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</si>
  <si>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</si>
  <si>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Управление муниципальными финансами</t>
  </si>
  <si>
    <t>М3 0 00 00000</t>
  </si>
  <si>
    <t>М3 0 00 00550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</si>
  <si>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</si>
  <si>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</si>
  <si>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</si>
  <si>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Собрание представителей Сусуманского муниципального округа Магаданской области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</si>
  <si>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</si>
  <si>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</si>
  <si>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</si>
  <si>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</si>
  <si>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</si>
  <si>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</si>
  <si>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</si>
  <si>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</si>
  <si>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Обеспечения ведения обособленного учета дотации с отражением в сводной бюджетной росписи, бухгалтерском учете хозяйственных операций, производимых за счет дотации</t>
  </si>
  <si>
    <t>М1 0 00 72114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</si>
  <si>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</si>
  <si>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</si>
  <si>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</si>
  <si>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</si>
  <si>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</si>
  <si>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</si>
  <si>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М2 0 00 00990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</si>
  <si>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</si>
  <si>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</si>
  <si>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</si>
  <si>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</si>
  <si>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</si>
  <si>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</si>
  <si>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</si>
  <si>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Детские дошкольные учреждения</t>
  </si>
  <si>
    <t>Д1 0 00 00000</t>
  </si>
  <si>
    <t>Д1 0 00 00550</t>
  </si>
  <si>
    <t>Д1 0 00 00560</t>
  </si>
  <si>
    <t>Д1 0 00 00990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</si>
  <si>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</si>
  <si>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</si>
  <si>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</si>
  <si>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</si>
  <si>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</si>
  <si>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</si>
  <si>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</si>
  <si>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</si>
  <si>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</si>
  <si>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</si>
  <si>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В1 0 00 72114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</si>
  <si>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</si>
  <si>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</si>
  <si>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</si>
  <si>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</si>
  <si>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</si>
  <si>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</si>
  <si>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</si>
  <si>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</si>
  <si>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</si>
  <si>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</si>
  <si>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</si>
  <si>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</si>
  <si>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</si>
  <si>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</si>
  <si>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Д2 0 00 17010</t>
  </si>
  <si>
    <t>Д2 0 00 72114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</si>
  <si>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</si>
  <si>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</si>
  <si>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</si>
  <si>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</si>
  <si>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</si>
  <si>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</si>
  <si>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Ф1 0 00 72114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</si>
  <si>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</si>
  <si>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</si>
  <si>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</si>
  <si>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</si>
  <si>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Водное хозяйство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</si>
  <si>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</si>
  <si>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</si>
  <si>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</si>
  <si>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</si>
  <si>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</si>
  <si>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</si>
  <si>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</si>
  <si>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</si>
  <si>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Прочие мероприятия в области жилищного хозяйства</t>
  </si>
  <si>
    <t>Ж1 0 00 08030</t>
  </si>
  <si>
    <t>Прочие мероприятия в области коммунального хозяйства</t>
  </si>
  <si>
    <t>К1 0 00 08050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</si>
  <si>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</si>
  <si>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</si>
  <si>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</si>
  <si>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</si>
  <si>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</si>
  <si>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</si>
  <si>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</si>
  <si>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</si>
  <si>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</si>
  <si>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</si>
  <si>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</si>
  <si>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</si>
  <si>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</si>
  <si>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Организация прочих мероприятий при осуществлении деятельности при обращении с животными без владельцев</t>
  </si>
  <si>
    <t>Р1 8 00 08760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</si>
  <si>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</si>
  <si>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</si>
  <si>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</si>
  <si>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</si>
  <si>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</si>
  <si>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</si>
  <si>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Проведение работ по лесоустройсту городских лесов и разработке лесохозяйственного регламента в отношении городских лесов на территории Сусуманского муниципального округа</t>
  </si>
  <si>
    <t>К4 0 00 92030</t>
  </si>
  <si>
    <t>Контрольно-счетная палата Сусуманского муниципального округа Магаданской области</t>
  </si>
  <si>
    <t>728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</si>
  <si>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</si>
  <si>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</si>
  <si>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</si>
  <si>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00</t>
  </si>
  <si>
    <t>Резервный фонд исполнительного органа власти субъекта Российской Федерации (Правительство Магаданской области)</t>
  </si>
  <si>
    <t>Приложение № 3</t>
  </si>
  <si>
    <t>Приложение № 6</t>
  </si>
  <si>
    <t>Сумма на 2023 год</t>
  </si>
  <si>
    <t>КОМИТЕТ ПО ФИНАНСАМ АДМИНИСТРАЦИИ СУСУМАНСКОГО муниципального округа Магаданской области</t>
  </si>
  <si>
    <t>Код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</si>
  <si>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</si>
  <si>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</si>
  <si>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</si>
  <si>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</si>
  <si>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</si>
  <si>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</si>
  <si>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</si>
  <si>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</si>
  <si>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тыс.рублей</t>
  </si>
  <si>
    <t>Приложение № 7</t>
  </si>
  <si>
    <t>% исполнения</t>
  </si>
  <si>
    <t xml:space="preserve">от  05.2024 г. №  </t>
  </si>
  <si>
    <t>Приложение № 2</t>
  </si>
  <si>
    <t xml:space="preserve">Кассовое исполнение 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</si>
  <si>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</si>
  <si>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</si>
  <si>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</si>
  <si>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</si>
  <si>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</si>
  <si>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>Приложение № 8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</si>
  <si>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</si>
  <si>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</si>
  <si>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</si>
  <si>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</si>
  <si>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</si>
  <si>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Приложение № 9</t>
  </si>
  <si>
    <t>Социальная политика</t>
  </si>
  <si>
    <t>Приложение № 10</t>
  </si>
  <si>
    <t>ОТЧЕТ</t>
  </si>
  <si>
    <t>Наименование  показателя</t>
  </si>
  <si>
    <t>План (стоимость работ)</t>
  </si>
  <si>
    <t>Вид работ</t>
  </si>
  <si>
    <t>Профинансировано(тыс. руб.)</t>
  </si>
  <si>
    <t>Кассовые расходы (тыс. руб.)</t>
  </si>
  <si>
    <t>Грейдеровка, уборка снега, полив дорог</t>
  </si>
  <si>
    <t>ВСЕГО по дорожной деятельности в отношении автомобильных дорог местного значения</t>
  </si>
  <si>
    <t>МАУ "Универсал"</t>
  </si>
  <si>
    <t>ООО "Карьерные машины"</t>
  </si>
  <si>
    <t>Приложение № 11</t>
  </si>
  <si>
    <t>Дата, № распоряжения</t>
  </si>
  <si>
    <t>№                                                      (Сведения о бюджетной росписи)</t>
  </si>
  <si>
    <t>Получатель средств</t>
  </si>
  <si>
    <t>Расходы</t>
  </si>
  <si>
    <t>Код главы, РзПр,ЦСР,ВР, код цели.</t>
  </si>
  <si>
    <t>Выделено средств (рублей)</t>
  </si>
  <si>
    <t>Исполнено средств (рублей)</t>
  </si>
  <si>
    <t>Раздел,подраздел</t>
  </si>
  <si>
    <t>ЦС</t>
  </si>
  <si>
    <t>Эк.ст.</t>
  </si>
  <si>
    <t>Итого</t>
  </si>
  <si>
    <t>Структура муниципального долга на 01.01.2024</t>
  </si>
  <si>
    <t>Структура муниципальнго долга на 01.01.2025</t>
  </si>
  <si>
    <t>Структура муниципального долга  на 01.01.2026</t>
  </si>
  <si>
    <t>Кассовое исполнение за 2023 год</t>
  </si>
  <si>
    <t>Бюджет на 2023 год</t>
  </si>
  <si>
    <r>
      <t>Содержание автомобильных дорог общего пользования местного значения Сусуманского городского округа (</t>
    </r>
    <r>
      <rPr>
        <b/>
        <sz val="9"/>
        <rFont val="Times New Roman"/>
        <family val="1"/>
      </rPr>
      <t>ООО "Сусуманская дорожная компания"</t>
    </r>
    <r>
      <rPr>
        <sz val="9"/>
        <rFont val="Times New Roman"/>
        <family val="1"/>
      </rPr>
      <t>)</t>
    </r>
  </si>
  <si>
    <t>Выполнение работ по замене ламп уличного освещения Сусуманского МО Магаданской области</t>
  </si>
  <si>
    <t>Повышение безопасности дорожного движения на территории Сусуманского ГО</t>
  </si>
  <si>
    <t>Устройсво улично-дорожной сети</t>
  </si>
  <si>
    <t xml:space="preserve">Дорожная деятельность в отношении автомобильных дорог местного значения </t>
  </si>
  <si>
    <t>ИП Умаров З.Ш.</t>
  </si>
  <si>
    <t>Работы по уборке снега и льда с пешеходных частей автомобильных дорог</t>
  </si>
  <si>
    <t>Выполнение работ по ремонту остановочного павильона</t>
  </si>
  <si>
    <t>Выполнение работ по уборке крупногабаритного мусора с пешеходных частей автомобильных дорого Сусуманского МО</t>
  </si>
  <si>
    <t>Выполнение работ по ремонту 6-ти столбов освещения дорожной сети в г. Сусумане</t>
  </si>
  <si>
    <t>Устройсво линии освещения улично-дорожной сети в г. Сусумане и п. Мяунджа</t>
  </si>
  <si>
    <t>ИП Мальцев А.В.</t>
  </si>
  <si>
    <t>Приобретение и поставка светодиодных светильников для обустройства улично-дорожной сети Сусуманского МО</t>
  </si>
  <si>
    <t>ООО Технопарк "Импульс"</t>
  </si>
  <si>
    <t>Приобретение и доставка вил паллетных на экскаватор-погрузчик</t>
  </si>
  <si>
    <t>ООО ПК "Технология"</t>
  </si>
  <si>
    <t>Приобретение и поставка ограждений пластиковых для автомобильных дорог</t>
  </si>
  <si>
    <t>Выполнение работ по покосу травы, уборка крупногабаритного мусора с пешеходных частей и автомобильных дорог</t>
  </si>
  <si>
    <t>Ремонт уличного освещения Сусуманского МО Магаданской области</t>
  </si>
  <si>
    <t>Приобретение и поставка запчастей на спецтехнику</t>
  </si>
  <si>
    <t>ИП Сенюшкин С.А.</t>
  </si>
  <si>
    <t>Прочие работы по содержанию дорог</t>
  </si>
  <si>
    <t>Отчистка от снега и льда пешеходных частей автомобильных дорог общего пользования местного значения Сусуманского муниципального округа, уборка различных предметов и мусора с элементов автомобильной дороги</t>
  </si>
  <si>
    <t>Итого: на 31.12.2023</t>
  </si>
  <si>
    <t xml:space="preserve">к решению Собрания представителей Сусуманского муниципального округа Магаданской области "Об исполнении бюджета муниципального образования "Сусуманский муниципальный округ Магаданской области" за 2023 год"
</t>
  </si>
  <si>
    <t>Исполнение расходов бюджета муниципального образования "Сусуманский муниципальный округ Магаданской области" по разделам и подразделам  классификации расходов бюджетов Российской Федерации за 2023 год</t>
  </si>
  <si>
    <t>Исполнение расходов бюджета муниципального образования "Сусуманский муниципальный округ Магаданской области" по разделам и подразделам, целевым статьям и видам расходов  классификации расходов бюджетов Российской Федерации  за 2023 год</t>
  </si>
  <si>
    <t>Исполнение расходов бюджета муниципального образования "Сусуманский муниципальный округ Магаданской области по ведомственной структуре расходов бюджета муниципального образования "Сусуманский муниципальный округ Магаданской области" за 2023 год</t>
  </si>
  <si>
    <t>Исполнение муниципальных программ по бюджету муниципального образования "Сусуманский муниципальный округ Магаданской области"  за 2023 год</t>
  </si>
  <si>
    <t>Исполнение по источникам внутреннего финансирования дефицита бюджета муниципального образования "Сусуманский муниципальный округ Магаданской области" за 2023 год</t>
  </si>
  <si>
    <t xml:space="preserve">        Исполнение программы муниципальных внутренних заимствований муниципального образования "Сусуманский муниципальный округ Магаданской области" за 2023 год</t>
  </si>
  <si>
    <t xml:space="preserve">        Исполнение муниципального внутреннего долга муниципального образования "Сусуманский муниципальный округ Магаданской области"  в 2023 году</t>
  </si>
  <si>
    <t xml:space="preserve">  Исполнение публичных нормативных обязательств муниципального образования "Сусуманский муниципальный округ Магаданской области" за 2023 год</t>
  </si>
  <si>
    <t>об использовании бюджетных ассигнований дорожного фонда муниципального образования "Сусуманский муниципальный округ Магаданской области" за 2023 год.</t>
  </si>
  <si>
    <t xml:space="preserve">об использовании резервного фонда по бюджету муниципального образования «Сусуманский муниципальный округ Магаданской области» по состоянию на 01.01.2024 года </t>
  </si>
  <si>
    <t>Ф.Б.</t>
  </si>
  <si>
    <t>О.Б.</t>
  </si>
  <si>
    <t>М.Б.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</si>
</sst>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  <numFmt numFmtId="170" formatCode="#,##0.00_ ;\-#,##0.00\ 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1">
      <alignment horizontal="left" vertical="top" wrapText="1"/>
      <protection/>
    </xf>
    <xf numFmtId="0" fontId="51" fillId="0" borderId="2">
      <alignment horizontal="left" vertical="center" wrapText="1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2" fillId="26" borderId="3" applyNumberFormat="0" applyAlignment="0" applyProtection="0"/>
    <xf numFmtId="0" fontId="53" fillId="27" borderId="4" applyNumberFormat="0" applyAlignment="0" applyProtection="0"/>
    <xf numFmtId="0" fontId="5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8" borderId="9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169" fontId="3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169" fontId="4" fillId="0" borderId="12" xfId="0" applyNumberFormat="1" applyFont="1" applyFill="1" applyBorder="1" applyAlignment="1" applyProtection="1">
      <alignment horizontal="right" vertical="top" wrapText="1"/>
      <protection/>
    </xf>
    <xf numFmtId="169" fontId="0" fillId="0" borderId="0" xfId="0" applyNumberFormat="1" applyAlignment="1">
      <alignment/>
    </xf>
    <xf numFmtId="0" fontId="67" fillId="33" borderId="0" xfId="0" applyFont="1" applyFill="1" applyAlignment="1">
      <alignment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  <xf numFmtId="169" fontId="3" fillId="33" borderId="12" xfId="0" applyNumberFormat="1" applyFont="1" applyFill="1" applyBorder="1" applyAlignment="1" applyProtection="1">
      <alignment horizontal="right" vertical="top" wrapText="1"/>
      <protection/>
    </xf>
    <xf numFmtId="49" fontId="3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169" fontId="4" fillId="33" borderId="12" xfId="0" applyNumberFormat="1" applyFont="1" applyFill="1" applyBorder="1" applyAlignment="1" applyProtection="1">
      <alignment horizontal="right" vertical="top" wrapText="1"/>
      <protection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justify" vertical="top"/>
      <protection/>
    </xf>
    <xf numFmtId="0" fontId="67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/>
    </xf>
    <xf numFmtId="169" fontId="67" fillId="33" borderId="0" xfId="0" applyNumberFormat="1" applyFont="1" applyFill="1" applyBorder="1" applyAlignment="1">
      <alignment/>
    </xf>
    <xf numFmtId="0" fontId="3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12" xfId="0" applyNumberFormat="1" applyFont="1" applyFill="1" applyBorder="1" applyAlignment="1" applyProtection="1">
      <alignment horizontal="justify" vertical="top" wrapText="1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  <xf numFmtId="169" fontId="3" fillId="33" borderId="12" xfId="0" applyNumberFormat="1" applyFont="1" applyFill="1" applyBorder="1" applyAlignment="1" applyProtection="1">
      <alignment horizontal="right" vertical="top" wrapText="1"/>
      <protection/>
    </xf>
    <xf numFmtId="169" fontId="0" fillId="33" borderId="0" xfId="0" applyNumberFormat="1" applyFill="1" applyBorder="1" applyAlignment="1">
      <alignment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169" fontId="4" fillId="33" borderId="12" xfId="0" applyNumberFormat="1" applyFont="1" applyFill="1" applyBorder="1" applyAlignment="1" applyProtection="1">
      <alignment horizontal="right" vertical="top" wrapText="1"/>
      <protection/>
    </xf>
    <xf numFmtId="169" fontId="3" fillId="33" borderId="13" xfId="0" applyNumberFormat="1" applyFont="1" applyFill="1" applyBorder="1" applyAlignment="1" applyProtection="1">
      <alignment horizontal="right" vertical="top" wrapText="1"/>
      <protection/>
    </xf>
    <xf numFmtId="0" fontId="68" fillId="0" borderId="0" xfId="0" applyFont="1" applyAlignment="1">
      <alignment/>
    </xf>
    <xf numFmtId="0" fontId="68" fillId="33" borderId="0" xfId="0" applyFont="1" applyFill="1" applyAlignment="1">
      <alignment horizontal="justify" vertical="top"/>
    </xf>
    <xf numFmtId="0" fontId="10" fillId="0" borderId="0" xfId="55" applyFont="1" applyFill="1">
      <alignment/>
      <protection/>
    </xf>
    <xf numFmtId="0" fontId="10" fillId="0" borderId="0" xfId="55" applyFont="1" applyFill="1" applyAlignment="1">
      <alignment horizontal="right"/>
      <protection/>
    </xf>
    <xf numFmtId="0" fontId="69" fillId="0" borderId="14" xfId="0" applyFont="1" applyBorder="1" applyAlignment="1">
      <alignment horizontal="right"/>
    </xf>
    <xf numFmtId="0" fontId="10" fillId="0" borderId="15" xfId="55" applyFont="1" applyFill="1" applyBorder="1" applyAlignment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wrapText="1"/>
      <protection/>
    </xf>
    <xf numFmtId="0" fontId="69" fillId="33" borderId="15" xfId="0" applyFont="1" applyFill="1" applyBorder="1" applyAlignment="1">
      <alignment horizontal="center" wrapText="1"/>
    </xf>
    <xf numFmtId="0" fontId="69" fillId="0" borderId="15" xfId="0" applyFont="1" applyBorder="1" applyAlignment="1">
      <alignment horizontal="center" wrapText="1"/>
    </xf>
    <xf numFmtId="0" fontId="11" fillId="0" borderId="17" xfId="55" applyFont="1" applyFill="1" applyBorder="1" applyAlignment="1">
      <alignment horizontal="center" vertical="center"/>
      <protection/>
    </xf>
    <xf numFmtId="0" fontId="11" fillId="0" borderId="15" xfId="55" applyFont="1" applyFill="1" applyBorder="1" applyAlignment="1">
      <alignment horizontal="center" vertical="center"/>
      <protection/>
    </xf>
    <xf numFmtId="169" fontId="11" fillId="0" borderId="15" xfId="55" applyNumberFormat="1" applyFont="1" applyFill="1" applyBorder="1" applyAlignment="1">
      <alignment horizontal="center" vertical="center"/>
      <protection/>
    </xf>
    <xf numFmtId="0" fontId="10" fillId="0" borderId="17" xfId="55" applyFont="1" applyFill="1" applyBorder="1" applyAlignment="1">
      <alignment vertical="top" wrapText="1"/>
      <protection/>
    </xf>
    <xf numFmtId="169" fontId="10" fillId="0" borderId="17" xfId="55" applyNumberFormat="1" applyFont="1" applyFill="1" applyBorder="1" applyAlignment="1">
      <alignment horizontal="center"/>
      <protection/>
    </xf>
    <xf numFmtId="0" fontId="10" fillId="0" borderId="15" xfId="55" applyFont="1" applyFill="1" applyBorder="1">
      <alignment/>
      <protection/>
    </xf>
    <xf numFmtId="169" fontId="10" fillId="0" borderId="15" xfId="55" applyNumberFormat="1" applyFont="1" applyFill="1" applyBorder="1" applyAlignment="1">
      <alignment horizontal="center"/>
      <protection/>
    </xf>
    <xf numFmtId="0" fontId="10" fillId="0" borderId="15" xfId="55" applyFont="1" applyFill="1" applyBorder="1" applyAlignment="1">
      <alignment vertical="top" wrapText="1"/>
      <protection/>
    </xf>
    <xf numFmtId="0" fontId="9" fillId="0" borderId="0" xfId="55" applyFont="1" applyFill="1">
      <alignment/>
      <protection/>
    </xf>
    <xf numFmtId="0" fontId="9" fillId="0" borderId="0" xfId="55" applyAlignment="1">
      <alignment/>
      <protection/>
    </xf>
    <xf numFmtId="0" fontId="10" fillId="0" borderId="15" xfId="55" applyFont="1" applyFill="1" applyBorder="1" applyAlignment="1">
      <alignment horizontal="center" vertical="center" wrapText="1"/>
      <protection/>
    </xf>
    <xf numFmtId="0" fontId="10" fillId="0" borderId="15" xfId="55" applyFont="1" applyFill="1" applyBorder="1" applyAlignment="1">
      <alignment horizontal="center" vertical="top" wrapText="1"/>
      <protection/>
    </xf>
    <xf numFmtId="0" fontId="11" fillId="0" borderId="15" xfId="55" applyFont="1" applyFill="1" applyBorder="1" applyAlignment="1">
      <alignment horizontal="center" vertical="center" wrapText="1"/>
      <protection/>
    </xf>
    <xf numFmtId="0" fontId="11" fillId="0" borderId="15" xfId="55" applyFont="1" applyFill="1" applyBorder="1" applyAlignment="1">
      <alignment horizontal="center" vertical="top" wrapText="1"/>
      <protection/>
    </xf>
    <xf numFmtId="0" fontId="13" fillId="0" borderId="15" xfId="55" applyFont="1" applyFill="1" applyBorder="1" applyAlignment="1">
      <alignment vertical="top" wrapText="1"/>
      <protection/>
    </xf>
    <xf numFmtId="169" fontId="13" fillId="0" borderId="15" xfId="55" applyNumberFormat="1" applyFont="1" applyFill="1" applyBorder="1" applyAlignment="1">
      <alignment/>
      <protection/>
    </xf>
    <xf numFmtId="0" fontId="14" fillId="0" borderId="15" xfId="55" applyFont="1" applyFill="1" applyBorder="1" applyAlignment="1">
      <alignment vertical="top" wrapText="1"/>
      <protection/>
    </xf>
    <xf numFmtId="169" fontId="14" fillId="0" borderId="15" xfId="55" applyNumberFormat="1" applyFont="1" applyFill="1" applyBorder="1" applyAlignment="1">
      <alignment vertical="top" wrapText="1"/>
      <protection/>
    </xf>
    <xf numFmtId="169" fontId="14" fillId="0" borderId="15" xfId="55" applyNumberFormat="1" applyFont="1" applyFill="1" applyBorder="1">
      <alignment/>
      <protection/>
    </xf>
    <xf numFmtId="169" fontId="9" fillId="0" borderId="0" xfId="55" applyNumberFormat="1" applyFont="1" applyFill="1">
      <alignment/>
      <protection/>
    </xf>
    <xf numFmtId="0" fontId="13" fillId="0" borderId="15" xfId="55" applyFont="1" applyFill="1" applyBorder="1">
      <alignment/>
      <protection/>
    </xf>
    <xf numFmtId="169" fontId="13" fillId="0" borderId="15" xfId="55" applyNumberFormat="1" applyFont="1" applyFill="1" applyBorder="1">
      <alignment/>
      <protection/>
    </xf>
    <xf numFmtId="0" fontId="14" fillId="0" borderId="0" xfId="55" applyFont="1" applyFill="1" applyBorder="1" applyAlignment="1">
      <alignment vertical="top" wrapText="1"/>
      <protection/>
    </xf>
    <xf numFmtId="0" fontId="70" fillId="0" borderId="0" xfId="0" applyFont="1" applyAlignment="1">
      <alignment/>
    </xf>
    <xf numFmtId="0" fontId="15" fillId="0" borderId="12" xfId="0" applyNumberFormat="1" applyFont="1" applyFill="1" applyBorder="1" applyAlignment="1" applyProtection="1">
      <alignment horizontal="justify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169" fontId="15" fillId="0" borderId="12" xfId="0" applyNumberFormat="1" applyFont="1" applyFill="1" applyBorder="1" applyAlignment="1" applyProtection="1">
      <alignment horizontal="right" vertical="top" wrapText="1"/>
      <protection/>
    </xf>
    <xf numFmtId="0" fontId="7" fillId="0" borderId="12" xfId="0" applyNumberFormat="1" applyFont="1" applyFill="1" applyBorder="1" applyAlignment="1" applyProtection="1">
      <alignment horizontal="justify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169" fontId="7" fillId="0" borderId="12" xfId="0" applyNumberFormat="1" applyFont="1" applyFill="1" applyBorder="1" applyAlignment="1" applyProtection="1">
      <alignment horizontal="right" vertical="top" wrapText="1"/>
      <protection/>
    </xf>
    <xf numFmtId="0" fontId="71" fillId="0" borderId="0" xfId="0" applyFont="1" applyAlignment="1">
      <alignment/>
    </xf>
    <xf numFmtId="0" fontId="72" fillId="0" borderId="0" xfId="0" applyFont="1" applyFill="1" applyAlignment="1">
      <alignment/>
    </xf>
    <xf numFmtId="169" fontId="71" fillId="0" borderId="0" xfId="0" applyNumberFormat="1" applyFont="1" applyAlignment="1">
      <alignment/>
    </xf>
    <xf numFmtId="0" fontId="10" fillId="0" borderId="0" xfId="55" applyFont="1" applyAlignment="1">
      <alignment horizontal="right"/>
      <protection/>
    </xf>
    <xf numFmtId="0" fontId="9" fillId="0" borderId="0" xfId="55">
      <alignment/>
      <protection/>
    </xf>
    <xf numFmtId="0" fontId="10" fillId="0" borderId="0" xfId="55" applyFont="1" applyAlignment="1">
      <alignment horizontal="left"/>
      <protection/>
    </xf>
    <xf numFmtId="0" fontId="71" fillId="0" borderId="0" xfId="56" applyFont="1">
      <alignment/>
      <protection/>
    </xf>
    <xf numFmtId="0" fontId="0" fillId="0" borderId="0" xfId="56">
      <alignment/>
      <protection/>
    </xf>
    <xf numFmtId="0" fontId="69" fillId="0" borderId="0" xfId="56" applyFont="1">
      <alignment/>
      <protection/>
    </xf>
    <xf numFmtId="0" fontId="69" fillId="0" borderId="0" xfId="56" applyFont="1" applyFill="1">
      <alignment/>
      <protection/>
    </xf>
    <xf numFmtId="0" fontId="10" fillId="0" borderId="0" xfId="55" applyFont="1" applyAlignment="1">
      <alignment horizontal="center" vertical="center"/>
      <protection/>
    </xf>
    <xf numFmtId="0" fontId="73" fillId="0" borderId="0" xfId="56" applyFont="1">
      <alignment/>
      <protection/>
    </xf>
    <xf numFmtId="0" fontId="18" fillId="0" borderId="15" xfId="0" applyFont="1" applyFill="1" applyBorder="1" applyAlignment="1">
      <alignment horizontal="left" vertical="top" wrapText="1"/>
    </xf>
    <xf numFmtId="0" fontId="72" fillId="0" borderId="18" xfId="0" applyFont="1" applyBorder="1" applyAlignment="1">
      <alignment/>
    </xf>
    <xf numFmtId="169" fontId="72" fillId="0" borderId="19" xfId="0" applyNumberFormat="1" applyFont="1" applyFill="1" applyBorder="1" applyAlignment="1">
      <alignment horizontal="right"/>
    </xf>
    <xf numFmtId="0" fontId="10" fillId="0" borderId="0" xfId="55" applyFont="1" applyAlignment="1">
      <alignment/>
      <protection/>
    </xf>
    <xf numFmtId="0" fontId="10" fillId="0" borderId="0" xfId="55" applyFont="1">
      <alignment/>
      <protection/>
    </xf>
    <xf numFmtId="0" fontId="10" fillId="33" borderId="0" xfId="55" applyFont="1" applyFill="1" applyAlignment="1">
      <alignment horizontal="right"/>
      <protection/>
    </xf>
    <xf numFmtId="0" fontId="10" fillId="0" borderId="0" xfId="55" applyFont="1" applyAlignment="1">
      <alignment horizontal="right" vertical="top"/>
      <protection/>
    </xf>
    <xf numFmtId="0" fontId="17" fillId="34" borderId="0" xfId="55" applyFont="1" applyFill="1" applyAlignment="1">
      <alignment/>
      <protection/>
    </xf>
    <xf numFmtId="0" fontId="19" fillId="34" borderId="20" xfId="55" applyFont="1" applyFill="1" applyBorder="1" applyAlignment="1">
      <alignment/>
      <protection/>
    </xf>
    <xf numFmtId="0" fontId="19" fillId="34" borderId="15" xfId="55" applyFont="1" applyFill="1" applyBorder="1">
      <alignment/>
      <protection/>
    </xf>
    <xf numFmtId="0" fontId="19" fillId="34" borderId="20" xfId="55" applyFont="1" applyFill="1" applyBorder="1" applyAlignment="1">
      <alignment vertical="top"/>
      <protection/>
    </xf>
    <xf numFmtId="49" fontId="20" fillId="34" borderId="15" xfId="55" applyNumberFormat="1" applyFont="1" applyFill="1" applyBorder="1" applyAlignment="1">
      <alignment vertical="center"/>
      <protection/>
    </xf>
    <xf numFmtId="0" fontId="9" fillId="34" borderId="17" xfId="55" applyFont="1" applyFill="1" applyBorder="1" applyAlignment="1">
      <alignment horizontal="center" vertical="center" wrapText="1"/>
      <protection/>
    </xf>
    <xf numFmtId="0" fontId="9" fillId="34" borderId="21" xfId="55" applyFont="1" applyFill="1" applyBorder="1" applyAlignment="1">
      <alignment horizontal="center" vertical="center" wrapText="1"/>
      <protection/>
    </xf>
    <xf numFmtId="0" fontId="21" fillId="0" borderId="15" xfId="55" applyFont="1" applyBorder="1" applyAlignment="1">
      <alignment wrapText="1"/>
      <protection/>
    </xf>
    <xf numFmtId="49" fontId="9" fillId="34" borderId="20" xfId="55" applyNumberFormat="1" applyFont="1" applyFill="1" applyBorder="1" applyAlignment="1">
      <alignment horizontal="left"/>
      <protection/>
    </xf>
    <xf numFmtId="49" fontId="9" fillId="34" borderId="15" xfId="55" applyNumberFormat="1" applyFont="1" applyFill="1" applyBorder="1" applyAlignment="1">
      <alignment horizontal="left"/>
      <protection/>
    </xf>
    <xf numFmtId="0" fontId="9" fillId="34" borderId="15" xfId="55" applyFont="1" applyFill="1" applyBorder="1">
      <alignment/>
      <protection/>
    </xf>
    <xf numFmtId="0" fontId="9" fillId="34" borderId="15" xfId="55" applyFont="1" applyFill="1" applyBorder="1" applyAlignment="1">
      <alignment horizontal="center" vertical="center" wrapText="1"/>
      <protection/>
    </xf>
    <xf numFmtId="43" fontId="9" fillId="34" borderId="15" xfId="65" applyFont="1" applyFill="1" applyBorder="1" applyAlignment="1">
      <alignment horizontal="center" vertical="center"/>
    </xf>
    <xf numFmtId="49" fontId="9" fillId="34" borderId="15" xfId="55" applyNumberFormat="1" applyFont="1" applyFill="1" applyBorder="1">
      <alignment/>
      <protection/>
    </xf>
    <xf numFmtId="0" fontId="22" fillId="34" borderId="15" xfId="55" applyFont="1" applyFill="1" applyBorder="1" applyAlignment="1">
      <alignment wrapText="1"/>
      <protection/>
    </xf>
    <xf numFmtId="49" fontId="9" fillId="34" borderId="15" xfId="55" applyNumberFormat="1" applyFont="1" applyFill="1" applyBorder="1" applyAlignment="1">
      <alignment/>
      <protection/>
    </xf>
    <xf numFmtId="0" fontId="9" fillId="34" borderId="15" xfId="55" applyFont="1" applyFill="1" applyBorder="1" applyAlignment="1">
      <alignment vertical="center"/>
      <protection/>
    </xf>
    <xf numFmtId="170" fontId="9" fillId="34" borderId="15" xfId="65" applyNumberFormat="1" applyFont="1" applyFill="1" applyBorder="1" applyAlignment="1">
      <alignment horizontal="center" vertical="center"/>
    </xf>
    <xf numFmtId="49" fontId="9" fillId="0" borderId="0" xfId="55" applyNumberFormat="1" applyBorder="1">
      <alignment/>
      <protection/>
    </xf>
    <xf numFmtId="0" fontId="9" fillId="0" borderId="0" xfId="55" applyBorder="1">
      <alignment/>
      <protection/>
    </xf>
    <xf numFmtId="0" fontId="9" fillId="0" borderId="0" xfId="55" applyBorder="1" applyAlignment="1">
      <alignment vertical="top" wrapText="1"/>
      <protection/>
    </xf>
    <xf numFmtId="0" fontId="9" fillId="0" borderId="0" xfId="55" applyBorder="1" applyAlignment="1">
      <alignment/>
      <protection/>
    </xf>
    <xf numFmtId="169" fontId="4" fillId="33" borderId="13" xfId="0" applyNumberFormat="1" applyFont="1" applyFill="1" applyBorder="1" applyAlignment="1" applyProtection="1">
      <alignment horizontal="right" vertical="top" wrapText="1"/>
      <protection/>
    </xf>
    <xf numFmtId="0" fontId="70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169" fontId="74" fillId="33" borderId="0" xfId="0" applyNumberFormat="1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4" fillId="33" borderId="0" xfId="0" applyFont="1" applyFill="1" applyAlignment="1">
      <alignment/>
    </xf>
    <xf numFmtId="169" fontId="67" fillId="33" borderId="0" xfId="0" applyNumberFormat="1" applyFont="1" applyFill="1" applyBorder="1" applyAlignment="1">
      <alignment horizontal="left"/>
    </xf>
    <xf numFmtId="0" fontId="67" fillId="0" borderId="0" xfId="0" applyFont="1" applyAlignment="1">
      <alignment/>
    </xf>
    <xf numFmtId="0" fontId="0" fillId="0" borderId="0" xfId="0" applyAlignment="1">
      <alignment wrapText="1"/>
    </xf>
    <xf numFmtId="4" fontId="67" fillId="33" borderId="0" xfId="0" applyNumberFormat="1" applyFont="1" applyFill="1" applyBorder="1" applyAlignment="1">
      <alignment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33" borderId="12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/>
    </xf>
    <xf numFmtId="0" fontId="18" fillId="0" borderId="22" xfId="0" applyFont="1" applyFill="1" applyBorder="1" applyAlignment="1">
      <alignment vertical="center" wrapText="1"/>
    </xf>
    <xf numFmtId="169" fontId="71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169" fontId="71" fillId="0" borderId="15" xfId="0" applyNumberFormat="1" applyFont="1" applyBorder="1" applyAlignment="1">
      <alignment horizontal="center" vertical="center"/>
    </xf>
    <xf numFmtId="169" fontId="71" fillId="0" borderId="23" xfId="0" applyNumberFormat="1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vertical="top" wrapText="1"/>
    </xf>
    <xf numFmtId="169" fontId="72" fillId="0" borderId="15" xfId="0" applyNumberFormat="1" applyFont="1" applyFill="1" applyBorder="1" applyAlignment="1">
      <alignment horizontal="center" vertical="center"/>
    </xf>
    <xf numFmtId="169" fontId="72" fillId="0" borderId="15" xfId="0" applyNumberFormat="1" applyFont="1" applyFill="1" applyBorder="1" applyAlignment="1">
      <alignment horizontal="center" vertical="center" wrapText="1"/>
    </xf>
    <xf numFmtId="169" fontId="76" fillId="0" borderId="15" xfId="0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 wrapText="1"/>
    </xf>
    <xf numFmtId="169" fontId="76" fillId="0" borderId="15" xfId="0" applyNumberFormat="1" applyFont="1" applyBorder="1" applyAlignment="1">
      <alignment horizontal="center" vertical="center"/>
    </xf>
    <xf numFmtId="169" fontId="76" fillId="0" borderId="23" xfId="0" applyNumberFormat="1" applyFont="1" applyBorder="1" applyAlignment="1">
      <alignment horizontal="center" vertical="center"/>
    </xf>
    <xf numFmtId="0" fontId="76" fillId="0" borderId="0" xfId="0" applyFont="1" applyAlignment="1">
      <alignment/>
    </xf>
    <xf numFmtId="0" fontId="76" fillId="0" borderId="1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top" wrapText="1"/>
    </xf>
    <xf numFmtId="169" fontId="72" fillId="0" borderId="19" xfId="0" applyNumberFormat="1" applyFont="1" applyFill="1" applyBorder="1" applyAlignment="1">
      <alignment horizontal="center" vertical="center"/>
    </xf>
    <xf numFmtId="169" fontId="72" fillId="0" borderId="25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169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7" fillId="33" borderId="12" xfId="0" applyNumberFormat="1" applyFont="1" applyFill="1" applyBorder="1" applyAlignment="1" applyProtection="1">
      <alignment horizontal="justify" vertical="top" wrapText="1"/>
      <protection/>
    </xf>
    <xf numFmtId="169" fontId="68" fillId="0" borderId="0" xfId="0" applyNumberFormat="1" applyFont="1" applyAlignment="1">
      <alignment/>
    </xf>
    <xf numFmtId="169" fontId="0" fillId="0" borderId="15" xfId="0" applyNumberFormat="1" applyBorder="1" applyAlignment="1">
      <alignment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69" fontId="4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justify" vertical="top" wrapText="1"/>
      <protection/>
    </xf>
    <xf numFmtId="0" fontId="3" fillId="33" borderId="26" xfId="0" applyNumberFormat="1" applyFont="1" applyFill="1" applyBorder="1" applyAlignment="1" applyProtection="1">
      <alignment horizontal="justify" vertical="top" wrapText="1"/>
      <protection/>
    </xf>
    <xf numFmtId="0" fontId="3" fillId="33" borderId="27" xfId="0" applyNumberFormat="1" applyFont="1" applyFill="1" applyBorder="1" applyAlignment="1" applyProtection="1">
      <alignment horizontal="justify" vertical="top" wrapText="1"/>
      <protection/>
    </xf>
    <xf numFmtId="0" fontId="4" fillId="33" borderId="16" xfId="0" applyNumberFormat="1" applyFont="1" applyFill="1" applyBorder="1" applyAlignment="1" applyProtection="1">
      <alignment horizontal="justify" vertical="top" wrapText="1"/>
      <protection/>
    </xf>
    <xf numFmtId="0" fontId="4" fillId="33" borderId="26" xfId="0" applyNumberFormat="1" applyFont="1" applyFill="1" applyBorder="1" applyAlignment="1" applyProtection="1">
      <alignment horizontal="justify" vertical="top" wrapText="1"/>
      <protection/>
    </xf>
    <xf numFmtId="0" fontId="4" fillId="33" borderId="27" xfId="0" applyNumberFormat="1" applyFont="1" applyFill="1" applyBorder="1" applyAlignment="1" applyProtection="1">
      <alignment horizontal="justify" vertical="top" wrapText="1"/>
      <protection/>
    </xf>
    <xf numFmtId="0" fontId="0" fillId="0" borderId="26" xfId="0" applyBorder="1" applyAlignment="1">
      <alignment horizontal="justify" vertical="top" wrapText="1"/>
    </xf>
    <xf numFmtId="0" fontId="0" fillId="0" borderId="27" xfId="0" applyBorder="1" applyAlignment="1">
      <alignment horizontal="justify" vertical="top" wrapText="1"/>
    </xf>
    <xf numFmtId="0" fontId="4" fillId="33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26" xfId="0" applyNumberFormat="1" applyFont="1" applyFill="1" applyBorder="1" applyAlignment="1" applyProtection="1">
      <alignment horizontal="center" vertical="center" wrapText="1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justify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3" fillId="33" borderId="16" xfId="0" applyNumberFormat="1" applyFont="1" applyFill="1" applyBorder="1" applyAlignment="1" applyProtection="1">
      <alignment horizontal="justify" vertical="top" wrapText="1"/>
      <protection/>
    </xf>
    <xf numFmtId="0" fontId="3" fillId="33" borderId="27" xfId="0" applyNumberFormat="1" applyFont="1" applyFill="1" applyBorder="1" applyAlignment="1" applyProtection="1">
      <alignment horizontal="justify" vertical="top" wrapText="1"/>
      <protection/>
    </xf>
    <xf numFmtId="0" fontId="4" fillId="33" borderId="16" xfId="0" applyNumberFormat="1" applyFont="1" applyFill="1" applyBorder="1" applyAlignment="1" applyProtection="1">
      <alignment horizontal="justify" vertical="top" wrapText="1"/>
      <protection/>
    </xf>
    <xf numFmtId="0" fontId="4" fillId="33" borderId="27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0" fontId="69" fillId="33" borderId="15" xfId="0" applyFont="1" applyFill="1" applyBorder="1" applyAlignment="1">
      <alignment horizontal="center" vertical="top" wrapText="1"/>
    </xf>
    <xf numFmtId="0" fontId="70" fillId="0" borderId="15" xfId="0" applyFont="1" applyBorder="1" applyAlignment="1">
      <alignment horizontal="center" vertical="top" wrapText="1"/>
    </xf>
    <xf numFmtId="0" fontId="67" fillId="33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67" fillId="33" borderId="0" xfId="0" applyFont="1" applyFill="1" applyAlignment="1">
      <alignment horizontal="justify" vertical="top"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0" fillId="0" borderId="15" xfId="0" applyFont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 horizontal="center" wrapText="1"/>
    </xf>
    <xf numFmtId="0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4" fillId="33" borderId="27" xfId="0" applyNumberFormat="1" applyFont="1" applyFill="1" applyBorder="1" applyAlignment="1" applyProtection="1">
      <alignment horizontal="center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27" xfId="0" applyNumberFormat="1" applyFont="1" applyFill="1" applyBorder="1" applyAlignment="1" applyProtection="1">
      <alignment horizontal="center" vertical="top" wrapText="1"/>
      <protection/>
    </xf>
    <xf numFmtId="0" fontId="7" fillId="33" borderId="28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9" xfId="0" applyNumberFormat="1" applyFont="1" applyFill="1" applyBorder="1" applyAlignment="1" applyProtection="1">
      <alignment horizontal="center" vertical="center" wrapText="1"/>
      <protection/>
    </xf>
    <xf numFmtId="0" fontId="7" fillId="33" borderId="30" xfId="0" applyNumberFormat="1" applyFont="1" applyFill="1" applyBorder="1" applyAlignment="1" applyProtection="1">
      <alignment horizontal="center" vertical="center" wrapText="1"/>
      <protection/>
    </xf>
    <xf numFmtId="0" fontId="7" fillId="33" borderId="31" xfId="0" applyNumberFormat="1" applyFont="1" applyFill="1" applyBorder="1" applyAlignment="1" applyProtection="1">
      <alignment horizontal="center" vertical="center" wrapText="1"/>
      <protection/>
    </xf>
    <xf numFmtId="0" fontId="7" fillId="33" borderId="3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justify" vertical="top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0" fillId="33" borderId="0" xfId="0" applyFill="1" applyAlignment="1">
      <alignment horizontal="justify" vertical="top"/>
    </xf>
    <xf numFmtId="0" fontId="7" fillId="33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justify" vertical="top" wrapText="1"/>
      <protection/>
    </xf>
    <xf numFmtId="0" fontId="4" fillId="0" borderId="27" xfId="0" applyNumberFormat="1" applyFont="1" applyFill="1" applyBorder="1" applyAlignment="1" applyProtection="1">
      <alignment horizontal="justify" vertical="top" wrapText="1"/>
      <protection/>
    </xf>
    <xf numFmtId="0" fontId="68" fillId="0" borderId="0" xfId="0" applyFont="1" applyAlignment="1">
      <alignment horizontal="justify" vertical="top" wrapText="1"/>
    </xf>
    <xf numFmtId="0" fontId="77" fillId="0" borderId="0" xfId="0" applyFont="1" applyAlignment="1">
      <alignment horizont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justify" vertical="top" wrapText="1"/>
      <protection/>
    </xf>
    <xf numFmtId="0" fontId="3" fillId="0" borderId="27" xfId="0" applyNumberFormat="1" applyFont="1" applyFill="1" applyBorder="1" applyAlignment="1" applyProtection="1">
      <alignment horizontal="justify" vertical="top" wrapText="1"/>
      <protection/>
    </xf>
    <xf numFmtId="0" fontId="10" fillId="0" borderId="0" xfId="55" applyFont="1" applyFill="1" applyAlignment="1">
      <alignment horizontal="right" wrapText="1"/>
      <protection/>
    </xf>
    <xf numFmtId="0" fontId="10" fillId="0" borderId="0" xfId="55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0" fillId="0" borderId="0" xfId="55" applyFont="1" applyFill="1" applyAlignment="1">
      <alignment horizontal="right"/>
      <protection/>
    </xf>
    <xf numFmtId="0" fontId="11" fillId="0" borderId="0" xfId="55" applyFont="1" applyFill="1" applyAlignment="1">
      <alignment horizontal="center"/>
      <protection/>
    </xf>
    <xf numFmtId="0" fontId="11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 wrapText="1"/>
      <protection/>
    </xf>
    <xf numFmtId="0" fontId="12" fillId="0" borderId="0" xfId="55" applyFont="1" applyAlignment="1">
      <alignment horizontal="center" vertical="justify"/>
      <protection/>
    </xf>
    <xf numFmtId="0" fontId="9" fillId="0" borderId="0" xfId="55" applyAlignment="1">
      <alignment/>
      <protection/>
    </xf>
    <xf numFmtId="0" fontId="69" fillId="0" borderId="14" xfId="0" applyFont="1" applyBorder="1" applyAlignment="1">
      <alignment horizontal="right"/>
    </xf>
    <xf numFmtId="0" fontId="70" fillId="0" borderId="14" xfId="0" applyFont="1" applyBorder="1" applyAlignment="1">
      <alignment horizontal="right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27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18" fillId="0" borderId="3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169" fontId="71" fillId="0" borderId="36" xfId="0" applyNumberFormat="1" applyFont="1" applyFill="1" applyBorder="1" applyAlignment="1">
      <alignment horizontal="center" vertical="center"/>
    </xf>
    <xf numFmtId="169" fontId="71" fillId="0" borderId="17" xfId="0" applyNumberFormat="1" applyFont="1" applyFill="1" applyBorder="1" applyAlignment="1">
      <alignment horizontal="center" vertical="center"/>
    </xf>
    <xf numFmtId="169" fontId="71" fillId="0" borderId="36" xfId="0" applyNumberFormat="1" applyFont="1" applyBorder="1" applyAlignment="1">
      <alignment horizontal="center" vertical="center"/>
    </xf>
    <xf numFmtId="169" fontId="71" fillId="0" borderId="17" xfId="0" applyNumberFormat="1" applyFont="1" applyBorder="1" applyAlignment="1">
      <alignment horizontal="center" vertical="center"/>
    </xf>
    <xf numFmtId="169" fontId="71" fillId="0" borderId="37" xfId="0" applyNumberFormat="1" applyFont="1" applyBorder="1" applyAlignment="1">
      <alignment horizontal="center" vertical="center"/>
    </xf>
    <xf numFmtId="169" fontId="71" fillId="0" borderId="38" xfId="0" applyNumberFormat="1" applyFont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0" fillId="0" borderId="0" xfId="55" applyFont="1" applyAlignment="1">
      <alignment horizontal="right"/>
      <protection/>
    </xf>
    <xf numFmtId="0" fontId="10" fillId="0" borderId="0" xfId="55" applyFont="1" applyAlignment="1">
      <alignment horizontal="left" vertical="top" wrapText="1"/>
      <protection/>
    </xf>
    <xf numFmtId="0" fontId="9" fillId="0" borderId="0" xfId="55" applyAlignment="1">
      <alignment horizontal="left" vertical="top" wrapText="1"/>
      <protection/>
    </xf>
    <xf numFmtId="0" fontId="78" fillId="0" borderId="0" xfId="56" applyFont="1" applyAlignment="1">
      <alignment horizontal="center" vertical="center" wrapText="1"/>
      <protection/>
    </xf>
    <xf numFmtId="0" fontId="79" fillId="0" borderId="0" xfId="56" applyFont="1" applyAlignment="1">
      <alignment horizontal="center" vertical="center" wrapText="1"/>
      <protection/>
    </xf>
    <xf numFmtId="0" fontId="7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9" fillId="34" borderId="15" xfId="55" applyFont="1" applyFill="1" applyBorder="1" applyAlignment="1">
      <alignment horizontal="center" vertical="center" wrapText="1"/>
      <protection/>
    </xf>
    <xf numFmtId="0" fontId="19" fillId="34" borderId="36" xfId="55" applyFont="1" applyFill="1" applyBorder="1" applyAlignment="1">
      <alignment horizontal="center" vertical="center" wrapText="1"/>
      <protection/>
    </xf>
    <xf numFmtId="0" fontId="19" fillId="34" borderId="17" xfId="55" applyFont="1" applyFill="1" applyBorder="1" applyAlignment="1">
      <alignment horizontal="center" vertical="center" wrapText="1"/>
      <protection/>
    </xf>
    <xf numFmtId="0" fontId="10" fillId="33" borderId="0" xfId="55" applyFont="1" applyFill="1" applyAlignment="1">
      <alignment horizontal="right" wrapText="1"/>
      <protection/>
    </xf>
    <xf numFmtId="0" fontId="10" fillId="0" borderId="0" xfId="55" applyFont="1" applyAlignment="1">
      <alignment wrapText="1"/>
      <protection/>
    </xf>
    <xf numFmtId="0" fontId="10" fillId="0" borderId="0" xfId="55" applyFont="1" applyAlignment="1">
      <alignment vertical="top" wrapText="1"/>
      <protection/>
    </xf>
    <xf numFmtId="0" fontId="11" fillId="34" borderId="0" xfId="55" applyFont="1" applyFill="1" applyAlignment="1">
      <alignment horizontal="center" wrapText="1"/>
      <protection/>
    </xf>
    <xf numFmtId="0" fontId="11" fillId="34" borderId="0" xfId="55" applyFont="1" applyFill="1" applyAlignment="1">
      <alignment horizontal="center" vertical="center" wrapText="1"/>
      <protection/>
    </xf>
    <xf numFmtId="0" fontId="19" fillId="34" borderId="40" xfId="55" applyFont="1" applyFill="1" applyBorder="1" applyAlignment="1">
      <alignment horizontal="center" vertical="center" wrapText="1"/>
      <protection/>
    </xf>
    <xf numFmtId="0" fontId="19" fillId="34" borderId="21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xl35" xfId="34"/>
    <cellStyle name="xl5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&#1086;&#1073;&#1097;&#1080;&#1077;%20&#1076;&#1086;&#1082;&#1091;&#1084;&#1077;&#1085;&#1090;&#1099;\&#1063;&#1077;&#1088;&#1085;&#1077;&#1075;&#1072;\&#1057;&#1101;&#1076;&#1080;\Documents\&#1041;&#1102;&#1076;&#1078;&#1077;&#1090;&#1099;\&#1041;&#1102;&#1076;&#1078;&#1077;&#1090;%20&#1085;&#1072;%202023-2025%20&#1075;\&#1056;&#1077;&#1096;&#1077;&#1085;&#1080;&#1077;%20&#1084;&#1072;&#1088;&#1090;%202023%20&#1075;\&#1056;&#1072;&#1089;&#1093;&#1086;&#1076;&#1099;%20&#1055;&#1088;&#1080;&#1083;.%202.%203.%204.%205.%20&#1054;&#1058;%2015.03.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  <sheetName val="Прил.3"/>
      <sheetName val="Прил.4"/>
      <sheetName val="Прил.5"/>
      <sheetName val="Прил.6"/>
    </sheetNames>
    <sheetDataSet>
      <sheetData sheetId="1">
        <row r="319">
          <cell r="A319" t="str">
            <v>Другие вопросы в области жилищно-коммунального хозяйства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60" zoomScalePageLayoutView="0" workbookViewId="0" topLeftCell="A13">
      <selection activeCell="I23" sqref="I23"/>
    </sheetView>
  </sheetViews>
  <sheetFormatPr defaultColWidth="9.140625" defaultRowHeight="15"/>
  <cols>
    <col min="3" max="3" width="38.57421875" style="0" customWidth="1"/>
    <col min="4" max="5" width="6.57421875" style="0" customWidth="1"/>
    <col min="6" max="6" width="15.140625" style="0" customWidth="1"/>
    <col min="7" max="7" width="12.8515625" style="0" customWidth="1"/>
    <col min="8" max="9" width="11.57421875" style="0" customWidth="1"/>
    <col min="10" max="10" width="9.57421875" style="0" bestFit="1" customWidth="1"/>
    <col min="11" max="11" width="11.00390625" style="0" customWidth="1"/>
  </cols>
  <sheetData>
    <row r="1" spans="1:6" ht="15">
      <c r="A1" s="162"/>
      <c r="B1" s="14"/>
      <c r="C1" s="14"/>
      <c r="D1" s="162" t="s">
        <v>602</v>
      </c>
      <c r="E1" s="162"/>
      <c r="F1" s="162"/>
    </row>
    <row r="2" spans="1:9" ht="51.75" customHeight="1">
      <c r="A2" s="162"/>
      <c r="B2" s="14"/>
      <c r="C2" s="162" t="s">
        <v>669</v>
      </c>
      <c r="D2" s="162"/>
      <c r="E2" s="162"/>
      <c r="F2" s="162"/>
      <c r="G2" s="165"/>
      <c r="H2" s="165"/>
      <c r="I2" s="118"/>
    </row>
    <row r="3" spans="1:6" ht="24.75" customHeight="1">
      <c r="A3" s="163"/>
      <c r="B3" s="163"/>
      <c r="C3" s="158" t="s">
        <v>601</v>
      </c>
      <c r="D3" s="158"/>
      <c r="E3" s="158"/>
      <c r="F3" s="158"/>
    </row>
    <row r="4" spans="1:9" ht="33.75" customHeight="1">
      <c r="A4" s="164" t="s">
        <v>670</v>
      </c>
      <c r="B4" s="164"/>
      <c r="C4" s="164"/>
      <c r="D4" s="164"/>
      <c r="E4" s="164"/>
      <c r="F4" s="164"/>
      <c r="G4" s="165"/>
      <c r="H4" s="165"/>
      <c r="I4" s="118"/>
    </row>
    <row r="5" spans="1:6" ht="15">
      <c r="A5" s="158" t="s">
        <v>1</v>
      </c>
      <c r="B5" s="158"/>
      <c r="C5" s="158"/>
      <c r="D5" s="158"/>
      <c r="E5" s="158"/>
      <c r="F5" s="158"/>
    </row>
    <row r="6" spans="1:9" s="117" customFormat="1" ht="46.5">
      <c r="A6" s="159" t="s">
        <v>2</v>
      </c>
      <c r="B6" s="160"/>
      <c r="C6" s="161"/>
      <c r="D6" s="7" t="s">
        <v>4</v>
      </c>
      <c r="E6" s="7" t="s">
        <v>5</v>
      </c>
      <c r="F6" s="7" t="s">
        <v>587</v>
      </c>
      <c r="G6" s="7" t="s">
        <v>643</v>
      </c>
      <c r="H6" s="7" t="s">
        <v>600</v>
      </c>
      <c r="I6" s="148"/>
    </row>
    <row r="7" spans="1:12" ht="15">
      <c r="A7" s="150" t="s">
        <v>8</v>
      </c>
      <c r="B7" s="151"/>
      <c r="C7" s="152"/>
      <c r="D7" s="8"/>
      <c r="E7" s="8"/>
      <c r="F7" s="9">
        <f>F8+F15+F17+F19+F23+F28+F30+F36+F39+F42+F46</f>
        <v>1170399.5</v>
      </c>
      <c r="G7" s="9">
        <f>G8+G15+G17+G19+G23+G28+G30+G36+G39+G42+G46</f>
        <v>1107668.8000000003</v>
      </c>
      <c r="H7" s="9">
        <f>G7/F7*100</f>
        <v>94.64023181828087</v>
      </c>
      <c r="I7" s="149">
        <f>F7-G7</f>
        <v>62730.69999999972</v>
      </c>
      <c r="J7" s="5"/>
      <c r="L7" s="5"/>
    </row>
    <row r="8" spans="1:10" ht="15">
      <c r="A8" s="150" t="s">
        <v>105</v>
      </c>
      <c r="B8" s="151"/>
      <c r="C8" s="152"/>
      <c r="D8" s="8" t="s">
        <v>32</v>
      </c>
      <c r="E8" s="10" t="s">
        <v>583</v>
      </c>
      <c r="F8" s="9">
        <f>F9+F10+F11+F12+F13+F14</f>
        <v>307877.1</v>
      </c>
      <c r="G8" s="9">
        <f>G9+G10+G11+G12+G13+G14</f>
        <v>300226</v>
      </c>
      <c r="H8" s="9">
        <f aca="true" t="shared" si="0" ref="H8:H47">G8/F8*100</f>
        <v>97.51488499794236</v>
      </c>
      <c r="I8" s="149">
        <f aca="true" t="shared" si="1" ref="I8:I47">F8-G8</f>
        <v>7651.099999999977</v>
      </c>
      <c r="J8">
        <f>G8/G7*100</f>
        <v>27.104311324829222</v>
      </c>
    </row>
    <row r="9" spans="1:9" ht="49.5" customHeight="1">
      <c r="A9" s="153" t="s">
        <v>379</v>
      </c>
      <c r="B9" s="154"/>
      <c r="C9" s="155"/>
      <c r="D9" s="11" t="s">
        <v>32</v>
      </c>
      <c r="E9" s="11" t="s">
        <v>123</v>
      </c>
      <c r="F9" s="12">
        <f>Прил_3!G10</f>
        <v>7201</v>
      </c>
      <c r="G9" s="12">
        <f>Прил_3!H10</f>
        <v>7199.5</v>
      </c>
      <c r="H9" s="12">
        <f t="shared" si="0"/>
        <v>99.97916955978337</v>
      </c>
      <c r="I9" s="149">
        <f t="shared" si="1"/>
        <v>1.5</v>
      </c>
    </row>
    <row r="10" spans="1:9" ht="54" customHeight="1">
      <c r="A10" s="153" t="s">
        <v>476</v>
      </c>
      <c r="B10" s="154"/>
      <c r="C10" s="155"/>
      <c r="D10" s="11" t="s">
        <v>32</v>
      </c>
      <c r="E10" s="11" t="s">
        <v>163</v>
      </c>
      <c r="F10" s="12">
        <f>Прил_3!G16</f>
        <v>5449.4</v>
      </c>
      <c r="G10" s="12">
        <f>Прил_3!H16</f>
        <v>5427.8</v>
      </c>
      <c r="H10" s="12">
        <f t="shared" si="0"/>
        <v>99.60362608727567</v>
      </c>
      <c r="I10" s="149">
        <f t="shared" si="1"/>
        <v>21.599999999999454</v>
      </c>
    </row>
    <row r="11" spans="1:9" ht="50.25" customHeight="1">
      <c r="A11" s="153" t="s">
        <v>386</v>
      </c>
      <c r="B11" s="154"/>
      <c r="C11" s="155"/>
      <c r="D11" s="11" t="s">
        <v>32</v>
      </c>
      <c r="E11" s="11" t="s">
        <v>16</v>
      </c>
      <c r="F11" s="12">
        <f>Прил_3!G31</f>
        <v>120352.9</v>
      </c>
      <c r="G11" s="12">
        <f>Прил_3!H31</f>
        <v>116773.9</v>
      </c>
      <c r="H11" s="12">
        <f t="shared" si="0"/>
        <v>97.02624531689722</v>
      </c>
      <c r="I11" s="149">
        <f t="shared" si="1"/>
        <v>3579</v>
      </c>
    </row>
    <row r="12" spans="1:9" ht="45" customHeight="1">
      <c r="A12" s="153" t="s">
        <v>461</v>
      </c>
      <c r="B12" s="154"/>
      <c r="C12" s="155"/>
      <c r="D12" s="11" t="s">
        <v>32</v>
      </c>
      <c r="E12" s="11" t="s">
        <v>57</v>
      </c>
      <c r="F12" s="12">
        <f>Прил_3!G70</f>
        <v>34549.8</v>
      </c>
      <c r="G12" s="12">
        <f>Прил_3!H70</f>
        <v>34412.3</v>
      </c>
      <c r="H12" s="12">
        <f t="shared" si="0"/>
        <v>99.60202374543414</v>
      </c>
      <c r="I12" s="149">
        <f t="shared" si="1"/>
        <v>137.5</v>
      </c>
    </row>
    <row r="13" spans="1:9" ht="15">
      <c r="A13" s="153" t="s">
        <v>462</v>
      </c>
      <c r="B13" s="154"/>
      <c r="C13" s="155"/>
      <c r="D13" s="11" t="s">
        <v>32</v>
      </c>
      <c r="E13" s="11" t="s">
        <v>203</v>
      </c>
      <c r="F13" s="12">
        <f>Прил_3!G99</f>
        <v>500</v>
      </c>
      <c r="G13" s="12">
        <f>Прил_3!H99</f>
        <v>0</v>
      </c>
      <c r="H13" s="12">
        <f t="shared" si="0"/>
        <v>0</v>
      </c>
      <c r="I13" s="149">
        <f t="shared" si="1"/>
        <v>500</v>
      </c>
    </row>
    <row r="14" spans="1:9" ht="15">
      <c r="A14" s="153" t="s">
        <v>106</v>
      </c>
      <c r="B14" s="154"/>
      <c r="C14" s="155"/>
      <c r="D14" s="11" t="s">
        <v>32</v>
      </c>
      <c r="E14" s="11" t="s">
        <v>107</v>
      </c>
      <c r="F14" s="12">
        <f>Прил_3!G100</f>
        <v>139823.99999999997</v>
      </c>
      <c r="G14" s="12">
        <f>Прил_3!H100</f>
        <v>136412.49999999997</v>
      </c>
      <c r="H14" s="12">
        <f t="shared" si="0"/>
        <v>97.56014704199565</v>
      </c>
      <c r="I14" s="149">
        <f t="shared" si="1"/>
        <v>3411.5</v>
      </c>
    </row>
    <row r="15" spans="1:9" ht="15">
      <c r="A15" s="150" t="s">
        <v>422</v>
      </c>
      <c r="B15" s="151"/>
      <c r="C15" s="152"/>
      <c r="D15" s="8" t="s">
        <v>123</v>
      </c>
      <c r="E15" s="10" t="s">
        <v>583</v>
      </c>
      <c r="F15" s="9">
        <f>F16</f>
        <v>700.9</v>
      </c>
      <c r="G15" s="9">
        <f>G16</f>
        <v>700.9</v>
      </c>
      <c r="H15" s="9">
        <f t="shared" si="0"/>
        <v>100</v>
      </c>
      <c r="I15" s="149">
        <f t="shared" si="1"/>
        <v>0</v>
      </c>
    </row>
    <row r="16" spans="1:9" ht="15">
      <c r="A16" s="153" t="s">
        <v>423</v>
      </c>
      <c r="B16" s="154"/>
      <c r="C16" s="155"/>
      <c r="D16" s="11" t="s">
        <v>123</v>
      </c>
      <c r="E16" s="11" t="s">
        <v>163</v>
      </c>
      <c r="F16" s="12">
        <f>Прил_3!G185</f>
        <v>700.9</v>
      </c>
      <c r="G16" s="12">
        <f>Прил_3!H185</f>
        <v>700.9</v>
      </c>
      <c r="H16" s="12">
        <f t="shared" si="0"/>
        <v>100</v>
      </c>
      <c r="I16" s="149">
        <f t="shared" si="1"/>
        <v>0</v>
      </c>
    </row>
    <row r="17" spans="1:9" ht="34.5" customHeight="1">
      <c r="A17" s="150" t="s">
        <v>351</v>
      </c>
      <c r="B17" s="151"/>
      <c r="C17" s="152"/>
      <c r="D17" s="8" t="s">
        <v>163</v>
      </c>
      <c r="E17" s="10" t="s">
        <v>583</v>
      </c>
      <c r="F17" s="9">
        <f>F18</f>
        <v>12674.4</v>
      </c>
      <c r="G17" s="9">
        <f>G18</f>
        <v>11706.6</v>
      </c>
      <c r="H17" s="9">
        <f t="shared" si="0"/>
        <v>92.36413558038251</v>
      </c>
      <c r="I17" s="149">
        <f t="shared" si="1"/>
        <v>967.7999999999993</v>
      </c>
    </row>
    <row r="18" spans="1:9" ht="45" customHeight="1">
      <c r="A18" s="153" t="s">
        <v>352</v>
      </c>
      <c r="B18" s="154"/>
      <c r="C18" s="155"/>
      <c r="D18" s="11" t="s">
        <v>163</v>
      </c>
      <c r="E18" s="11" t="s">
        <v>95</v>
      </c>
      <c r="F18" s="12">
        <f>Прил_3!G192</f>
        <v>12674.4</v>
      </c>
      <c r="G18" s="12">
        <f>Прил_3!H192</f>
        <v>11706.6</v>
      </c>
      <c r="H18" s="12">
        <f t="shared" si="0"/>
        <v>92.36413558038251</v>
      </c>
      <c r="I18" s="149">
        <f t="shared" si="1"/>
        <v>967.7999999999993</v>
      </c>
    </row>
    <row r="19" spans="1:10" ht="18" customHeight="1">
      <c r="A19" s="150" t="s">
        <v>15</v>
      </c>
      <c r="B19" s="151"/>
      <c r="C19" s="152"/>
      <c r="D19" s="8" t="s">
        <v>16</v>
      </c>
      <c r="E19" s="10" t="s">
        <v>583</v>
      </c>
      <c r="F19" s="9">
        <f>F20++F21+F22</f>
        <v>10222.6</v>
      </c>
      <c r="G19" s="9">
        <f>G20++G21+G22</f>
        <v>9769.5</v>
      </c>
      <c r="H19" s="9">
        <f t="shared" si="0"/>
        <v>95.56766380372899</v>
      </c>
      <c r="I19" s="149">
        <f t="shared" si="1"/>
        <v>453.10000000000036</v>
      </c>
      <c r="J19">
        <f>G19/G7*1000</f>
        <v>8.819874677340373</v>
      </c>
    </row>
    <row r="20" spans="1:9" ht="15">
      <c r="A20" s="153" t="s">
        <v>542</v>
      </c>
      <c r="B20" s="154"/>
      <c r="C20" s="155"/>
      <c r="D20" s="11" t="s">
        <v>16</v>
      </c>
      <c r="E20" s="11" t="s">
        <v>57</v>
      </c>
      <c r="F20" s="12">
        <f>Прил_3!G212</f>
        <v>258.6</v>
      </c>
      <c r="G20" s="12">
        <f>Прил_3!H212</f>
        <v>258</v>
      </c>
      <c r="H20" s="12">
        <f t="shared" si="0"/>
        <v>99.76798143851508</v>
      </c>
      <c r="I20" s="149">
        <f t="shared" si="1"/>
        <v>0.6000000000000227</v>
      </c>
    </row>
    <row r="21" spans="1:9" ht="15">
      <c r="A21" s="153" t="s">
        <v>17</v>
      </c>
      <c r="B21" s="154"/>
      <c r="C21" s="155"/>
      <c r="D21" s="11" t="s">
        <v>16</v>
      </c>
      <c r="E21" s="11" t="s">
        <v>18</v>
      </c>
      <c r="F21" s="12">
        <f>Прил_3!G220</f>
        <v>9442</v>
      </c>
      <c r="G21" s="12">
        <f>Прил_3!H220</f>
        <v>9442</v>
      </c>
      <c r="H21" s="12">
        <f t="shared" si="0"/>
        <v>100</v>
      </c>
      <c r="I21" s="149">
        <f t="shared" si="1"/>
        <v>0</v>
      </c>
    </row>
    <row r="22" spans="1:9" ht="15">
      <c r="A22" s="153" t="s">
        <v>259</v>
      </c>
      <c r="B22" s="154"/>
      <c r="C22" s="155"/>
      <c r="D22" s="11" t="s">
        <v>16</v>
      </c>
      <c r="E22" s="11" t="s">
        <v>260</v>
      </c>
      <c r="F22" s="12">
        <f>Прил_3!G235</f>
        <v>522</v>
      </c>
      <c r="G22" s="12">
        <f>Прил_3!H235</f>
        <v>69.5</v>
      </c>
      <c r="H22" s="12">
        <f t="shared" si="0"/>
        <v>13.31417624521073</v>
      </c>
      <c r="I22" s="149">
        <f t="shared" si="1"/>
        <v>452.5</v>
      </c>
    </row>
    <row r="23" spans="1:10" ht="15">
      <c r="A23" s="150" t="s">
        <v>70</v>
      </c>
      <c r="B23" s="151"/>
      <c r="C23" s="152"/>
      <c r="D23" s="8" t="s">
        <v>59</v>
      </c>
      <c r="E23" s="10" t="s">
        <v>583</v>
      </c>
      <c r="F23" s="9">
        <f>F24+F25+F26+F27</f>
        <v>269664.6</v>
      </c>
      <c r="G23" s="9">
        <f>G24+G25+G26+G27</f>
        <v>245528.8</v>
      </c>
      <c r="H23" s="9">
        <f t="shared" si="0"/>
        <v>91.04969654897232</v>
      </c>
      <c r="I23" s="149">
        <f t="shared" si="1"/>
        <v>24135.79999999999</v>
      </c>
      <c r="J23">
        <f>G23/G7*100</f>
        <v>22.16626486184317</v>
      </c>
    </row>
    <row r="24" spans="1:9" ht="15">
      <c r="A24" s="153" t="s">
        <v>71</v>
      </c>
      <c r="B24" s="154"/>
      <c r="C24" s="155"/>
      <c r="D24" s="11" t="s">
        <v>59</v>
      </c>
      <c r="E24" s="11" t="s">
        <v>32</v>
      </c>
      <c r="F24" s="12">
        <f>Прил_3!G247</f>
        <v>73332</v>
      </c>
      <c r="G24" s="12">
        <f>Прил_3!H247</f>
        <v>71675.3</v>
      </c>
      <c r="H24" s="12">
        <f t="shared" si="0"/>
        <v>97.7408225604102</v>
      </c>
      <c r="I24" s="149">
        <f t="shared" si="1"/>
        <v>1656.699999999997</v>
      </c>
    </row>
    <row r="25" spans="1:9" ht="15">
      <c r="A25" s="153" t="s">
        <v>122</v>
      </c>
      <c r="B25" s="154"/>
      <c r="C25" s="155"/>
      <c r="D25" s="11" t="s">
        <v>59</v>
      </c>
      <c r="E25" s="11" t="s">
        <v>123</v>
      </c>
      <c r="F25" s="12">
        <f>Прил_3!G284</f>
        <v>45230.899999999994</v>
      </c>
      <c r="G25" s="12">
        <f>Прил_3!H284</f>
        <v>45098.399999999994</v>
      </c>
      <c r="H25" s="12">
        <f t="shared" si="0"/>
        <v>99.70705867006848</v>
      </c>
      <c r="I25" s="149">
        <f t="shared" si="1"/>
        <v>132.5</v>
      </c>
    </row>
    <row r="26" spans="1:9" ht="15">
      <c r="A26" s="153" t="s">
        <v>210</v>
      </c>
      <c r="B26" s="154"/>
      <c r="C26" s="155"/>
      <c r="D26" s="11" t="s">
        <v>59</v>
      </c>
      <c r="E26" s="11" t="s">
        <v>163</v>
      </c>
      <c r="F26" s="12">
        <f>Прил_3!G311</f>
        <v>128740.9</v>
      </c>
      <c r="G26" s="12">
        <f>Прил_3!H311</f>
        <v>128675.1</v>
      </c>
      <c r="H26" s="12">
        <f t="shared" si="0"/>
        <v>99.94888959141967</v>
      </c>
      <c r="I26" s="149">
        <f t="shared" si="1"/>
        <v>65.79999999998836</v>
      </c>
    </row>
    <row r="27" spans="1:9" ht="34.5" customHeight="1">
      <c r="A27" s="153" t="str">
        <f>'[1]Прил.3'!A319</f>
        <v>Другие вопросы в области жилищно-коммунального хозяйства</v>
      </c>
      <c r="B27" s="156"/>
      <c r="C27" s="157"/>
      <c r="D27" s="11" t="s">
        <v>59</v>
      </c>
      <c r="E27" s="13" t="s">
        <v>59</v>
      </c>
      <c r="F27" s="12">
        <f>Прил_3!G356</f>
        <v>22360.8</v>
      </c>
      <c r="G27" s="12">
        <f>Прил_3!H356</f>
        <v>80</v>
      </c>
      <c r="H27" s="12">
        <f t="shared" si="0"/>
        <v>0.35776895281027515</v>
      </c>
      <c r="I27" s="149">
        <f t="shared" si="1"/>
        <v>22280.8</v>
      </c>
    </row>
    <row r="28" spans="1:9" ht="18.75" customHeight="1">
      <c r="A28" s="150" t="s">
        <v>56</v>
      </c>
      <c r="B28" s="151"/>
      <c r="C28" s="152"/>
      <c r="D28" s="8" t="s">
        <v>57</v>
      </c>
      <c r="E28" s="10" t="s">
        <v>583</v>
      </c>
      <c r="F28" s="9">
        <f>F29</f>
        <v>4859.9</v>
      </c>
      <c r="G28" s="9">
        <f>G29</f>
        <v>2018.3</v>
      </c>
      <c r="H28" s="9">
        <f t="shared" si="0"/>
        <v>41.52966110413795</v>
      </c>
      <c r="I28" s="149">
        <f t="shared" si="1"/>
        <v>2841.5999999999995</v>
      </c>
    </row>
    <row r="29" spans="1:10" ht="17.25" customHeight="1">
      <c r="A29" s="153" t="s">
        <v>58</v>
      </c>
      <c r="B29" s="154"/>
      <c r="C29" s="155"/>
      <c r="D29" s="11" t="s">
        <v>57</v>
      </c>
      <c r="E29" s="11" t="s">
        <v>59</v>
      </c>
      <c r="F29" s="12">
        <f>Прил_3!G363</f>
        <v>4859.9</v>
      </c>
      <c r="G29" s="12">
        <f>Прил_3!H363</f>
        <v>2018.3</v>
      </c>
      <c r="H29" s="12">
        <f t="shared" si="0"/>
        <v>41.52966110413795</v>
      </c>
      <c r="I29" s="149">
        <f t="shared" si="1"/>
        <v>2841.5999999999995</v>
      </c>
      <c r="J29">
        <f>G30/G7*100</f>
        <v>38.07169616044072</v>
      </c>
    </row>
    <row r="30" spans="1:9" ht="17.25" customHeight="1">
      <c r="A30" s="150" t="s">
        <v>136</v>
      </c>
      <c r="B30" s="151"/>
      <c r="C30" s="152"/>
      <c r="D30" s="8" t="s">
        <v>137</v>
      </c>
      <c r="E30" s="10" t="s">
        <v>583</v>
      </c>
      <c r="F30" s="9">
        <f>F31+F32+F33+F34+F35</f>
        <v>438900.60000000003</v>
      </c>
      <c r="G30" s="9">
        <f>G31+G32+G33+G34+G35</f>
        <v>421708.3</v>
      </c>
      <c r="H30" s="9">
        <f t="shared" si="0"/>
        <v>96.08287161147648</v>
      </c>
      <c r="I30" s="149">
        <f t="shared" si="1"/>
        <v>17192.300000000047</v>
      </c>
    </row>
    <row r="31" spans="1:9" ht="15">
      <c r="A31" s="153" t="s">
        <v>161</v>
      </c>
      <c r="B31" s="154"/>
      <c r="C31" s="155"/>
      <c r="D31" s="11" t="s">
        <v>137</v>
      </c>
      <c r="E31" s="11" t="s">
        <v>32</v>
      </c>
      <c r="F31" s="12">
        <f>Прил_3!G381</f>
        <v>79590.2</v>
      </c>
      <c r="G31" s="12">
        <f>Прил_3!H381</f>
        <v>77193.8</v>
      </c>
      <c r="H31" s="12">
        <f t="shared" si="0"/>
        <v>96.98907654459971</v>
      </c>
      <c r="I31" s="149">
        <f t="shared" si="1"/>
        <v>2396.399999999994</v>
      </c>
    </row>
    <row r="32" spans="1:9" ht="15">
      <c r="A32" s="153" t="s">
        <v>138</v>
      </c>
      <c r="B32" s="154"/>
      <c r="C32" s="155"/>
      <c r="D32" s="11" t="s">
        <v>137</v>
      </c>
      <c r="E32" s="11" t="s">
        <v>123</v>
      </c>
      <c r="F32" s="12">
        <f>Прил_3!G430</f>
        <v>272887.89999999997</v>
      </c>
      <c r="G32" s="12">
        <f>Прил_3!H430</f>
        <v>260236.2</v>
      </c>
      <c r="H32" s="12">
        <f t="shared" si="0"/>
        <v>95.36377391595599</v>
      </c>
      <c r="I32" s="149">
        <f t="shared" si="1"/>
        <v>12651.699999999953</v>
      </c>
    </row>
    <row r="33" spans="1:9" ht="15">
      <c r="A33" s="153" t="s">
        <v>162</v>
      </c>
      <c r="B33" s="154"/>
      <c r="C33" s="155"/>
      <c r="D33" s="11" t="s">
        <v>137</v>
      </c>
      <c r="E33" s="11" t="s">
        <v>163</v>
      </c>
      <c r="F33" s="12">
        <f>Прил_3!G501</f>
        <v>59160.899999999994</v>
      </c>
      <c r="G33" s="12">
        <f>Прил_3!H501</f>
        <v>57766.799999999996</v>
      </c>
      <c r="H33" s="12">
        <f t="shared" si="0"/>
        <v>97.6435449764963</v>
      </c>
      <c r="I33" s="149">
        <f t="shared" si="1"/>
        <v>1394.0999999999985</v>
      </c>
    </row>
    <row r="34" spans="1:9" ht="15">
      <c r="A34" s="153" t="s">
        <v>232</v>
      </c>
      <c r="B34" s="154"/>
      <c r="C34" s="155"/>
      <c r="D34" s="11" t="s">
        <v>137</v>
      </c>
      <c r="E34" s="11" t="s">
        <v>137</v>
      </c>
      <c r="F34" s="12">
        <f>Прил_3!G543</f>
        <v>5447.700000000001</v>
      </c>
      <c r="G34" s="12">
        <f>Прил_3!H543</f>
        <v>5431.200000000001</v>
      </c>
      <c r="H34" s="12">
        <f t="shared" si="0"/>
        <v>99.69711988545625</v>
      </c>
      <c r="I34" s="149">
        <f t="shared" si="1"/>
        <v>16.5</v>
      </c>
    </row>
    <row r="35" spans="1:9" ht="15">
      <c r="A35" s="153" t="s">
        <v>153</v>
      </c>
      <c r="B35" s="154"/>
      <c r="C35" s="155"/>
      <c r="D35" s="11" t="s">
        <v>137</v>
      </c>
      <c r="E35" s="11" t="s">
        <v>18</v>
      </c>
      <c r="F35" s="12">
        <f>Прил_3!G585</f>
        <v>21813.9</v>
      </c>
      <c r="G35" s="12">
        <f>Прил_3!H585</f>
        <v>21080.300000000003</v>
      </c>
      <c r="H35" s="12">
        <f t="shared" si="0"/>
        <v>96.63700667922748</v>
      </c>
      <c r="I35" s="149">
        <f t="shared" si="1"/>
        <v>733.5999999999985</v>
      </c>
    </row>
    <row r="36" spans="1:10" ht="15">
      <c r="A36" s="150" t="s">
        <v>29</v>
      </c>
      <c r="B36" s="151"/>
      <c r="C36" s="152"/>
      <c r="D36" s="8" t="s">
        <v>30</v>
      </c>
      <c r="E36" s="10" t="s">
        <v>583</v>
      </c>
      <c r="F36" s="9">
        <f>F37+F38</f>
        <v>61580.69999999999</v>
      </c>
      <c r="G36" s="9">
        <f>G37+G38</f>
        <v>61015.3</v>
      </c>
      <c r="H36" s="9">
        <f t="shared" si="0"/>
        <v>99.08185519164286</v>
      </c>
      <c r="I36" s="149">
        <f t="shared" si="1"/>
        <v>565.3999999999869</v>
      </c>
      <c r="J36">
        <f>G36/G7*100</f>
        <v>5.508442595837311</v>
      </c>
    </row>
    <row r="37" spans="1:9" ht="15">
      <c r="A37" s="153" t="s">
        <v>31</v>
      </c>
      <c r="B37" s="154"/>
      <c r="C37" s="155"/>
      <c r="D37" s="11" t="s">
        <v>30</v>
      </c>
      <c r="E37" s="11" t="s">
        <v>32</v>
      </c>
      <c r="F37" s="12">
        <f>Прил_3!G622</f>
        <v>55013.99999999999</v>
      </c>
      <c r="G37" s="12">
        <f>Прил_3!H622</f>
        <v>54738.5</v>
      </c>
      <c r="H37" s="12">
        <f t="shared" si="0"/>
        <v>99.49921838077582</v>
      </c>
      <c r="I37" s="149">
        <f t="shared" si="1"/>
        <v>275.4999999999927</v>
      </c>
    </row>
    <row r="38" spans="1:9" ht="15">
      <c r="A38" s="153" t="s">
        <v>41</v>
      </c>
      <c r="B38" s="154"/>
      <c r="C38" s="155"/>
      <c r="D38" s="11" t="s">
        <v>30</v>
      </c>
      <c r="E38" s="11" t="s">
        <v>16</v>
      </c>
      <c r="F38" s="12">
        <f>Прил_3!G675</f>
        <v>6566.7</v>
      </c>
      <c r="G38" s="12">
        <f>Прил_3!H675</f>
        <v>6276.800000000001</v>
      </c>
      <c r="H38" s="12">
        <f t="shared" si="0"/>
        <v>95.58530159745385</v>
      </c>
      <c r="I38" s="149">
        <f t="shared" si="1"/>
        <v>289.8999999999987</v>
      </c>
    </row>
    <row r="39" spans="1:10" ht="15">
      <c r="A39" s="150" t="s">
        <v>94</v>
      </c>
      <c r="B39" s="151"/>
      <c r="C39" s="152"/>
      <c r="D39" s="8" t="s">
        <v>95</v>
      </c>
      <c r="E39" s="10" t="s">
        <v>583</v>
      </c>
      <c r="F39" s="9">
        <f>F40+F41</f>
        <v>17653.3</v>
      </c>
      <c r="G39" s="9">
        <f>G40+G41</f>
        <v>10685.1</v>
      </c>
      <c r="H39" s="9">
        <f t="shared" si="0"/>
        <v>60.52749344315228</v>
      </c>
      <c r="I39" s="149">
        <f t="shared" si="1"/>
        <v>6968.199999999999</v>
      </c>
      <c r="J39">
        <f>G39/G7*100</f>
        <v>0.9646475552981179</v>
      </c>
    </row>
    <row r="40" spans="1:9" ht="15">
      <c r="A40" s="153" t="s">
        <v>444</v>
      </c>
      <c r="B40" s="154"/>
      <c r="C40" s="155"/>
      <c r="D40" s="11" t="s">
        <v>95</v>
      </c>
      <c r="E40" s="11" t="s">
        <v>32</v>
      </c>
      <c r="F40" s="12">
        <f>Прил_3!G703</f>
        <v>10715.3</v>
      </c>
      <c r="G40" s="12">
        <f>Прил_3!H703</f>
        <v>5547.1</v>
      </c>
      <c r="H40" s="12">
        <f t="shared" si="0"/>
        <v>51.76803262624472</v>
      </c>
      <c r="I40" s="149">
        <f t="shared" si="1"/>
        <v>5168.199999999999</v>
      </c>
    </row>
    <row r="41" spans="1:9" ht="15">
      <c r="A41" s="153" t="s">
        <v>96</v>
      </c>
      <c r="B41" s="154"/>
      <c r="C41" s="155"/>
      <c r="D41" s="11" t="s">
        <v>95</v>
      </c>
      <c r="E41" s="11" t="s">
        <v>57</v>
      </c>
      <c r="F41" s="12">
        <f>Прил_3!G708</f>
        <v>6938</v>
      </c>
      <c r="G41" s="12">
        <f>Прил_3!H708</f>
        <v>5138</v>
      </c>
      <c r="H41" s="12">
        <f t="shared" si="0"/>
        <v>74.05592389737676</v>
      </c>
      <c r="I41" s="149">
        <f t="shared" si="1"/>
        <v>1800</v>
      </c>
    </row>
    <row r="42" spans="1:10" ht="15">
      <c r="A42" s="150" t="s">
        <v>202</v>
      </c>
      <c r="B42" s="151"/>
      <c r="C42" s="152"/>
      <c r="D42" s="8" t="s">
        <v>203</v>
      </c>
      <c r="E42" s="10" t="s">
        <v>583</v>
      </c>
      <c r="F42" s="9">
        <f>F43+F44+F45</f>
        <v>38947.5</v>
      </c>
      <c r="G42" s="9">
        <f>G43+G44+G45</f>
        <v>36992.1</v>
      </c>
      <c r="H42" s="9">
        <f t="shared" si="0"/>
        <v>94.9793953398806</v>
      </c>
      <c r="I42" s="149">
        <f t="shared" si="1"/>
        <v>1955.4000000000015</v>
      </c>
      <c r="J42">
        <f>G42/G7*100</f>
        <v>3.3396354578191594</v>
      </c>
    </row>
    <row r="43" spans="1:9" ht="18" customHeight="1">
      <c r="A43" s="153" t="s">
        <v>531</v>
      </c>
      <c r="B43" s="154"/>
      <c r="C43" s="155"/>
      <c r="D43" s="11" t="s">
        <v>203</v>
      </c>
      <c r="E43" s="11" t="s">
        <v>32</v>
      </c>
      <c r="F43" s="12">
        <f>Прил_3!G744</f>
        <v>22371.9</v>
      </c>
      <c r="G43" s="12">
        <f>Прил_3!H744</f>
        <v>21854.600000000002</v>
      </c>
      <c r="H43" s="12">
        <f t="shared" si="0"/>
        <v>97.68772433275672</v>
      </c>
      <c r="I43" s="149">
        <f t="shared" si="1"/>
        <v>517.2999999999993</v>
      </c>
    </row>
    <row r="44" spans="1:9" ht="18" customHeight="1">
      <c r="A44" s="153" t="s">
        <v>336</v>
      </c>
      <c r="B44" s="154"/>
      <c r="C44" s="155"/>
      <c r="D44" s="11" t="s">
        <v>203</v>
      </c>
      <c r="E44" s="11" t="s">
        <v>163</v>
      </c>
      <c r="F44" s="12">
        <f>Прил_3!G758</f>
        <v>11233.5</v>
      </c>
      <c r="G44" s="12">
        <f>Прил_3!H758</f>
        <v>11149.8</v>
      </c>
      <c r="H44" s="12">
        <f t="shared" si="0"/>
        <v>99.2549071972226</v>
      </c>
      <c r="I44" s="149">
        <f t="shared" si="1"/>
        <v>83.70000000000073</v>
      </c>
    </row>
    <row r="45" spans="1:9" ht="18" customHeight="1">
      <c r="A45" s="153" t="s">
        <v>204</v>
      </c>
      <c r="B45" s="154"/>
      <c r="C45" s="155"/>
      <c r="D45" s="11" t="s">
        <v>203</v>
      </c>
      <c r="E45" s="11" t="s">
        <v>59</v>
      </c>
      <c r="F45" s="12">
        <f>Прил_3!G784</f>
        <v>5342.100000000001</v>
      </c>
      <c r="G45" s="12">
        <f>Прил_3!H784</f>
        <v>3987.7000000000003</v>
      </c>
      <c r="H45" s="12">
        <f t="shared" si="0"/>
        <v>74.64667452874336</v>
      </c>
      <c r="I45" s="149">
        <f t="shared" si="1"/>
        <v>1354.400000000001</v>
      </c>
    </row>
    <row r="46" spans="1:10" ht="18" customHeight="1">
      <c r="A46" s="150" t="s">
        <v>492</v>
      </c>
      <c r="B46" s="151"/>
      <c r="C46" s="152"/>
      <c r="D46" s="8" t="s">
        <v>260</v>
      </c>
      <c r="E46" s="10" t="s">
        <v>583</v>
      </c>
      <c r="F46" s="9">
        <f>F47</f>
        <v>7317.9</v>
      </c>
      <c r="G46" s="9">
        <f>G47</f>
        <v>7317.9</v>
      </c>
      <c r="H46" s="9">
        <f t="shared" si="0"/>
        <v>100</v>
      </c>
      <c r="I46" s="149">
        <f t="shared" si="1"/>
        <v>0</v>
      </c>
      <c r="J46">
        <f>G46/G7*100</f>
        <v>0.6606577706260209</v>
      </c>
    </row>
    <row r="47" spans="1:9" ht="18" customHeight="1">
      <c r="A47" s="153" t="s">
        <v>493</v>
      </c>
      <c r="B47" s="154"/>
      <c r="C47" s="155"/>
      <c r="D47" s="11" t="s">
        <v>260</v>
      </c>
      <c r="E47" s="11" t="s">
        <v>123</v>
      </c>
      <c r="F47" s="12">
        <f>Прил_3!G821</f>
        <v>7317.9</v>
      </c>
      <c r="G47" s="12">
        <f>Прил_3!H821</f>
        <v>7317.9</v>
      </c>
      <c r="H47" s="12">
        <f t="shared" si="0"/>
        <v>100</v>
      </c>
      <c r="I47" s="149">
        <f t="shared" si="1"/>
        <v>0</v>
      </c>
    </row>
    <row r="50" spans="5:7" ht="14.25">
      <c r="E50" t="s">
        <v>680</v>
      </c>
      <c r="F50" s="147">
        <v>137007.5</v>
      </c>
      <c r="G50" s="147">
        <v>136243.3</v>
      </c>
    </row>
    <row r="51" spans="5:7" ht="14.25">
      <c r="E51" t="s">
        <v>681</v>
      </c>
      <c r="F51" s="147">
        <f>496257.3-F50</f>
        <v>359249.8</v>
      </c>
      <c r="G51" s="147">
        <f>485657.4-G50</f>
        <v>349414.10000000003</v>
      </c>
    </row>
    <row r="52" spans="5:7" ht="14.25">
      <c r="E52" t="s">
        <v>682</v>
      </c>
      <c r="F52" s="147">
        <f>F7-F51-F50</f>
        <v>674142.2</v>
      </c>
      <c r="G52" s="147">
        <f>G7-G51-G50</f>
        <v>622011.4000000001</v>
      </c>
    </row>
  </sheetData>
  <sheetProtection/>
  <mergeCells count="49">
    <mergeCell ref="A1:A2"/>
    <mergeCell ref="A3:B3"/>
    <mergeCell ref="C3:F3"/>
    <mergeCell ref="D1:F1"/>
    <mergeCell ref="A4:H4"/>
    <mergeCell ref="C2:H2"/>
    <mergeCell ref="A5:F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8:C28"/>
    <mergeCell ref="A29:C29"/>
    <mergeCell ref="A27:C27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</mergeCells>
  <printOptions/>
  <pageMargins left="0.31496062992125984" right="0.31496062992125984" top="0.7480314960629921" bottom="0.7480314960629921" header="0.31496062992125984" footer="0.31496062992125984"/>
  <pageSetup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"/>
  <sheetViews>
    <sheetView workbookViewId="0" topLeftCell="A1">
      <selection activeCell="R21" sqref="R21"/>
    </sheetView>
  </sheetViews>
  <sheetFormatPr defaultColWidth="9.140625" defaultRowHeight="15"/>
  <cols>
    <col min="1" max="1" width="13.28125" style="73" customWidth="1"/>
    <col min="2" max="2" width="13.7109375" style="73" customWidth="1"/>
    <col min="3" max="3" width="12.7109375" style="73" customWidth="1"/>
    <col min="4" max="4" width="7.28125" style="73" customWidth="1"/>
    <col min="5" max="5" width="7.57421875" style="48" hidden="1" customWidth="1"/>
    <col min="6" max="6" width="8.28125" style="73" hidden="1" customWidth="1"/>
    <col min="7" max="7" width="5.00390625" style="73" hidden="1" customWidth="1"/>
    <col min="8" max="8" width="7.140625" style="73" hidden="1" customWidth="1"/>
    <col min="9" max="9" width="14.7109375" style="73" customWidth="1"/>
    <col min="10" max="10" width="13.28125" style="73" customWidth="1"/>
    <col min="11" max="11" width="15.00390625" style="73" customWidth="1"/>
    <col min="12" max="16384" width="8.8515625" style="73" customWidth="1"/>
  </cols>
  <sheetData>
    <row r="1" spans="1:14" s="85" customFormat="1" ht="12.75">
      <c r="A1" s="256" t="s">
        <v>628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84"/>
      <c r="M1" s="84"/>
      <c r="N1" s="84"/>
    </row>
    <row r="2" spans="1:14" s="85" customFormat="1" ht="66.75" customHeight="1">
      <c r="A2" s="86"/>
      <c r="B2" s="84"/>
      <c r="C2" s="84"/>
      <c r="D2" s="84"/>
      <c r="E2" s="84"/>
      <c r="F2" s="84"/>
      <c r="G2" s="84"/>
      <c r="H2" s="84"/>
      <c r="I2" s="258" t="str">
        <f>Пр_10!C2</f>
        <v>к решению Собрания представителей Сусуманского муниципального округа Магаданской области "Об исполнении бюджета муниципального образования "Сусуманский муниципальный округ Магаданской области" за 2023 год"
</v>
      </c>
      <c r="J2" s="258"/>
      <c r="K2" s="258"/>
      <c r="L2" s="84"/>
      <c r="M2" s="84"/>
      <c r="N2" s="84"/>
    </row>
    <row r="3" spans="1:9" s="84" customFormat="1" ht="12.75">
      <c r="A3" s="87"/>
      <c r="I3" s="74" t="str">
        <f>'Прил.2'!C3</f>
        <v>от  05.2024 г. №  </v>
      </c>
    </row>
    <row r="4" spans="1:14" s="85" customFormat="1" ht="12.75">
      <c r="A4" s="86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1" s="85" customFormat="1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s="85" customFormat="1" ht="12.75">
      <c r="A6" s="259" t="s">
        <v>618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</row>
    <row r="7" spans="1:11" s="85" customFormat="1" ht="30.75" customHeight="1">
      <c r="A7" s="260" t="s">
        <v>679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</row>
    <row r="8" spans="1:11" ht="13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2.75" customHeight="1">
      <c r="A9" s="254" t="s">
        <v>629</v>
      </c>
      <c r="B9" s="254" t="s">
        <v>630</v>
      </c>
      <c r="C9" s="261" t="s">
        <v>631</v>
      </c>
      <c r="D9" s="253" t="s">
        <v>632</v>
      </c>
      <c r="E9" s="89"/>
      <c r="F9" s="90"/>
      <c r="G9" s="90"/>
      <c r="H9" s="90"/>
      <c r="I9" s="253" t="s">
        <v>633</v>
      </c>
      <c r="J9" s="254" t="s">
        <v>634</v>
      </c>
      <c r="K9" s="254" t="s">
        <v>635</v>
      </c>
    </row>
    <row r="10" spans="1:11" ht="49.5" customHeight="1">
      <c r="A10" s="255"/>
      <c r="B10" s="255"/>
      <c r="C10" s="262"/>
      <c r="D10" s="253"/>
      <c r="E10" s="91" t="s">
        <v>636</v>
      </c>
      <c r="F10" s="90" t="s">
        <v>637</v>
      </c>
      <c r="G10" s="90" t="s">
        <v>6</v>
      </c>
      <c r="H10" s="90" t="s">
        <v>638</v>
      </c>
      <c r="I10" s="253"/>
      <c r="J10" s="255"/>
      <c r="K10" s="255"/>
    </row>
    <row r="11" spans="1:11" ht="12.75">
      <c r="A11" s="92"/>
      <c r="B11" s="93"/>
      <c r="C11" s="94"/>
      <c r="D11" s="95"/>
      <c r="E11" s="96"/>
      <c r="F11" s="97"/>
      <c r="G11" s="97"/>
      <c r="H11" s="98"/>
      <c r="I11" s="99"/>
      <c r="J11" s="100"/>
      <c r="K11" s="100"/>
    </row>
    <row r="12" spans="1:11" ht="15">
      <c r="A12" s="101"/>
      <c r="B12" s="98"/>
      <c r="C12" s="98"/>
      <c r="D12" s="102" t="s">
        <v>639</v>
      </c>
      <c r="E12" s="103"/>
      <c r="F12" s="101"/>
      <c r="G12" s="98"/>
      <c r="H12" s="98"/>
      <c r="I12" s="104"/>
      <c r="J12" s="105">
        <f>SUM(J11:J11)</f>
        <v>0</v>
      </c>
      <c r="K12" s="105">
        <f>SUM(K11:K11)</f>
        <v>0</v>
      </c>
    </row>
    <row r="13" spans="1:11" ht="12.75">
      <c r="A13" s="106"/>
      <c r="B13" s="107"/>
      <c r="C13" s="107"/>
      <c r="D13" s="108"/>
      <c r="E13" s="109"/>
      <c r="F13" s="107"/>
      <c r="G13" s="107"/>
      <c r="H13" s="107"/>
      <c r="I13" s="107"/>
      <c r="J13" s="107"/>
      <c r="K13" s="107"/>
    </row>
    <row r="14" spans="1:11" ht="12.75">
      <c r="A14" s="106"/>
      <c r="B14" s="107"/>
      <c r="C14" s="107"/>
      <c r="D14" s="108"/>
      <c r="E14" s="109"/>
      <c r="F14" s="107"/>
      <c r="G14" s="107"/>
      <c r="H14" s="107"/>
      <c r="I14" s="107"/>
      <c r="J14" s="107"/>
      <c r="K14" s="107"/>
    </row>
    <row r="15" spans="1:5" ht="14.25">
      <c r="A15" s="69"/>
      <c r="B15" s="70"/>
      <c r="C15" s="69"/>
      <c r="D15" s="71"/>
      <c r="E15" s="69"/>
    </row>
  </sheetData>
  <sheetProtection/>
  <mergeCells count="11">
    <mergeCell ref="D9:D10"/>
    <mergeCell ref="I9:I10"/>
    <mergeCell ref="J9:J10"/>
    <mergeCell ref="K9:K10"/>
    <mergeCell ref="A1:K1"/>
    <mergeCell ref="I2:K2"/>
    <mergeCell ref="A6:K6"/>
    <mergeCell ref="A7:K7"/>
    <mergeCell ref="A9:A10"/>
    <mergeCell ref="B9:B10"/>
    <mergeCell ref="C9:C10"/>
  </mergeCells>
  <printOptions/>
  <pageMargins left="1.062992125984252" right="0.31496062992125984" top="0.3937007874015748" bottom="0.3937007874015748" header="0.3937007874015748" footer="0.393700787401574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5"/>
  <sheetViews>
    <sheetView zoomScalePageLayoutView="0" workbookViewId="0" topLeftCell="A235">
      <selection activeCell="E289" sqref="E289"/>
    </sheetView>
  </sheetViews>
  <sheetFormatPr defaultColWidth="9.140625" defaultRowHeight="15"/>
  <cols>
    <col min="1" max="1" width="46.28125" style="21" customWidth="1"/>
    <col min="2" max="2" width="1.28515625" style="21" customWidth="1"/>
    <col min="3" max="4" width="3.7109375" style="21" customWidth="1"/>
    <col min="5" max="5" width="16.28125" style="21" customWidth="1"/>
    <col min="6" max="6" width="4.7109375" style="21" customWidth="1"/>
    <col min="7" max="7" width="15.28125" style="21" customWidth="1"/>
    <col min="8" max="8" width="13.00390625" style="21" customWidth="1"/>
    <col min="9" max="9" width="14.7109375" style="22" customWidth="1"/>
    <col min="10" max="10" width="12.7109375" style="22" customWidth="1"/>
    <col min="11" max="11" width="8.8515625" style="22" customWidth="1"/>
    <col min="12" max="12" width="11.140625" style="22" customWidth="1"/>
    <col min="13" max="14" width="8.8515625" style="22" customWidth="1"/>
    <col min="15" max="16384" width="8.8515625" style="21" customWidth="1"/>
  </cols>
  <sheetData>
    <row r="1" spans="1:7" ht="18.75" customHeight="1">
      <c r="A1" s="172"/>
      <c r="B1" s="173" t="s">
        <v>585</v>
      </c>
      <c r="C1" s="172"/>
      <c r="D1" s="172"/>
      <c r="E1" s="172"/>
      <c r="F1" s="172"/>
      <c r="G1" s="172"/>
    </row>
    <row r="2" spans="1:7" ht="6.75" customHeight="1">
      <c r="A2" s="172"/>
      <c r="B2" s="172"/>
      <c r="C2" s="172"/>
      <c r="D2" s="172"/>
      <c r="E2" s="172"/>
      <c r="F2" s="172"/>
      <c r="G2" s="172"/>
    </row>
    <row r="3" spans="1:9" ht="76.5" customHeight="1">
      <c r="A3" s="172"/>
      <c r="B3" s="173" t="str">
        <f>'Прил.2'!C2</f>
        <v>к решению Собрания представителей Сусуманского муниципального округа Магаданской области "Об исполнении бюджета муниципального образования "Сусуманский муниципальный округ Магаданской области" за 2023 год"
</v>
      </c>
      <c r="C3" s="172"/>
      <c r="D3" s="172"/>
      <c r="E3" s="172"/>
      <c r="F3" s="172"/>
      <c r="G3" s="172"/>
      <c r="H3" s="165"/>
      <c r="I3" s="165"/>
    </row>
    <row r="4" spans="1:7" ht="18.75" customHeight="1">
      <c r="A4" s="172"/>
      <c r="B4" s="173" t="str">
        <f>'Прил.2'!C3</f>
        <v>от  05.2024 г. №  </v>
      </c>
      <c r="C4" s="172"/>
      <c r="D4" s="172"/>
      <c r="E4" s="172"/>
      <c r="F4" s="172"/>
      <c r="G4" s="172"/>
    </row>
    <row r="5" spans="1:9" ht="69.75" customHeight="1">
      <c r="A5" s="170" t="s">
        <v>671</v>
      </c>
      <c r="B5" s="171"/>
      <c r="C5" s="171"/>
      <c r="D5" s="171"/>
      <c r="E5" s="171"/>
      <c r="F5" s="171"/>
      <c r="G5" s="171"/>
      <c r="H5" s="165"/>
      <c r="I5" s="165"/>
    </row>
    <row r="6" spans="1:7" ht="17.25" customHeight="1">
      <c r="A6" s="174" t="s">
        <v>1</v>
      </c>
      <c r="B6" s="174"/>
      <c r="C6" s="174"/>
      <c r="D6" s="174"/>
      <c r="E6" s="174"/>
      <c r="F6" s="174"/>
      <c r="G6" s="174"/>
    </row>
    <row r="7" spans="1:9" ht="60" customHeight="1">
      <c r="A7" s="175" t="s">
        <v>2</v>
      </c>
      <c r="B7" s="176"/>
      <c r="C7" s="23" t="s">
        <v>4</v>
      </c>
      <c r="D7" s="23" t="s">
        <v>5</v>
      </c>
      <c r="E7" s="23" t="s">
        <v>3</v>
      </c>
      <c r="F7" s="23" t="s">
        <v>6</v>
      </c>
      <c r="G7" s="23" t="s">
        <v>587</v>
      </c>
      <c r="H7" s="7" t="s">
        <v>643</v>
      </c>
      <c r="I7" s="7" t="s">
        <v>600</v>
      </c>
    </row>
    <row r="8" spans="1:12" ht="18" customHeight="1">
      <c r="A8" s="166" t="s">
        <v>8</v>
      </c>
      <c r="B8" s="167"/>
      <c r="C8" s="24"/>
      <c r="D8" s="24"/>
      <c r="E8" s="24"/>
      <c r="F8" s="24"/>
      <c r="G8" s="25">
        <f>G9+G184+G191+G211+G246+G362+G380+G621+G702+G743+G820</f>
        <v>1170399.5</v>
      </c>
      <c r="H8" s="25">
        <f>H9+H184+H191+H211+H246+H362+H380+H621+H702+H743+H820</f>
        <v>1107668.8000000003</v>
      </c>
      <c r="I8" s="9">
        <f>H8/G8*100</f>
        <v>94.64023181828087</v>
      </c>
      <c r="J8" s="26"/>
      <c r="L8" s="26"/>
    </row>
    <row r="9" spans="1:12" ht="15" customHeight="1">
      <c r="A9" s="166" t="s">
        <v>105</v>
      </c>
      <c r="B9" s="167"/>
      <c r="C9" s="24" t="s">
        <v>32</v>
      </c>
      <c r="D9" s="10" t="s">
        <v>583</v>
      </c>
      <c r="E9" s="24"/>
      <c r="F9" s="24"/>
      <c r="G9" s="25">
        <f>G10+G16+G31+G70+G95+G100</f>
        <v>307877.1</v>
      </c>
      <c r="H9" s="25">
        <f>H10+H16+H31+H70+H95+H100</f>
        <v>300226</v>
      </c>
      <c r="I9" s="9">
        <f aca="true" t="shared" si="0" ref="I9:I72">H9/G9*100</f>
        <v>97.51488499794236</v>
      </c>
      <c r="J9" s="26"/>
      <c r="L9" s="26"/>
    </row>
    <row r="10" spans="1:10" ht="48" customHeight="1">
      <c r="A10" s="166" t="s">
        <v>379</v>
      </c>
      <c r="B10" s="167"/>
      <c r="C10" s="24" t="s">
        <v>32</v>
      </c>
      <c r="D10" s="24" t="s">
        <v>123</v>
      </c>
      <c r="E10" s="24"/>
      <c r="F10" s="24"/>
      <c r="G10" s="25">
        <f aca="true" t="shared" si="1" ref="G10:H14">G11</f>
        <v>7201</v>
      </c>
      <c r="H10" s="25">
        <f t="shared" si="1"/>
        <v>7199.5</v>
      </c>
      <c r="I10" s="9">
        <f t="shared" si="0"/>
        <v>99.97916955978337</v>
      </c>
      <c r="J10" s="26"/>
    </row>
    <row r="11" spans="1:10" ht="63" customHeight="1">
      <c r="A11" s="168" t="s">
        <v>380</v>
      </c>
      <c r="B11" s="169"/>
      <c r="C11" s="27" t="s">
        <v>32</v>
      </c>
      <c r="D11" s="27" t="s">
        <v>123</v>
      </c>
      <c r="E11" s="27" t="s">
        <v>381</v>
      </c>
      <c r="F11" s="27"/>
      <c r="G11" s="28">
        <f t="shared" si="1"/>
        <v>7201</v>
      </c>
      <c r="H11" s="28">
        <f t="shared" si="1"/>
        <v>7199.5</v>
      </c>
      <c r="I11" s="12">
        <f t="shared" si="0"/>
        <v>99.97916955978337</v>
      </c>
      <c r="J11" s="26"/>
    </row>
    <row r="12" spans="1:10" ht="15" customHeight="1">
      <c r="A12" s="168" t="s">
        <v>382</v>
      </c>
      <c r="B12" s="169"/>
      <c r="C12" s="27" t="s">
        <v>32</v>
      </c>
      <c r="D12" s="27" t="s">
        <v>123</v>
      </c>
      <c r="E12" s="27" t="s">
        <v>383</v>
      </c>
      <c r="F12" s="27"/>
      <c r="G12" s="28">
        <f t="shared" si="1"/>
        <v>7201</v>
      </c>
      <c r="H12" s="28">
        <f t="shared" si="1"/>
        <v>7199.5</v>
      </c>
      <c r="I12" s="12">
        <f t="shared" si="0"/>
        <v>99.97916955978337</v>
      </c>
      <c r="J12" s="26"/>
    </row>
    <row r="13" spans="1:10" ht="31.5" customHeight="1">
      <c r="A13" s="168" t="s">
        <v>384</v>
      </c>
      <c r="B13" s="169"/>
      <c r="C13" s="27" t="s">
        <v>32</v>
      </c>
      <c r="D13" s="27" t="s">
        <v>123</v>
      </c>
      <c r="E13" s="27" t="s">
        <v>385</v>
      </c>
      <c r="F13" s="27"/>
      <c r="G13" s="28">
        <f t="shared" si="1"/>
        <v>7201</v>
      </c>
      <c r="H13" s="28">
        <f t="shared" si="1"/>
        <v>7199.5</v>
      </c>
      <c r="I13" s="12">
        <f t="shared" si="0"/>
        <v>99.97916955978337</v>
      </c>
      <c r="J13" s="26"/>
    </row>
    <row r="14" spans="1:10" ht="94.5" customHeight="1">
      <c r="A14" s="168" t="s">
        <v>42</v>
      </c>
      <c r="B14" s="169"/>
      <c r="C14" s="27" t="s">
        <v>32</v>
      </c>
      <c r="D14" s="27" t="s">
        <v>123</v>
      </c>
      <c r="E14" s="27" t="s">
        <v>385</v>
      </c>
      <c r="F14" s="27" t="s">
        <v>43</v>
      </c>
      <c r="G14" s="28">
        <f t="shared" si="1"/>
        <v>7201</v>
      </c>
      <c r="H14" s="28">
        <f t="shared" si="1"/>
        <v>7199.5</v>
      </c>
      <c r="I14" s="12">
        <f t="shared" si="0"/>
        <v>99.97916955978337</v>
      </c>
      <c r="J14" s="26"/>
    </row>
    <row r="15" spans="1:10" ht="34.5" customHeight="1">
      <c r="A15" s="168" t="s">
        <v>112</v>
      </c>
      <c r="B15" s="169"/>
      <c r="C15" s="27" t="s">
        <v>32</v>
      </c>
      <c r="D15" s="27" t="s">
        <v>123</v>
      </c>
      <c r="E15" s="27" t="s">
        <v>385</v>
      </c>
      <c r="F15" s="27" t="s">
        <v>113</v>
      </c>
      <c r="G15" s="28">
        <f>'Прил 4'!H16</f>
        <v>7201</v>
      </c>
      <c r="H15" s="28">
        <f>'Прил 4'!I16</f>
        <v>7199.5</v>
      </c>
      <c r="I15" s="12">
        <f t="shared" si="0"/>
        <v>99.97916955978337</v>
      </c>
      <c r="J15" s="26"/>
    </row>
    <row r="16" spans="1:10" ht="64.5" customHeight="1">
      <c r="A16" s="166" t="s">
        <v>476</v>
      </c>
      <c r="B16" s="167"/>
      <c r="C16" s="24" t="s">
        <v>32</v>
      </c>
      <c r="D16" s="24" t="s">
        <v>163</v>
      </c>
      <c r="E16" s="24"/>
      <c r="F16" s="24"/>
      <c r="G16" s="25">
        <f>G17</f>
        <v>5449.4</v>
      </c>
      <c r="H16" s="25">
        <f>H17</f>
        <v>5427.8</v>
      </c>
      <c r="I16" s="9">
        <f t="shared" si="0"/>
        <v>99.60362608727567</v>
      </c>
      <c r="J16" s="26"/>
    </row>
    <row r="17" spans="1:10" ht="63" customHeight="1">
      <c r="A17" s="168" t="s">
        <v>380</v>
      </c>
      <c r="B17" s="169"/>
      <c r="C17" s="27" t="s">
        <v>32</v>
      </c>
      <c r="D17" s="27" t="s">
        <v>163</v>
      </c>
      <c r="E17" s="27" t="s">
        <v>381</v>
      </c>
      <c r="F17" s="27"/>
      <c r="G17" s="28">
        <f>G18</f>
        <v>5449.4</v>
      </c>
      <c r="H17" s="28">
        <f>H18</f>
        <v>5427.8</v>
      </c>
      <c r="I17" s="12">
        <f t="shared" si="0"/>
        <v>99.60362608727567</v>
      </c>
      <c r="J17" s="26"/>
    </row>
    <row r="18" spans="1:10" ht="15" customHeight="1">
      <c r="A18" s="168" t="s">
        <v>398</v>
      </c>
      <c r="B18" s="169"/>
      <c r="C18" s="27" t="s">
        <v>32</v>
      </c>
      <c r="D18" s="27" t="s">
        <v>163</v>
      </c>
      <c r="E18" s="27" t="s">
        <v>399</v>
      </c>
      <c r="F18" s="27"/>
      <c r="G18" s="28">
        <f>G19+G22+G25+G28</f>
        <v>5449.4</v>
      </c>
      <c r="H18" s="28">
        <f>H19+H22+H25+H28</f>
        <v>5427.8</v>
      </c>
      <c r="I18" s="12">
        <f t="shared" si="0"/>
        <v>99.60362608727567</v>
      </c>
      <c r="J18" s="26"/>
    </row>
    <row r="19" spans="1:10" ht="31.5" customHeight="1">
      <c r="A19" s="168" t="s">
        <v>384</v>
      </c>
      <c r="B19" s="169"/>
      <c r="C19" s="27" t="s">
        <v>32</v>
      </c>
      <c r="D19" s="27" t="s">
        <v>163</v>
      </c>
      <c r="E19" s="27" t="s">
        <v>400</v>
      </c>
      <c r="F19" s="27"/>
      <c r="G19" s="28">
        <f>G20</f>
        <v>5141.9</v>
      </c>
      <c r="H19" s="28">
        <f>H20</f>
        <v>5139.4</v>
      </c>
      <c r="I19" s="12">
        <f t="shared" si="0"/>
        <v>99.95137984013691</v>
      </c>
      <c r="J19" s="26"/>
    </row>
    <row r="20" spans="1:10" ht="94.5" customHeight="1">
      <c r="A20" s="168" t="s">
        <v>42</v>
      </c>
      <c r="B20" s="169"/>
      <c r="C20" s="27" t="s">
        <v>32</v>
      </c>
      <c r="D20" s="27" t="s">
        <v>163</v>
      </c>
      <c r="E20" s="27" t="s">
        <v>400</v>
      </c>
      <c r="F20" s="27" t="s">
        <v>43</v>
      </c>
      <c r="G20" s="28">
        <f>G21</f>
        <v>5141.9</v>
      </c>
      <c r="H20" s="28">
        <f>H21</f>
        <v>5139.4</v>
      </c>
      <c r="I20" s="12">
        <f t="shared" si="0"/>
        <v>99.95137984013691</v>
      </c>
      <c r="J20" s="26"/>
    </row>
    <row r="21" spans="1:10" ht="32.25" customHeight="1">
      <c r="A21" s="168" t="s">
        <v>112</v>
      </c>
      <c r="B21" s="169"/>
      <c r="C21" s="27" t="s">
        <v>32</v>
      </c>
      <c r="D21" s="27" t="s">
        <v>163</v>
      </c>
      <c r="E21" s="27" t="s">
        <v>400</v>
      </c>
      <c r="F21" s="27" t="s">
        <v>113</v>
      </c>
      <c r="G21" s="28">
        <f>'Прил 4'!H250</f>
        <v>5141.9</v>
      </c>
      <c r="H21" s="28">
        <f>'Прил 4'!I250</f>
        <v>5139.4</v>
      </c>
      <c r="I21" s="12">
        <f t="shared" si="0"/>
        <v>99.95137984013691</v>
      </c>
      <c r="J21" s="26"/>
    </row>
    <row r="22" spans="1:10" ht="31.5" customHeight="1">
      <c r="A22" s="168" t="s">
        <v>392</v>
      </c>
      <c r="B22" s="169"/>
      <c r="C22" s="27" t="s">
        <v>32</v>
      </c>
      <c r="D22" s="27" t="s">
        <v>163</v>
      </c>
      <c r="E22" s="27" t="s">
        <v>401</v>
      </c>
      <c r="F22" s="27"/>
      <c r="G22" s="28">
        <f>G23</f>
        <v>234.6</v>
      </c>
      <c r="H22" s="28">
        <f>H23</f>
        <v>230.6</v>
      </c>
      <c r="I22" s="12">
        <f t="shared" si="0"/>
        <v>98.29497016197783</v>
      </c>
      <c r="J22" s="26"/>
    </row>
    <row r="23" spans="1:10" ht="31.5" customHeight="1">
      <c r="A23" s="168" t="s">
        <v>19</v>
      </c>
      <c r="B23" s="169"/>
      <c r="C23" s="27" t="s">
        <v>32</v>
      </c>
      <c r="D23" s="27" t="s">
        <v>163</v>
      </c>
      <c r="E23" s="27" t="s">
        <v>401</v>
      </c>
      <c r="F23" s="27" t="s">
        <v>20</v>
      </c>
      <c r="G23" s="28">
        <f>G24</f>
        <v>234.6</v>
      </c>
      <c r="H23" s="28">
        <f>H24</f>
        <v>230.6</v>
      </c>
      <c r="I23" s="12">
        <f t="shared" si="0"/>
        <v>98.29497016197783</v>
      </c>
      <c r="J23" s="26"/>
    </row>
    <row r="24" spans="1:10" ht="47.25" customHeight="1">
      <c r="A24" s="168" t="s">
        <v>21</v>
      </c>
      <c r="B24" s="169"/>
      <c r="C24" s="27" t="s">
        <v>32</v>
      </c>
      <c r="D24" s="27" t="s">
        <v>163</v>
      </c>
      <c r="E24" s="27" t="s">
        <v>401</v>
      </c>
      <c r="F24" s="27" t="s">
        <v>22</v>
      </c>
      <c r="G24" s="28">
        <f>'Прил 4'!H252</f>
        <v>234.6</v>
      </c>
      <c r="H24" s="28">
        <f>'Прил 4'!I252</f>
        <v>230.6</v>
      </c>
      <c r="I24" s="12">
        <f t="shared" si="0"/>
        <v>98.29497016197783</v>
      </c>
      <c r="J24" s="26"/>
    </row>
    <row r="25" spans="1:10" ht="110.25" customHeight="1">
      <c r="A25" s="168" t="s">
        <v>394</v>
      </c>
      <c r="B25" s="169"/>
      <c r="C25" s="27" t="s">
        <v>32</v>
      </c>
      <c r="D25" s="27" t="s">
        <v>163</v>
      </c>
      <c r="E25" s="27" t="s">
        <v>404</v>
      </c>
      <c r="F25" s="27"/>
      <c r="G25" s="28">
        <f>G26</f>
        <v>40</v>
      </c>
      <c r="H25" s="28">
        <f>H26</f>
        <v>40</v>
      </c>
      <c r="I25" s="12">
        <f t="shared" si="0"/>
        <v>100</v>
      </c>
      <c r="J25" s="26"/>
    </row>
    <row r="26" spans="1:10" ht="94.5" customHeight="1">
      <c r="A26" s="168" t="s">
        <v>42</v>
      </c>
      <c r="B26" s="169"/>
      <c r="C26" s="27" t="s">
        <v>32</v>
      </c>
      <c r="D26" s="27" t="s">
        <v>163</v>
      </c>
      <c r="E26" s="27" t="s">
        <v>404</v>
      </c>
      <c r="F26" s="27" t="s">
        <v>43</v>
      </c>
      <c r="G26" s="28">
        <f>G27</f>
        <v>40</v>
      </c>
      <c r="H26" s="28">
        <f>H27</f>
        <v>40</v>
      </c>
      <c r="I26" s="12">
        <f t="shared" si="0"/>
        <v>100</v>
      </c>
      <c r="J26" s="26"/>
    </row>
    <row r="27" spans="1:10" ht="35.25" customHeight="1">
      <c r="A27" s="168" t="s">
        <v>112</v>
      </c>
      <c r="B27" s="169"/>
      <c r="C27" s="27" t="s">
        <v>32</v>
      </c>
      <c r="D27" s="27" t="s">
        <v>163</v>
      </c>
      <c r="E27" s="27" t="s">
        <v>404</v>
      </c>
      <c r="F27" s="27" t="s">
        <v>113</v>
      </c>
      <c r="G27" s="28">
        <f>'Прил 4'!H255</f>
        <v>40</v>
      </c>
      <c r="H27" s="28">
        <f>'Прил 4'!I255</f>
        <v>40</v>
      </c>
      <c r="I27" s="12">
        <f t="shared" si="0"/>
        <v>100</v>
      </c>
      <c r="J27" s="26"/>
    </row>
    <row r="28" spans="1:10" ht="15" customHeight="1">
      <c r="A28" s="168" t="s">
        <v>405</v>
      </c>
      <c r="B28" s="169"/>
      <c r="C28" s="27" t="s">
        <v>32</v>
      </c>
      <c r="D28" s="27" t="s">
        <v>163</v>
      </c>
      <c r="E28" s="27" t="s">
        <v>406</v>
      </c>
      <c r="F28" s="27"/>
      <c r="G28" s="28">
        <f>G29</f>
        <v>32.9</v>
      </c>
      <c r="H28" s="28">
        <f>H29</f>
        <v>17.8</v>
      </c>
      <c r="I28" s="12">
        <f t="shared" si="0"/>
        <v>54.1033434650456</v>
      </c>
      <c r="J28" s="26"/>
    </row>
    <row r="29" spans="1:10" ht="94.5" customHeight="1">
      <c r="A29" s="168" t="s">
        <v>42</v>
      </c>
      <c r="B29" s="169"/>
      <c r="C29" s="27" t="s">
        <v>32</v>
      </c>
      <c r="D29" s="27" t="s">
        <v>163</v>
      </c>
      <c r="E29" s="27" t="s">
        <v>406</v>
      </c>
      <c r="F29" s="27" t="s">
        <v>43</v>
      </c>
      <c r="G29" s="28">
        <f>G30</f>
        <v>32.9</v>
      </c>
      <c r="H29" s="28">
        <f>H30</f>
        <v>17.8</v>
      </c>
      <c r="I29" s="12">
        <f t="shared" si="0"/>
        <v>54.1033434650456</v>
      </c>
      <c r="J29" s="26"/>
    </row>
    <row r="30" spans="1:10" ht="33.75" customHeight="1">
      <c r="A30" s="168" t="s">
        <v>112</v>
      </c>
      <c r="B30" s="169"/>
      <c r="C30" s="27" t="s">
        <v>32</v>
      </c>
      <c r="D30" s="27" t="s">
        <v>163</v>
      </c>
      <c r="E30" s="27" t="s">
        <v>406</v>
      </c>
      <c r="F30" s="27" t="s">
        <v>113</v>
      </c>
      <c r="G30" s="28">
        <f>'Прил 4'!H258</f>
        <v>32.9</v>
      </c>
      <c r="H30" s="28">
        <f>'Прил 4'!I258</f>
        <v>17.8</v>
      </c>
      <c r="I30" s="12">
        <f t="shared" si="0"/>
        <v>54.1033434650456</v>
      </c>
      <c r="J30" s="26"/>
    </row>
    <row r="31" spans="1:10" ht="81" customHeight="1">
      <c r="A31" s="166" t="s">
        <v>386</v>
      </c>
      <c r="B31" s="167"/>
      <c r="C31" s="24" t="s">
        <v>32</v>
      </c>
      <c r="D31" s="24" t="s">
        <v>16</v>
      </c>
      <c r="E31" s="24"/>
      <c r="F31" s="24"/>
      <c r="G31" s="25">
        <f>G32+G48</f>
        <v>120352.9</v>
      </c>
      <c r="H31" s="25">
        <f>H32+H48</f>
        <v>116773.9</v>
      </c>
      <c r="I31" s="9">
        <f t="shared" si="0"/>
        <v>97.02624531689722</v>
      </c>
      <c r="J31" s="26"/>
    </row>
    <row r="32" spans="1:10" ht="82.5" customHeight="1">
      <c r="A32" s="168" t="s">
        <v>387</v>
      </c>
      <c r="B32" s="169"/>
      <c r="C32" s="27" t="s">
        <v>32</v>
      </c>
      <c r="D32" s="27" t="s">
        <v>16</v>
      </c>
      <c r="E32" s="27" t="s">
        <v>388</v>
      </c>
      <c r="F32" s="27"/>
      <c r="G32" s="28">
        <f>G33</f>
        <v>3887.6</v>
      </c>
      <c r="H32" s="28">
        <f>H33</f>
        <v>3768.4</v>
      </c>
      <c r="I32" s="12">
        <f t="shared" si="0"/>
        <v>96.93384093013685</v>
      </c>
      <c r="J32" s="26"/>
    </row>
    <row r="33" spans="1:10" ht="47.25" customHeight="1">
      <c r="A33" s="168" t="s">
        <v>389</v>
      </c>
      <c r="B33" s="169"/>
      <c r="C33" s="27" t="s">
        <v>32</v>
      </c>
      <c r="D33" s="27" t="s">
        <v>16</v>
      </c>
      <c r="E33" s="27" t="s">
        <v>390</v>
      </c>
      <c r="F33" s="27"/>
      <c r="G33" s="28">
        <f>G34+G37+G40+G43</f>
        <v>3887.6</v>
      </c>
      <c r="H33" s="28">
        <f>H34+H37+H40+H43</f>
        <v>3768.4</v>
      </c>
      <c r="I33" s="12">
        <f t="shared" si="0"/>
        <v>96.93384093013685</v>
      </c>
      <c r="J33" s="26"/>
    </row>
    <row r="34" spans="1:10" ht="31.5" customHeight="1">
      <c r="A34" s="168" t="s">
        <v>384</v>
      </c>
      <c r="B34" s="169"/>
      <c r="C34" s="27" t="s">
        <v>32</v>
      </c>
      <c r="D34" s="27" t="s">
        <v>16</v>
      </c>
      <c r="E34" s="27" t="s">
        <v>391</v>
      </c>
      <c r="F34" s="27"/>
      <c r="G34" s="28">
        <f>G35</f>
        <v>2664.9</v>
      </c>
      <c r="H34" s="28">
        <f>H35</f>
        <v>2663.9</v>
      </c>
      <c r="I34" s="12">
        <f t="shared" si="0"/>
        <v>99.96247513978011</v>
      </c>
      <c r="J34" s="26"/>
    </row>
    <row r="35" spans="1:10" ht="94.5" customHeight="1">
      <c r="A35" s="168" t="s">
        <v>42</v>
      </c>
      <c r="B35" s="169"/>
      <c r="C35" s="27" t="s">
        <v>32</v>
      </c>
      <c r="D35" s="27" t="s">
        <v>16</v>
      </c>
      <c r="E35" s="27" t="s">
        <v>391</v>
      </c>
      <c r="F35" s="27" t="s">
        <v>43</v>
      </c>
      <c r="G35" s="28">
        <f>G36</f>
        <v>2664.9</v>
      </c>
      <c r="H35" s="28">
        <f>H36</f>
        <v>2663.9</v>
      </c>
      <c r="I35" s="12">
        <f t="shared" si="0"/>
        <v>99.96247513978011</v>
      </c>
      <c r="J35" s="26"/>
    </row>
    <row r="36" spans="1:10" ht="33.75" customHeight="1">
      <c r="A36" s="168" t="s">
        <v>112</v>
      </c>
      <c r="B36" s="169"/>
      <c r="C36" s="27" t="s">
        <v>32</v>
      </c>
      <c r="D36" s="27" t="s">
        <v>16</v>
      </c>
      <c r="E36" s="27" t="s">
        <v>391</v>
      </c>
      <c r="F36" s="27" t="s">
        <v>113</v>
      </c>
      <c r="G36" s="28">
        <f>'Прил 4'!H22</f>
        <v>2664.9</v>
      </c>
      <c r="H36" s="28">
        <f>'Прил 4'!I22</f>
        <v>2663.9</v>
      </c>
      <c r="I36" s="12">
        <f t="shared" si="0"/>
        <v>99.96247513978011</v>
      </c>
      <c r="J36" s="26"/>
    </row>
    <row r="37" spans="1:10" ht="31.5" customHeight="1">
      <c r="A37" s="168" t="s">
        <v>392</v>
      </c>
      <c r="B37" s="169"/>
      <c r="C37" s="27" t="s">
        <v>32</v>
      </c>
      <c r="D37" s="27" t="s">
        <v>16</v>
      </c>
      <c r="E37" s="27" t="s">
        <v>393</v>
      </c>
      <c r="F37" s="27"/>
      <c r="G37" s="28">
        <f>G38</f>
        <v>142</v>
      </c>
      <c r="H37" s="28">
        <f>H38</f>
        <v>23.9</v>
      </c>
      <c r="I37" s="12">
        <f t="shared" si="0"/>
        <v>16.830985915492956</v>
      </c>
      <c r="J37" s="26"/>
    </row>
    <row r="38" spans="1:10" ht="34.5" customHeight="1">
      <c r="A38" s="168" t="s">
        <v>19</v>
      </c>
      <c r="B38" s="169"/>
      <c r="C38" s="27" t="s">
        <v>32</v>
      </c>
      <c r="D38" s="27" t="s">
        <v>16</v>
      </c>
      <c r="E38" s="27" t="s">
        <v>393</v>
      </c>
      <c r="F38" s="27" t="s">
        <v>20</v>
      </c>
      <c r="G38" s="28">
        <f>G39</f>
        <v>142</v>
      </c>
      <c r="H38" s="28">
        <f>H39</f>
        <v>23.9</v>
      </c>
      <c r="I38" s="12">
        <f t="shared" si="0"/>
        <v>16.830985915492956</v>
      </c>
      <c r="J38" s="26"/>
    </row>
    <row r="39" spans="1:10" ht="47.25" customHeight="1">
      <c r="A39" s="168" t="s">
        <v>21</v>
      </c>
      <c r="B39" s="169"/>
      <c r="C39" s="27" t="s">
        <v>32</v>
      </c>
      <c r="D39" s="27" t="s">
        <v>16</v>
      </c>
      <c r="E39" s="27" t="s">
        <v>393</v>
      </c>
      <c r="F39" s="27" t="s">
        <v>22</v>
      </c>
      <c r="G39" s="28">
        <f>'Прил 4'!H25</f>
        <v>142</v>
      </c>
      <c r="H39" s="28">
        <f>'Прил 4'!I25</f>
        <v>23.9</v>
      </c>
      <c r="I39" s="12">
        <f t="shared" si="0"/>
        <v>16.830985915492956</v>
      </c>
      <c r="J39" s="26"/>
    </row>
    <row r="40" spans="1:10" ht="110.25" customHeight="1">
      <c r="A40" s="168" t="s">
        <v>394</v>
      </c>
      <c r="B40" s="169"/>
      <c r="C40" s="27" t="s">
        <v>32</v>
      </c>
      <c r="D40" s="27" t="s">
        <v>16</v>
      </c>
      <c r="E40" s="27" t="s">
        <v>395</v>
      </c>
      <c r="F40" s="27"/>
      <c r="G40" s="28">
        <f>G41</f>
        <v>80</v>
      </c>
      <c r="H40" s="28">
        <f>H41</f>
        <v>80</v>
      </c>
      <c r="I40" s="12">
        <f t="shared" si="0"/>
        <v>100</v>
      </c>
      <c r="J40" s="26"/>
    </row>
    <row r="41" spans="1:10" ht="94.5" customHeight="1">
      <c r="A41" s="168" t="s">
        <v>42</v>
      </c>
      <c r="B41" s="169"/>
      <c r="C41" s="27" t="s">
        <v>32</v>
      </c>
      <c r="D41" s="27" t="s">
        <v>16</v>
      </c>
      <c r="E41" s="27" t="s">
        <v>395</v>
      </c>
      <c r="F41" s="27" t="s">
        <v>43</v>
      </c>
      <c r="G41" s="28">
        <f>G42</f>
        <v>80</v>
      </c>
      <c r="H41" s="28">
        <f>H42</f>
        <v>80</v>
      </c>
      <c r="I41" s="12">
        <f t="shared" si="0"/>
        <v>100</v>
      </c>
      <c r="J41" s="26"/>
    </row>
    <row r="42" spans="1:10" ht="34.5" customHeight="1">
      <c r="A42" s="168" t="s">
        <v>112</v>
      </c>
      <c r="B42" s="169"/>
      <c r="C42" s="27" t="s">
        <v>32</v>
      </c>
      <c r="D42" s="27" t="s">
        <v>16</v>
      </c>
      <c r="E42" s="27" t="s">
        <v>395</v>
      </c>
      <c r="F42" s="27" t="s">
        <v>113</v>
      </c>
      <c r="G42" s="28">
        <f>'Прил 4'!H29</f>
        <v>80</v>
      </c>
      <c r="H42" s="28">
        <f>'Прил 4'!I29</f>
        <v>80</v>
      </c>
      <c r="I42" s="12">
        <f t="shared" si="0"/>
        <v>100</v>
      </c>
      <c r="J42" s="26"/>
    </row>
    <row r="43" spans="1:10" ht="127.5" customHeight="1">
      <c r="A43" s="168" t="s">
        <v>396</v>
      </c>
      <c r="B43" s="169"/>
      <c r="C43" s="27" t="s">
        <v>32</v>
      </c>
      <c r="D43" s="27" t="s">
        <v>16</v>
      </c>
      <c r="E43" s="27" t="s">
        <v>397</v>
      </c>
      <c r="F43" s="27"/>
      <c r="G43" s="28">
        <f>G44+G46</f>
        <v>1000.6999999999999</v>
      </c>
      <c r="H43" s="28">
        <f>H44+H46</f>
        <v>1000.5999999999999</v>
      </c>
      <c r="I43" s="12">
        <f t="shared" si="0"/>
        <v>99.99000699510341</v>
      </c>
      <c r="J43" s="26"/>
    </row>
    <row r="44" spans="1:10" ht="94.5" customHeight="1">
      <c r="A44" s="168" t="s">
        <v>42</v>
      </c>
      <c r="B44" s="169"/>
      <c r="C44" s="27" t="s">
        <v>32</v>
      </c>
      <c r="D44" s="27" t="s">
        <v>16</v>
      </c>
      <c r="E44" s="27" t="s">
        <v>397</v>
      </c>
      <c r="F44" s="27" t="s">
        <v>43</v>
      </c>
      <c r="G44" s="28">
        <f>G45</f>
        <v>960.4</v>
      </c>
      <c r="H44" s="28">
        <f>H45</f>
        <v>960.3</v>
      </c>
      <c r="I44" s="12">
        <f t="shared" si="0"/>
        <v>99.98958767180342</v>
      </c>
      <c r="J44" s="26"/>
    </row>
    <row r="45" spans="1:10" ht="33" customHeight="1">
      <c r="A45" s="168" t="s">
        <v>112</v>
      </c>
      <c r="B45" s="169"/>
      <c r="C45" s="27" t="s">
        <v>32</v>
      </c>
      <c r="D45" s="27" t="s">
        <v>16</v>
      </c>
      <c r="E45" s="27" t="s">
        <v>397</v>
      </c>
      <c r="F45" s="27" t="s">
        <v>113</v>
      </c>
      <c r="G45" s="28">
        <f>'Прил 4'!H32</f>
        <v>960.4</v>
      </c>
      <c r="H45" s="28">
        <f>'Прил 4'!I32</f>
        <v>960.3</v>
      </c>
      <c r="I45" s="12">
        <f t="shared" si="0"/>
        <v>99.98958767180342</v>
      </c>
      <c r="J45" s="26"/>
    </row>
    <row r="46" spans="1:10" ht="33.75" customHeight="1">
      <c r="A46" s="168" t="s">
        <v>19</v>
      </c>
      <c r="B46" s="169"/>
      <c r="C46" s="27" t="s">
        <v>32</v>
      </c>
      <c r="D46" s="27" t="s">
        <v>16</v>
      </c>
      <c r="E46" s="27" t="s">
        <v>397</v>
      </c>
      <c r="F46" s="27" t="s">
        <v>20</v>
      </c>
      <c r="G46" s="28">
        <f>G47</f>
        <v>40.3</v>
      </c>
      <c r="H46" s="28">
        <f>H47</f>
        <v>40.3</v>
      </c>
      <c r="I46" s="12">
        <f t="shared" si="0"/>
        <v>100</v>
      </c>
      <c r="J46" s="26"/>
    </row>
    <row r="47" spans="1:10" ht="47.25" customHeight="1">
      <c r="A47" s="168" t="s">
        <v>21</v>
      </c>
      <c r="B47" s="169"/>
      <c r="C47" s="27" t="s">
        <v>32</v>
      </c>
      <c r="D47" s="27" t="s">
        <v>16</v>
      </c>
      <c r="E47" s="27" t="s">
        <v>397</v>
      </c>
      <c r="F47" s="27" t="s">
        <v>22</v>
      </c>
      <c r="G47" s="28">
        <f>'Прил 4'!H33</f>
        <v>40.3</v>
      </c>
      <c r="H47" s="28">
        <f>'Прил 4'!I33</f>
        <v>40.3</v>
      </c>
      <c r="I47" s="12">
        <f t="shared" si="0"/>
        <v>100</v>
      </c>
      <c r="J47" s="26"/>
    </row>
    <row r="48" spans="1:10" ht="63" customHeight="1">
      <c r="A48" s="168" t="s">
        <v>380</v>
      </c>
      <c r="B48" s="169"/>
      <c r="C48" s="27" t="s">
        <v>32</v>
      </c>
      <c r="D48" s="27" t="s">
        <v>16</v>
      </c>
      <c r="E48" s="27" t="s">
        <v>381</v>
      </c>
      <c r="F48" s="27"/>
      <c r="G48" s="28">
        <f>G49</f>
        <v>116465.29999999999</v>
      </c>
      <c r="H48" s="28">
        <f>H49</f>
        <v>113005.5</v>
      </c>
      <c r="I48" s="12">
        <f t="shared" si="0"/>
        <v>97.02932976603333</v>
      </c>
      <c r="J48" s="26"/>
    </row>
    <row r="49" spans="1:10" ht="15" customHeight="1">
      <c r="A49" s="168" t="s">
        <v>398</v>
      </c>
      <c r="B49" s="169"/>
      <c r="C49" s="27" t="s">
        <v>32</v>
      </c>
      <c r="D49" s="27" t="s">
        <v>16</v>
      </c>
      <c r="E49" s="27" t="s">
        <v>399</v>
      </c>
      <c r="F49" s="27"/>
      <c r="G49" s="28">
        <f>G50+G53+G59+G62+G67</f>
        <v>116465.29999999999</v>
      </c>
      <c r="H49" s="28">
        <f>H50+H53+H59+H62+H67</f>
        <v>113005.5</v>
      </c>
      <c r="I49" s="12">
        <f t="shared" si="0"/>
        <v>97.02932976603333</v>
      </c>
      <c r="J49" s="26"/>
    </row>
    <row r="50" spans="1:10" ht="31.5" customHeight="1">
      <c r="A50" s="168" t="s">
        <v>384</v>
      </c>
      <c r="B50" s="169"/>
      <c r="C50" s="27" t="s">
        <v>32</v>
      </c>
      <c r="D50" s="27" t="s">
        <v>16</v>
      </c>
      <c r="E50" s="27" t="s">
        <v>400</v>
      </c>
      <c r="F50" s="27"/>
      <c r="G50" s="28">
        <f>G51</f>
        <v>106762.9</v>
      </c>
      <c r="H50" s="28">
        <f>H51</f>
        <v>106512.6</v>
      </c>
      <c r="I50" s="12">
        <f t="shared" si="0"/>
        <v>99.76555526311107</v>
      </c>
      <c r="J50" s="26"/>
    </row>
    <row r="51" spans="1:10" ht="94.5" customHeight="1">
      <c r="A51" s="168" t="s">
        <v>42</v>
      </c>
      <c r="B51" s="169"/>
      <c r="C51" s="27" t="s">
        <v>32</v>
      </c>
      <c r="D51" s="27" t="s">
        <v>16</v>
      </c>
      <c r="E51" s="27" t="s">
        <v>400</v>
      </c>
      <c r="F51" s="27" t="s">
        <v>43</v>
      </c>
      <c r="G51" s="28">
        <f>G52</f>
        <v>106762.9</v>
      </c>
      <c r="H51" s="28">
        <f>H52</f>
        <v>106512.6</v>
      </c>
      <c r="I51" s="12">
        <f t="shared" si="0"/>
        <v>99.76555526311107</v>
      </c>
      <c r="J51" s="26"/>
    </row>
    <row r="52" spans="1:10" ht="32.25" customHeight="1">
      <c r="A52" s="168" t="s">
        <v>112</v>
      </c>
      <c r="B52" s="169"/>
      <c r="C52" s="27" t="s">
        <v>32</v>
      </c>
      <c r="D52" s="27" t="s">
        <v>16</v>
      </c>
      <c r="E52" s="27" t="s">
        <v>400</v>
      </c>
      <c r="F52" s="27" t="s">
        <v>113</v>
      </c>
      <c r="G52" s="28">
        <f>'Прил 4'!H39</f>
        <v>106762.9</v>
      </c>
      <c r="H52" s="28">
        <f>'Прил 4'!I39</f>
        <v>106512.6</v>
      </c>
      <c r="I52" s="12">
        <f t="shared" si="0"/>
        <v>99.76555526311107</v>
      </c>
      <c r="J52" s="26"/>
    </row>
    <row r="53" spans="1:10" ht="31.5" customHeight="1">
      <c r="A53" s="168" t="s">
        <v>392</v>
      </c>
      <c r="B53" s="169"/>
      <c r="C53" s="27" t="s">
        <v>32</v>
      </c>
      <c r="D53" s="27" t="s">
        <v>16</v>
      </c>
      <c r="E53" s="27" t="s">
        <v>401</v>
      </c>
      <c r="F53" s="27"/>
      <c r="G53" s="28">
        <f>G54+G56</f>
        <v>6555.4</v>
      </c>
      <c r="H53" s="28">
        <f>H54+H56</f>
        <v>3804.9000000000005</v>
      </c>
      <c r="I53" s="12">
        <f t="shared" si="0"/>
        <v>58.04222473075633</v>
      </c>
      <c r="J53" s="26"/>
    </row>
    <row r="54" spans="1:10" ht="34.5" customHeight="1">
      <c r="A54" s="168" t="s">
        <v>19</v>
      </c>
      <c r="B54" s="169"/>
      <c r="C54" s="27" t="s">
        <v>32</v>
      </c>
      <c r="D54" s="27" t="s">
        <v>16</v>
      </c>
      <c r="E54" s="27" t="s">
        <v>401</v>
      </c>
      <c r="F54" s="27" t="s">
        <v>20</v>
      </c>
      <c r="G54" s="28">
        <f>G55</f>
        <v>5677.5</v>
      </c>
      <c r="H54" s="28">
        <f>H55</f>
        <v>3175.8</v>
      </c>
      <c r="I54" s="12">
        <f t="shared" si="0"/>
        <v>55.936591809775436</v>
      </c>
      <c r="J54" s="26"/>
    </row>
    <row r="55" spans="1:10" ht="47.25" customHeight="1">
      <c r="A55" s="168" t="s">
        <v>21</v>
      </c>
      <c r="B55" s="169"/>
      <c r="C55" s="27" t="s">
        <v>32</v>
      </c>
      <c r="D55" s="27" t="s">
        <v>16</v>
      </c>
      <c r="E55" s="27" t="s">
        <v>401</v>
      </c>
      <c r="F55" s="27" t="s">
        <v>22</v>
      </c>
      <c r="G55" s="28">
        <f>'Прил 4'!H41+'Прил 4'!H723</f>
        <v>5677.5</v>
      </c>
      <c r="H55" s="28">
        <f>'Прил 4'!I41+'Прил 4'!I723</f>
        <v>3175.8</v>
      </c>
      <c r="I55" s="12">
        <f t="shared" si="0"/>
        <v>55.936591809775436</v>
      </c>
      <c r="J55" s="26"/>
    </row>
    <row r="56" spans="1:10" ht="15" customHeight="1">
      <c r="A56" s="168" t="s">
        <v>78</v>
      </c>
      <c r="B56" s="169"/>
      <c r="C56" s="27" t="s">
        <v>32</v>
      </c>
      <c r="D56" s="27" t="s">
        <v>16</v>
      </c>
      <c r="E56" s="27" t="s">
        <v>401</v>
      </c>
      <c r="F56" s="27" t="s">
        <v>79</v>
      </c>
      <c r="G56" s="28">
        <f>G57+G58</f>
        <v>877.9000000000001</v>
      </c>
      <c r="H56" s="28">
        <f>H57+H58</f>
        <v>629.1000000000001</v>
      </c>
      <c r="I56" s="12">
        <f t="shared" si="0"/>
        <v>71.65964232828341</v>
      </c>
      <c r="J56" s="26"/>
    </row>
    <row r="57" spans="1:10" ht="15" customHeight="1">
      <c r="A57" s="168" t="s">
        <v>402</v>
      </c>
      <c r="B57" s="169"/>
      <c r="C57" s="27" t="s">
        <v>32</v>
      </c>
      <c r="D57" s="27" t="s">
        <v>16</v>
      </c>
      <c r="E57" s="27" t="s">
        <v>401</v>
      </c>
      <c r="F57" s="27" t="s">
        <v>403</v>
      </c>
      <c r="G57" s="28">
        <f>'Прил 4'!H726+'Прил 4'!H44</f>
        <v>79.2</v>
      </c>
      <c r="H57" s="28">
        <f>'Прил 4'!I726+'Прил 4'!I44</f>
        <v>78.19999999999999</v>
      </c>
      <c r="I57" s="12">
        <f t="shared" si="0"/>
        <v>98.73737373737373</v>
      </c>
      <c r="J57" s="26"/>
    </row>
    <row r="58" spans="1:10" ht="15" customHeight="1">
      <c r="A58" s="168" t="s">
        <v>80</v>
      </c>
      <c r="B58" s="169"/>
      <c r="C58" s="27" t="s">
        <v>32</v>
      </c>
      <c r="D58" s="27" t="s">
        <v>16</v>
      </c>
      <c r="E58" s="27" t="s">
        <v>401</v>
      </c>
      <c r="F58" s="27" t="s">
        <v>81</v>
      </c>
      <c r="G58" s="28">
        <f>'Прил 4'!H727+'Прил 4'!H45</f>
        <v>798.7</v>
      </c>
      <c r="H58" s="28">
        <f>'Прил 4'!I727+'Прил 4'!I45</f>
        <v>550.9000000000001</v>
      </c>
      <c r="I58" s="12">
        <f t="shared" si="0"/>
        <v>68.97458369851009</v>
      </c>
      <c r="J58" s="26"/>
    </row>
    <row r="59" spans="1:10" ht="110.25" customHeight="1">
      <c r="A59" s="168" t="s">
        <v>394</v>
      </c>
      <c r="B59" s="169"/>
      <c r="C59" s="27" t="s">
        <v>32</v>
      </c>
      <c r="D59" s="27" t="s">
        <v>16</v>
      </c>
      <c r="E59" s="27" t="s">
        <v>404</v>
      </c>
      <c r="F59" s="27"/>
      <c r="G59" s="28">
        <f>G60</f>
        <v>1480</v>
      </c>
      <c r="H59" s="28">
        <f>H60</f>
        <v>1136.1</v>
      </c>
      <c r="I59" s="12">
        <f t="shared" si="0"/>
        <v>76.7635135135135</v>
      </c>
      <c r="J59" s="26"/>
    </row>
    <row r="60" spans="1:10" ht="94.5" customHeight="1">
      <c r="A60" s="168" t="s">
        <v>42</v>
      </c>
      <c r="B60" s="169"/>
      <c r="C60" s="27" t="s">
        <v>32</v>
      </c>
      <c r="D60" s="27" t="s">
        <v>16</v>
      </c>
      <c r="E60" s="27" t="s">
        <v>404</v>
      </c>
      <c r="F60" s="27" t="s">
        <v>43</v>
      </c>
      <c r="G60" s="28">
        <f>G61</f>
        <v>1480</v>
      </c>
      <c r="H60" s="28">
        <f>H61</f>
        <v>1136.1</v>
      </c>
      <c r="I60" s="12">
        <f t="shared" si="0"/>
        <v>76.7635135135135</v>
      </c>
      <c r="J60" s="26"/>
    </row>
    <row r="61" spans="1:10" ht="34.5" customHeight="1">
      <c r="A61" s="168" t="s">
        <v>112</v>
      </c>
      <c r="B61" s="169"/>
      <c r="C61" s="27" t="s">
        <v>32</v>
      </c>
      <c r="D61" s="27" t="s">
        <v>16</v>
      </c>
      <c r="E61" s="27" t="s">
        <v>404</v>
      </c>
      <c r="F61" s="27" t="s">
        <v>113</v>
      </c>
      <c r="G61" s="28">
        <f>'Прил 4'!H48</f>
        <v>1480</v>
      </c>
      <c r="H61" s="28">
        <f>'Прил 4'!I48</f>
        <v>1136.1</v>
      </c>
      <c r="I61" s="12">
        <f t="shared" si="0"/>
        <v>76.7635135135135</v>
      </c>
      <c r="J61" s="26"/>
    </row>
    <row r="62" spans="1:10" ht="15" customHeight="1">
      <c r="A62" s="168" t="s">
        <v>405</v>
      </c>
      <c r="B62" s="169"/>
      <c r="C62" s="27" t="s">
        <v>32</v>
      </c>
      <c r="D62" s="27" t="s">
        <v>16</v>
      </c>
      <c r="E62" s="27" t="s">
        <v>406</v>
      </c>
      <c r="F62" s="27"/>
      <c r="G62" s="28">
        <f>G63+G65</f>
        <v>557</v>
      </c>
      <c r="H62" s="28">
        <f>H63+H65</f>
        <v>441.9</v>
      </c>
      <c r="I62" s="12">
        <f t="shared" si="0"/>
        <v>79.33572710951525</v>
      </c>
      <c r="J62" s="26"/>
    </row>
    <row r="63" spans="1:10" ht="94.5" customHeight="1">
      <c r="A63" s="168" t="s">
        <v>42</v>
      </c>
      <c r="B63" s="169"/>
      <c r="C63" s="27" t="s">
        <v>32</v>
      </c>
      <c r="D63" s="27" t="s">
        <v>16</v>
      </c>
      <c r="E63" s="27" t="s">
        <v>406</v>
      </c>
      <c r="F63" s="27" t="s">
        <v>43</v>
      </c>
      <c r="G63" s="28">
        <f>G64</f>
        <v>74</v>
      </c>
      <c r="H63" s="28">
        <f>H64</f>
        <v>49</v>
      </c>
      <c r="I63" s="12">
        <f t="shared" si="0"/>
        <v>66.21621621621621</v>
      </c>
      <c r="J63" s="26"/>
    </row>
    <row r="64" spans="1:10" ht="33" customHeight="1">
      <c r="A64" s="168" t="s">
        <v>112</v>
      </c>
      <c r="B64" s="169"/>
      <c r="C64" s="27" t="s">
        <v>32</v>
      </c>
      <c r="D64" s="27" t="s">
        <v>16</v>
      </c>
      <c r="E64" s="27" t="s">
        <v>406</v>
      </c>
      <c r="F64" s="27" t="s">
        <v>113</v>
      </c>
      <c r="G64" s="28">
        <f>'Прил 4'!H51</f>
        <v>74</v>
      </c>
      <c r="H64" s="28">
        <f>'Прил 4'!I51</f>
        <v>49</v>
      </c>
      <c r="I64" s="12">
        <f t="shared" si="0"/>
        <v>66.21621621621621</v>
      </c>
      <c r="J64" s="26"/>
    </row>
    <row r="65" spans="1:10" ht="31.5" customHeight="1">
      <c r="A65" s="168" t="s">
        <v>154</v>
      </c>
      <c r="B65" s="169"/>
      <c r="C65" s="27" t="s">
        <v>32</v>
      </c>
      <c r="D65" s="27" t="s">
        <v>16</v>
      </c>
      <c r="E65" s="27" t="s">
        <v>406</v>
      </c>
      <c r="F65" s="27" t="s">
        <v>155</v>
      </c>
      <c r="G65" s="28">
        <f>G66</f>
        <v>483</v>
      </c>
      <c r="H65" s="28">
        <f>H66</f>
        <v>392.9</v>
      </c>
      <c r="I65" s="12">
        <f t="shared" si="0"/>
        <v>81.34575569358178</v>
      </c>
      <c r="J65" s="26"/>
    </row>
    <row r="66" spans="1:10" ht="30" customHeight="1">
      <c r="A66" s="168" t="s">
        <v>251</v>
      </c>
      <c r="B66" s="169"/>
      <c r="C66" s="27" t="s">
        <v>32</v>
      </c>
      <c r="D66" s="27" t="s">
        <v>16</v>
      </c>
      <c r="E66" s="27" t="s">
        <v>406</v>
      </c>
      <c r="F66" s="27" t="s">
        <v>252</v>
      </c>
      <c r="G66" s="28">
        <f>'Прил 4'!H52</f>
        <v>483</v>
      </c>
      <c r="H66" s="28">
        <f>'Прил 4'!I52</f>
        <v>392.9</v>
      </c>
      <c r="I66" s="12">
        <f t="shared" si="0"/>
        <v>81.34575569358178</v>
      </c>
      <c r="J66" s="26"/>
    </row>
    <row r="67" spans="1:10" ht="47.25" customHeight="1">
      <c r="A67" s="168" t="s">
        <v>407</v>
      </c>
      <c r="B67" s="169"/>
      <c r="C67" s="27" t="s">
        <v>32</v>
      </c>
      <c r="D67" s="27" t="s">
        <v>16</v>
      </c>
      <c r="E67" s="27" t="s">
        <v>408</v>
      </c>
      <c r="F67" s="27"/>
      <c r="G67" s="28">
        <f>G68</f>
        <v>1110</v>
      </c>
      <c r="H67" s="28">
        <f>H68</f>
        <v>1110</v>
      </c>
      <c r="I67" s="12">
        <f t="shared" si="0"/>
        <v>100</v>
      </c>
      <c r="J67" s="26"/>
    </row>
    <row r="68" spans="1:10" ht="94.5" customHeight="1">
      <c r="A68" s="168" t="s">
        <v>42</v>
      </c>
      <c r="B68" s="169"/>
      <c r="C68" s="27" t="s">
        <v>32</v>
      </c>
      <c r="D68" s="27" t="s">
        <v>16</v>
      </c>
      <c r="E68" s="27" t="s">
        <v>408</v>
      </c>
      <c r="F68" s="27" t="s">
        <v>43</v>
      </c>
      <c r="G68" s="28">
        <f>G69</f>
        <v>1110</v>
      </c>
      <c r="H68" s="28">
        <f>H69</f>
        <v>1110</v>
      </c>
      <c r="I68" s="12">
        <f t="shared" si="0"/>
        <v>100</v>
      </c>
      <c r="J68" s="26"/>
    </row>
    <row r="69" spans="1:10" ht="34.5" customHeight="1">
      <c r="A69" s="168" t="s">
        <v>112</v>
      </c>
      <c r="B69" s="169"/>
      <c r="C69" s="27" t="s">
        <v>32</v>
      </c>
      <c r="D69" s="27" t="s">
        <v>16</v>
      </c>
      <c r="E69" s="27" t="s">
        <v>408</v>
      </c>
      <c r="F69" s="27" t="s">
        <v>113</v>
      </c>
      <c r="G69" s="28">
        <f>'Прил 4'!H56</f>
        <v>1110</v>
      </c>
      <c r="H69" s="28">
        <f>'Прил 4'!I56</f>
        <v>1110</v>
      </c>
      <c r="I69" s="12">
        <f t="shared" si="0"/>
        <v>100</v>
      </c>
      <c r="J69" s="26"/>
    </row>
    <row r="70" spans="1:10" ht="63" customHeight="1">
      <c r="A70" s="166" t="s">
        <v>461</v>
      </c>
      <c r="B70" s="167"/>
      <c r="C70" s="24" t="s">
        <v>32</v>
      </c>
      <c r="D70" s="24" t="s">
        <v>57</v>
      </c>
      <c r="E70" s="24"/>
      <c r="F70" s="24"/>
      <c r="G70" s="25">
        <f>G71</f>
        <v>34549.8</v>
      </c>
      <c r="H70" s="25">
        <f>H71</f>
        <v>34412.3</v>
      </c>
      <c r="I70" s="9">
        <f t="shared" si="0"/>
        <v>99.60202374543414</v>
      </c>
      <c r="J70" s="26"/>
    </row>
    <row r="71" spans="1:10" ht="63" customHeight="1">
      <c r="A71" s="168" t="s">
        <v>380</v>
      </c>
      <c r="B71" s="169"/>
      <c r="C71" s="27" t="s">
        <v>32</v>
      </c>
      <c r="D71" s="27" t="s">
        <v>57</v>
      </c>
      <c r="E71" s="27" t="s">
        <v>381</v>
      </c>
      <c r="F71" s="27"/>
      <c r="G71" s="28">
        <f>G72+G76</f>
        <v>34549.8</v>
      </c>
      <c r="H71" s="28">
        <f>H72+H76</f>
        <v>34412.3</v>
      </c>
      <c r="I71" s="12">
        <f t="shared" si="0"/>
        <v>99.60202374543414</v>
      </c>
      <c r="J71" s="26"/>
    </row>
    <row r="72" spans="1:10" ht="33" customHeight="1">
      <c r="A72" s="168" t="s">
        <v>580</v>
      </c>
      <c r="B72" s="169"/>
      <c r="C72" s="27" t="s">
        <v>32</v>
      </c>
      <c r="D72" s="27" t="s">
        <v>57</v>
      </c>
      <c r="E72" s="27" t="s">
        <v>581</v>
      </c>
      <c r="F72" s="27"/>
      <c r="G72" s="28">
        <f aca="true" t="shared" si="2" ref="G72:H74">G73</f>
        <v>7252.6</v>
      </c>
      <c r="H72" s="28">
        <f t="shared" si="2"/>
        <v>7252.5</v>
      </c>
      <c r="I72" s="12">
        <f t="shared" si="0"/>
        <v>99.99862118412707</v>
      </c>
      <c r="J72" s="26"/>
    </row>
    <row r="73" spans="1:10" ht="31.5" customHeight="1">
      <c r="A73" s="168" t="s">
        <v>384</v>
      </c>
      <c r="B73" s="169"/>
      <c r="C73" s="27" t="s">
        <v>32</v>
      </c>
      <c r="D73" s="27" t="s">
        <v>57</v>
      </c>
      <c r="E73" s="27" t="s">
        <v>582</v>
      </c>
      <c r="F73" s="27"/>
      <c r="G73" s="28">
        <f t="shared" si="2"/>
        <v>7252.6</v>
      </c>
      <c r="H73" s="28">
        <f t="shared" si="2"/>
        <v>7252.5</v>
      </c>
      <c r="I73" s="12">
        <f aca="true" t="shared" si="3" ref="I73:I136">H73/G73*100</f>
        <v>99.99862118412707</v>
      </c>
      <c r="J73" s="26"/>
    </row>
    <row r="74" spans="1:10" ht="94.5" customHeight="1">
      <c r="A74" s="168" t="s">
        <v>42</v>
      </c>
      <c r="B74" s="169"/>
      <c r="C74" s="27" t="s">
        <v>32</v>
      </c>
      <c r="D74" s="27" t="s">
        <v>57</v>
      </c>
      <c r="E74" s="27" t="s">
        <v>582</v>
      </c>
      <c r="F74" s="27" t="s">
        <v>43</v>
      </c>
      <c r="G74" s="28">
        <f t="shared" si="2"/>
        <v>7252.6</v>
      </c>
      <c r="H74" s="28">
        <f t="shared" si="2"/>
        <v>7252.5</v>
      </c>
      <c r="I74" s="12">
        <f t="shared" si="3"/>
        <v>99.99862118412707</v>
      </c>
      <c r="J74" s="26"/>
    </row>
    <row r="75" spans="1:10" ht="35.25" customHeight="1">
      <c r="A75" s="168" t="s">
        <v>112</v>
      </c>
      <c r="B75" s="169"/>
      <c r="C75" s="27" t="s">
        <v>32</v>
      </c>
      <c r="D75" s="27" t="s">
        <v>57</v>
      </c>
      <c r="E75" s="27" t="s">
        <v>582</v>
      </c>
      <c r="F75" s="27" t="s">
        <v>113</v>
      </c>
      <c r="G75" s="28">
        <f>'Прил 4'!H896</f>
        <v>7252.6</v>
      </c>
      <c r="H75" s="28">
        <f>'Прил 4'!I896</f>
        <v>7252.5</v>
      </c>
      <c r="I75" s="12">
        <f t="shared" si="3"/>
        <v>99.99862118412707</v>
      </c>
      <c r="J75" s="26"/>
    </row>
    <row r="76" spans="1:10" ht="15" customHeight="1">
      <c r="A76" s="168" t="s">
        <v>398</v>
      </c>
      <c r="B76" s="169"/>
      <c r="C76" s="27" t="s">
        <v>32</v>
      </c>
      <c r="D76" s="27" t="s">
        <v>57</v>
      </c>
      <c r="E76" s="27" t="s">
        <v>399</v>
      </c>
      <c r="F76" s="27"/>
      <c r="G76" s="28">
        <f>G77+G80+G86+G89+G92</f>
        <v>27297.200000000004</v>
      </c>
      <c r="H76" s="28">
        <f>H77+H80+H86+H89+H92</f>
        <v>27159.800000000003</v>
      </c>
      <c r="I76" s="12">
        <f t="shared" si="3"/>
        <v>99.49665167123368</v>
      </c>
      <c r="J76" s="26"/>
    </row>
    <row r="77" spans="1:10" ht="31.5" customHeight="1">
      <c r="A77" s="168" t="s">
        <v>384</v>
      </c>
      <c r="B77" s="169"/>
      <c r="C77" s="27" t="s">
        <v>32</v>
      </c>
      <c r="D77" s="27" t="s">
        <v>57</v>
      </c>
      <c r="E77" s="27" t="s">
        <v>400</v>
      </c>
      <c r="F77" s="27"/>
      <c r="G77" s="28">
        <f>G78</f>
        <v>25281.300000000003</v>
      </c>
      <c r="H77" s="28">
        <f>H78</f>
        <v>25184.800000000003</v>
      </c>
      <c r="I77" s="12">
        <f t="shared" si="3"/>
        <v>99.61829494527575</v>
      </c>
      <c r="J77" s="26"/>
    </row>
    <row r="78" spans="1:10" ht="94.5" customHeight="1">
      <c r="A78" s="168" t="s">
        <v>42</v>
      </c>
      <c r="B78" s="169"/>
      <c r="C78" s="27" t="s">
        <v>32</v>
      </c>
      <c r="D78" s="27" t="s">
        <v>57</v>
      </c>
      <c r="E78" s="27" t="s">
        <v>400</v>
      </c>
      <c r="F78" s="27" t="s">
        <v>43</v>
      </c>
      <c r="G78" s="28">
        <f>G79</f>
        <v>25281.300000000003</v>
      </c>
      <c r="H78" s="28">
        <f>H79</f>
        <v>25184.800000000003</v>
      </c>
      <c r="I78" s="12">
        <f t="shared" si="3"/>
        <v>99.61829494527575</v>
      </c>
      <c r="J78" s="26"/>
    </row>
    <row r="79" spans="1:10" ht="33.75" customHeight="1">
      <c r="A79" s="168" t="s">
        <v>112</v>
      </c>
      <c r="B79" s="169"/>
      <c r="C79" s="27" t="s">
        <v>32</v>
      </c>
      <c r="D79" s="27" t="s">
        <v>57</v>
      </c>
      <c r="E79" s="27" t="s">
        <v>400</v>
      </c>
      <c r="F79" s="27" t="s">
        <v>113</v>
      </c>
      <c r="G79" s="28">
        <f>'Прил 4'!H900+'Прил 4'!H207</f>
        <v>25281.300000000003</v>
      </c>
      <c r="H79" s="28">
        <f>'Прил 4'!I900+'Прил 4'!I207</f>
        <v>25184.800000000003</v>
      </c>
      <c r="I79" s="12">
        <f t="shared" si="3"/>
        <v>99.61829494527575</v>
      </c>
      <c r="J79" s="26"/>
    </row>
    <row r="80" spans="1:10" ht="31.5" customHeight="1">
      <c r="A80" s="168" t="s">
        <v>392</v>
      </c>
      <c r="B80" s="169"/>
      <c r="C80" s="27" t="s">
        <v>32</v>
      </c>
      <c r="D80" s="27" t="s">
        <v>57</v>
      </c>
      <c r="E80" s="27" t="s">
        <v>401</v>
      </c>
      <c r="F80" s="27"/>
      <c r="G80" s="28">
        <f>G81+G83</f>
        <v>1124.5</v>
      </c>
      <c r="H80" s="28">
        <f>H81+H83</f>
        <v>1095.2</v>
      </c>
      <c r="I80" s="12">
        <f t="shared" si="3"/>
        <v>97.39439751000445</v>
      </c>
      <c r="J80" s="26"/>
    </row>
    <row r="81" spans="1:10" ht="33" customHeight="1">
      <c r="A81" s="168" t="s">
        <v>19</v>
      </c>
      <c r="B81" s="169"/>
      <c r="C81" s="27" t="s">
        <v>32</v>
      </c>
      <c r="D81" s="27" t="s">
        <v>57</v>
      </c>
      <c r="E81" s="27" t="s">
        <v>401</v>
      </c>
      <c r="F81" s="27" t="s">
        <v>20</v>
      </c>
      <c r="G81" s="28">
        <f>G82</f>
        <v>1110</v>
      </c>
      <c r="H81" s="28">
        <f>H82</f>
        <v>1085.2</v>
      </c>
      <c r="I81" s="12">
        <f t="shared" si="3"/>
        <v>97.76576576576576</v>
      </c>
      <c r="J81" s="26"/>
    </row>
    <row r="82" spans="1:10" ht="47.25" customHeight="1">
      <c r="A82" s="168" t="s">
        <v>21</v>
      </c>
      <c r="B82" s="169"/>
      <c r="C82" s="27" t="s">
        <v>32</v>
      </c>
      <c r="D82" s="27" t="s">
        <v>57</v>
      </c>
      <c r="E82" s="27" t="s">
        <v>401</v>
      </c>
      <c r="F82" s="27" t="s">
        <v>22</v>
      </c>
      <c r="G82" s="28">
        <f>'Прил 4'!H209+'Прил 4'!H902</f>
        <v>1110</v>
      </c>
      <c r="H82" s="28">
        <f>'Прил 4'!I209+'Прил 4'!I902</f>
        <v>1085.2</v>
      </c>
      <c r="I82" s="12">
        <f t="shared" si="3"/>
        <v>97.76576576576576</v>
      </c>
      <c r="J82" s="26"/>
    </row>
    <row r="83" spans="1:10" ht="15" customHeight="1">
      <c r="A83" s="168" t="s">
        <v>78</v>
      </c>
      <c r="B83" s="169"/>
      <c r="C83" s="27" t="s">
        <v>32</v>
      </c>
      <c r="D83" s="27" t="s">
        <v>57</v>
      </c>
      <c r="E83" s="27" t="s">
        <v>401</v>
      </c>
      <c r="F83" s="27" t="s">
        <v>79</v>
      </c>
      <c r="G83" s="28">
        <f>G84+G85</f>
        <v>14.5</v>
      </c>
      <c r="H83" s="28">
        <f>H84+H85</f>
        <v>10</v>
      </c>
      <c r="I83" s="12">
        <f t="shared" si="3"/>
        <v>68.96551724137932</v>
      </c>
      <c r="J83" s="26"/>
    </row>
    <row r="84" spans="1:10" ht="15" customHeight="1">
      <c r="A84" s="168" t="s">
        <v>402</v>
      </c>
      <c r="B84" s="169"/>
      <c r="C84" s="27" t="s">
        <v>32</v>
      </c>
      <c r="D84" s="27" t="s">
        <v>57</v>
      </c>
      <c r="E84" s="27" t="s">
        <v>401</v>
      </c>
      <c r="F84" s="27" t="s">
        <v>403</v>
      </c>
      <c r="G84" s="28">
        <f>'Прил 4'!H219</f>
        <v>10</v>
      </c>
      <c r="H84" s="28">
        <f>'Прил 4'!I212</f>
        <v>10</v>
      </c>
      <c r="I84" s="12">
        <f t="shared" si="3"/>
        <v>100</v>
      </c>
      <c r="J84" s="26"/>
    </row>
    <row r="85" spans="1:10" ht="15" customHeight="1">
      <c r="A85" s="168" t="s">
        <v>80</v>
      </c>
      <c r="B85" s="169"/>
      <c r="C85" s="27" t="s">
        <v>32</v>
      </c>
      <c r="D85" s="27" t="s">
        <v>57</v>
      </c>
      <c r="E85" s="27" t="s">
        <v>401</v>
      </c>
      <c r="F85" s="27" t="s">
        <v>81</v>
      </c>
      <c r="G85" s="28">
        <f>'Прил 4'!H213</f>
        <v>4.5</v>
      </c>
      <c r="H85" s="28">
        <f>'Прил 4'!I213</f>
        <v>0</v>
      </c>
      <c r="I85" s="12">
        <f t="shared" si="3"/>
        <v>0</v>
      </c>
      <c r="J85" s="26"/>
    </row>
    <row r="86" spans="1:10" ht="110.25" customHeight="1">
      <c r="A86" s="168" t="s">
        <v>394</v>
      </c>
      <c r="B86" s="169"/>
      <c r="C86" s="27" t="s">
        <v>32</v>
      </c>
      <c r="D86" s="27" t="s">
        <v>57</v>
      </c>
      <c r="E86" s="27" t="s">
        <v>404</v>
      </c>
      <c r="F86" s="27"/>
      <c r="G86" s="28">
        <f>G87</f>
        <v>656.4</v>
      </c>
      <c r="H86" s="28">
        <f>H87</f>
        <v>648.8</v>
      </c>
      <c r="I86" s="12">
        <f t="shared" si="3"/>
        <v>98.842169408897</v>
      </c>
      <c r="J86" s="26"/>
    </row>
    <row r="87" spans="1:10" ht="94.5" customHeight="1">
      <c r="A87" s="168" t="s">
        <v>42</v>
      </c>
      <c r="B87" s="169"/>
      <c r="C87" s="27" t="s">
        <v>32</v>
      </c>
      <c r="D87" s="27" t="s">
        <v>57</v>
      </c>
      <c r="E87" s="27" t="s">
        <v>404</v>
      </c>
      <c r="F87" s="27" t="s">
        <v>43</v>
      </c>
      <c r="G87" s="28">
        <f>G88</f>
        <v>656.4</v>
      </c>
      <c r="H87" s="28">
        <f>H88</f>
        <v>648.8</v>
      </c>
      <c r="I87" s="12">
        <f t="shared" si="3"/>
        <v>98.842169408897</v>
      </c>
      <c r="J87" s="26"/>
    </row>
    <row r="88" spans="1:10" ht="31.5" customHeight="1">
      <c r="A88" s="168" t="s">
        <v>112</v>
      </c>
      <c r="B88" s="169"/>
      <c r="C88" s="27" t="s">
        <v>32</v>
      </c>
      <c r="D88" s="27" t="s">
        <v>57</v>
      </c>
      <c r="E88" s="27" t="s">
        <v>404</v>
      </c>
      <c r="F88" s="27" t="s">
        <v>113</v>
      </c>
      <c r="G88" s="28">
        <f>'Прил 4'!H216+'Прил 4'!H906</f>
        <v>656.4</v>
      </c>
      <c r="H88" s="28">
        <f>'Прил 4'!I216+'Прил 4'!I906</f>
        <v>648.8</v>
      </c>
      <c r="I88" s="12">
        <f t="shared" si="3"/>
        <v>98.842169408897</v>
      </c>
      <c r="J88" s="26"/>
    </row>
    <row r="89" spans="1:10" ht="15" customHeight="1">
      <c r="A89" s="168" t="s">
        <v>405</v>
      </c>
      <c r="B89" s="169"/>
      <c r="C89" s="27" t="s">
        <v>32</v>
      </c>
      <c r="D89" s="27" t="s">
        <v>57</v>
      </c>
      <c r="E89" s="27" t="s">
        <v>406</v>
      </c>
      <c r="F89" s="27"/>
      <c r="G89" s="28">
        <f>G90</f>
        <v>10</v>
      </c>
      <c r="H89" s="28">
        <f>H90</f>
        <v>6</v>
      </c>
      <c r="I89" s="12">
        <f t="shared" si="3"/>
        <v>60</v>
      </c>
      <c r="J89" s="26"/>
    </row>
    <row r="90" spans="1:10" ht="94.5" customHeight="1">
      <c r="A90" s="168" t="s">
        <v>42</v>
      </c>
      <c r="B90" s="169"/>
      <c r="C90" s="27" t="s">
        <v>32</v>
      </c>
      <c r="D90" s="27" t="s">
        <v>57</v>
      </c>
      <c r="E90" s="27" t="s">
        <v>406</v>
      </c>
      <c r="F90" s="27" t="s">
        <v>43</v>
      </c>
      <c r="G90" s="28">
        <f>G91</f>
        <v>10</v>
      </c>
      <c r="H90" s="28">
        <f>H91</f>
        <v>6</v>
      </c>
      <c r="I90" s="12">
        <f t="shared" si="3"/>
        <v>60</v>
      </c>
      <c r="J90" s="26"/>
    </row>
    <row r="91" spans="1:10" ht="47.25" customHeight="1">
      <c r="A91" s="168" t="s">
        <v>112</v>
      </c>
      <c r="B91" s="169"/>
      <c r="C91" s="27" t="s">
        <v>32</v>
      </c>
      <c r="D91" s="27" t="s">
        <v>57</v>
      </c>
      <c r="E91" s="27" t="s">
        <v>406</v>
      </c>
      <c r="F91" s="27" t="s">
        <v>113</v>
      </c>
      <c r="G91" s="28">
        <f>'Прил 4'!H219</f>
        <v>10</v>
      </c>
      <c r="H91" s="28">
        <f>'Прил 4'!I219</f>
        <v>6</v>
      </c>
      <c r="I91" s="12">
        <f t="shared" si="3"/>
        <v>60</v>
      </c>
      <c r="J91" s="26"/>
    </row>
    <row r="92" spans="1:10" ht="47.25" customHeight="1">
      <c r="A92" s="168" t="s">
        <v>407</v>
      </c>
      <c r="B92" s="169"/>
      <c r="C92" s="27" t="s">
        <v>32</v>
      </c>
      <c r="D92" s="27" t="s">
        <v>57</v>
      </c>
      <c r="E92" s="27" t="s">
        <v>408</v>
      </c>
      <c r="F92" s="27"/>
      <c r="G92" s="28">
        <f>G93</f>
        <v>225</v>
      </c>
      <c r="H92" s="28">
        <f>H93</f>
        <v>225</v>
      </c>
      <c r="I92" s="12">
        <f t="shared" si="3"/>
        <v>100</v>
      </c>
      <c r="J92" s="26"/>
    </row>
    <row r="93" spans="1:10" ht="94.5" customHeight="1">
      <c r="A93" s="168" t="s">
        <v>42</v>
      </c>
      <c r="B93" s="169"/>
      <c r="C93" s="27" t="s">
        <v>32</v>
      </c>
      <c r="D93" s="27" t="s">
        <v>57</v>
      </c>
      <c r="E93" s="27" t="s">
        <v>408</v>
      </c>
      <c r="F93" s="27" t="s">
        <v>43</v>
      </c>
      <c r="G93" s="28">
        <f>G94</f>
        <v>225</v>
      </c>
      <c r="H93" s="28">
        <f>H94</f>
        <v>225</v>
      </c>
      <c r="I93" s="12">
        <f t="shared" si="3"/>
        <v>100</v>
      </c>
      <c r="J93" s="26"/>
    </row>
    <row r="94" spans="1:10" ht="34.5" customHeight="1">
      <c r="A94" s="168" t="s">
        <v>112</v>
      </c>
      <c r="B94" s="169"/>
      <c r="C94" s="27" t="s">
        <v>32</v>
      </c>
      <c r="D94" s="27" t="s">
        <v>57</v>
      </c>
      <c r="E94" s="27" t="s">
        <v>408</v>
      </c>
      <c r="F94" s="27" t="s">
        <v>113</v>
      </c>
      <c r="G94" s="28">
        <f>'Прил 4'!H222</f>
        <v>225</v>
      </c>
      <c r="H94" s="28">
        <f>'Прил 4'!I222</f>
        <v>225</v>
      </c>
      <c r="I94" s="12">
        <f t="shared" si="3"/>
        <v>100</v>
      </c>
      <c r="J94" s="26"/>
    </row>
    <row r="95" spans="1:10" ht="15" customHeight="1">
      <c r="A95" s="166" t="s">
        <v>462</v>
      </c>
      <c r="B95" s="167"/>
      <c r="C95" s="24" t="s">
        <v>32</v>
      </c>
      <c r="D95" s="24" t="s">
        <v>203</v>
      </c>
      <c r="E95" s="24"/>
      <c r="F95" s="24"/>
      <c r="G95" s="25">
        <f aca="true" t="shared" si="4" ref="G95:H98">G96</f>
        <v>500</v>
      </c>
      <c r="H95" s="25">
        <f t="shared" si="4"/>
        <v>0</v>
      </c>
      <c r="I95" s="9">
        <f t="shared" si="3"/>
        <v>0</v>
      </c>
      <c r="J95" s="26"/>
    </row>
    <row r="96" spans="1:10" ht="15" customHeight="1">
      <c r="A96" s="168" t="s">
        <v>462</v>
      </c>
      <c r="B96" s="169"/>
      <c r="C96" s="27" t="s">
        <v>32</v>
      </c>
      <c r="D96" s="27" t="s">
        <v>203</v>
      </c>
      <c r="E96" s="27" t="s">
        <v>463</v>
      </c>
      <c r="F96" s="27"/>
      <c r="G96" s="28">
        <f t="shared" si="4"/>
        <v>500</v>
      </c>
      <c r="H96" s="28">
        <f t="shared" si="4"/>
        <v>0</v>
      </c>
      <c r="I96" s="12">
        <f t="shared" si="3"/>
        <v>0</v>
      </c>
      <c r="J96" s="26"/>
    </row>
    <row r="97" spans="1:10" ht="15" customHeight="1">
      <c r="A97" s="168" t="s">
        <v>464</v>
      </c>
      <c r="B97" s="169"/>
      <c r="C97" s="27" t="s">
        <v>32</v>
      </c>
      <c r="D97" s="27" t="s">
        <v>203</v>
      </c>
      <c r="E97" s="27" t="s">
        <v>465</v>
      </c>
      <c r="F97" s="27"/>
      <c r="G97" s="28">
        <f t="shared" si="4"/>
        <v>500</v>
      </c>
      <c r="H97" s="28">
        <f t="shared" si="4"/>
        <v>0</v>
      </c>
      <c r="I97" s="12">
        <f t="shared" si="3"/>
        <v>0</v>
      </c>
      <c r="J97" s="26"/>
    </row>
    <row r="98" spans="1:10" ht="15" customHeight="1">
      <c r="A98" s="168" t="s">
        <v>78</v>
      </c>
      <c r="B98" s="169"/>
      <c r="C98" s="27" t="s">
        <v>32</v>
      </c>
      <c r="D98" s="27" t="s">
        <v>203</v>
      </c>
      <c r="E98" s="27" t="s">
        <v>465</v>
      </c>
      <c r="F98" s="27" t="s">
        <v>79</v>
      </c>
      <c r="G98" s="28">
        <f t="shared" si="4"/>
        <v>500</v>
      </c>
      <c r="H98" s="28">
        <f t="shared" si="4"/>
        <v>0</v>
      </c>
      <c r="I98" s="12">
        <f t="shared" si="3"/>
        <v>0</v>
      </c>
      <c r="J98" s="26"/>
    </row>
    <row r="99" spans="1:10" ht="15" customHeight="1">
      <c r="A99" s="168" t="s">
        <v>466</v>
      </c>
      <c r="B99" s="169"/>
      <c r="C99" s="27" t="s">
        <v>32</v>
      </c>
      <c r="D99" s="27" t="s">
        <v>203</v>
      </c>
      <c r="E99" s="27" t="s">
        <v>465</v>
      </c>
      <c r="F99" s="27" t="s">
        <v>467</v>
      </c>
      <c r="G99" s="28">
        <f>'Прил 4'!H227</f>
        <v>500</v>
      </c>
      <c r="H99" s="28">
        <f>'Прил 4'!I227</f>
        <v>0</v>
      </c>
      <c r="I99" s="12">
        <f t="shared" si="3"/>
        <v>0</v>
      </c>
      <c r="J99" s="26"/>
    </row>
    <row r="100" spans="1:10" ht="15" customHeight="1">
      <c r="A100" s="166" t="s">
        <v>106</v>
      </c>
      <c r="B100" s="167"/>
      <c r="C100" s="24" t="s">
        <v>32</v>
      </c>
      <c r="D100" s="24" t="s">
        <v>107</v>
      </c>
      <c r="E100" s="24"/>
      <c r="F100" s="24"/>
      <c r="G100" s="25">
        <f>G101+G110+G115+G120+G128+G133+G150+G161+G175</f>
        <v>139823.99999999997</v>
      </c>
      <c r="H100" s="25">
        <f>H101+H110+H115+H120+H128+H133+H150+H161+H175</f>
        <v>136412.49999999997</v>
      </c>
      <c r="I100" s="9">
        <f t="shared" si="3"/>
        <v>97.56014704199565</v>
      </c>
      <c r="J100" s="26"/>
    </row>
    <row r="101" spans="1:10" ht="81" customHeight="1">
      <c r="A101" s="168" t="s">
        <v>88</v>
      </c>
      <c r="B101" s="169"/>
      <c r="C101" s="27" t="s">
        <v>32</v>
      </c>
      <c r="D101" s="27" t="s">
        <v>107</v>
      </c>
      <c r="E101" s="27" t="s">
        <v>89</v>
      </c>
      <c r="F101" s="27"/>
      <c r="G101" s="28">
        <f>G102+G106</f>
        <v>64</v>
      </c>
      <c r="H101" s="28">
        <f>H102+H106</f>
        <v>0</v>
      </c>
      <c r="I101" s="12">
        <f t="shared" si="3"/>
        <v>0</v>
      </c>
      <c r="J101" s="26"/>
    </row>
    <row r="102" spans="1:10" ht="33" customHeight="1">
      <c r="A102" s="168" t="s">
        <v>101</v>
      </c>
      <c r="B102" s="169"/>
      <c r="C102" s="27" t="s">
        <v>32</v>
      </c>
      <c r="D102" s="27" t="s">
        <v>107</v>
      </c>
      <c r="E102" s="27" t="s">
        <v>102</v>
      </c>
      <c r="F102" s="27"/>
      <c r="G102" s="28">
        <f aca="true" t="shared" si="5" ref="G102:H104">G103</f>
        <v>50</v>
      </c>
      <c r="H102" s="28">
        <f t="shared" si="5"/>
        <v>0</v>
      </c>
      <c r="I102" s="12">
        <f t="shared" si="3"/>
        <v>0</v>
      </c>
      <c r="J102" s="26"/>
    </row>
    <row r="103" spans="1:10" ht="47.25" customHeight="1">
      <c r="A103" s="168" t="s">
        <v>103</v>
      </c>
      <c r="B103" s="169"/>
      <c r="C103" s="27" t="s">
        <v>32</v>
      </c>
      <c r="D103" s="27" t="s">
        <v>107</v>
      </c>
      <c r="E103" s="27" t="s">
        <v>104</v>
      </c>
      <c r="F103" s="27"/>
      <c r="G103" s="28">
        <f t="shared" si="5"/>
        <v>50</v>
      </c>
      <c r="H103" s="28">
        <f t="shared" si="5"/>
        <v>0</v>
      </c>
      <c r="I103" s="12">
        <f t="shared" si="3"/>
        <v>0</v>
      </c>
      <c r="J103" s="26"/>
    </row>
    <row r="104" spans="1:10" ht="33" customHeight="1">
      <c r="A104" s="168" t="s">
        <v>19</v>
      </c>
      <c r="B104" s="169"/>
      <c r="C104" s="27" t="s">
        <v>32</v>
      </c>
      <c r="D104" s="27" t="s">
        <v>107</v>
      </c>
      <c r="E104" s="27" t="s">
        <v>104</v>
      </c>
      <c r="F104" s="27" t="s">
        <v>20</v>
      </c>
      <c r="G104" s="28">
        <f t="shared" si="5"/>
        <v>50</v>
      </c>
      <c r="H104" s="28">
        <f t="shared" si="5"/>
        <v>0</v>
      </c>
      <c r="I104" s="12">
        <f t="shared" si="3"/>
        <v>0</v>
      </c>
      <c r="J104" s="26"/>
    </row>
    <row r="105" spans="1:10" ht="47.25" customHeight="1">
      <c r="A105" s="168" t="s">
        <v>21</v>
      </c>
      <c r="B105" s="169"/>
      <c r="C105" s="27" t="s">
        <v>32</v>
      </c>
      <c r="D105" s="27" t="s">
        <v>107</v>
      </c>
      <c r="E105" s="27" t="s">
        <v>104</v>
      </c>
      <c r="F105" s="27" t="s">
        <v>22</v>
      </c>
      <c r="G105" s="28">
        <f>'Прил 4'!H61</f>
        <v>50</v>
      </c>
      <c r="H105" s="28">
        <f>'Прил 4'!I61</f>
        <v>0</v>
      </c>
      <c r="I105" s="12">
        <f t="shared" si="3"/>
        <v>0</v>
      </c>
      <c r="J105" s="26"/>
    </row>
    <row r="106" spans="1:10" ht="31.5" customHeight="1">
      <c r="A106" s="168" t="s">
        <v>108</v>
      </c>
      <c r="B106" s="169"/>
      <c r="C106" s="27" t="s">
        <v>32</v>
      </c>
      <c r="D106" s="27" t="s">
        <v>107</v>
      </c>
      <c r="E106" s="27" t="s">
        <v>109</v>
      </c>
      <c r="F106" s="27"/>
      <c r="G106" s="28">
        <f aca="true" t="shared" si="6" ref="G106:H108">G107</f>
        <v>14</v>
      </c>
      <c r="H106" s="28">
        <f t="shared" si="6"/>
        <v>0</v>
      </c>
      <c r="I106" s="12">
        <f t="shared" si="3"/>
        <v>0</v>
      </c>
      <c r="J106" s="26"/>
    </row>
    <row r="107" spans="1:10" ht="63.75" customHeight="1">
      <c r="A107" s="168" t="s">
        <v>110</v>
      </c>
      <c r="B107" s="169"/>
      <c r="C107" s="27" t="s">
        <v>32</v>
      </c>
      <c r="D107" s="27" t="s">
        <v>107</v>
      </c>
      <c r="E107" s="27" t="s">
        <v>111</v>
      </c>
      <c r="F107" s="27"/>
      <c r="G107" s="28">
        <f t="shared" si="6"/>
        <v>14</v>
      </c>
      <c r="H107" s="28">
        <f t="shared" si="6"/>
        <v>0</v>
      </c>
      <c r="I107" s="12">
        <f t="shared" si="3"/>
        <v>0</v>
      </c>
      <c r="J107" s="26"/>
    </row>
    <row r="108" spans="1:10" ht="94.5" customHeight="1">
      <c r="A108" s="168" t="s">
        <v>42</v>
      </c>
      <c r="B108" s="169"/>
      <c r="C108" s="27" t="s">
        <v>32</v>
      </c>
      <c r="D108" s="27" t="s">
        <v>107</v>
      </c>
      <c r="E108" s="27" t="s">
        <v>111</v>
      </c>
      <c r="F108" s="27" t="s">
        <v>43</v>
      </c>
      <c r="G108" s="28">
        <f t="shared" si="6"/>
        <v>14</v>
      </c>
      <c r="H108" s="28">
        <f t="shared" si="6"/>
        <v>0</v>
      </c>
      <c r="I108" s="12">
        <f t="shared" si="3"/>
        <v>0</v>
      </c>
      <c r="J108" s="26"/>
    </row>
    <row r="109" spans="1:10" ht="32.25" customHeight="1">
      <c r="A109" s="168" t="s">
        <v>112</v>
      </c>
      <c r="B109" s="169"/>
      <c r="C109" s="27" t="s">
        <v>32</v>
      </c>
      <c r="D109" s="27" t="s">
        <v>107</v>
      </c>
      <c r="E109" s="27" t="s">
        <v>111</v>
      </c>
      <c r="F109" s="27" t="s">
        <v>113</v>
      </c>
      <c r="G109" s="28">
        <f>'Прил 4'!H66</f>
        <v>14</v>
      </c>
      <c r="H109" s="28">
        <f>'Прил 4'!I66</f>
        <v>0</v>
      </c>
      <c r="I109" s="12">
        <f t="shared" si="3"/>
        <v>0</v>
      </c>
      <c r="J109" s="26"/>
    </row>
    <row r="110" spans="1:10" ht="33" customHeight="1">
      <c r="A110" s="168" t="s">
        <v>180</v>
      </c>
      <c r="B110" s="169"/>
      <c r="C110" s="27" t="s">
        <v>32</v>
      </c>
      <c r="D110" s="27" t="s">
        <v>107</v>
      </c>
      <c r="E110" s="27" t="s">
        <v>181</v>
      </c>
      <c r="F110" s="27"/>
      <c r="G110" s="28">
        <f aca="true" t="shared" si="7" ref="G110:H113">G111</f>
        <v>49</v>
      </c>
      <c r="H110" s="28">
        <f t="shared" si="7"/>
        <v>30</v>
      </c>
      <c r="I110" s="12">
        <f t="shared" si="3"/>
        <v>61.224489795918366</v>
      </c>
      <c r="J110" s="26"/>
    </row>
    <row r="111" spans="1:10" ht="78.75" customHeight="1">
      <c r="A111" s="168" t="s">
        <v>182</v>
      </c>
      <c r="B111" s="169"/>
      <c r="C111" s="27" t="s">
        <v>32</v>
      </c>
      <c r="D111" s="27" t="s">
        <v>107</v>
      </c>
      <c r="E111" s="27" t="s">
        <v>183</v>
      </c>
      <c r="F111" s="27"/>
      <c r="G111" s="28">
        <f t="shared" si="7"/>
        <v>49</v>
      </c>
      <c r="H111" s="28">
        <f t="shared" si="7"/>
        <v>30</v>
      </c>
      <c r="I111" s="12">
        <f t="shared" si="3"/>
        <v>61.224489795918366</v>
      </c>
      <c r="J111" s="26"/>
    </row>
    <row r="112" spans="1:10" ht="31.5" customHeight="1">
      <c r="A112" s="168" t="s">
        <v>184</v>
      </c>
      <c r="B112" s="169"/>
      <c r="C112" s="27" t="s">
        <v>32</v>
      </c>
      <c r="D112" s="27" t="s">
        <v>107</v>
      </c>
      <c r="E112" s="27" t="s">
        <v>185</v>
      </c>
      <c r="F112" s="27"/>
      <c r="G112" s="28">
        <f t="shared" si="7"/>
        <v>49</v>
      </c>
      <c r="H112" s="28">
        <f t="shared" si="7"/>
        <v>30</v>
      </c>
      <c r="I112" s="12">
        <f t="shared" si="3"/>
        <v>61.224489795918366</v>
      </c>
      <c r="J112" s="26"/>
    </row>
    <row r="113" spans="1:10" ht="33" customHeight="1">
      <c r="A113" s="168" t="s">
        <v>19</v>
      </c>
      <c r="B113" s="169"/>
      <c r="C113" s="27" t="s">
        <v>32</v>
      </c>
      <c r="D113" s="27" t="s">
        <v>107</v>
      </c>
      <c r="E113" s="27" t="s">
        <v>185</v>
      </c>
      <c r="F113" s="27" t="s">
        <v>20</v>
      </c>
      <c r="G113" s="28">
        <f t="shared" si="7"/>
        <v>49</v>
      </c>
      <c r="H113" s="28">
        <f t="shared" si="7"/>
        <v>30</v>
      </c>
      <c r="I113" s="12">
        <f t="shared" si="3"/>
        <v>61.224489795918366</v>
      </c>
      <c r="J113" s="26"/>
    </row>
    <row r="114" spans="1:10" ht="47.25" customHeight="1">
      <c r="A114" s="168" t="s">
        <v>21</v>
      </c>
      <c r="B114" s="169"/>
      <c r="C114" s="27" t="s">
        <v>32</v>
      </c>
      <c r="D114" s="27" t="s">
        <v>107</v>
      </c>
      <c r="E114" s="27" t="s">
        <v>185</v>
      </c>
      <c r="F114" s="27" t="s">
        <v>22</v>
      </c>
      <c r="G114" s="28">
        <f>'Прил 4'!H70</f>
        <v>49</v>
      </c>
      <c r="H114" s="28">
        <f>'Прил 4'!I70</f>
        <v>30</v>
      </c>
      <c r="I114" s="12">
        <f t="shared" si="3"/>
        <v>61.224489795918366</v>
      </c>
      <c r="J114" s="26"/>
    </row>
    <row r="115" spans="1:10" ht="46.5" customHeight="1">
      <c r="A115" s="153" t="s">
        <v>192</v>
      </c>
      <c r="B115" s="169"/>
      <c r="C115" s="27" t="s">
        <v>32</v>
      </c>
      <c r="D115" s="27" t="s">
        <v>107</v>
      </c>
      <c r="E115" s="27" t="s">
        <v>193</v>
      </c>
      <c r="F115" s="27"/>
      <c r="G115" s="28">
        <f aca="true" t="shared" si="8" ref="G115:H118">G116</f>
        <v>20</v>
      </c>
      <c r="H115" s="28">
        <f t="shared" si="8"/>
        <v>0</v>
      </c>
      <c r="I115" s="12">
        <f t="shared" si="3"/>
        <v>0</v>
      </c>
      <c r="J115" s="26"/>
    </row>
    <row r="116" spans="1:10" ht="47.25" customHeight="1">
      <c r="A116" s="168" t="s">
        <v>194</v>
      </c>
      <c r="B116" s="169"/>
      <c r="C116" s="27" t="s">
        <v>32</v>
      </c>
      <c r="D116" s="27" t="s">
        <v>107</v>
      </c>
      <c r="E116" s="27" t="s">
        <v>195</v>
      </c>
      <c r="F116" s="27"/>
      <c r="G116" s="28">
        <f t="shared" si="8"/>
        <v>20</v>
      </c>
      <c r="H116" s="28">
        <f t="shared" si="8"/>
        <v>0</v>
      </c>
      <c r="I116" s="12">
        <f t="shared" si="3"/>
        <v>0</v>
      </c>
      <c r="J116" s="26"/>
    </row>
    <row r="117" spans="1:10" ht="47.25" customHeight="1">
      <c r="A117" s="168" t="s">
        <v>196</v>
      </c>
      <c r="B117" s="169"/>
      <c r="C117" s="27" t="s">
        <v>32</v>
      </c>
      <c r="D117" s="27" t="s">
        <v>107</v>
      </c>
      <c r="E117" s="27" t="s">
        <v>197</v>
      </c>
      <c r="F117" s="27"/>
      <c r="G117" s="28">
        <f t="shared" si="8"/>
        <v>20</v>
      </c>
      <c r="H117" s="28">
        <f t="shared" si="8"/>
        <v>0</v>
      </c>
      <c r="I117" s="12">
        <f t="shared" si="3"/>
        <v>0</v>
      </c>
      <c r="J117" s="26"/>
    </row>
    <row r="118" spans="1:10" ht="33" customHeight="1">
      <c r="A118" s="168" t="s">
        <v>19</v>
      </c>
      <c r="B118" s="169"/>
      <c r="C118" s="27" t="s">
        <v>32</v>
      </c>
      <c r="D118" s="27" t="s">
        <v>107</v>
      </c>
      <c r="E118" s="27" t="s">
        <v>197</v>
      </c>
      <c r="F118" s="27" t="s">
        <v>20</v>
      </c>
      <c r="G118" s="28">
        <f t="shared" si="8"/>
        <v>20</v>
      </c>
      <c r="H118" s="28">
        <f t="shared" si="8"/>
        <v>0</v>
      </c>
      <c r="I118" s="12">
        <f t="shared" si="3"/>
        <v>0</v>
      </c>
      <c r="J118" s="26"/>
    </row>
    <row r="119" spans="1:10" ht="47.25" customHeight="1">
      <c r="A119" s="168" t="s">
        <v>21</v>
      </c>
      <c r="B119" s="169"/>
      <c r="C119" s="27" t="s">
        <v>32</v>
      </c>
      <c r="D119" s="27" t="s">
        <v>107</v>
      </c>
      <c r="E119" s="27" t="s">
        <v>197</v>
      </c>
      <c r="F119" s="27" t="s">
        <v>22</v>
      </c>
      <c r="G119" s="28">
        <f>'Прил 4'!H75</f>
        <v>20</v>
      </c>
      <c r="H119" s="28">
        <f>'Прил 4'!I75</f>
        <v>0</v>
      </c>
      <c r="I119" s="12">
        <f t="shared" si="3"/>
        <v>0</v>
      </c>
      <c r="J119" s="26"/>
    </row>
    <row r="120" spans="1:10" ht="47.25" customHeight="1">
      <c r="A120" s="168" t="s">
        <v>319</v>
      </c>
      <c r="B120" s="169"/>
      <c r="C120" s="27" t="s">
        <v>32</v>
      </c>
      <c r="D120" s="27" t="s">
        <v>107</v>
      </c>
      <c r="E120" s="27" t="s">
        <v>320</v>
      </c>
      <c r="F120" s="27"/>
      <c r="G120" s="28">
        <f>G121</f>
        <v>58.7</v>
      </c>
      <c r="H120" s="28">
        <f>H121</f>
        <v>0</v>
      </c>
      <c r="I120" s="12">
        <f t="shared" si="3"/>
        <v>0</v>
      </c>
      <c r="J120" s="26"/>
    </row>
    <row r="121" spans="1:10" ht="48.75" customHeight="1">
      <c r="A121" s="168" t="s">
        <v>321</v>
      </c>
      <c r="B121" s="169"/>
      <c r="C121" s="27" t="s">
        <v>32</v>
      </c>
      <c r="D121" s="27" t="s">
        <v>107</v>
      </c>
      <c r="E121" s="27" t="s">
        <v>322</v>
      </c>
      <c r="F121" s="27"/>
      <c r="G121" s="28">
        <f>G122+G125</f>
        <v>58.7</v>
      </c>
      <c r="H121" s="28">
        <f>H122+H125</f>
        <v>0</v>
      </c>
      <c r="I121" s="12">
        <f t="shared" si="3"/>
        <v>0</v>
      </c>
      <c r="J121" s="26"/>
    </row>
    <row r="122" spans="1:10" ht="94.5" customHeight="1">
      <c r="A122" s="168" t="s">
        <v>323</v>
      </c>
      <c r="B122" s="169"/>
      <c r="C122" s="27" t="s">
        <v>32</v>
      </c>
      <c r="D122" s="27" t="s">
        <v>107</v>
      </c>
      <c r="E122" s="27" t="s">
        <v>324</v>
      </c>
      <c r="F122" s="27"/>
      <c r="G122" s="28">
        <f>G123</f>
        <v>8</v>
      </c>
      <c r="H122" s="28">
        <f>H123</f>
        <v>0</v>
      </c>
      <c r="I122" s="12">
        <f t="shared" si="3"/>
        <v>0</v>
      </c>
      <c r="J122" s="26"/>
    </row>
    <row r="123" spans="1:10" ht="33" customHeight="1">
      <c r="A123" s="168" t="s">
        <v>19</v>
      </c>
      <c r="B123" s="169"/>
      <c r="C123" s="27" t="s">
        <v>32</v>
      </c>
      <c r="D123" s="27" t="s">
        <v>107</v>
      </c>
      <c r="E123" s="27" t="s">
        <v>324</v>
      </c>
      <c r="F123" s="27" t="s">
        <v>20</v>
      </c>
      <c r="G123" s="28">
        <f>G124</f>
        <v>8</v>
      </c>
      <c r="H123" s="28">
        <f>H124</f>
        <v>0</v>
      </c>
      <c r="I123" s="12">
        <f t="shared" si="3"/>
        <v>0</v>
      </c>
      <c r="J123" s="26"/>
    </row>
    <row r="124" spans="1:10" ht="47.25" customHeight="1">
      <c r="A124" s="168" t="s">
        <v>21</v>
      </c>
      <c r="B124" s="169"/>
      <c r="C124" s="27" t="s">
        <v>32</v>
      </c>
      <c r="D124" s="27" t="s">
        <v>107</v>
      </c>
      <c r="E124" s="27" t="s">
        <v>324</v>
      </c>
      <c r="F124" s="27" t="s">
        <v>22</v>
      </c>
      <c r="G124" s="28">
        <f>'Прил 4'!H80</f>
        <v>8</v>
      </c>
      <c r="H124" s="28">
        <f>'Прил 4'!I80</f>
        <v>0</v>
      </c>
      <c r="I124" s="12">
        <f t="shared" si="3"/>
        <v>0</v>
      </c>
      <c r="J124" s="26"/>
    </row>
    <row r="125" spans="1:10" ht="47.25" customHeight="1">
      <c r="A125" s="168" t="s">
        <v>325</v>
      </c>
      <c r="B125" s="169"/>
      <c r="C125" s="27" t="s">
        <v>32</v>
      </c>
      <c r="D125" s="27" t="s">
        <v>107</v>
      </c>
      <c r="E125" s="27" t="s">
        <v>326</v>
      </c>
      <c r="F125" s="27"/>
      <c r="G125" s="28">
        <f>G126</f>
        <v>50.7</v>
      </c>
      <c r="H125" s="28">
        <f>H126</f>
        <v>0</v>
      </c>
      <c r="I125" s="12">
        <f t="shared" si="3"/>
        <v>0</v>
      </c>
      <c r="J125" s="26"/>
    </row>
    <row r="126" spans="1:10" ht="94.5" customHeight="1">
      <c r="A126" s="168" t="s">
        <v>42</v>
      </c>
      <c r="B126" s="169"/>
      <c r="C126" s="27" t="s">
        <v>32</v>
      </c>
      <c r="D126" s="27" t="s">
        <v>107</v>
      </c>
      <c r="E126" s="27" t="s">
        <v>326</v>
      </c>
      <c r="F126" s="27" t="s">
        <v>43</v>
      </c>
      <c r="G126" s="28">
        <f>G127</f>
        <v>50.7</v>
      </c>
      <c r="H126" s="28">
        <f>H127</f>
        <v>0</v>
      </c>
      <c r="I126" s="12">
        <f t="shared" si="3"/>
        <v>0</v>
      </c>
      <c r="J126" s="26"/>
    </row>
    <row r="127" spans="1:10" ht="32.25" customHeight="1">
      <c r="A127" s="168" t="s">
        <v>112</v>
      </c>
      <c r="B127" s="169"/>
      <c r="C127" s="27" t="s">
        <v>32</v>
      </c>
      <c r="D127" s="27" t="s">
        <v>107</v>
      </c>
      <c r="E127" s="27" t="s">
        <v>326</v>
      </c>
      <c r="F127" s="27" t="s">
        <v>113</v>
      </c>
      <c r="G127" s="28">
        <f>'Прил 4'!H84</f>
        <v>50.7</v>
      </c>
      <c r="H127" s="28">
        <f>'Прил 4'!I84</f>
        <v>0</v>
      </c>
      <c r="I127" s="12">
        <f t="shared" si="3"/>
        <v>0</v>
      </c>
      <c r="J127" s="26"/>
    </row>
    <row r="128" spans="1:10" ht="79.5" customHeight="1">
      <c r="A128" s="168" t="s">
        <v>387</v>
      </c>
      <c r="B128" s="169"/>
      <c r="C128" s="27" t="s">
        <v>32</v>
      </c>
      <c r="D128" s="27" t="s">
        <v>107</v>
      </c>
      <c r="E128" s="27" t="s">
        <v>409</v>
      </c>
      <c r="F128" s="27"/>
      <c r="G128" s="28">
        <f aca="true" t="shared" si="9" ref="G128:H131">G129</f>
        <v>5.7</v>
      </c>
      <c r="H128" s="28">
        <f t="shared" si="9"/>
        <v>0</v>
      </c>
      <c r="I128" s="12">
        <f t="shared" si="3"/>
        <v>0</v>
      </c>
      <c r="J128" s="26"/>
    </row>
    <row r="129" spans="1:10" ht="62.25" customHeight="1">
      <c r="A129" s="168" t="s">
        <v>410</v>
      </c>
      <c r="B129" s="169"/>
      <c r="C129" s="27" t="s">
        <v>32</v>
      </c>
      <c r="D129" s="27" t="s">
        <v>107</v>
      </c>
      <c r="E129" s="27" t="s">
        <v>411</v>
      </c>
      <c r="F129" s="27"/>
      <c r="G129" s="28">
        <f t="shared" si="9"/>
        <v>5.7</v>
      </c>
      <c r="H129" s="28">
        <f t="shared" si="9"/>
        <v>0</v>
      </c>
      <c r="I129" s="12">
        <f t="shared" si="3"/>
        <v>0</v>
      </c>
      <c r="J129" s="26"/>
    </row>
    <row r="130" spans="1:10" ht="51" customHeight="1">
      <c r="A130" s="168" t="s">
        <v>412</v>
      </c>
      <c r="B130" s="169"/>
      <c r="C130" s="27" t="s">
        <v>32</v>
      </c>
      <c r="D130" s="27" t="s">
        <v>107</v>
      </c>
      <c r="E130" s="27" t="s">
        <v>413</v>
      </c>
      <c r="F130" s="27"/>
      <c r="G130" s="28">
        <f t="shared" si="9"/>
        <v>5.7</v>
      </c>
      <c r="H130" s="28">
        <f t="shared" si="9"/>
        <v>0</v>
      </c>
      <c r="I130" s="12">
        <f t="shared" si="3"/>
        <v>0</v>
      </c>
      <c r="J130" s="26"/>
    </row>
    <row r="131" spans="1:10" ht="34.5" customHeight="1">
      <c r="A131" s="168" t="s">
        <v>19</v>
      </c>
      <c r="B131" s="169"/>
      <c r="C131" s="27" t="s">
        <v>32</v>
      </c>
      <c r="D131" s="27" t="s">
        <v>107</v>
      </c>
      <c r="E131" s="27" t="s">
        <v>413</v>
      </c>
      <c r="F131" s="27" t="s">
        <v>20</v>
      </c>
      <c r="G131" s="28">
        <f t="shared" si="9"/>
        <v>5.7</v>
      </c>
      <c r="H131" s="28">
        <f t="shared" si="9"/>
        <v>0</v>
      </c>
      <c r="I131" s="12">
        <f t="shared" si="3"/>
        <v>0</v>
      </c>
      <c r="J131" s="26"/>
    </row>
    <row r="132" spans="1:10" ht="47.25" customHeight="1">
      <c r="A132" s="168" t="s">
        <v>21</v>
      </c>
      <c r="B132" s="169"/>
      <c r="C132" s="27" t="s">
        <v>32</v>
      </c>
      <c r="D132" s="27" t="s">
        <v>107</v>
      </c>
      <c r="E132" s="27" t="s">
        <v>413</v>
      </c>
      <c r="F132" s="27" t="s">
        <v>22</v>
      </c>
      <c r="G132" s="28">
        <f>'Прил 4'!H88</f>
        <v>5.7</v>
      </c>
      <c r="H132" s="28">
        <f>'Прил 4'!I88</f>
        <v>0</v>
      </c>
      <c r="I132" s="12">
        <f t="shared" si="3"/>
        <v>0</v>
      </c>
      <c r="J132" s="26"/>
    </row>
    <row r="133" spans="1:10" ht="31.5" customHeight="1">
      <c r="A133" s="168" t="s">
        <v>477</v>
      </c>
      <c r="B133" s="169"/>
      <c r="C133" s="27" t="s">
        <v>32</v>
      </c>
      <c r="D133" s="27" t="s">
        <v>107</v>
      </c>
      <c r="E133" s="27" t="s">
        <v>478</v>
      </c>
      <c r="F133" s="27"/>
      <c r="G133" s="28">
        <f>G134+G137+G140+G147</f>
        <v>100872.79999999999</v>
      </c>
      <c r="H133" s="28">
        <f>H134+H137+H140+H147</f>
        <v>98492.59999999999</v>
      </c>
      <c r="I133" s="12">
        <f t="shared" si="3"/>
        <v>97.64039463562031</v>
      </c>
      <c r="J133" s="26"/>
    </row>
    <row r="134" spans="1:10" ht="110.25" customHeight="1">
      <c r="A134" s="168" t="s">
        <v>394</v>
      </c>
      <c r="B134" s="169"/>
      <c r="C134" s="27" t="s">
        <v>32</v>
      </c>
      <c r="D134" s="27" t="s">
        <v>107</v>
      </c>
      <c r="E134" s="27" t="s">
        <v>479</v>
      </c>
      <c r="F134" s="27"/>
      <c r="G134" s="28">
        <f>G135</f>
        <v>415.8</v>
      </c>
      <c r="H134" s="28">
        <f>H135</f>
        <v>415.8</v>
      </c>
      <c r="I134" s="12">
        <f t="shared" si="3"/>
        <v>100</v>
      </c>
      <c r="J134" s="26"/>
    </row>
    <row r="135" spans="1:10" ht="94.5" customHeight="1">
      <c r="A135" s="168" t="s">
        <v>42</v>
      </c>
      <c r="B135" s="169"/>
      <c r="C135" s="27" t="s">
        <v>32</v>
      </c>
      <c r="D135" s="27" t="s">
        <v>107</v>
      </c>
      <c r="E135" s="27" t="s">
        <v>479</v>
      </c>
      <c r="F135" s="27" t="s">
        <v>43</v>
      </c>
      <c r="G135" s="28">
        <f>G136</f>
        <v>415.8</v>
      </c>
      <c r="H135" s="28">
        <f>H136</f>
        <v>415.8</v>
      </c>
      <c r="I135" s="12">
        <f t="shared" si="3"/>
        <v>100</v>
      </c>
      <c r="J135" s="26"/>
    </row>
    <row r="136" spans="1:10" ht="31.5" customHeight="1">
      <c r="A136" s="168" t="s">
        <v>44</v>
      </c>
      <c r="B136" s="169"/>
      <c r="C136" s="27" t="s">
        <v>32</v>
      </c>
      <c r="D136" s="27" t="s">
        <v>107</v>
      </c>
      <c r="E136" s="27" t="s">
        <v>479</v>
      </c>
      <c r="F136" s="27" t="s">
        <v>45</v>
      </c>
      <c r="G136" s="28">
        <f>'Прил 4'!H266</f>
        <v>415.8</v>
      </c>
      <c r="H136" s="28">
        <f>'Прил 4'!I266</f>
        <v>415.8</v>
      </c>
      <c r="I136" s="12">
        <f t="shared" si="3"/>
        <v>100</v>
      </c>
      <c r="J136" s="26"/>
    </row>
    <row r="137" spans="1:10" ht="15" customHeight="1">
      <c r="A137" s="168" t="s">
        <v>405</v>
      </c>
      <c r="B137" s="169"/>
      <c r="C137" s="27" t="s">
        <v>32</v>
      </c>
      <c r="D137" s="27" t="s">
        <v>107</v>
      </c>
      <c r="E137" s="27" t="s">
        <v>480</v>
      </c>
      <c r="F137" s="27"/>
      <c r="G137" s="28">
        <f>G138</f>
        <v>58.9</v>
      </c>
      <c r="H137" s="28">
        <f>H138</f>
        <v>58.9</v>
      </c>
      <c r="I137" s="12">
        <f aca="true" t="shared" si="10" ref="I137:I200">H137/G137*100</f>
        <v>100</v>
      </c>
      <c r="J137" s="26"/>
    </row>
    <row r="138" spans="1:10" ht="94.5" customHeight="1">
      <c r="A138" s="168" t="s">
        <v>42</v>
      </c>
      <c r="B138" s="169"/>
      <c r="C138" s="27" t="s">
        <v>32</v>
      </c>
      <c r="D138" s="27" t="s">
        <v>107</v>
      </c>
      <c r="E138" s="27" t="s">
        <v>480</v>
      </c>
      <c r="F138" s="27" t="s">
        <v>43</v>
      </c>
      <c r="G138" s="28">
        <f>G139</f>
        <v>58.9</v>
      </c>
      <c r="H138" s="28">
        <f>H139</f>
        <v>58.9</v>
      </c>
      <c r="I138" s="12">
        <f t="shared" si="10"/>
        <v>100</v>
      </c>
      <c r="J138" s="26"/>
    </row>
    <row r="139" spans="1:10" ht="31.5" customHeight="1">
      <c r="A139" s="168" t="s">
        <v>44</v>
      </c>
      <c r="B139" s="169"/>
      <c r="C139" s="27" t="s">
        <v>32</v>
      </c>
      <c r="D139" s="27" t="s">
        <v>107</v>
      </c>
      <c r="E139" s="27" t="s">
        <v>480</v>
      </c>
      <c r="F139" s="27" t="s">
        <v>45</v>
      </c>
      <c r="G139" s="28">
        <f>'Прил 4'!H269</f>
        <v>58.9</v>
      </c>
      <c r="H139" s="28">
        <f>'Прил 4'!I269</f>
        <v>58.9</v>
      </c>
      <c r="I139" s="12">
        <f t="shared" si="10"/>
        <v>100</v>
      </c>
      <c r="J139" s="26"/>
    </row>
    <row r="140" spans="1:10" ht="34.5" customHeight="1">
      <c r="A140" s="168" t="s">
        <v>481</v>
      </c>
      <c r="B140" s="169"/>
      <c r="C140" s="27" t="s">
        <v>32</v>
      </c>
      <c r="D140" s="27" t="s">
        <v>107</v>
      </c>
      <c r="E140" s="27" t="s">
        <v>482</v>
      </c>
      <c r="F140" s="27"/>
      <c r="G140" s="28">
        <f>G141+G143+G145</f>
        <v>99340.7</v>
      </c>
      <c r="H140" s="28">
        <f>H141+H143+H145</f>
        <v>96960.5</v>
      </c>
      <c r="I140" s="12">
        <f t="shared" si="10"/>
        <v>97.6040031930518</v>
      </c>
      <c r="J140" s="26"/>
    </row>
    <row r="141" spans="1:10" ht="94.5" customHeight="1">
      <c r="A141" s="168" t="s">
        <v>42</v>
      </c>
      <c r="B141" s="169"/>
      <c r="C141" s="27" t="s">
        <v>32</v>
      </c>
      <c r="D141" s="27" t="s">
        <v>107</v>
      </c>
      <c r="E141" s="27" t="s">
        <v>482</v>
      </c>
      <c r="F141" s="27" t="s">
        <v>43</v>
      </c>
      <c r="G141" s="28">
        <f>G142</f>
        <v>64750.5</v>
      </c>
      <c r="H141" s="28">
        <f>H142</f>
        <v>63748.7</v>
      </c>
      <c r="I141" s="12">
        <f t="shared" si="10"/>
        <v>98.4528304800735</v>
      </c>
      <c r="J141" s="26"/>
    </row>
    <row r="142" spans="1:10" ht="31.5" customHeight="1">
      <c r="A142" s="168" t="s">
        <v>44</v>
      </c>
      <c r="B142" s="169"/>
      <c r="C142" s="27" t="s">
        <v>32</v>
      </c>
      <c r="D142" s="27" t="s">
        <v>107</v>
      </c>
      <c r="E142" s="27" t="s">
        <v>482</v>
      </c>
      <c r="F142" s="27" t="s">
        <v>45</v>
      </c>
      <c r="G142" s="28">
        <f>'Прил 4'!H272</f>
        <v>64750.5</v>
      </c>
      <c r="H142" s="28">
        <f>'Прил 4'!I272</f>
        <v>63748.7</v>
      </c>
      <c r="I142" s="12">
        <f t="shared" si="10"/>
        <v>98.4528304800735</v>
      </c>
      <c r="J142" s="26"/>
    </row>
    <row r="143" spans="1:10" ht="33.75" customHeight="1">
      <c r="A143" s="168" t="s">
        <v>19</v>
      </c>
      <c r="B143" s="169"/>
      <c r="C143" s="27" t="s">
        <v>32</v>
      </c>
      <c r="D143" s="27" t="s">
        <v>107</v>
      </c>
      <c r="E143" s="27" t="s">
        <v>482</v>
      </c>
      <c r="F143" s="27" t="s">
        <v>20</v>
      </c>
      <c r="G143" s="28">
        <f>G144</f>
        <v>33713.7</v>
      </c>
      <c r="H143" s="28">
        <f>H144</f>
        <v>32340.3</v>
      </c>
      <c r="I143" s="12">
        <f t="shared" si="10"/>
        <v>95.9262851600388</v>
      </c>
      <c r="J143" s="26"/>
    </row>
    <row r="144" spans="1:10" ht="47.25" customHeight="1">
      <c r="A144" s="168" t="s">
        <v>21</v>
      </c>
      <c r="B144" s="169"/>
      <c r="C144" s="27" t="s">
        <v>32</v>
      </c>
      <c r="D144" s="27" t="s">
        <v>107</v>
      </c>
      <c r="E144" s="27" t="s">
        <v>482</v>
      </c>
      <c r="F144" s="27" t="s">
        <v>22</v>
      </c>
      <c r="G144" s="28">
        <f>'Прил 4'!H273</f>
        <v>33713.7</v>
      </c>
      <c r="H144" s="28">
        <f>'Прил 4'!I273</f>
        <v>32340.3</v>
      </c>
      <c r="I144" s="12">
        <f t="shared" si="10"/>
        <v>95.9262851600388</v>
      </c>
      <c r="J144" s="26"/>
    </row>
    <row r="145" spans="1:10" ht="15" customHeight="1">
      <c r="A145" s="168" t="s">
        <v>78</v>
      </c>
      <c r="B145" s="169"/>
      <c r="C145" s="27" t="s">
        <v>32</v>
      </c>
      <c r="D145" s="27" t="s">
        <v>107</v>
      </c>
      <c r="E145" s="27" t="s">
        <v>482</v>
      </c>
      <c r="F145" s="27" t="s">
        <v>79</v>
      </c>
      <c r="G145" s="28">
        <f>G146</f>
        <v>876.5</v>
      </c>
      <c r="H145" s="28">
        <f>H146</f>
        <v>871.5</v>
      </c>
      <c r="I145" s="12">
        <f t="shared" si="10"/>
        <v>99.42954934398175</v>
      </c>
      <c r="J145" s="26"/>
    </row>
    <row r="146" spans="1:10" ht="15" customHeight="1">
      <c r="A146" s="168" t="s">
        <v>80</v>
      </c>
      <c r="B146" s="169"/>
      <c r="C146" s="27" t="s">
        <v>32</v>
      </c>
      <c r="D146" s="27" t="s">
        <v>107</v>
      </c>
      <c r="E146" s="27" t="s">
        <v>482</v>
      </c>
      <c r="F146" s="27" t="s">
        <v>81</v>
      </c>
      <c r="G146" s="28">
        <f>'Прил 4'!H276</f>
        <v>876.5</v>
      </c>
      <c r="H146" s="28">
        <f>'Прил 4'!I276</f>
        <v>871.5</v>
      </c>
      <c r="I146" s="12">
        <f t="shared" si="10"/>
        <v>99.42954934398175</v>
      </c>
      <c r="J146" s="26"/>
    </row>
    <row r="147" spans="1:10" ht="64.5" customHeight="1">
      <c r="A147" s="168" t="s">
        <v>483</v>
      </c>
      <c r="B147" s="169"/>
      <c r="C147" s="27" t="s">
        <v>32</v>
      </c>
      <c r="D147" s="27" t="s">
        <v>107</v>
      </c>
      <c r="E147" s="27" t="s">
        <v>484</v>
      </c>
      <c r="F147" s="27"/>
      <c r="G147" s="28">
        <f>G148</f>
        <v>1057.4</v>
      </c>
      <c r="H147" s="28">
        <f>H148</f>
        <v>1057.4</v>
      </c>
      <c r="I147" s="12">
        <f t="shared" si="10"/>
        <v>100</v>
      </c>
      <c r="J147" s="26"/>
    </row>
    <row r="148" spans="1:10" ht="94.5" customHeight="1">
      <c r="A148" s="168" t="s">
        <v>42</v>
      </c>
      <c r="B148" s="169"/>
      <c r="C148" s="27" t="s">
        <v>32</v>
      </c>
      <c r="D148" s="27" t="s">
        <v>107</v>
      </c>
      <c r="E148" s="27" t="s">
        <v>484</v>
      </c>
      <c r="F148" s="27" t="s">
        <v>43</v>
      </c>
      <c r="G148" s="28">
        <f>G149</f>
        <v>1057.4</v>
      </c>
      <c r="H148" s="28">
        <f>H149</f>
        <v>1057.4</v>
      </c>
      <c r="I148" s="12">
        <f t="shared" si="10"/>
        <v>100</v>
      </c>
      <c r="J148" s="26"/>
    </row>
    <row r="149" spans="1:10" ht="31.5" customHeight="1">
      <c r="A149" s="168" t="s">
        <v>44</v>
      </c>
      <c r="B149" s="169"/>
      <c r="C149" s="27" t="s">
        <v>32</v>
      </c>
      <c r="D149" s="27" t="s">
        <v>107</v>
      </c>
      <c r="E149" s="27" t="s">
        <v>484</v>
      </c>
      <c r="F149" s="27" t="s">
        <v>45</v>
      </c>
      <c r="G149" s="28">
        <f>'Прил 4'!H279</f>
        <v>1057.4</v>
      </c>
      <c r="H149" s="28">
        <f>'Прил 4'!I279</f>
        <v>1057.4</v>
      </c>
      <c r="I149" s="12">
        <f t="shared" si="10"/>
        <v>100</v>
      </c>
      <c r="J149" s="26"/>
    </row>
    <row r="150" spans="1:10" ht="47.25" customHeight="1">
      <c r="A150" s="168" t="s">
        <v>485</v>
      </c>
      <c r="B150" s="169"/>
      <c r="C150" s="27" t="s">
        <v>32</v>
      </c>
      <c r="D150" s="27" t="s">
        <v>107</v>
      </c>
      <c r="E150" s="27" t="s">
        <v>486</v>
      </c>
      <c r="F150" s="27"/>
      <c r="G150" s="28">
        <f>G151+G154+G157</f>
        <v>1753.8</v>
      </c>
      <c r="H150" s="28">
        <f>H151+H154+H157</f>
        <v>1562</v>
      </c>
      <c r="I150" s="12">
        <f t="shared" si="10"/>
        <v>89.06374729159539</v>
      </c>
      <c r="J150" s="26"/>
    </row>
    <row r="151" spans="1:10" ht="31.5" customHeight="1">
      <c r="A151" s="168" t="s">
        <v>487</v>
      </c>
      <c r="B151" s="169"/>
      <c r="C151" s="27" t="s">
        <v>32</v>
      </c>
      <c r="D151" s="27" t="s">
        <v>107</v>
      </c>
      <c r="E151" s="27" t="s">
        <v>488</v>
      </c>
      <c r="F151" s="27"/>
      <c r="G151" s="28">
        <f>G152</f>
        <v>1339.6</v>
      </c>
      <c r="H151" s="28">
        <f>H152</f>
        <v>1184.5</v>
      </c>
      <c r="I151" s="12">
        <f t="shared" si="10"/>
        <v>88.42191699014631</v>
      </c>
      <c r="J151" s="26"/>
    </row>
    <row r="152" spans="1:10" ht="33" customHeight="1">
      <c r="A152" s="168" t="s">
        <v>19</v>
      </c>
      <c r="B152" s="169"/>
      <c r="C152" s="27" t="s">
        <v>32</v>
      </c>
      <c r="D152" s="27" t="s">
        <v>107</v>
      </c>
      <c r="E152" s="27" t="s">
        <v>488</v>
      </c>
      <c r="F152" s="27" t="s">
        <v>20</v>
      </c>
      <c r="G152" s="28">
        <f>G153</f>
        <v>1339.6</v>
      </c>
      <c r="H152" s="28">
        <f>H153</f>
        <v>1184.5</v>
      </c>
      <c r="I152" s="12">
        <f t="shared" si="10"/>
        <v>88.42191699014631</v>
      </c>
      <c r="J152" s="26"/>
    </row>
    <row r="153" spans="1:10" ht="47.25" customHeight="1">
      <c r="A153" s="168" t="s">
        <v>21</v>
      </c>
      <c r="B153" s="169"/>
      <c r="C153" s="27" t="s">
        <v>32</v>
      </c>
      <c r="D153" s="27" t="s">
        <v>107</v>
      </c>
      <c r="E153" s="27" t="s">
        <v>488</v>
      </c>
      <c r="F153" s="27" t="s">
        <v>22</v>
      </c>
      <c r="G153" s="28">
        <f>'Прил 4'!H282</f>
        <v>1339.6</v>
      </c>
      <c r="H153" s="28">
        <f>'Прил 4'!I282</f>
        <v>1184.5</v>
      </c>
      <c r="I153" s="12">
        <f t="shared" si="10"/>
        <v>88.42191699014631</v>
      </c>
      <c r="J153" s="26"/>
    </row>
    <row r="154" spans="1:10" ht="47.25" customHeight="1">
      <c r="A154" s="168" t="s">
        <v>489</v>
      </c>
      <c r="B154" s="169"/>
      <c r="C154" s="27" t="s">
        <v>32</v>
      </c>
      <c r="D154" s="27" t="s">
        <v>107</v>
      </c>
      <c r="E154" s="27" t="s">
        <v>490</v>
      </c>
      <c r="F154" s="27"/>
      <c r="G154" s="28">
        <f>G155</f>
        <v>263.7</v>
      </c>
      <c r="H154" s="28">
        <f>H155</f>
        <v>228.79999999999998</v>
      </c>
      <c r="I154" s="12">
        <f t="shared" si="10"/>
        <v>86.76526355707243</v>
      </c>
      <c r="J154" s="26"/>
    </row>
    <row r="155" spans="1:10" ht="31.5" customHeight="1">
      <c r="A155" s="168" t="s">
        <v>19</v>
      </c>
      <c r="B155" s="169"/>
      <c r="C155" s="27" t="s">
        <v>32</v>
      </c>
      <c r="D155" s="27" t="s">
        <v>107</v>
      </c>
      <c r="E155" s="27" t="s">
        <v>490</v>
      </c>
      <c r="F155" s="27" t="s">
        <v>20</v>
      </c>
      <c r="G155" s="28">
        <f>G156</f>
        <v>263.7</v>
      </c>
      <c r="H155" s="28">
        <f>H156</f>
        <v>228.79999999999998</v>
      </c>
      <c r="I155" s="12">
        <f t="shared" si="10"/>
        <v>86.76526355707243</v>
      </c>
      <c r="J155" s="26"/>
    </row>
    <row r="156" spans="1:10" ht="47.25" customHeight="1">
      <c r="A156" s="168" t="s">
        <v>21</v>
      </c>
      <c r="B156" s="169"/>
      <c r="C156" s="27" t="s">
        <v>32</v>
      </c>
      <c r="D156" s="27" t="s">
        <v>107</v>
      </c>
      <c r="E156" s="27" t="s">
        <v>490</v>
      </c>
      <c r="F156" s="27" t="s">
        <v>22</v>
      </c>
      <c r="G156" s="28">
        <f>'Прил 4'!H285+'Прил 4'!H731</f>
        <v>263.7</v>
      </c>
      <c r="H156" s="28">
        <f>'Прил 4'!I285+'Прил 4'!I731</f>
        <v>228.79999999999998</v>
      </c>
      <c r="I156" s="12">
        <f t="shared" si="10"/>
        <v>86.76526355707243</v>
      </c>
      <c r="J156" s="26"/>
    </row>
    <row r="157" spans="1:10" ht="32.25" customHeight="1">
      <c r="A157" s="168" t="s">
        <v>481</v>
      </c>
      <c r="B157" s="169"/>
      <c r="C157" s="27" t="s">
        <v>32</v>
      </c>
      <c r="D157" s="27" t="s">
        <v>107</v>
      </c>
      <c r="E157" s="27" t="s">
        <v>491</v>
      </c>
      <c r="F157" s="27"/>
      <c r="G157" s="28">
        <f>G158</f>
        <v>150.5</v>
      </c>
      <c r="H157" s="28">
        <f>H158</f>
        <v>148.7</v>
      </c>
      <c r="I157" s="12">
        <f t="shared" si="10"/>
        <v>98.80398671096344</v>
      </c>
      <c r="J157" s="26"/>
    </row>
    <row r="158" spans="1:10" ht="15" customHeight="1">
      <c r="A158" s="168" t="s">
        <v>78</v>
      </c>
      <c r="B158" s="169"/>
      <c r="C158" s="27" t="s">
        <v>32</v>
      </c>
      <c r="D158" s="27" t="s">
        <v>107</v>
      </c>
      <c r="E158" s="27" t="s">
        <v>491</v>
      </c>
      <c r="F158" s="27" t="s">
        <v>79</v>
      </c>
      <c r="G158" s="28">
        <f>G159+G160</f>
        <v>150.5</v>
      </c>
      <c r="H158" s="28">
        <f>H159+H160</f>
        <v>148.7</v>
      </c>
      <c r="I158" s="12">
        <f t="shared" si="10"/>
        <v>98.80398671096344</v>
      </c>
      <c r="J158" s="26"/>
    </row>
    <row r="159" spans="1:10" ht="15" customHeight="1">
      <c r="A159" s="168" t="s">
        <v>402</v>
      </c>
      <c r="B159" s="169"/>
      <c r="C159" s="27" t="s">
        <v>32</v>
      </c>
      <c r="D159" s="27" t="s">
        <v>107</v>
      </c>
      <c r="E159" s="27" t="s">
        <v>491</v>
      </c>
      <c r="F159" s="27" t="s">
        <v>403</v>
      </c>
      <c r="G159" s="28">
        <f>'Прил 4'!H289</f>
        <v>48</v>
      </c>
      <c r="H159" s="28">
        <f>'Прил 4'!I289</f>
        <v>46.5</v>
      </c>
      <c r="I159" s="12">
        <f t="shared" si="10"/>
        <v>96.875</v>
      </c>
      <c r="J159" s="26"/>
    </row>
    <row r="160" spans="1:10" ht="15" customHeight="1">
      <c r="A160" s="168" t="s">
        <v>80</v>
      </c>
      <c r="B160" s="169"/>
      <c r="C160" s="27" t="s">
        <v>32</v>
      </c>
      <c r="D160" s="27" t="s">
        <v>107</v>
      </c>
      <c r="E160" s="27" t="s">
        <v>491</v>
      </c>
      <c r="F160" s="27" t="s">
        <v>81</v>
      </c>
      <c r="G160" s="28">
        <f>'Прил 4'!H290</f>
        <v>102.5</v>
      </c>
      <c r="H160" s="28">
        <f>'Прил 4'!I290</f>
        <v>102.2</v>
      </c>
      <c r="I160" s="12">
        <f t="shared" si="10"/>
        <v>99.70731707317073</v>
      </c>
      <c r="J160" s="26"/>
    </row>
    <row r="161" spans="1:10" ht="15" customHeight="1">
      <c r="A161" s="168" t="s">
        <v>468</v>
      </c>
      <c r="B161" s="169"/>
      <c r="C161" s="27" t="s">
        <v>32</v>
      </c>
      <c r="D161" s="27" t="s">
        <v>107</v>
      </c>
      <c r="E161" s="27" t="s">
        <v>469</v>
      </c>
      <c r="F161" s="27"/>
      <c r="G161" s="28">
        <f>G162+G165+G168</f>
        <v>35324.700000000004</v>
      </c>
      <c r="H161" s="28">
        <f>H162+H165+H168</f>
        <v>34856.1</v>
      </c>
      <c r="I161" s="12">
        <f t="shared" si="10"/>
        <v>98.67344945604633</v>
      </c>
      <c r="J161" s="26"/>
    </row>
    <row r="162" spans="1:10" ht="110.25" customHeight="1">
      <c r="A162" s="168" t="s">
        <v>394</v>
      </c>
      <c r="B162" s="169"/>
      <c r="C162" s="27" t="s">
        <v>32</v>
      </c>
      <c r="D162" s="27" t="s">
        <v>107</v>
      </c>
      <c r="E162" s="27" t="s">
        <v>470</v>
      </c>
      <c r="F162" s="27"/>
      <c r="G162" s="28">
        <f>G163</f>
        <v>254.1</v>
      </c>
      <c r="H162" s="28">
        <f>H163</f>
        <v>254.1</v>
      </c>
      <c r="I162" s="12">
        <f t="shared" si="10"/>
        <v>100</v>
      </c>
      <c r="J162" s="26"/>
    </row>
    <row r="163" spans="1:10" ht="94.5" customHeight="1">
      <c r="A163" s="168" t="s">
        <v>42</v>
      </c>
      <c r="B163" s="169"/>
      <c r="C163" s="27" t="s">
        <v>32</v>
      </c>
      <c r="D163" s="27" t="s">
        <v>107</v>
      </c>
      <c r="E163" s="27" t="s">
        <v>470</v>
      </c>
      <c r="F163" s="27" t="s">
        <v>43</v>
      </c>
      <c r="G163" s="28">
        <f>G164</f>
        <v>254.1</v>
      </c>
      <c r="H163" s="28">
        <f>H164</f>
        <v>254.1</v>
      </c>
      <c r="I163" s="12">
        <f t="shared" si="10"/>
        <v>100</v>
      </c>
      <c r="J163" s="26"/>
    </row>
    <row r="164" spans="1:10" ht="31.5" customHeight="1">
      <c r="A164" s="168" t="s">
        <v>44</v>
      </c>
      <c r="B164" s="169"/>
      <c r="C164" s="27" t="s">
        <v>32</v>
      </c>
      <c r="D164" s="27" t="s">
        <v>107</v>
      </c>
      <c r="E164" s="27" t="s">
        <v>470</v>
      </c>
      <c r="F164" s="27" t="s">
        <v>45</v>
      </c>
      <c r="G164" s="28">
        <f>'Прил 4'!H232</f>
        <v>254.1</v>
      </c>
      <c r="H164" s="28">
        <f>'Прил 4'!I232</f>
        <v>254.1</v>
      </c>
      <c r="I164" s="12">
        <f t="shared" si="10"/>
        <v>100</v>
      </c>
      <c r="J164" s="26"/>
    </row>
    <row r="165" spans="1:10" ht="15" customHeight="1">
      <c r="A165" s="168" t="s">
        <v>405</v>
      </c>
      <c r="B165" s="169"/>
      <c r="C165" s="27" t="s">
        <v>32</v>
      </c>
      <c r="D165" s="27" t="s">
        <v>107</v>
      </c>
      <c r="E165" s="27" t="s">
        <v>471</v>
      </c>
      <c r="F165" s="27"/>
      <c r="G165" s="28">
        <f>G166</f>
        <v>40.7</v>
      </c>
      <c r="H165" s="28">
        <f>H166</f>
        <v>40.7</v>
      </c>
      <c r="I165" s="12">
        <f t="shared" si="10"/>
        <v>100</v>
      </c>
      <c r="J165" s="26"/>
    </row>
    <row r="166" spans="1:10" ht="94.5" customHeight="1">
      <c r="A166" s="168" t="s">
        <v>42</v>
      </c>
      <c r="B166" s="169"/>
      <c r="C166" s="27" t="s">
        <v>32</v>
      </c>
      <c r="D166" s="27" t="s">
        <v>107</v>
      </c>
      <c r="E166" s="27" t="s">
        <v>471</v>
      </c>
      <c r="F166" s="27" t="s">
        <v>43</v>
      </c>
      <c r="G166" s="28">
        <f>G167</f>
        <v>40.7</v>
      </c>
      <c r="H166" s="28">
        <f>H167</f>
        <v>40.7</v>
      </c>
      <c r="I166" s="12">
        <f t="shared" si="10"/>
        <v>100</v>
      </c>
      <c r="J166" s="26"/>
    </row>
    <row r="167" spans="1:10" ht="31.5" customHeight="1">
      <c r="A167" s="168" t="s">
        <v>44</v>
      </c>
      <c r="B167" s="169"/>
      <c r="C167" s="27" t="s">
        <v>32</v>
      </c>
      <c r="D167" s="27" t="s">
        <v>107</v>
      </c>
      <c r="E167" s="27" t="s">
        <v>471</v>
      </c>
      <c r="F167" s="27" t="s">
        <v>45</v>
      </c>
      <c r="G167" s="28">
        <f>'Прил 4'!H235</f>
        <v>40.7</v>
      </c>
      <c r="H167" s="28">
        <f>'Прил 4'!I235</f>
        <v>40.7</v>
      </c>
      <c r="I167" s="12">
        <f t="shared" si="10"/>
        <v>100</v>
      </c>
      <c r="J167" s="26"/>
    </row>
    <row r="168" spans="1:10" ht="33" customHeight="1">
      <c r="A168" s="168" t="s">
        <v>472</v>
      </c>
      <c r="B168" s="169"/>
      <c r="C168" s="27" t="s">
        <v>32</v>
      </c>
      <c r="D168" s="27" t="s">
        <v>107</v>
      </c>
      <c r="E168" s="27" t="s">
        <v>473</v>
      </c>
      <c r="F168" s="27"/>
      <c r="G168" s="28">
        <f>G169+G171+G173</f>
        <v>35029.9</v>
      </c>
      <c r="H168" s="28">
        <f>H169+H171+H173</f>
        <v>34561.299999999996</v>
      </c>
      <c r="I168" s="12">
        <f t="shared" si="10"/>
        <v>98.66228564740406</v>
      </c>
      <c r="J168" s="26"/>
    </row>
    <row r="169" spans="1:10" ht="94.5" customHeight="1">
      <c r="A169" s="168" t="s">
        <v>42</v>
      </c>
      <c r="B169" s="169"/>
      <c r="C169" s="27" t="s">
        <v>32</v>
      </c>
      <c r="D169" s="27" t="s">
        <v>107</v>
      </c>
      <c r="E169" s="27" t="s">
        <v>473</v>
      </c>
      <c r="F169" s="27" t="s">
        <v>43</v>
      </c>
      <c r="G169" s="28">
        <f>G170</f>
        <v>34248.2</v>
      </c>
      <c r="H169" s="28">
        <f>H170</f>
        <v>33808.1</v>
      </c>
      <c r="I169" s="12">
        <f t="shared" si="10"/>
        <v>98.71496896187246</v>
      </c>
      <c r="J169" s="26"/>
    </row>
    <row r="170" spans="1:10" ht="31.5" customHeight="1">
      <c r="A170" s="168" t="s">
        <v>44</v>
      </c>
      <c r="B170" s="169"/>
      <c r="C170" s="27" t="s">
        <v>32</v>
      </c>
      <c r="D170" s="27" t="s">
        <v>107</v>
      </c>
      <c r="E170" s="27" t="s">
        <v>473</v>
      </c>
      <c r="F170" s="27" t="s">
        <v>45</v>
      </c>
      <c r="G170" s="28">
        <f>'Прил 4'!H238</f>
        <v>34248.2</v>
      </c>
      <c r="H170" s="28">
        <f>'Прил 4'!I238</f>
        <v>33808.1</v>
      </c>
      <c r="I170" s="12">
        <f t="shared" si="10"/>
        <v>98.71496896187246</v>
      </c>
      <c r="J170" s="26"/>
    </row>
    <row r="171" spans="1:10" ht="31.5" customHeight="1">
      <c r="A171" s="168" t="s">
        <v>19</v>
      </c>
      <c r="B171" s="169"/>
      <c r="C171" s="27" t="s">
        <v>32</v>
      </c>
      <c r="D171" s="27" t="s">
        <v>107</v>
      </c>
      <c r="E171" s="27" t="s">
        <v>473</v>
      </c>
      <c r="F171" s="27" t="s">
        <v>20</v>
      </c>
      <c r="G171" s="28">
        <f>G172</f>
        <v>780.4</v>
      </c>
      <c r="H171" s="28">
        <f>H172</f>
        <v>752</v>
      </c>
      <c r="I171" s="12">
        <f t="shared" si="10"/>
        <v>96.3608405945669</v>
      </c>
      <c r="J171" s="26"/>
    </row>
    <row r="172" spans="1:10" ht="47.25" customHeight="1">
      <c r="A172" s="168" t="s">
        <v>21</v>
      </c>
      <c r="B172" s="169"/>
      <c r="C172" s="27" t="s">
        <v>32</v>
      </c>
      <c r="D172" s="27" t="s">
        <v>107</v>
      </c>
      <c r="E172" s="27" t="s">
        <v>473</v>
      </c>
      <c r="F172" s="27" t="s">
        <v>22</v>
      </c>
      <c r="G172" s="28">
        <f>'Прил 4'!H239</f>
        <v>780.4</v>
      </c>
      <c r="H172" s="28">
        <f>'Прил 4'!I239</f>
        <v>752</v>
      </c>
      <c r="I172" s="12">
        <f t="shared" si="10"/>
        <v>96.3608405945669</v>
      </c>
      <c r="J172" s="26"/>
    </row>
    <row r="173" spans="1:10" ht="15" customHeight="1">
      <c r="A173" s="168" t="s">
        <v>78</v>
      </c>
      <c r="B173" s="169"/>
      <c r="C173" s="27" t="s">
        <v>32</v>
      </c>
      <c r="D173" s="27" t="s">
        <v>107</v>
      </c>
      <c r="E173" s="27" t="s">
        <v>473</v>
      </c>
      <c r="F173" s="27" t="s">
        <v>79</v>
      </c>
      <c r="G173" s="28">
        <f>G174</f>
        <v>1.3</v>
      </c>
      <c r="H173" s="28">
        <f>H174</f>
        <v>1.2</v>
      </c>
      <c r="I173" s="12">
        <f t="shared" si="10"/>
        <v>92.3076923076923</v>
      </c>
      <c r="J173" s="26"/>
    </row>
    <row r="174" spans="1:10" ht="15" customHeight="1">
      <c r="A174" s="168" t="s">
        <v>80</v>
      </c>
      <c r="B174" s="169"/>
      <c r="C174" s="27" t="s">
        <v>32</v>
      </c>
      <c r="D174" s="27" t="s">
        <v>107</v>
      </c>
      <c r="E174" s="27" t="s">
        <v>473</v>
      </c>
      <c r="F174" s="27" t="s">
        <v>81</v>
      </c>
      <c r="G174" s="28">
        <f>'Прил 4'!H242</f>
        <v>1.3</v>
      </c>
      <c r="H174" s="28">
        <f>'Прил 4'!I242</f>
        <v>1.2</v>
      </c>
      <c r="I174" s="12">
        <f t="shared" si="10"/>
        <v>92.3076923076923</v>
      </c>
      <c r="J174" s="26"/>
    </row>
    <row r="175" spans="1:10" ht="80.25" customHeight="1">
      <c r="A175" s="168" t="s">
        <v>387</v>
      </c>
      <c r="B175" s="169"/>
      <c r="C175" s="27" t="s">
        <v>32</v>
      </c>
      <c r="D175" s="27" t="s">
        <v>107</v>
      </c>
      <c r="E175" s="27" t="s">
        <v>388</v>
      </c>
      <c r="F175" s="27"/>
      <c r="G175" s="28">
        <f>G176+G180</f>
        <v>1675.3000000000002</v>
      </c>
      <c r="H175" s="28">
        <f>H176+H180</f>
        <v>1471.8</v>
      </c>
      <c r="I175" s="12">
        <f t="shared" si="10"/>
        <v>87.85292186474064</v>
      </c>
      <c r="J175" s="26"/>
    </row>
    <row r="176" spans="1:10" ht="47.25" customHeight="1">
      <c r="A176" s="168" t="s">
        <v>414</v>
      </c>
      <c r="B176" s="169"/>
      <c r="C176" s="27" t="s">
        <v>32</v>
      </c>
      <c r="D176" s="27" t="s">
        <v>107</v>
      </c>
      <c r="E176" s="27" t="s">
        <v>415</v>
      </c>
      <c r="F176" s="27"/>
      <c r="G176" s="28">
        <f aca="true" t="shared" si="11" ref="G176:H178">G177</f>
        <v>1158.9</v>
      </c>
      <c r="H176" s="28">
        <f t="shared" si="11"/>
        <v>1002.5</v>
      </c>
      <c r="I176" s="12">
        <f t="shared" si="10"/>
        <v>86.50444386918629</v>
      </c>
      <c r="J176" s="26"/>
    </row>
    <row r="177" spans="1:10" ht="47.25" customHeight="1">
      <c r="A177" s="168" t="s">
        <v>416</v>
      </c>
      <c r="B177" s="169"/>
      <c r="C177" s="27" t="s">
        <v>32</v>
      </c>
      <c r="D177" s="27" t="s">
        <v>107</v>
      </c>
      <c r="E177" s="27" t="s">
        <v>417</v>
      </c>
      <c r="F177" s="27"/>
      <c r="G177" s="28">
        <f t="shared" si="11"/>
        <v>1158.9</v>
      </c>
      <c r="H177" s="28">
        <f t="shared" si="11"/>
        <v>1002.5</v>
      </c>
      <c r="I177" s="12">
        <f t="shared" si="10"/>
        <v>86.50444386918629</v>
      </c>
      <c r="J177" s="26"/>
    </row>
    <row r="178" spans="1:10" ht="94.5" customHeight="1">
      <c r="A178" s="168" t="s">
        <v>42</v>
      </c>
      <c r="B178" s="169"/>
      <c r="C178" s="27" t="s">
        <v>32</v>
      </c>
      <c r="D178" s="27" t="s">
        <v>107</v>
      </c>
      <c r="E178" s="27" t="s">
        <v>417</v>
      </c>
      <c r="F178" s="27" t="s">
        <v>43</v>
      </c>
      <c r="G178" s="28">
        <f t="shared" si="11"/>
        <v>1158.9</v>
      </c>
      <c r="H178" s="28">
        <f t="shared" si="11"/>
        <v>1002.5</v>
      </c>
      <c r="I178" s="12">
        <f t="shared" si="10"/>
        <v>86.50444386918629</v>
      </c>
      <c r="J178" s="26"/>
    </row>
    <row r="179" spans="1:10" ht="32.25" customHeight="1">
      <c r="A179" s="168" t="s">
        <v>112</v>
      </c>
      <c r="B179" s="169"/>
      <c r="C179" s="27" t="s">
        <v>32</v>
      </c>
      <c r="D179" s="27" t="s">
        <v>107</v>
      </c>
      <c r="E179" s="27" t="s">
        <v>417</v>
      </c>
      <c r="F179" s="27" t="s">
        <v>113</v>
      </c>
      <c r="G179" s="28">
        <f>'Прил 4'!H94</f>
        <v>1158.9</v>
      </c>
      <c r="H179" s="28">
        <f>'Прил 4'!I94</f>
        <v>1002.5</v>
      </c>
      <c r="I179" s="12">
        <f t="shared" si="10"/>
        <v>86.50444386918629</v>
      </c>
      <c r="J179" s="26"/>
    </row>
    <row r="180" spans="1:10" ht="63" customHeight="1">
      <c r="A180" s="168" t="s">
        <v>418</v>
      </c>
      <c r="B180" s="169"/>
      <c r="C180" s="27" t="s">
        <v>32</v>
      </c>
      <c r="D180" s="27" t="s">
        <v>107</v>
      </c>
      <c r="E180" s="27" t="s">
        <v>419</v>
      </c>
      <c r="F180" s="27"/>
      <c r="G180" s="28">
        <f aca="true" t="shared" si="12" ref="G180:H182">G181</f>
        <v>516.4</v>
      </c>
      <c r="H180" s="28">
        <f t="shared" si="12"/>
        <v>469.3</v>
      </c>
      <c r="I180" s="12">
        <f t="shared" si="10"/>
        <v>90.87916343919443</v>
      </c>
      <c r="J180" s="26"/>
    </row>
    <row r="181" spans="1:10" ht="220.5" customHeight="1">
      <c r="A181" s="168" t="s">
        <v>420</v>
      </c>
      <c r="B181" s="169"/>
      <c r="C181" s="27" t="s">
        <v>32</v>
      </c>
      <c r="D181" s="27" t="s">
        <v>107</v>
      </c>
      <c r="E181" s="27" t="s">
        <v>421</v>
      </c>
      <c r="F181" s="27"/>
      <c r="G181" s="28">
        <f t="shared" si="12"/>
        <v>516.4</v>
      </c>
      <c r="H181" s="28">
        <f t="shared" si="12"/>
        <v>469.3</v>
      </c>
      <c r="I181" s="12">
        <f t="shared" si="10"/>
        <v>90.87916343919443</v>
      </c>
      <c r="J181" s="26"/>
    </row>
    <row r="182" spans="1:10" ht="94.5" customHeight="1">
      <c r="A182" s="168" t="s">
        <v>42</v>
      </c>
      <c r="B182" s="169"/>
      <c r="C182" s="27" t="s">
        <v>32</v>
      </c>
      <c r="D182" s="27" t="s">
        <v>107</v>
      </c>
      <c r="E182" s="27" t="s">
        <v>421</v>
      </c>
      <c r="F182" s="27" t="s">
        <v>43</v>
      </c>
      <c r="G182" s="28">
        <f t="shared" si="12"/>
        <v>516.4</v>
      </c>
      <c r="H182" s="28">
        <f t="shared" si="12"/>
        <v>469.3</v>
      </c>
      <c r="I182" s="12">
        <f t="shared" si="10"/>
        <v>90.87916343919443</v>
      </c>
      <c r="J182" s="26"/>
    </row>
    <row r="183" spans="1:10" ht="31.5" customHeight="1">
      <c r="A183" s="168" t="s">
        <v>112</v>
      </c>
      <c r="B183" s="169"/>
      <c r="C183" s="27" t="s">
        <v>32</v>
      </c>
      <c r="D183" s="27" t="s">
        <v>107</v>
      </c>
      <c r="E183" s="27" t="s">
        <v>421</v>
      </c>
      <c r="F183" s="27" t="s">
        <v>113</v>
      </c>
      <c r="G183" s="28">
        <f>'Прил 4'!H98</f>
        <v>516.4</v>
      </c>
      <c r="H183" s="28">
        <f>'Прил 4'!I98</f>
        <v>469.3</v>
      </c>
      <c r="I183" s="12">
        <f t="shared" si="10"/>
        <v>90.87916343919443</v>
      </c>
      <c r="J183" s="26"/>
    </row>
    <row r="184" spans="1:10" ht="15.75" customHeight="1">
      <c r="A184" s="166" t="s">
        <v>422</v>
      </c>
      <c r="B184" s="167"/>
      <c r="C184" s="24" t="s">
        <v>123</v>
      </c>
      <c r="D184" s="10" t="s">
        <v>583</v>
      </c>
      <c r="E184" s="24"/>
      <c r="F184" s="24"/>
      <c r="G184" s="25">
        <f aca="true" t="shared" si="13" ref="G184:H189">G185</f>
        <v>700.9</v>
      </c>
      <c r="H184" s="25">
        <f t="shared" si="13"/>
        <v>700.9</v>
      </c>
      <c r="I184" s="9">
        <f t="shared" si="10"/>
        <v>100</v>
      </c>
      <c r="J184" s="26"/>
    </row>
    <row r="185" spans="1:10" ht="31.5" customHeight="1">
      <c r="A185" s="166" t="s">
        <v>423</v>
      </c>
      <c r="B185" s="167"/>
      <c r="C185" s="24" t="s">
        <v>123</v>
      </c>
      <c r="D185" s="24" t="s">
        <v>163</v>
      </c>
      <c r="E185" s="24"/>
      <c r="F185" s="24"/>
      <c r="G185" s="25">
        <f t="shared" si="13"/>
        <v>700.9</v>
      </c>
      <c r="H185" s="25">
        <f t="shared" si="13"/>
        <v>700.9</v>
      </c>
      <c r="I185" s="9">
        <f t="shared" si="10"/>
        <v>100</v>
      </c>
      <c r="J185" s="26"/>
    </row>
    <row r="186" spans="1:10" ht="79.5" customHeight="1">
      <c r="A186" s="168" t="s">
        <v>387</v>
      </c>
      <c r="B186" s="169"/>
      <c r="C186" s="27" t="s">
        <v>123</v>
      </c>
      <c r="D186" s="27" t="s">
        <v>163</v>
      </c>
      <c r="E186" s="27" t="s">
        <v>388</v>
      </c>
      <c r="F186" s="27"/>
      <c r="G186" s="28">
        <f t="shared" si="13"/>
        <v>700.9</v>
      </c>
      <c r="H186" s="28">
        <f t="shared" si="13"/>
        <v>700.9</v>
      </c>
      <c r="I186" s="12">
        <f t="shared" si="10"/>
        <v>100</v>
      </c>
      <c r="J186" s="26"/>
    </row>
    <row r="187" spans="1:10" ht="63" customHeight="1">
      <c r="A187" s="168" t="s">
        <v>424</v>
      </c>
      <c r="B187" s="169"/>
      <c r="C187" s="27" t="s">
        <v>123</v>
      </c>
      <c r="D187" s="27" t="s">
        <v>163</v>
      </c>
      <c r="E187" s="27" t="s">
        <v>425</v>
      </c>
      <c r="F187" s="27"/>
      <c r="G187" s="28">
        <f t="shared" si="13"/>
        <v>700.9</v>
      </c>
      <c r="H187" s="28">
        <f t="shared" si="13"/>
        <v>700.9</v>
      </c>
      <c r="I187" s="12">
        <f t="shared" si="10"/>
        <v>100</v>
      </c>
      <c r="J187" s="26"/>
    </row>
    <row r="188" spans="1:10" ht="47.25" customHeight="1">
      <c r="A188" s="168" t="s">
        <v>426</v>
      </c>
      <c r="B188" s="169"/>
      <c r="C188" s="27" t="s">
        <v>123</v>
      </c>
      <c r="D188" s="27" t="s">
        <v>163</v>
      </c>
      <c r="E188" s="27" t="s">
        <v>427</v>
      </c>
      <c r="F188" s="27"/>
      <c r="G188" s="28">
        <f t="shared" si="13"/>
        <v>700.9</v>
      </c>
      <c r="H188" s="28">
        <f t="shared" si="13"/>
        <v>700.9</v>
      </c>
      <c r="I188" s="12">
        <f t="shared" si="10"/>
        <v>100</v>
      </c>
      <c r="J188" s="26"/>
    </row>
    <row r="189" spans="1:10" ht="94.5" customHeight="1">
      <c r="A189" s="168" t="s">
        <v>42</v>
      </c>
      <c r="B189" s="169"/>
      <c r="C189" s="27" t="s">
        <v>123</v>
      </c>
      <c r="D189" s="27" t="s">
        <v>163</v>
      </c>
      <c r="E189" s="27" t="s">
        <v>427</v>
      </c>
      <c r="F189" s="27" t="s">
        <v>43</v>
      </c>
      <c r="G189" s="28">
        <f t="shared" si="13"/>
        <v>700.9</v>
      </c>
      <c r="H189" s="28">
        <f t="shared" si="13"/>
        <v>700.9</v>
      </c>
      <c r="I189" s="12">
        <f t="shared" si="10"/>
        <v>100</v>
      </c>
      <c r="J189" s="26"/>
    </row>
    <row r="190" spans="1:10" ht="34.5" customHeight="1">
      <c r="A190" s="168" t="s">
        <v>112</v>
      </c>
      <c r="B190" s="169"/>
      <c r="C190" s="27" t="s">
        <v>123</v>
      </c>
      <c r="D190" s="27" t="s">
        <v>163</v>
      </c>
      <c r="E190" s="27" t="s">
        <v>427</v>
      </c>
      <c r="F190" s="27" t="s">
        <v>113</v>
      </c>
      <c r="G190" s="28">
        <f>'Прил 4'!H105</f>
        <v>700.9</v>
      </c>
      <c r="H190" s="28">
        <f>'Прил 4'!I105</f>
        <v>700.9</v>
      </c>
      <c r="I190" s="12">
        <f t="shared" si="10"/>
        <v>100</v>
      </c>
      <c r="J190" s="26"/>
    </row>
    <row r="191" spans="1:10" ht="47.25" customHeight="1">
      <c r="A191" s="166" t="s">
        <v>351</v>
      </c>
      <c r="B191" s="167"/>
      <c r="C191" s="24" t="s">
        <v>163</v>
      </c>
      <c r="D191" s="10" t="s">
        <v>583</v>
      </c>
      <c r="E191" s="24"/>
      <c r="F191" s="24"/>
      <c r="G191" s="25">
        <f>G192</f>
        <v>12674.4</v>
      </c>
      <c r="H191" s="25">
        <f>H192</f>
        <v>11706.6</v>
      </c>
      <c r="I191" s="9">
        <f t="shared" si="10"/>
        <v>92.36413558038251</v>
      </c>
      <c r="J191" s="26"/>
    </row>
    <row r="192" spans="1:10" ht="63" customHeight="1">
      <c r="A192" s="166" t="s">
        <v>352</v>
      </c>
      <c r="B192" s="167"/>
      <c r="C192" s="24" t="s">
        <v>163</v>
      </c>
      <c r="D192" s="24" t="s">
        <v>95</v>
      </c>
      <c r="E192" s="24"/>
      <c r="F192" s="24"/>
      <c r="G192" s="25">
        <f>G193+G202</f>
        <v>12674.4</v>
      </c>
      <c r="H192" s="25">
        <f>H193+H202</f>
        <v>11706.6</v>
      </c>
      <c r="I192" s="9">
        <f t="shared" si="10"/>
        <v>92.36413558038251</v>
      </c>
      <c r="J192" s="26"/>
    </row>
    <row r="193" spans="1:10" ht="63" customHeight="1">
      <c r="A193" s="168" t="s">
        <v>345</v>
      </c>
      <c r="B193" s="169"/>
      <c r="C193" s="27" t="s">
        <v>163</v>
      </c>
      <c r="D193" s="27" t="s">
        <v>95</v>
      </c>
      <c r="E193" s="27" t="s">
        <v>346</v>
      </c>
      <c r="F193" s="27"/>
      <c r="G193" s="28">
        <f>G194+G198</f>
        <v>2284</v>
      </c>
      <c r="H193" s="28">
        <f>H194+H198</f>
        <v>1426.2</v>
      </c>
      <c r="I193" s="12">
        <f t="shared" si="10"/>
        <v>62.4430823117338</v>
      </c>
      <c r="J193" s="26"/>
    </row>
    <row r="194" spans="1:10" ht="80.25" customHeight="1">
      <c r="A194" s="168" t="s">
        <v>347</v>
      </c>
      <c r="B194" s="169"/>
      <c r="C194" s="27" t="s">
        <v>163</v>
      </c>
      <c r="D194" s="27" t="s">
        <v>95</v>
      </c>
      <c r="E194" s="27" t="s">
        <v>348</v>
      </c>
      <c r="F194" s="27"/>
      <c r="G194" s="28">
        <f aca="true" t="shared" si="14" ref="G194:H196">G195</f>
        <v>397.5</v>
      </c>
      <c r="H194" s="28">
        <f t="shared" si="14"/>
        <v>97.5</v>
      </c>
      <c r="I194" s="12">
        <f t="shared" si="10"/>
        <v>24.528301886792452</v>
      </c>
      <c r="J194" s="26"/>
    </row>
    <row r="195" spans="1:10" ht="47.25" customHeight="1">
      <c r="A195" s="168" t="s">
        <v>349</v>
      </c>
      <c r="B195" s="169"/>
      <c r="C195" s="27" t="s">
        <v>163</v>
      </c>
      <c r="D195" s="27" t="s">
        <v>95</v>
      </c>
      <c r="E195" s="27" t="s">
        <v>350</v>
      </c>
      <c r="F195" s="27"/>
      <c r="G195" s="28">
        <f t="shared" si="14"/>
        <v>397.5</v>
      </c>
      <c r="H195" s="28">
        <f t="shared" si="14"/>
        <v>97.5</v>
      </c>
      <c r="I195" s="12">
        <f t="shared" si="10"/>
        <v>24.528301886792452</v>
      </c>
      <c r="J195" s="26"/>
    </row>
    <row r="196" spans="1:10" ht="34.5" customHeight="1">
      <c r="A196" s="168" t="s">
        <v>19</v>
      </c>
      <c r="B196" s="169"/>
      <c r="C196" s="27" t="s">
        <v>163</v>
      </c>
      <c r="D196" s="27" t="s">
        <v>95</v>
      </c>
      <c r="E196" s="27" t="s">
        <v>350</v>
      </c>
      <c r="F196" s="27" t="s">
        <v>20</v>
      </c>
      <c r="G196" s="28">
        <f t="shared" si="14"/>
        <v>397.5</v>
      </c>
      <c r="H196" s="28">
        <f t="shared" si="14"/>
        <v>97.5</v>
      </c>
      <c r="I196" s="12">
        <f t="shared" si="10"/>
        <v>24.528301886792452</v>
      </c>
      <c r="J196" s="26"/>
    </row>
    <row r="197" spans="1:10" ht="47.25" customHeight="1">
      <c r="A197" s="168" t="s">
        <v>21</v>
      </c>
      <c r="B197" s="169"/>
      <c r="C197" s="27" t="s">
        <v>163</v>
      </c>
      <c r="D197" s="27" t="s">
        <v>95</v>
      </c>
      <c r="E197" s="27" t="s">
        <v>350</v>
      </c>
      <c r="F197" s="27" t="s">
        <v>22</v>
      </c>
      <c r="G197" s="28">
        <f>'Прил 4'!H111</f>
        <v>397.5</v>
      </c>
      <c r="H197" s="28">
        <f>'Прил 4'!I111</f>
        <v>97.5</v>
      </c>
      <c r="I197" s="12">
        <f t="shared" si="10"/>
        <v>24.528301886792452</v>
      </c>
      <c r="J197" s="26"/>
    </row>
    <row r="198" spans="1:10" ht="63" customHeight="1">
      <c r="A198" s="168" t="s">
        <v>353</v>
      </c>
      <c r="B198" s="169"/>
      <c r="C198" s="27" t="s">
        <v>163</v>
      </c>
      <c r="D198" s="27" t="s">
        <v>95</v>
      </c>
      <c r="E198" s="27" t="s">
        <v>354</v>
      </c>
      <c r="F198" s="27"/>
      <c r="G198" s="28">
        <f>G199</f>
        <v>1886.5</v>
      </c>
      <c r="H198" s="28">
        <f>H199</f>
        <v>1328.7</v>
      </c>
      <c r="I198" s="12">
        <f t="shared" si="10"/>
        <v>70.4320169626292</v>
      </c>
      <c r="J198" s="26"/>
    </row>
    <row r="199" spans="1:10" ht="63.75" customHeight="1">
      <c r="A199" s="168" t="s">
        <v>355</v>
      </c>
      <c r="B199" s="169"/>
      <c r="C199" s="27" t="s">
        <v>163</v>
      </c>
      <c r="D199" s="27" t="s">
        <v>95</v>
      </c>
      <c r="E199" s="27" t="s">
        <v>356</v>
      </c>
      <c r="F199" s="27"/>
      <c r="G199" s="28">
        <f>'Прил 4'!H296+'Прил 4'!H115</f>
        <v>1886.5</v>
      </c>
      <c r="H199" s="28">
        <f>'Прил 4'!I296+'Прил 4'!I115</f>
        <v>1328.7</v>
      </c>
      <c r="I199" s="12">
        <f t="shared" si="10"/>
        <v>70.4320169626292</v>
      </c>
      <c r="J199" s="26"/>
    </row>
    <row r="200" spans="1:10" ht="35.25" customHeight="1">
      <c r="A200" s="168" t="s">
        <v>19</v>
      </c>
      <c r="B200" s="169"/>
      <c r="C200" s="27" t="s">
        <v>163</v>
      </c>
      <c r="D200" s="27" t="s">
        <v>95</v>
      </c>
      <c r="E200" s="27" t="s">
        <v>356</v>
      </c>
      <c r="F200" s="27" t="s">
        <v>20</v>
      </c>
      <c r="G200" s="28">
        <v>1886.5</v>
      </c>
      <c r="H200" s="28">
        <v>1886.5</v>
      </c>
      <c r="I200" s="12">
        <f t="shared" si="10"/>
        <v>100</v>
      </c>
      <c r="J200" s="26"/>
    </row>
    <row r="201" spans="1:10" ht="47.25" customHeight="1">
      <c r="A201" s="168" t="s">
        <v>21</v>
      </c>
      <c r="B201" s="169"/>
      <c r="C201" s="27" t="s">
        <v>163</v>
      </c>
      <c r="D201" s="27" t="s">
        <v>95</v>
      </c>
      <c r="E201" s="27" t="s">
        <v>356</v>
      </c>
      <c r="F201" s="27" t="s">
        <v>22</v>
      </c>
      <c r="G201" s="28">
        <v>1886.5</v>
      </c>
      <c r="H201" s="28">
        <v>1886.5</v>
      </c>
      <c r="I201" s="12">
        <f aca="true" t="shared" si="15" ref="I201:I264">H201/G201*100</f>
        <v>100</v>
      </c>
      <c r="J201" s="26"/>
    </row>
    <row r="202" spans="1:10" ht="49.5" customHeight="1">
      <c r="A202" s="168" t="s">
        <v>428</v>
      </c>
      <c r="B202" s="169"/>
      <c r="C202" s="27" t="s">
        <v>163</v>
      </c>
      <c r="D202" s="27" t="s">
        <v>95</v>
      </c>
      <c r="E202" s="27" t="s">
        <v>429</v>
      </c>
      <c r="F202" s="27"/>
      <c r="G202" s="28">
        <f>G203+G206</f>
        <v>10390.4</v>
      </c>
      <c r="H202" s="28">
        <f>H203+H206</f>
        <v>10280.4</v>
      </c>
      <c r="I202" s="12">
        <f t="shared" si="15"/>
        <v>98.94133045888512</v>
      </c>
      <c r="J202" s="26"/>
    </row>
    <row r="203" spans="1:10" ht="110.25" customHeight="1">
      <c r="A203" s="168" t="s">
        <v>394</v>
      </c>
      <c r="B203" s="169"/>
      <c r="C203" s="27" t="s">
        <v>163</v>
      </c>
      <c r="D203" s="27" t="s">
        <v>95</v>
      </c>
      <c r="E203" s="27" t="s">
        <v>430</v>
      </c>
      <c r="F203" s="27"/>
      <c r="G203" s="28">
        <f>G204</f>
        <v>309.1</v>
      </c>
      <c r="H203" s="28">
        <f>H204</f>
        <v>280</v>
      </c>
      <c r="I203" s="12">
        <f t="shared" si="15"/>
        <v>90.58557101261727</v>
      </c>
      <c r="J203" s="26"/>
    </row>
    <row r="204" spans="1:10" ht="94.5" customHeight="1">
      <c r="A204" s="168" t="s">
        <v>42</v>
      </c>
      <c r="B204" s="169"/>
      <c r="C204" s="27" t="s">
        <v>163</v>
      </c>
      <c r="D204" s="27" t="s">
        <v>95</v>
      </c>
      <c r="E204" s="27" t="s">
        <v>430</v>
      </c>
      <c r="F204" s="27" t="s">
        <v>43</v>
      </c>
      <c r="G204" s="28">
        <f>G205</f>
        <v>309.1</v>
      </c>
      <c r="H204" s="28">
        <f>H205</f>
        <v>280</v>
      </c>
      <c r="I204" s="12">
        <f t="shared" si="15"/>
        <v>90.58557101261727</v>
      </c>
      <c r="J204" s="26"/>
    </row>
    <row r="205" spans="1:10" ht="36" customHeight="1">
      <c r="A205" s="168" t="s">
        <v>112</v>
      </c>
      <c r="B205" s="169"/>
      <c r="C205" s="27" t="s">
        <v>163</v>
      </c>
      <c r="D205" s="27" t="s">
        <v>95</v>
      </c>
      <c r="E205" s="27" t="s">
        <v>430</v>
      </c>
      <c r="F205" s="27" t="s">
        <v>113</v>
      </c>
      <c r="G205" s="28">
        <f>'Прил 4'!H119</f>
        <v>309.1</v>
      </c>
      <c r="H205" s="28">
        <f>'Прил 4'!I119</f>
        <v>280</v>
      </c>
      <c r="I205" s="12">
        <f t="shared" si="15"/>
        <v>90.58557101261727</v>
      </c>
      <c r="J205" s="26"/>
    </row>
    <row r="206" spans="1:10" ht="31.5" customHeight="1">
      <c r="A206" s="168" t="s">
        <v>431</v>
      </c>
      <c r="B206" s="169"/>
      <c r="C206" s="27" t="s">
        <v>163</v>
      </c>
      <c r="D206" s="27" t="s">
        <v>95</v>
      </c>
      <c r="E206" s="27" t="s">
        <v>432</v>
      </c>
      <c r="F206" s="27"/>
      <c r="G206" s="28">
        <f>G207+G209</f>
        <v>10081.3</v>
      </c>
      <c r="H206" s="28">
        <f>H207+H209</f>
        <v>10000.4</v>
      </c>
      <c r="I206" s="12">
        <f t="shared" si="15"/>
        <v>99.1975241288326</v>
      </c>
      <c r="J206" s="26"/>
    </row>
    <row r="207" spans="1:10" ht="94.5" customHeight="1">
      <c r="A207" s="168" t="s">
        <v>42</v>
      </c>
      <c r="B207" s="169"/>
      <c r="C207" s="27" t="s">
        <v>163</v>
      </c>
      <c r="D207" s="27" t="s">
        <v>95</v>
      </c>
      <c r="E207" s="27" t="s">
        <v>432</v>
      </c>
      <c r="F207" s="27" t="s">
        <v>43</v>
      </c>
      <c r="G207" s="28">
        <f>G208</f>
        <v>9780.3</v>
      </c>
      <c r="H207" s="28">
        <f>H208</f>
        <v>9780.3</v>
      </c>
      <c r="I207" s="12">
        <f t="shared" si="15"/>
        <v>100</v>
      </c>
      <c r="J207" s="26"/>
    </row>
    <row r="208" spans="1:10" ht="33.75" customHeight="1">
      <c r="A208" s="168" t="s">
        <v>112</v>
      </c>
      <c r="B208" s="169"/>
      <c r="C208" s="27" t="s">
        <v>163</v>
      </c>
      <c r="D208" s="27" t="s">
        <v>95</v>
      </c>
      <c r="E208" s="27" t="s">
        <v>432</v>
      </c>
      <c r="F208" s="27" t="s">
        <v>113</v>
      </c>
      <c r="G208" s="28">
        <f>'Прил 4'!H122</f>
        <v>9780.3</v>
      </c>
      <c r="H208" s="28">
        <f>'Прил 4'!I122</f>
        <v>9780.3</v>
      </c>
      <c r="I208" s="12">
        <f t="shared" si="15"/>
        <v>100</v>
      </c>
      <c r="J208" s="26"/>
    </row>
    <row r="209" spans="1:10" ht="33" customHeight="1">
      <c r="A209" s="168" t="s">
        <v>19</v>
      </c>
      <c r="B209" s="169"/>
      <c r="C209" s="27" t="s">
        <v>163</v>
      </c>
      <c r="D209" s="27" t="s">
        <v>95</v>
      </c>
      <c r="E209" s="27" t="s">
        <v>432</v>
      </c>
      <c r="F209" s="27" t="s">
        <v>20</v>
      </c>
      <c r="G209" s="28">
        <f>G210</f>
        <v>301</v>
      </c>
      <c r="H209" s="28">
        <f>H210</f>
        <v>220.1</v>
      </c>
      <c r="I209" s="12">
        <f t="shared" si="15"/>
        <v>73.12292358803987</v>
      </c>
      <c r="J209" s="26"/>
    </row>
    <row r="210" spans="1:10" ht="47.25" customHeight="1">
      <c r="A210" s="168" t="s">
        <v>21</v>
      </c>
      <c r="B210" s="169"/>
      <c r="C210" s="27" t="s">
        <v>163</v>
      </c>
      <c r="D210" s="27" t="s">
        <v>95</v>
      </c>
      <c r="E210" s="27" t="s">
        <v>432</v>
      </c>
      <c r="F210" s="27" t="s">
        <v>22</v>
      </c>
      <c r="G210" s="28">
        <f>'Прил 4'!H124</f>
        <v>301</v>
      </c>
      <c r="H210" s="28">
        <f>'Прил 4'!I124</f>
        <v>220.1</v>
      </c>
      <c r="I210" s="12">
        <f t="shared" si="15"/>
        <v>73.12292358803987</v>
      </c>
      <c r="J210" s="26"/>
    </row>
    <row r="211" spans="1:10" ht="15.75" customHeight="1">
      <c r="A211" s="166" t="s">
        <v>15</v>
      </c>
      <c r="B211" s="167"/>
      <c r="C211" s="24" t="s">
        <v>16</v>
      </c>
      <c r="D211" s="10" t="s">
        <v>583</v>
      </c>
      <c r="E211" s="24"/>
      <c r="F211" s="24"/>
      <c r="G211" s="25">
        <f>G212+G220+G235</f>
        <v>10222.6</v>
      </c>
      <c r="H211" s="25">
        <f>H212+H220+H235</f>
        <v>9769.5</v>
      </c>
      <c r="I211" s="9">
        <f t="shared" si="15"/>
        <v>95.56766380372899</v>
      </c>
      <c r="J211" s="26"/>
    </row>
    <row r="212" spans="1:10" ht="15.75" customHeight="1">
      <c r="A212" s="166" t="s">
        <v>542</v>
      </c>
      <c r="B212" s="167"/>
      <c r="C212" s="24" t="s">
        <v>16</v>
      </c>
      <c r="D212" s="24" t="s">
        <v>57</v>
      </c>
      <c r="E212" s="24"/>
      <c r="F212" s="24"/>
      <c r="G212" s="25">
        <f>G213</f>
        <v>258.6</v>
      </c>
      <c r="H212" s="25">
        <f>H213</f>
        <v>258</v>
      </c>
      <c r="I212" s="9">
        <f t="shared" si="15"/>
        <v>99.76798143851508</v>
      </c>
      <c r="J212" s="26"/>
    </row>
    <row r="213" spans="1:10" ht="18" customHeight="1">
      <c r="A213" s="168" t="s">
        <v>543</v>
      </c>
      <c r="B213" s="169"/>
      <c r="C213" s="27" t="s">
        <v>16</v>
      </c>
      <c r="D213" s="27" t="s">
        <v>57</v>
      </c>
      <c r="E213" s="27" t="s">
        <v>544</v>
      </c>
      <c r="F213" s="27"/>
      <c r="G213" s="28">
        <f>G214</f>
        <v>258.6</v>
      </c>
      <c r="H213" s="28">
        <f>H214</f>
        <v>258</v>
      </c>
      <c r="I213" s="12">
        <f t="shared" si="15"/>
        <v>99.76798143851508</v>
      </c>
      <c r="J213" s="26"/>
    </row>
    <row r="214" spans="1:10" ht="31.5" customHeight="1">
      <c r="A214" s="168" t="s">
        <v>545</v>
      </c>
      <c r="B214" s="169"/>
      <c r="C214" s="27" t="s">
        <v>16</v>
      </c>
      <c r="D214" s="27" t="s">
        <v>57</v>
      </c>
      <c r="E214" s="27" t="s">
        <v>546</v>
      </c>
      <c r="F214" s="27"/>
      <c r="G214" s="28">
        <f>G215+G217</f>
        <v>258.6</v>
      </c>
      <c r="H214" s="28">
        <f>H215+H217</f>
        <v>258</v>
      </c>
      <c r="I214" s="12">
        <f t="shared" si="15"/>
        <v>99.76798143851508</v>
      </c>
      <c r="J214" s="26"/>
    </row>
    <row r="215" spans="1:10" ht="33" customHeight="1">
      <c r="A215" s="168" t="s">
        <v>19</v>
      </c>
      <c r="B215" s="169"/>
      <c r="C215" s="27" t="s">
        <v>16</v>
      </c>
      <c r="D215" s="27" t="s">
        <v>57</v>
      </c>
      <c r="E215" s="27" t="s">
        <v>546</v>
      </c>
      <c r="F215" s="27" t="s">
        <v>20</v>
      </c>
      <c r="G215" s="28">
        <f>G216</f>
        <v>8.6</v>
      </c>
      <c r="H215" s="28">
        <f>H216</f>
        <v>8.1</v>
      </c>
      <c r="I215" s="12">
        <f t="shared" si="15"/>
        <v>94.18604651162791</v>
      </c>
      <c r="J215" s="26"/>
    </row>
    <row r="216" spans="1:10" ht="47.25" customHeight="1">
      <c r="A216" s="168" t="s">
        <v>21</v>
      </c>
      <c r="B216" s="169"/>
      <c r="C216" s="27" t="s">
        <v>16</v>
      </c>
      <c r="D216" s="27" t="s">
        <v>57</v>
      </c>
      <c r="E216" s="27" t="s">
        <v>546</v>
      </c>
      <c r="F216" s="27" t="s">
        <v>22</v>
      </c>
      <c r="G216" s="28">
        <f>'Прил 4'!H738</f>
        <v>8.6</v>
      </c>
      <c r="H216" s="28">
        <f>'Прил 4'!I738</f>
        <v>8.1</v>
      </c>
      <c r="I216" s="12">
        <f t="shared" si="15"/>
        <v>94.18604651162791</v>
      </c>
      <c r="J216" s="26"/>
    </row>
    <row r="217" spans="1:10" ht="15" customHeight="1">
      <c r="A217" s="168" t="s">
        <v>78</v>
      </c>
      <c r="B217" s="169"/>
      <c r="C217" s="27" t="s">
        <v>16</v>
      </c>
      <c r="D217" s="27" t="s">
        <v>57</v>
      </c>
      <c r="E217" s="27" t="s">
        <v>546</v>
      </c>
      <c r="F217" s="27" t="s">
        <v>79</v>
      </c>
      <c r="G217" s="28">
        <f>G218+G219</f>
        <v>250</v>
      </c>
      <c r="H217" s="28">
        <f>H218+H219</f>
        <v>249.9</v>
      </c>
      <c r="I217" s="12">
        <f t="shared" si="15"/>
        <v>99.96000000000001</v>
      </c>
      <c r="J217" s="26"/>
    </row>
    <row r="218" spans="1:10" ht="15" customHeight="1">
      <c r="A218" s="168" t="s">
        <v>402</v>
      </c>
      <c r="B218" s="169"/>
      <c r="C218" s="27" t="s">
        <v>16</v>
      </c>
      <c r="D218" s="27" t="s">
        <v>57</v>
      </c>
      <c r="E218" s="27" t="s">
        <v>546</v>
      </c>
      <c r="F218" s="27" t="s">
        <v>403</v>
      </c>
      <c r="G218" s="28">
        <f>'Прил 4'!H740</f>
        <v>249.9</v>
      </c>
      <c r="H218" s="28">
        <f>'Прил 4'!I740</f>
        <v>249.8</v>
      </c>
      <c r="I218" s="12">
        <f t="shared" si="15"/>
        <v>99.95998399359745</v>
      </c>
      <c r="J218" s="26"/>
    </row>
    <row r="219" spans="1:10" ht="15" customHeight="1">
      <c r="A219" s="168" t="s">
        <v>80</v>
      </c>
      <c r="B219" s="169"/>
      <c r="C219" s="27" t="s">
        <v>16</v>
      </c>
      <c r="D219" s="27" t="s">
        <v>57</v>
      </c>
      <c r="E219" s="27" t="s">
        <v>546</v>
      </c>
      <c r="F219" s="27" t="s">
        <v>81</v>
      </c>
      <c r="G219" s="28">
        <f>'Прил 4'!H741</f>
        <v>0.1</v>
      </c>
      <c r="H219" s="28">
        <f>'Прил 4'!I741</f>
        <v>0.1</v>
      </c>
      <c r="I219" s="12">
        <f t="shared" si="15"/>
        <v>100</v>
      </c>
      <c r="J219" s="26"/>
    </row>
    <row r="220" spans="1:10" ht="15.75" customHeight="1">
      <c r="A220" s="166" t="s">
        <v>17</v>
      </c>
      <c r="B220" s="167"/>
      <c r="C220" s="24" t="s">
        <v>16</v>
      </c>
      <c r="D220" s="24" t="s">
        <v>18</v>
      </c>
      <c r="E220" s="24"/>
      <c r="F220" s="24"/>
      <c r="G220" s="25">
        <f>G221+G226+G231</f>
        <v>9442</v>
      </c>
      <c r="H220" s="25">
        <f>H221+H226+H231</f>
        <v>9442</v>
      </c>
      <c r="I220" s="9">
        <f t="shared" si="15"/>
        <v>100</v>
      </c>
      <c r="J220" s="26"/>
    </row>
    <row r="221" spans="1:10" ht="47.25" customHeight="1">
      <c r="A221" s="168" t="s">
        <v>9</v>
      </c>
      <c r="B221" s="169"/>
      <c r="C221" s="27" t="s">
        <v>16</v>
      </c>
      <c r="D221" s="27" t="s">
        <v>18</v>
      </c>
      <c r="E221" s="27" t="s">
        <v>10</v>
      </c>
      <c r="F221" s="27"/>
      <c r="G221" s="28">
        <f aca="true" t="shared" si="16" ref="G221:H224">G222</f>
        <v>500</v>
      </c>
      <c r="H221" s="28">
        <f t="shared" si="16"/>
        <v>500</v>
      </c>
      <c r="I221" s="12">
        <f t="shared" si="15"/>
        <v>100</v>
      </c>
      <c r="J221" s="26"/>
    </row>
    <row r="222" spans="1:10" ht="31.5" customHeight="1">
      <c r="A222" s="168" t="s">
        <v>11</v>
      </c>
      <c r="B222" s="169"/>
      <c r="C222" s="27" t="s">
        <v>16</v>
      </c>
      <c r="D222" s="27" t="s">
        <v>18</v>
      </c>
      <c r="E222" s="27" t="s">
        <v>12</v>
      </c>
      <c r="F222" s="27"/>
      <c r="G222" s="28">
        <f t="shared" si="16"/>
        <v>500</v>
      </c>
      <c r="H222" s="28">
        <f t="shared" si="16"/>
        <v>500</v>
      </c>
      <c r="I222" s="12">
        <f t="shared" si="15"/>
        <v>100</v>
      </c>
      <c r="J222" s="26"/>
    </row>
    <row r="223" spans="1:10" ht="64.5" customHeight="1">
      <c r="A223" s="153" t="s">
        <v>13</v>
      </c>
      <c r="B223" s="169"/>
      <c r="C223" s="27" t="s">
        <v>16</v>
      </c>
      <c r="D223" s="27" t="s">
        <v>18</v>
      </c>
      <c r="E223" s="27" t="s">
        <v>14</v>
      </c>
      <c r="F223" s="27"/>
      <c r="G223" s="28">
        <f t="shared" si="16"/>
        <v>500</v>
      </c>
      <c r="H223" s="28">
        <f t="shared" si="16"/>
        <v>500</v>
      </c>
      <c r="I223" s="12">
        <f t="shared" si="15"/>
        <v>100</v>
      </c>
      <c r="J223" s="26"/>
    </row>
    <row r="224" spans="1:10" ht="32.25" customHeight="1">
      <c r="A224" s="168" t="s">
        <v>19</v>
      </c>
      <c r="B224" s="169"/>
      <c r="C224" s="27" t="s">
        <v>16</v>
      </c>
      <c r="D224" s="27" t="s">
        <v>18</v>
      </c>
      <c r="E224" s="27" t="s">
        <v>14</v>
      </c>
      <c r="F224" s="27" t="s">
        <v>20</v>
      </c>
      <c r="G224" s="28">
        <f t="shared" si="16"/>
        <v>500</v>
      </c>
      <c r="H224" s="28">
        <f t="shared" si="16"/>
        <v>500</v>
      </c>
      <c r="I224" s="12">
        <f t="shared" si="15"/>
        <v>100</v>
      </c>
      <c r="J224" s="26"/>
    </row>
    <row r="225" spans="1:10" ht="47.25" customHeight="1">
      <c r="A225" s="168" t="s">
        <v>21</v>
      </c>
      <c r="B225" s="169"/>
      <c r="C225" s="27" t="s">
        <v>16</v>
      </c>
      <c r="D225" s="27" t="s">
        <v>18</v>
      </c>
      <c r="E225" s="27" t="s">
        <v>14</v>
      </c>
      <c r="F225" s="27" t="s">
        <v>22</v>
      </c>
      <c r="G225" s="28">
        <f>'Прил 4'!H746</f>
        <v>500</v>
      </c>
      <c r="H225" s="28">
        <f>'Прил 4'!I746</f>
        <v>500</v>
      </c>
      <c r="I225" s="12">
        <f t="shared" si="15"/>
        <v>100</v>
      </c>
      <c r="J225" s="26"/>
    </row>
    <row r="226" spans="1:10" ht="45.75" customHeight="1">
      <c r="A226" s="168" t="s">
        <v>186</v>
      </c>
      <c r="B226" s="169"/>
      <c r="C226" s="27" t="s">
        <v>16</v>
      </c>
      <c r="D226" s="27" t="s">
        <v>18</v>
      </c>
      <c r="E226" s="27" t="s">
        <v>187</v>
      </c>
      <c r="F226" s="27"/>
      <c r="G226" s="28">
        <f aca="true" t="shared" si="17" ref="G226:H229">G227</f>
        <v>5260.7</v>
      </c>
      <c r="H226" s="28">
        <f t="shared" si="17"/>
        <v>5260.7</v>
      </c>
      <c r="I226" s="12">
        <f t="shared" si="15"/>
        <v>100</v>
      </c>
      <c r="J226" s="26"/>
    </row>
    <row r="227" spans="1:10" ht="47.25" customHeight="1">
      <c r="A227" s="168" t="s">
        <v>188</v>
      </c>
      <c r="B227" s="169"/>
      <c r="C227" s="27" t="s">
        <v>16</v>
      </c>
      <c r="D227" s="27" t="s">
        <v>18</v>
      </c>
      <c r="E227" s="27" t="s">
        <v>189</v>
      </c>
      <c r="F227" s="27"/>
      <c r="G227" s="28">
        <f t="shared" si="17"/>
        <v>5260.7</v>
      </c>
      <c r="H227" s="28">
        <f t="shared" si="17"/>
        <v>5260.7</v>
      </c>
      <c r="I227" s="12">
        <f t="shared" si="15"/>
        <v>100</v>
      </c>
      <c r="J227" s="26"/>
    </row>
    <row r="228" spans="1:10" ht="47.25" customHeight="1">
      <c r="A228" s="168" t="s">
        <v>190</v>
      </c>
      <c r="B228" s="169"/>
      <c r="C228" s="27" t="s">
        <v>16</v>
      </c>
      <c r="D228" s="27" t="s">
        <v>18</v>
      </c>
      <c r="E228" s="27" t="s">
        <v>191</v>
      </c>
      <c r="F228" s="27"/>
      <c r="G228" s="28">
        <f t="shared" si="17"/>
        <v>5260.7</v>
      </c>
      <c r="H228" s="28">
        <f t="shared" si="17"/>
        <v>5260.7</v>
      </c>
      <c r="I228" s="12">
        <f t="shared" si="15"/>
        <v>100</v>
      </c>
      <c r="J228" s="26"/>
    </row>
    <row r="229" spans="1:10" ht="31.5" customHeight="1">
      <c r="A229" s="168" t="s">
        <v>19</v>
      </c>
      <c r="B229" s="169"/>
      <c r="C229" s="27" t="s">
        <v>16</v>
      </c>
      <c r="D229" s="27" t="s">
        <v>18</v>
      </c>
      <c r="E229" s="27" t="s">
        <v>191</v>
      </c>
      <c r="F229" s="27" t="s">
        <v>20</v>
      </c>
      <c r="G229" s="28">
        <f t="shared" si="17"/>
        <v>5260.7</v>
      </c>
      <c r="H229" s="28">
        <f t="shared" si="17"/>
        <v>5260.7</v>
      </c>
      <c r="I229" s="12">
        <f t="shared" si="15"/>
        <v>100</v>
      </c>
      <c r="J229" s="26"/>
    </row>
    <row r="230" spans="1:10" ht="47.25" customHeight="1">
      <c r="A230" s="168" t="s">
        <v>21</v>
      </c>
      <c r="B230" s="169"/>
      <c r="C230" s="27" t="s">
        <v>16</v>
      </c>
      <c r="D230" s="27" t="s">
        <v>18</v>
      </c>
      <c r="E230" s="27" t="s">
        <v>191</v>
      </c>
      <c r="F230" s="27" t="s">
        <v>22</v>
      </c>
      <c r="G230" s="28">
        <f>'Прил 4'!H751</f>
        <v>5260.7</v>
      </c>
      <c r="H230" s="28">
        <f>'Прил 4'!I751</f>
        <v>5260.7</v>
      </c>
      <c r="I230" s="12">
        <f t="shared" si="15"/>
        <v>100</v>
      </c>
      <c r="J230" s="26"/>
    </row>
    <row r="231" spans="1:10" ht="15" customHeight="1">
      <c r="A231" s="168" t="s">
        <v>547</v>
      </c>
      <c r="B231" s="169"/>
      <c r="C231" s="27" t="s">
        <v>16</v>
      </c>
      <c r="D231" s="27" t="s">
        <v>18</v>
      </c>
      <c r="E231" s="27" t="s">
        <v>548</v>
      </c>
      <c r="F231" s="27"/>
      <c r="G231" s="28">
        <f aca="true" t="shared" si="18" ref="G231:H233">G232</f>
        <v>3681.3</v>
      </c>
      <c r="H231" s="28">
        <f t="shared" si="18"/>
        <v>3681.3</v>
      </c>
      <c r="I231" s="12">
        <f t="shared" si="15"/>
        <v>100</v>
      </c>
      <c r="J231" s="26"/>
    </row>
    <row r="232" spans="1:10" ht="31.5" customHeight="1">
      <c r="A232" s="168" t="s">
        <v>549</v>
      </c>
      <c r="B232" s="169"/>
      <c r="C232" s="27" t="s">
        <v>16</v>
      </c>
      <c r="D232" s="27" t="s">
        <v>18</v>
      </c>
      <c r="E232" s="27" t="s">
        <v>550</v>
      </c>
      <c r="F232" s="27"/>
      <c r="G232" s="28">
        <f t="shared" si="18"/>
        <v>3681.3</v>
      </c>
      <c r="H232" s="28">
        <f t="shared" si="18"/>
        <v>3681.3</v>
      </c>
      <c r="I232" s="12">
        <f t="shared" si="15"/>
        <v>100</v>
      </c>
      <c r="J232" s="26"/>
    </row>
    <row r="233" spans="1:10" ht="33" customHeight="1">
      <c r="A233" s="168" t="s">
        <v>19</v>
      </c>
      <c r="B233" s="169"/>
      <c r="C233" s="27" t="s">
        <v>16</v>
      </c>
      <c r="D233" s="27" t="s">
        <v>18</v>
      </c>
      <c r="E233" s="27" t="s">
        <v>550</v>
      </c>
      <c r="F233" s="27" t="s">
        <v>20</v>
      </c>
      <c r="G233" s="28">
        <f t="shared" si="18"/>
        <v>3681.3</v>
      </c>
      <c r="H233" s="28">
        <f t="shared" si="18"/>
        <v>3681.3</v>
      </c>
      <c r="I233" s="12">
        <f t="shared" si="15"/>
        <v>100</v>
      </c>
      <c r="J233" s="26"/>
    </row>
    <row r="234" spans="1:10" ht="47.25" customHeight="1">
      <c r="A234" s="168" t="s">
        <v>21</v>
      </c>
      <c r="B234" s="169"/>
      <c r="C234" s="27" t="s">
        <v>16</v>
      </c>
      <c r="D234" s="27" t="s">
        <v>18</v>
      </c>
      <c r="E234" s="27" t="s">
        <v>550</v>
      </c>
      <c r="F234" s="27" t="s">
        <v>22</v>
      </c>
      <c r="G234" s="28">
        <f>'Прил 4'!H755</f>
        <v>3681.3</v>
      </c>
      <c r="H234" s="28">
        <f>'Прил 4'!I755</f>
        <v>3681.3</v>
      </c>
      <c r="I234" s="12">
        <f t="shared" si="15"/>
        <v>100</v>
      </c>
      <c r="J234" s="26"/>
    </row>
    <row r="235" spans="1:10" ht="31.5" customHeight="1">
      <c r="A235" s="166" t="s">
        <v>259</v>
      </c>
      <c r="B235" s="167"/>
      <c r="C235" s="24" t="s">
        <v>16</v>
      </c>
      <c r="D235" s="24" t="s">
        <v>260</v>
      </c>
      <c r="E235" s="24"/>
      <c r="F235" s="24"/>
      <c r="G235" s="25">
        <f>G236+G241</f>
        <v>522</v>
      </c>
      <c r="H235" s="25">
        <f>H236+H241</f>
        <v>69.5</v>
      </c>
      <c r="I235" s="12">
        <f t="shared" si="15"/>
        <v>13.31417624521073</v>
      </c>
      <c r="J235" s="26"/>
    </row>
    <row r="236" spans="1:10" ht="47.25" customHeight="1">
      <c r="A236" s="168" t="s">
        <v>253</v>
      </c>
      <c r="B236" s="169"/>
      <c r="C236" s="27" t="s">
        <v>16</v>
      </c>
      <c r="D236" s="27" t="s">
        <v>260</v>
      </c>
      <c r="E236" s="27" t="s">
        <v>254</v>
      </c>
      <c r="F236" s="27"/>
      <c r="G236" s="28">
        <f aca="true" t="shared" si="19" ref="G236:H239">G237</f>
        <v>200</v>
      </c>
      <c r="H236" s="28">
        <f t="shared" si="19"/>
        <v>0</v>
      </c>
      <c r="I236" s="12">
        <f t="shared" si="15"/>
        <v>0</v>
      </c>
      <c r="J236" s="26"/>
    </row>
    <row r="237" spans="1:10" ht="63" customHeight="1">
      <c r="A237" s="168" t="s">
        <v>255</v>
      </c>
      <c r="B237" s="169"/>
      <c r="C237" s="27" t="s">
        <v>16</v>
      </c>
      <c r="D237" s="27" t="s">
        <v>260</v>
      </c>
      <c r="E237" s="27" t="s">
        <v>256</v>
      </c>
      <c r="F237" s="27"/>
      <c r="G237" s="28">
        <f t="shared" si="19"/>
        <v>200</v>
      </c>
      <c r="H237" s="28">
        <f t="shared" si="19"/>
        <v>0</v>
      </c>
      <c r="I237" s="12">
        <f t="shared" si="15"/>
        <v>0</v>
      </c>
      <c r="J237" s="26"/>
    </row>
    <row r="238" spans="1:10" ht="31.5" customHeight="1">
      <c r="A238" s="168" t="s">
        <v>257</v>
      </c>
      <c r="B238" s="169"/>
      <c r="C238" s="27" t="s">
        <v>16</v>
      </c>
      <c r="D238" s="27" t="s">
        <v>260</v>
      </c>
      <c r="E238" s="27" t="s">
        <v>258</v>
      </c>
      <c r="F238" s="27"/>
      <c r="G238" s="28">
        <f t="shared" si="19"/>
        <v>200</v>
      </c>
      <c r="H238" s="28">
        <f t="shared" si="19"/>
        <v>0</v>
      </c>
      <c r="I238" s="12">
        <f t="shared" si="15"/>
        <v>0</v>
      </c>
      <c r="J238" s="26"/>
    </row>
    <row r="239" spans="1:10" ht="15" customHeight="1">
      <c r="A239" s="168" t="s">
        <v>78</v>
      </c>
      <c r="B239" s="169"/>
      <c r="C239" s="27" t="s">
        <v>16</v>
      </c>
      <c r="D239" s="27" t="s">
        <v>260</v>
      </c>
      <c r="E239" s="27" t="s">
        <v>258</v>
      </c>
      <c r="F239" s="27" t="s">
        <v>79</v>
      </c>
      <c r="G239" s="28">
        <f t="shared" si="19"/>
        <v>200</v>
      </c>
      <c r="H239" s="28">
        <f t="shared" si="19"/>
        <v>0</v>
      </c>
      <c r="I239" s="12">
        <f t="shared" si="15"/>
        <v>0</v>
      </c>
      <c r="J239" s="26"/>
    </row>
    <row r="240" spans="1:10" ht="78.75" customHeight="1">
      <c r="A240" s="168" t="s">
        <v>124</v>
      </c>
      <c r="B240" s="169"/>
      <c r="C240" s="27" t="s">
        <v>16</v>
      </c>
      <c r="D240" s="27" t="s">
        <v>260</v>
      </c>
      <c r="E240" s="27" t="s">
        <v>258</v>
      </c>
      <c r="F240" s="27" t="s">
        <v>125</v>
      </c>
      <c r="G240" s="28">
        <f>'Прил 4'!H132</f>
        <v>200</v>
      </c>
      <c r="H240" s="28">
        <f>'Прил 4'!I132</f>
        <v>0</v>
      </c>
      <c r="I240" s="12">
        <f t="shared" si="15"/>
        <v>0</v>
      </c>
      <c r="J240" s="26"/>
    </row>
    <row r="241" spans="1:10" ht="31.5" customHeight="1">
      <c r="A241" s="168" t="s">
        <v>293</v>
      </c>
      <c r="B241" s="169"/>
      <c r="C241" s="27" t="s">
        <v>16</v>
      </c>
      <c r="D241" s="27" t="s">
        <v>260</v>
      </c>
      <c r="E241" s="27" t="s">
        <v>294</v>
      </c>
      <c r="F241" s="27"/>
      <c r="G241" s="28">
        <f aca="true" t="shared" si="20" ref="G241:H244">G242</f>
        <v>322</v>
      </c>
      <c r="H241" s="28">
        <f t="shared" si="20"/>
        <v>69.5</v>
      </c>
      <c r="I241" s="12">
        <f t="shared" si="15"/>
        <v>21.583850931677016</v>
      </c>
      <c r="J241" s="26"/>
    </row>
    <row r="242" spans="1:10" ht="47.25" customHeight="1">
      <c r="A242" s="168" t="s">
        <v>295</v>
      </c>
      <c r="B242" s="169"/>
      <c r="C242" s="27" t="s">
        <v>16</v>
      </c>
      <c r="D242" s="27" t="s">
        <v>260</v>
      </c>
      <c r="E242" s="27" t="s">
        <v>296</v>
      </c>
      <c r="F242" s="27"/>
      <c r="G242" s="28">
        <f t="shared" si="20"/>
        <v>322</v>
      </c>
      <c r="H242" s="28">
        <f t="shared" si="20"/>
        <v>69.5</v>
      </c>
      <c r="I242" s="12">
        <f t="shared" si="15"/>
        <v>21.583850931677016</v>
      </c>
      <c r="J242" s="26"/>
    </row>
    <row r="243" spans="1:10" ht="33.75" customHeight="1">
      <c r="A243" s="168" t="s">
        <v>297</v>
      </c>
      <c r="B243" s="169"/>
      <c r="C243" s="27" t="s">
        <v>16</v>
      </c>
      <c r="D243" s="27" t="s">
        <v>260</v>
      </c>
      <c r="E243" s="27" t="s">
        <v>298</v>
      </c>
      <c r="F243" s="27"/>
      <c r="G243" s="28">
        <f t="shared" si="20"/>
        <v>322</v>
      </c>
      <c r="H243" s="28">
        <f t="shared" si="20"/>
        <v>69.5</v>
      </c>
      <c r="I243" s="12">
        <f t="shared" si="15"/>
        <v>21.583850931677016</v>
      </c>
      <c r="J243" s="26"/>
    </row>
    <row r="244" spans="1:10" ht="32.25" customHeight="1">
      <c r="A244" s="168" t="s">
        <v>19</v>
      </c>
      <c r="B244" s="169"/>
      <c r="C244" s="27" t="s">
        <v>16</v>
      </c>
      <c r="D244" s="27" t="s">
        <v>260</v>
      </c>
      <c r="E244" s="27" t="s">
        <v>298</v>
      </c>
      <c r="F244" s="27" t="s">
        <v>20</v>
      </c>
      <c r="G244" s="28">
        <f t="shared" si="20"/>
        <v>322</v>
      </c>
      <c r="H244" s="28">
        <f t="shared" si="20"/>
        <v>69.5</v>
      </c>
      <c r="I244" s="12">
        <f t="shared" si="15"/>
        <v>21.583850931677016</v>
      </c>
      <c r="J244" s="26"/>
    </row>
    <row r="245" spans="1:10" ht="47.25" customHeight="1">
      <c r="A245" s="168" t="s">
        <v>21</v>
      </c>
      <c r="B245" s="169"/>
      <c r="C245" s="27" t="s">
        <v>16</v>
      </c>
      <c r="D245" s="27" t="s">
        <v>260</v>
      </c>
      <c r="E245" s="27" t="s">
        <v>298</v>
      </c>
      <c r="F245" s="27" t="s">
        <v>22</v>
      </c>
      <c r="G245" s="28">
        <f>'Прил 4'!H137</f>
        <v>322</v>
      </c>
      <c r="H245" s="28">
        <f>'Прил 4'!I137</f>
        <v>69.5</v>
      </c>
      <c r="I245" s="12">
        <f t="shared" si="15"/>
        <v>21.583850931677016</v>
      </c>
      <c r="J245" s="26"/>
    </row>
    <row r="246" spans="1:10" ht="31.5" customHeight="1">
      <c r="A246" s="166" t="s">
        <v>70</v>
      </c>
      <c r="B246" s="167"/>
      <c r="C246" s="24" t="s">
        <v>59</v>
      </c>
      <c r="D246" s="10" t="s">
        <v>583</v>
      </c>
      <c r="E246" s="24"/>
      <c r="F246" s="24"/>
      <c r="G246" s="25">
        <f>G247+G284+G311+G356</f>
        <v>269664.6</v>
      </c>
      <c r="H246" s="25">
        <f>H247+H284+H311+H356</f>
        <v>245528.8</v>
      </c>
      <c r="I246" s="9">
        <f t="shared" si="15"/>
        <v>91.04969654897232</v>
      </c>
      <c r="J246" s="26"/>
    </row>
    <row r="247" spans="1:10" ht="15.75" customHeight="1">
      <c r="A247" s="166" t="s">
        <v>71</v>
      </c>
      <c r="B247" s="167"/>
      <c r="C247" s="24" t="s">
        <v>59</v>
      </c>
      <c r="D247" s="24" t="s">
        <v>32</v>
      </c>
      <c r="E247" s="24"/>
      <c r="F247" s="24"/>
      <c r="G247" s="25">
        <f>G248+G269+G274</f>
        <v>73332</v>
      </c>
      <c r="H247" s="25">
        <f>H248+H269+H274</f>
        <v>71675.3</v>
      </c>
      <c r="I247" s="9">
        <f t="shared" si="15"/>
        <v>97.7408225604102</v>
      </c>
      <c r="J247" s="26"/>
    </row>
    <row r="248" spans="1:10" ht="47.25" customHeight="1">
      <c r="A248" s="168" t="s">
        <v>64</v>
      </c>
      <c r="B248" s="169"/>
      <c r="C248" s="27" t="s">
        <v>59</v>
      </c>
      <c r="D248" s="27" t="s">
        <v>32</v>
      </c>
      <c r="E248" s="27" t="s">
        <v>65</v>
      </c>
      <c r="F248" s="27"/>
      <c r="G248" s="28">
        <f>G249</f>
        <v>63258.3</v>
      </c>
      <c r="H248" s="28">
        <f>H249</f>
        <v>61901.100000000006</v>
      </c>
      <c r="I248" s="12">
        <f t="shared" si="15"/>
        <v>97.85451079146927</v>
      </c>
      <c r="J248" s="26"/>
    </row>
    <row r="249" spans="1:10" ht="31.5" customHeight="1">
      <c r="A249" s="168" t="s">
        <v>66</v>
      </c>
      <c r="B249" s="169"/>
      <c r="C249" s="27" t="s">
        <v>59</v>
      </c>
      <c r="D249" s="27" t="s">
        <v>32</v>
      </c>
      <c r="E249" s="27" t="s">
        <v>67</v>
      </c>
      <c r="F249" s="27"/>
      <c r="G249" s="28">
        <f>G250+G253+G258+G263+G266</f>
        <v>63258.3</v>
      </c>
      <c r="H249" s="28">
        <f>H250+H253+H258+H263+H266</f>
        <v>61901.100000000006</v>
      </c>
      <c r="I249" s="12">
        <f t="shared" si="15"/>
        <v>97.85451079146927</v>
      </c>
      <c r="J249" s="26"/>
    </row>
    <row r="250" spans="1:10" ht="47.25" customHeight="1">
      <c r="A250" s="168" t="s">
        <v>68</v>
      </c>
      <c r="B250" s="169"/>
      <c r="C250" s="27" t="s">
        <v>59</v>
      </c>
      <c r="D250" s="27" t="s">
        <v>32</v>
      </c>
      <c r="E250" s="27" t="s">
        <v>69</v>
      </c>
      <c r="F250" s="27"/>
      <c r="G250" s="28">
        <f>G251</f>
        <v>9604.1</v>
      </c>
      <c r="H250" s="28">
        <f>H251</f>
        <v>8321.5</v>
      </c>
      <c r="I250" s="12">
        <f t="shared" si="15"/>
        <v>86.64528690871607</v>
      </c>
      <c r="J250" s="26"/>
    </row>
    <row r="251" spans="1:10" ht="33.75" customHeight="1">
      <c r="A251" s="168" t="s">
        <v>19</v>
      </c>
      <c r="B251" s="169"/>
      <c r="C251" s="27" t="s">
        <v>59</v>
      </c>
      <c r="D251" s="27" t="s">
        <v>32</v>
      </c>
      <c r="E251" s="27" t="s">
        <v>69</v>
      </c>
      <c r="F251" s="27" t="s">
        <v>20</v>
      </c>
      <c r="G251" s="28">
        <f>G252</f>
        <v>9604.1</v>
      </c>
      <c r="H251" s="28">
        <f>H252</f>
        <v>8321.5</v>
      </c>
      <c r="I251" s="12">
        <f t="shared" si="15"/>
        <v>86.64528690871607</v>
      </c>
      <c r="J251" s="26"/>
    </row>
    <row r="252" spans="1:10" ht="47.25" customHeight="1">
      <c r="A252" s="168" t="s">
        <v>21</v>
      </c>
      <c r="B252" s="169"/>
      <c r="C252" s="27" t="s">
        <v>59</v>
      </c>
      <c r="D252" s="27" t="s">
        <v>32</v>
      </c>
      <c r="E252" s="27" t="s">
        <v>69</v>
      </c>
      <c r="F252" s="27" t="s">
        <v>22</v>
      </c>
      <c r="G252" s="28">
        <f>'Прил 4'!H762</f>
        <v>9604.1</v>
      </c>
      <c r="H252" s="28">
        <f>'Прил 4'!I762</f>
        <v>8321.5</v>
      </c>
      <c r="I252" s="12">
        <f t="shared" si="15"/>
        <v>86.64528690871607</v>
      </c>
      <c r="J252" s="26"/>
    </row>
    <row r="253" spans="1:10" ht="63" customHeight="1">
      <c r="A253" s="168" t="s">
        <v>72</v>
      </c>
      <c r="B253" s="169"/>
      <c r="C253" s="27" t="s">
        <v>59</v>
      </c>
      <c r="D253" s="27" t="s">
        <v>32</v>
      </c>
      <c r="E253" s="27" t="s">
        <v>73</v>
      </c>
      <c r="F253" s="27"/>
      <c r="G253" s="28">
        <f>G254+G256</f>
        <v>40078.9</v>
      </c>
      <c r="H253" s="28">
        <f>H254+H256</f>
        <v>40078.8</v>
      </c>
      <c r="I253" s="12">
        <f t="shared" si="15"/>
        <v>99.99975049215422</v>
      </c>
      <c r="J253" s="26"/>
    </row>
    <row r="254" spans="1:10" ht="47.25" customHeight="1">
      <c r="A254" s="168" t="s">
        <v>74</v>
      </c>
      <c r="B254" s="169"/>
      <c r="C254" s="27" t="s">
        <v>59</v>
      </c>
      <c r="D254" s="27" t="s">
        <v>32</v>
      </c>
      <c r="E254" s="27" t="s">
        <v>73</v>
      </c>
      <c r="F254" s="27" t="s">
        <v>75</v>
      </c>
      <c r="G254" s="28">
        <f>G255</f>
        <v>13463.9</v>
      </c>
      <c r="H254" s="28">
        <f>H255</f>
        <v>13463.9</v>
      </c>
      <c r="I254" s="12">
        <f t="shared" si="15"/>
        <v>100</v>
      </c>
      <c r="J254" s="26"/>
    </row>
    <row r="255" spans="1:10" ht="15" customHeight="1">
      <c r="A255" s="168" t="s">
        <v>76</v>
      </c>
      <c r="B255" s="169"/>
      <c r="C255" s="27" t="s">
        <v>59</v>
      </c>
      <c r="D255" s="27" t="s">
        <v>32</v>
      </c>
      <c r="E255" s="27" t="s">
        <v>73</v>
      </c>
      <c r="F255" s="27" t="s">
        <v>77</v>
      </c>
      <c r="G255" s="28">
        <f>'Прил 4'!H765</f>
        <v>13463.9</v>
      </c>
      <c r="H255" s="28">
        <f>'Прил 4'!I765</f>
        <v>13463.9</v>
      </c>
      <c r="I255" s="12">
        <f t="shared" si="15"/>
        <v>100</v>
      </c>
      <c r="J255" s="26"/>
    </row>
    <row r="256" spans="1:10" ht="15" customHeight="1">
      <c r="A256" s="168" t="s">
        <v>78</v>
      </c>
      <c r="B256" s="169"/>
      <c r="C256" s="27" t="s">
        <v>59</v>
      </c>
      <c r="D256" s="27" t="s">
        <v>32</v>
      </c>
      <c r="E256" s="27" t="s">
        <v>73</v>
      </c>
      <c r="F256" s="27" t="s">
        <v>79</v>
      </c>
      <c r="G256" s="28">
        <f>G257</f>
        <v>26615</v>
      </c>
      <c r="H256" s="28">
        <f>H257</f>
        <v>26614.9</v>
      </c>
      <c r="I256" s="12">
        <f t="shared" si="15"/>
        <v>99.99962427202705</v>
      </c>
      <c r="J256" s="26"/>
    </row>
    <row r="257" spans="1:10" ht="15" customHeight="1">
      <c r="A257" s="168" t="s">
        <v>80</v>
      </c>
      <c r="B257" s="169"/>
      <c r="C257" s="27" t="s">
        <v>59</v>
      </c>
      <c r="D257" s="27" t="s">
        <v>32</v>
      </c>
      <c r="E257" s="27" t="s">
        <v>73</v>
      </c>
      <c r="F257" s="27" t="s">
        <v>81</v>
      </c>
      <c r="G257" s="28">
        <f>'Прил 4'!H768</f>
        <v>26615</v>
      </c>
      <c r="H257" s="28">
        <f>'Прил 4'!I768</f>
        <v>26614.9</v>
      </c>
      <c r="I257" s="12">
        <f t="shared" si="15"/>
        <v>99.99962427202705</v>
      </c>
      <c r="J257" s="26"/>
    </row>
    <row r="258" spans="1:10" ht="46.5" customHeight="1">
      <c r="A258" s="168" t="s">
        <v>82</v>
      </c>
      <c r="B258" s="169"/>
      <c r="C258" s="27" t="s">
        <v>59</v>
      </c>
      <c r="D258" s="27" t="s">
        <v>32</v>
      </c>
      <c r="E258" s="27" t="s">
        <v>83</v>
      </c>
      <c r="F258" s="27"/>
      <c r="G258" s="28">
        <f>G259+G261</f>
        <v>12476.300000000001</v>
      </c>
      <c r="H258" s="28">
        <f>H259+H261</f>
        <v>12476.300000000001</v>
      </c>
      <c r="I258" s="12">
        <f t="shared" si="15"/>
        <v>100</v>
      </c>
      <c r="J258" s="26"/>
    </row>
    <row r="259" spans="1:10" ht="47.25" customHeight="1">
      <c r="A259" s="168" t="s">
        <v>74</v>
      </c>
      <c r="B259" s="169"/>
      <c r="C259" s="27" t="s">
        <v>59</v>
      </c>
      <c r="D259" s="27" t="s">
        <v>32</v>
      </c>
      <c r="E259" s="27" t="s">
        <v>83</v>
      </c>
      <c r="F259" s="27" t="s">
        <v>75</v>
      </c>
      <c r="G259" s="28">
        <f>G260</f>
        <v>3070.1</v>
      </c>
      <c r="H259" s="28">
        <f>H260</f>
        <v>3070.1</v>
      </c>
      <c r="I259" s="12">
        <f t="shared" si="15"/>
        <v>100</v>
      </c>
      <c r="J259" s="26"/>
    </row>
    <row r="260" spans="1:10" ht="15" customHeight="1">
      <c r="A260" s="168" t="s">
        <v>76</v>
      </c>
      <c r="B260" s="169"/>
      <c r="C260" s="27" t="s">
        <v>59</v>
      </c>
      <c r="D260" s="27" t="s">
        <v>32</v>
      </c>
      <c r="E260" s="27" t="s">
        <v>83</v>
      </c>
      <c r="F260" s="27" t="s">
        <v>77</v>
      </c>
      <c r="G260" s="28">
        <f>'Прил 4'!H770</f>
        <v>3070.1</v>
      </c>
      <c r="H260" s="28">
        <f>'Прил 4'!I770</f>
        <v>3070.1</v>
      </c>
      <c r="I260" s="12">
        <f t="shared" si="15"/>
        <v>100</v>
      </c>
      <c r="J260" s="26"/>
    </row>
    <row r="261" spans="1:10" ht="15" customHeight="1">
      <c r="A261" s="168" t="s">
        <v>78</v>
      </c>
      <c r="B261" s="169"/>
      <c r="C261" s="27" t="s">
        <v>59</v>
      </c>
      <c r="D261" s="27" t="s">
        <v>32</v>
      </c>
      <c r="E261" s="27" t="s">
        <v>83</v>
      </c>
      <c r="F261" s="27" t="s">
        <v>79</v>
      </c>
      <c r="G261" s="28">
        <f>G262</f>
        <v>9406.2</v>
      </c>
      <c r="H261" s="28">
        <f>H262</f>
        <v>9406.2</v>
      </c>
      <c r="I261" s="12">
        <f t="shared" si="15"/>
        <v>100</v>
      </c>
      <c r="J261" s="26"/>
    </row>
    <row r="262" spans="1:10" ht="15" customHeight="1">
      <c r="A262" s="168" t="s">
        <v>80</v>
      </c>
      <c r="B262" s="169"/>
      <c r="C262" s="27" t="s">
        <v>59</v>
      </c>
      <c r="D262" s="27" t="s">
        <v>32</v>
      </c>
      <c r="E262" s="27" t="s">
        <v>83</v>
      </c>
      <c r="F262" s="27" t="s">
        <v>81</v>
      </c>
      <c r="G262" s="28">
        <f>'Прил 4'!H773</f>
        <v>9406.2</v>
      </c>
      <c r="H262" s="28">
        <f>'Прил 4'!I773</f>
        <v>9406.2</v>
      </c>
      <c r="I262" s="12">
        <f t="shared" si="15"/>
        <v>100</v>
      </c>
      <c r="J262" s="26"/>
    </row>
    <row r="263" spans="1:10" ht="47.25" customHeight="1">
      <c r="A263" s="168" t="s">
        <v>84</v>
      </c>
      <c r="B263" s="169"/>
      <c r="C263" s="27" t="s">
        <v>59</v>
      </c>
      <c r="D263" s="27" t="s">
        <v>32</v>
      </c>
      <c r="E263" s="27" t="s">
        <v>85</v>
      </c>
      <c r="F263" s="27"/>
      <c r="G263" s="28">
        <f>G264</f>
        <v>550</v>
      </c>
      <c r="H263" s="28">
        <f>H264</f>
        <v>549.5</v>
      </c>
      <c r="I263" s="12">
        <f t="shared" si="15"/>
        <v>99.90909090909092</v>
      </c>
      <c r="J263" s="26"/>
    </row>
    <row r="264" spans="1:10" ht="36" customHeight="1">
      <c r="A264" s="168" t="s">
        <v>19</v>
      </c>
      <c r="B264" s="169"/>
      <c r="C264" s="27" t="s">
        <v>59</v>
      </c>
      <c r="D264" s="27" t="s">
        <v>32</v>
      </c>
      <c r="E264" s="27" t="s">
        <v>85</v>
      </c>
      <c r="F264" s="27" t="s">
        <v>20</v>
      </c>
      <c r="G264" s="28">
        <f>G265</f>
        <v>550</v>
      </c>
      <c r="H264" s="28">
        <f>H265</f>
        <v>549.5</v>
      </c>
      <c r="I264" s="12">
        <f t="shared" si="15"/>
        <v>99.90909090909092</v>
      </c>
      <c r="J264" s="26"/>
    </row>
    <row r="265" spans="1:10" ht="47.25" customHeight="1">
      <c r="A265" s="168" t="s">
        <v>21</v>
      </c>
      <c r="B265" s="169"/>
      <c r="C265" s="27" t="s">
        <v>59</v>
      </c>
      <c r="D265" s="27" t="s">
        <v>32</v>
      </c>
      <c r="E265" s="27" t="s">
        <v>85</v>
      </c>
      <c r="F265" s="27" t="s">
        <v>22</v>
      </c>
      <c r="G265" s="28">
        <f>'Прил 4'!H775</f>
        <v>550</v>
      </c>
      <c r="H265" s="28">
        <f>'Прил 4'!I775</f>
        <v>549.5</v>
      </c>
      <c r="I265" s="12">
        <f aca="true" t="shared" si="21" ref="I265:I328">H265/G265*100</f>
        <v>99.90909090909092</v>
      </c>
      <c r="J265" s="26"/>
    </row>
    <row r="266" spans="1:10" ht="50.25" customHeight="1">
      <c r="A266" s="168" t="s">
        <v>86</v>
      </c>
      <c r="B266" s="169"/>
      <c r="C266" s="27" t="s">
        <v>59</v>
      </c>
      <c r="D266" s="27" t="s">
        <v>32</v>
      </c>
      <c r="E266" s="27" t="s">
        <v>87</v>
      </c>
      <c r="F266" s="27"/>
      <c r="G266" s="28">
        <f>G267</f>
        <v>549</v>
      </c>
      <c r="H266" s="28">
        <f>H267</f>
        <v>475</v>
      </c>
      <c r="I266" s="12">
        <f t="shared" si="21"/>
        <v>86.52094717668488</v>
      </c>
      <c r="J266" s="26"/>
    </row>
    <row r="267" spans="1:10" ht="33" customHeight="1">
      <c r="A267" s="168" t="s">
        <v>19</v>
      </c>
      <c r="B267" s="169"/>
      <c r="C267" s="27" t="s">
        <v>59</v>
      </c>
      <c r="D267" s="27" t="s">
        <v>32</v>
      </c>
      <c r="E267" s="27" t="s">
        <v>87</v>
      </c>
      <c r="F267" s="27" t="s">
        <v>20</v>
      </c>
      <c r="G267" s="28">
        <f>G268</f>
        <v>549</v>
      </c>
      <c r="H267" s="28">
        <f>H268</f>
        <v>475</v>
      </c>
      <c r="I267" s="12">
        <f t="shared" si="21"/>
        <v>86.52094717668488</v>
      </c>
      <c r="J267" s="26"/>
    </row>
    <row r="268" spans="1:10" ht="47.25" customHeight="1">
      <c r="A268" s="168" t="s">
        <v>21</v>
      </c>
      <c r="B268" s="169"/>
      <c r="C268" s="27" t="s">
        <v>59</v>
      </c>
      <c r="D268" s="27" t="s">
        <v>32</v>
      </c>
      <c r="E268" s="27" t="s">
        <v>87</v>
      </c>
      <c r="F268" s="27" t="s">
        <v>22</v>
      </c>
      <c r="G268" s="28">
        <f>'Прил 4'!H778</f>
        <v>549</v>
      </c>
      <c r="H268" s="28">
        <f>'Прил 4'!I778</f>
        <v>475</v>
      </c>
      <c r="I268" s="12">
        <f t="shared" si="21"/>
        <v>86.52094717668488</v>
      </c>
      <c r="J268" s="26"/>
    </row>
    <row r="269" spans="1:10" ht="33" customHeight="1">
      <c r="A269" s="168" t="s">
        <v>235</v>
      </c>
      <c r="B269" s="169"/>
      <c r="C269" s="27" t="s">
        <v>59</v>
      </c>
      <c r="D269" s="27" t="s">
        <v>32</v>
      </c>
      <c r="E269" s="27" t="s">
        <v>236</v>
      </c>
      <c r="F269" s="27"/>
      <c r="G269" s="28">
        <f aca="true" t="shared" si="22" ref="G269:H272">G270</f>
        <v>10</v>
      </c>
      <c r="H269" s="28">
        <f t="shared" si="22"/>
        <v>0</v>
      </c>
      <c r="I269" s="12">
        <f t="shared" si="21"/>
        <v>0</v>
      </c>
      <c r="J269" s="26"/>
    </row>
    <row r="270" spans="1:10" ht="47.25" customHeight="1">
      <c r="A270" s="168" t="s">
        <v>237</v>
      </c>
      <c r="B270" s="169"/>
      <c r="C270" s="27" t="s">
        <v>59</v>
      </c>
      <c r="D270" s="27" t="s">
        <v>32</v>
      </c>
      <c r="E270" s="27" t="s">
        <v>238</v>
      </c>
      <c r="F270" s="27"/>
      <c r="G270" s="28">
        <f t="shared" si="22"/>
        <v>10</v>
      </c>
      <c r="H270" s="28">
        <f t="shared" si="22"/>
        <v>0</v>
      </c>
      <c r="I270" s="12">
        <f t="shared" si="21"/>
        <v>0</v>
      </c>
      <c r="J270" s="26"/>
    </row>
    <row r="271" spans="1:10" ht="31.5" customHeight="1">
      <c r="A271" s="168" t="s">
        <v>239</v>
      </c>
      <c r="B271" s="169"/>
      <c r="C271" s="27" t="s">
        <v>59</v>
      </c>
      <c r="D271" s="27" t="s">
        <v>32</v>
      </c>
      <c r="E271" s="27" t="s">
        <v>240</v>
      </c>
      <c r="F271" s="27"/>
      <c r="G271" s="28">
        <f t="shared" si="22"/>
        <v>10</v>
      </c>
      <c r="H271" s="28">
        <f t="shared" si="22"/>
        <v>0</v>
      </c>
      <c r="I271" s="12">
        <f t="shared" si="21"/>
        <v>0</v>
      </c>
      <c r="J271" s="26"/>
    </row>
    <row r="272" spans="1:10" ht="32.25" customHeight="1">
      <c r="A272" s="168" t="s">
        <v>19</v>
      </c>
      <c r="B272" s="169"/>
      <c r="C272" s="27" t="s">
        <v>59</v>
      </c>
      <c r="D272" s="27" t="s">
        <v>32</v>
      </c>
      <c r="E272" s="27" t="s">
        <v>240</v>
      </c>
      <c r="F272" s="27" t="s">
        <v>20</v>
      </c>
      <c r="G272" s="28">
        <f t="shared" si="22"/>
        <v>10</v>
      </c>
      <c r="H272" s="28">
        <f t="shared" si="22"/>
        <v>0</v>
      </c>
      <c r="I272" s="12">
        <f t="shared" si="21"/>
        <v>0</v>
      </c>
      <c r="J272" s="26"/>
    </row>
    <row r="273" spans="1:10" ht="47.25" customHeight="1">
      <c r="A273" s="168" t="s">
        <v>21</v>
      </c>
      <c r="B273" s="169"/>
      <c r="C273" s="27" t="s">
        <v>59</v>
      </c>
      <c r="D273" s="27" t="s">
        <v>32</v>
      </c>
      <c r="E273" s="27" t="s">
        <v>240</v>
      </c>
      <c r="F273" s="27" t="s">
        <v>22</v>
      </c>
      <c r="G273" s="28">
        <f>'Прил 4'!H783</f>
        <v>10</v>
      </c>
      <c r="H273" s="28">
        <f>'Прил 4'!I783</f>
        <v>0</v>
      </c>
      <c r="I273" s="12">
        <f t="shared" si="21"/>
        <v>0</v>
      </c>
      <c r="J273" s="26"/>
    </row>
    <row r="274" spans="1:10" ht="15" customHeight="1">
      <c r="A274" s="168" t="s">
        <v>433</v>
      </c>
      <c r="B274" s="169"/>
      <c r="C274" s="27" t="s">
        <v>59</v>
      </c>
      <c r="D274" s="27" t="s">
        <v>32</v>
      </c>
      <c r="E274" s="27" t="s">
        <v>434</v>
      </c>
      <c r="F274" s="27"/>
      <c r="G274" s="28">
        <f>G275+G278</f>
        <v>10063.7</v>
      </c>
      <c r="H274" s="28">
        <f>H275+H278</f>
        <v>9774.2</v>
      </c>
      <c r="I274" s="12">
        <f t="shared" si="21"/>
        <v>97.1233244234228</v>
      </c>
      <c r="J274" s="26"/>
    </row>
    <row r="275" spans="1:10" ht="31.5" customHeight="1">
      <c r="A275" s="168" t="s">
        <v>435</v>
      </c>
      <c r="B275" s="169"/>
      <c r="C275" s="27" t="s">
        <v>59</v>
      </c>
      <c r="D275" s="27" t="s">
        <v>32</v>
      </c>
      <c r="E275" s="27" t="s">
        <v>436</v>
      </c>
      <c r="F275" s="27"/>
      <c r="G275" s="28">
        <f>G276</f>
        <v>1681.6</v>
      </c>
      <c r="H275" s="28">
        <f>H276</f>
        <v>1492</v>
      </c>
      <c r="I275" s="12">
        <f t="shared" si="21"/>
        <v>88.72502378686966</v>
      </c>
      <c r="J275" s="26"/>
    </row>
    <row r="276" spans="1:10" ht="33.75" customHeight="1">
      <c r="A276" s="168" t="s">
        <v>19</v>
      </c>
      <c r="B276" s="169"/>
      <c r="C276" s="27" t="s">
        <v>59</v>
      </c>
      <c r="D276" s="27" t="s">
        <v>32</v>
      </c>
      <c r="E276" s="27" t="s">
        <v>436</v>
      </c>
      <c r="F276" s="27" t="s">
        <v>20</v>
      </c>
      <c r="G276" s="28">
        <f>G277</f>
        <v>1681.6</v>
      </c>
      <c r="H276" s="28">
        <f>H277</f>
        <v>1492</v>
      </c>
      <c r="I276" s="12">
        <f t="shared" si="21"/>
        <v>88.72502378686966</v>
      </c>
      <c r="J276" s="26"/>
    </row>
    <row r="277" spans="1:10" ht="47.25" customHeight="1">
      <c r="A277" s="168" t="s">
        <v>21</v>
      </c>
      <c r="B277" s="169"/>
      <c r="C277" s="27" t="s">
        <v>59</v>
      </c>
      <c r="D277" s="27" t="s">
        <v>32</v>
      </c>
      <c r="E277" s="27" t="s">
        <v>436</v>
      </c>
      <c r="F277" s="27" t="s">
        <v>22</v>
      </c>
      <c r="G277" s="28">
        <f>'Прил 4'!H302+'Прил 4'!H787+'Прил 4'!H142</f>
        <v>1681.6</v>
      </c>
      <c r="H277" s="28">
        <f>'Прил 4'!I302+'Прил 4'!I787+'Прил 4'!I142</f>
        <v>1492</v>
      </c>
      <c r="I277" s="12">
        <f t="shared" si="21"/>
        <v>88.72502378686966</v>
      </c>
      <c r="J277" s="26"/>
    </row>
    <row r="278" spans="1:10" ht="31.5" customHeight="1">
      <c r="A278" s="168" t="s">
        <v>551</v>
      </c>
      <c r="B278" s="169"/>
      <c r="C278" s="27" t="s">
        <v>59</v>
      </c>
      <c r="D278" s="27" t="s">
        <v>32</v>
      </c>
      <c r="E278" s="27" t="s">
        <v>552</v>
      </c>
      <c r="F278" s="27"/>
      <c r="G278" s="28">
        <f>G279+G281</f>
        <v>8382.1</v>
      </c>
      <c r="H278" s="28">
        <f>H279+H281</f>
        <v>8282.2</v>
      </c>
      <c r="I278" s="12">
        <f t="shared" si="21"/>
        <v>98.80817456246048</v>
      </c>
      <c r="J278" s="26"/>
    </row>
    <row r="279" spans="1:10" ht="34.5" customHeight="1">
      <c r="A279" s="168" t="s">
        <v>19</v>
      </c>
      <c r="B279" s="169"/>
      <c r="C279" s="27" t="s">
        <v>59</v>
      </c>
      <c r="D279" s="27" t="s">
        <v>32</v>
      </c>
      <c r="E279" s="27" t="s">
        <v>552</v>
      </c>
      <c r="F279" s="27" t="s">
        <v>20</v>
      </c>
      <c r="G279" s="28">
        <f>G280</f>
        <v>2791.3</v>
      </c>
      <c r="H279" s="28">
        <f>H280</f>
        <v>2691.8</v>
      </c>
      <c r="I279" s="12">
        <f t="shared" si="21"/>
        <v>96.4353527030416</v>
      </c>
      <c r="J279" s="26"/>
    </row>
    <row r="280" spans="1:10" ht="47.25" customHeight="1">
      <c r="A280" s="168" t="s">
        <v>21</v>
      </c>
      <c r="B280" s="169"/>
      <c r="C280" s="27" t="s">
        <v>59</v>
      </c>
      <c r="D280" s="27" t="s">
        <v>32</v>
      </c>
      <c r="E280" s="27" t="s">
        <v>552</v>
      </c>
      <c r="F280" s="27" t="s">
        <v>22</v>
      </c>
      <c r="G280" s="28">
        <f>'Прил 4'!H790</f>
        <v>2791.3</v>
      </c>
      <c r="H280" s="28">
        <f>'Прил 4'!I790</f>
        <v>2691.8</v>
      </c>
      <c r="I280" s="12">
        <f t="shared" si="21"/>
        <v>96.4353527030416</v>
      </c>
      <c r="J280" s="26"/>
    </row>
    <row r="281" spans="1:10" ht="15" customHeight="1">
      <c r="A281" s="168" t="s">
        <v>78</v>
      </c>
      <c r="B281" s="169"/>
      <c r="C281" s="27" t="s">
        <v>59</v>
      </c>
      <c r="D281" s="27" t="s">
        <v>32</v>
      </c>
      <c r="E281" s="27" t="s">
        <v>552</v>
      </c>
      <c r="F281" s="27" t="s">
        <v>79</v>
      </c>
      <c r="G281" s="28">
        <f>G282+G283</f>
        <v>5590.8</v>
      </c>
      <c r="H281" s="28">
        <f>H282+H283</f>
        <v>5590.4</v>
      </c>
      <c r="I281" s="12">
        <f t="shared" si="21"/>
        <v>99.9928453888531</v>
      </c>
      <c r="J281" s="26"/>
    </row>
    <row r="282" spans="1:10" ht="15" customHeight="1">
      <c r="A282" s="168" t="s">
        <v>402</v>
      </c>
      <c r="B282" s="169"/>
      <c r="C282" s="27" t="s">
        <v>59</v>
      </c>
      <c r="D282" s="27" t="s">
        <v>32</v>
      </c>
      <c r="E282" s="27" t="s">
        <v>552</v>
      </c>
      <c r="F282" s="27" t="s">
        <v>403</v>
      </c>
      <c r="G282" s="28">
        <f>'Прил 4'!H793</f>
        <v>350.3</v>
      </c>
      <c r="H282" s="28">
        <f>'Прил 4'!I793</f>
        <v>349.9</v>
      </c>
      <c r="I282" s="12">
        <f t="shared" si="21"/>
        <v>99.88581216100484</v>
      </c>
      <c r="J282" s="26"/>
    </row>
    <row r="283" spans="1:10" ht="15" customHeight="1">
      <c r="A283" s="168" t="s">
        <v>80</v>
      </c>
      <c r="B283" s="169"/>
      <c r="C283" s="27" t="s">
        <v>59</v>
      </c>
      <c r="D283" s="27" t="s">
        <v>32</v>
      </c>
      <c r="E283" s="27" t="s">
        <v>552</v>
      </c>
      <c r="F283" s="27" t="s">
        <v>81</v>
      </c>
      <c r="G283" s="28">
        <f>'Прил 4'!H794</f>
        <v>5240.5</v>
      </c>
      <c r="H283" s="28">
        <f>'Прил 4'!I794</f>
        <v>5240.5</v>
      </c>
      <c r="I283" s="12">
        <f t="shared" si="21"/>
        <v>100</v>
      </c>
      <c r="J283" s="26"/>
    </row>
    <row r="284" spans="1:10" ht="15.75" customHeight="1">
      <c r="A284" s="166" t="s">
        <v>122</v>
      </c>
      <c r="B284" s="167"/>
      <c r="C284" s="24" t="s">
        <v>59</v>
      </c>
      <c r="D284" s="24" t="s">
        <v>123</v>
      </c>
      <c r="E284" s="24"/>
      <c r="F284" s="24"/>
      <c r="G284" s="25">
        <f>G285+G300+G305</f>
        <v>45230.899999999994</v>
      </c>
      <c r="H284" s="25">
        <f>H285+H300+H305</f>
        <v>45098.399999999994</v>
      </c>
      <c r="I284" s="9">
        <f t="shared" si="21"/>
        <v>99.70705867006848</v>
      </c>
      <c r="J284" s="26"/>
    </row>
    <row r="285" spans="1:10" ht="47.25" customHeight="1">
      <c r="A285" s="168" t="s">
        <v>116</v>
      </c>
      <c r="B285" s="169"/>
      <c r="C285" s="27" t="s">
        <v>59</v>
      </c>
      <c r="D285" s="27" t="s">
        <v>123</v>
      </c>
      <c r="E285" s="27" t="s">
        <v>117</v>
      </c>
      <c r="F285" s="27"/>
      <c r="G285" s="28">
        <f>G286</f>
        <v>28015.499999999996</v>
      </c>
      <c r="H285" s="28">
        <f>H286</f>
        <v>28015.299999999996</v>
      </c>
      <c r="I285" s="12">
        <f t="shared" si="21"/>
        <v>99.99928610947511</v>
      </c>
      <c r="J285" s="26"/>
    </row>
    <row r="286" spans="1:10" ht="63" customHeight="1">
      <c r="A286" s="168" t="s">
        <v>118</v>
      </c>
      <c r="B286" s="169"/>
      <c r="C286" s="27" t="s">
        <v>59</v>
      </c>
      <c r="D286" s="27" t="s">
        <v>123</v>
      </c>
      <c r="E286" s="27" t="s">
        <v>119</v>
      </c>
      <c r="F286" s="27"/>
      <c r="G286" s="28">
        <f>G287+G292+G295</f>
        <v>28015.499999999996</v>
      </c>
      <c r="H286" s="28">
        <f>H287+H292+H295</f>
        <v>28015.299999999996</v>
      </c>
      <c r="I286" s="12">
        <f t="shared" si="21"/>
        <v>99.99928610947511</v>
      </c>
      <c r="J286" s="26"/>
    </row>
    <row r="287" spans="1:10" ht="33" customHeight="1">
      <c r="A287" s="168" t="s">
        <v>120</v>
      </c>
      <c r="B287" s="169"/>
      <c r="C287" s="27" t="s">
        <v>59</v>
      </c>
      <c r="D287" s="27" t="s">
        <v>123</v>
      </c>
      <c r="E287" s="27" t="s">
        <v>121</v>
      </c>
      <c r="F287" s="27"/>
      <c r="G287" s="28">
        <f>G288+G290</f>
        <v>21483.6</v>
      </c>
      <c r="H287" s="28">
        <f>H288+H290</f>
        <v>21483.6</v>
      </c>
      <c r="I287" s="12">
        <f t="shared" si="21"/>
        <v>100</v>
      </c>
      <c r="J287" s="26"/>
    </row>
    <row r="288" spans="1:10" ht="33" customHeight="1">
      <c r="A288" s="168" t="s">
        <v>19</v>
      </c>
      <c r="B288" s="169"/>
      <c r="C288" s="27" t="s">
        <v>59</v>
      </c>
      <c r="D288" s="27" t="s">
        <v>123</v>
      </c>
      <c r="E288" s="27" t="s">
        <v>121</v>
      </c>
      <c r="F288" s="27" t="s">
        <v>20</v>
      </c>
      <c r="G288" s="28">
        <f>G289</f>
        <v>12983.9</v>
      </c>
      <c r="H288" s="28">
        <f>H289</f>
        <v>12983.9</v>
      </c>
      <c r="I288" s="12">
        <f t="shared" si="21"/>
        <v>100</v>
      </c>
      <c r="J288" s="26"/>
    </row>
    <row r="289" spans="1:10" ht="47.25" customHeight="1">
      <c r="A289" s="168" t="s">
        <v>21</v>
      </c>
      <c r="B289" s="169"/>
      <c r="C289" s="27" t="s">
        <v>59</v>
      </c>
      <c r="D289" s="27" t="s">
        <v>123</v>
      </c>
      <c r="E289" s="11" t="s">
        <v>121</v>
      </c>
      <c r="F289" s="27" t="s">
        <v>22</v>
      </c>
      <c r="G289" s="28">
        <f>'Прил 4'!H799</f>
        <v>12983.9</v>
      </c>
      <c r="H289" s="28">
        <f>'Прил 4'!I799</f>
        <v>12983.9</v>
      </c>
      <c r="I289" s="12">
        <f t="shared" si="21"/>
        <v>100</v>
      </c>
      <c r="J289" s="26"/>
    </row>
    <row r="290" spans="1:10" ht="15" customHeight="1">
      <c r="A290" s="168" t="s">
        <v>78</v>
      </c>
      <c r="B290" s="169"/>
      <c r="C290" s="27" t="s">
        <v>59</v>
      </c>
      <c r="D290" s="27" t="s">
        <v>123</v>
      </c>
      <c r="E290" s="27" t="s">
        <v>121</v>
      </c>
      <c r="F290" s="27" t="s">
        <v>79</v>
      </c>
      <c r="G290" s="28">
        <f>G291</f>
        <v>8499.7</v>
      </c>
      <c r="H290" s="28">
        <f>H291</f>
        <v>8499.7</v>
      </c>
      <c r="I290" s="12">
        <f t="shared" si="21"/>
        <v>100</v>
      </c>
      <c r="J290" s="26"/>
    </row>
    <row r="291" spans="1:10" ht="78.75" customHeight="1">
      <c r="A291" s="168" t="s">
        <v>124</v>
      </c>
      <c r="B291" s="169"/>
      <c r="C291" s="27" t="s">
        <v>59</v>
      </c>
      <c r="D291" s="27" t="s">
        <v>123</v>
      </c>
      <c r="E291" s="27" t="s">
        <v>121</v>
      </c>
      <c r="F291" s="27" t="s">
        <v>125</v>
      </c>
      <c r="G291" s="28">
        <f>'Прил 4'!H801</f>
        <v>8499.7</v>
      </c>
      <c r="H291" s="28">
        <f>'Прил 4'!I801</f>
        <v>8499.7</v>
      </c>
      <c r="I291" s="12">
        <f t="shared" si="21"/>
        <v>100</v>
      </c>
      <c r="J291" s="26"/>
    </row>
    <row r="292" spans="1:10" ht="81" customHeight="1">
      <c r="A292" s="168" t="s">
        <v>126</v>
      </c>
      <c r="B292" s="169"/>
      <c r="C292" s="27" t="s">
        <v>59</v>
      </c>
      <c r="D292" s="27" t="s">
        <v>123</v>
      </c>
      <c r="E292" s="27" t="s">
        <v>127</v>
      </c>
      <c r="F292" s="27"/>
      <c r="G292" s="28">
        <f>G293</f>
        <v>3296.8</v>
      </c>
      <c r="H292" s="28">
        <f>H293</f>
        <v>3296.8</v>
      </c>
      <c r="I292" s="12">
        <f t="shared" si="21"/>
        <v>100</v>
      </c>
      <c r="J292" s="26"/>
    </row>
    <row r="293" spans="1:10" ht="32.25" customHeight="1">
      <c r="A293" s="168" t="s">
        <v>19</v>
      </c>
      <c r="B293" s="169"/>
      <c r="C293" s="27" t="s">
        <v>59</v>
      </c>
      <c r="D293" s="27" t="s">
        <v>123</v>
      </c>
      <c r="E293" s="27" t="s">
        <v>127</v>
      </c>
      <c r="F293" s="27" t="s">
        <v>20</v>
      </c>
      <c r="G293" s="28">
        <f>G294</f>
        <v>3296.8</v>
      </c>
      <c r="H293" s="28">
        <f>H294</f>
        <v>3296.8</v>
      </c>
      <c r="I293" s="12">
        <f t="shared" si="21"/>
        <v>100</v>
      </c>
      <c r="J293" s="26"/>
    </row>
    <row r="294" spans="1:10" ht="47.25" customHeight="1">
      <c r="A294" s="168" t="s">
        <v>21</v>
      </c>
      <c r="B294" s="169"/>
      <c r="C294" s="27" t="s">
        <v>59</v>
      </c>
      <c r="D294" s="27" t="s">
        <v>123</v>
      </c>
      <c r="E294" s="27" t="s">
        <v>127</v>
      </c>
      <c r="F294" s="27" t="s">
        <v>22</v>
      </c>
      <c r="G294" s="28">
        <v>3296.8</v>
      </c>
      <c r="H294" s="28">
        <v>3296.8</v>
      </c>
      <c r="I294" s="12">
        <f t="shared" si="21"/>
        <v>100</v>
      </c>
      <c r="J294" s="26"/>
    </row>
    <row r="295" spans="1:10" ht="48" customHeight="1">
      <c r="A295" s="168" t="s">
        <v>128</v>
      </c>
      <c r="B295" s="169"/>
      <c r="C295" s="27" t="s">
        <v>59</v>
      </c>
      <c r="D295" s="27" t="s">
        <v>123</v>
      </c>
      <c r="E295" s="27" t="s">
        <v>129</v>
      </c>
      <c r="F295" s="27"/>
      <c r="G295" s="28">
        <f>G296+G298</f>
        <v>3235.1</v>
      </c>
      <c r="H295" s="28">
        <f>H296+H298</f>
        <v>3234.8999999999996</v>
      </c>
      <c r="I295" s="12">
        <f t="shared" si="21"/>
        <v>99.99381781088684</v>
      </c>
      <c r="J295" s="26"/>
    </row>
    <row r="296" spans="1:10" ht="30" customHeight="1">
      <c r="A296" s="168" t="s">
        <v>19</v>
      </c>
      <c r="B296" s="169"/>
      <c r="C296" s="27" t="s">
        <v>59</v>
      </c>
      <c r="D296" s="27" t="s">
        <v>123</v>
      </c>
      <c r="E296" s="27" t="s">
        <v>129</v>
      </c>
      <c r="F296" s="27" t="s">
        <v>20</v>
      </c>
      <c r="G296" s="28">
        <f>G297</f>
        <v>371.9</v>
      </c>
      <c r="H296" s="28">
        <f>H297</f>
        <v>371.7</v>
      </c>
      <c r="I296" s="12">
        <f t="shared" si="21"/>
        <v>99.9462221027158</v>
      </c>
      <c r="J296" s="26"/>
    </row>
    <row r="297" spans="1:10" ht="47.25" customHeight="1">
      <c r="A297" s="168" t="s">
        <v>21</v>
      </c>
      <c r="B297" s="169"/>
      <c r="C297" s="27" t="s">
        <v>59</v>
      </c>
      <c r="D297" s="27" t="s">
        <v>123</v>
      </c>
      <c r="E297" s="27" t="s">
        <v>129</v>
      </c>
      <c r="F297" s="27" t="s">
        <v>22</v>
      </c>
      <c r="G297" s="28">
        <f>'Прил 4'!H807</f>
        <v>371.9</v>
      </c>
      <c r="H297" s="28">
        <f>'Прил 4'!I807</f>
        <v>371.7</v>
      </c>
      <c r="I297" s="12">
        <f t="shared" si="21"/>
        <v>99.9462221027158</v>
      </c>
      <c r="J297" s="26"/>
    </row>
    <row r="298" spans="1:10" ht="15" customHeight="1">
      <c r="A298" s="168" t="s">
        <v>78</v>
      </c>
      <c r="B298" s="169"/>
      <c r="C298" s="27" t="s">
        <v>59</v>
      </c>
      <c r="D298" s="27" t="s">
        <v>123</v>
      </c>
      <c r="E298" s="27" t="s">
        <v>129</v>
      </c>
      <c r="F298" s="27" t="s">
        <v>79</v>
      </c>
      <c r="G298" s="28">
        <f>G299</f>
        <v>2863.2</v>
      </c>
      <c r="H298" s="28">
        <f>H299</f>
        <v>2863.2</v>
      </c>
      <c r="I298" s="12">
        <f t="shared" si="21"/>
        <v>100</v>
      </c>
      <c r="J298" s="26"/>
    </row>
    <row r="299" spans="1:10" ht="78.75" customHeight="1">
      <c r="A299" s="168" t="s">
        <v>124</v>
      </c>
      <c r="B299" s="169"/>
      <c r="C299" s="27" t="s">
        <v>59</v>
      </c>
      <c r="D299" s="27" t="s">
        <v>123</v>
      </c>
      <c r="E299" s="27" t="s">
        <v>129</v>
      </c>
      <c r="F299" s="27" t="s">
        <v>125</v>
      </c>
      <c r="G299" s="28">
        <f>'Прил 4'!H809</f>
        <v>2863.2</v>
      </c>
      <c r="H299" s="28">
        <f>'Прил 4'!I809</f>
        <v>2863.2</v>
      </c>
      <c r="I299" s="12">
        <f t="shared" si="21"/>
        <v>100</v>
      </c>
      <c r="J299" s="26"/>
    </row>
    <row r="300" spans="1:10" ht="47.25" customHeight="1">
      <c r="A300" s="168" t="s">
        <v>371</v>
      </c>
      <c r="B300" s="169"/>
      <c r="C300" s="27" t="s">
        <v>59</v>
      </c>
      <c r="D300" s="27" t="s">
        <v>123</v>
      </c>
      <c r="E300" s="27" t="s">
        <v>372</v>
      </c>
      <c r="F300" s="27"/>
      <c r="G300" s="28">
        <f aca="true" t="shared" si="23" ref="G300:H303">G301</f>
        <v>10</v>
      </c>
      <c r="H300" s="28">
        <f t="shared" si="23"/>
        <v>0</v>
      </c>
      <c r="I300" s="12">
        <f t="shared" si="21"/>
        <v>0</v>
      </c>
      <c r="J300" s="26"/>
    </row>
    <row r="301" spans="1:10" ht="32.25" customHeight="1">
      <c r="A301" s="168" t="s">
        <v>373</v>
      </c>
      <c r="B301" s="169"/>
      <c r="C301" s="27" t="s">
        <v>59</v>
      </c>
      <c r="D301" s="27" t="s">
        <v>123</v>
      </c>
      <c r="E301" s="27" t="s">
        <v>374</v>
      </c>
      <c r="F301" s="27"/>
      <c r="G301" s="28">
        <f t="shared" si="23"/>
        <v>10</v>
      </c>
      <c r="H301" s="28">
        <f t="shared" si="23"/>
        <v>0</v>
      </c>
      <c r="I301" s="12">
        <f t="shared" si="21"/>
        <v>0</v>
      </c>
      <c r="J301" s="26"/>
    </row>
    <row r="302" spans="1:10" ht="63" customHeight="1">
      <c r="A302" s="168" t="s">
        <v>375</v>
      </c>
      <c r="B302" s="169"/>
      <c r="C302" s="27" t="s">
        <v>59</v>
      </c>
      <c r="D302" s="27" t="s">
        <v>123</v>
      </c>
      <c r="E302" s="27" t="s">
        <v>376</v>
      </c>
      <c r="F302" s="27"/>
      <c r="G302" s="28">
        <f t="shared" si="23"/>
        <v>10</v>
      </c>
      <c r="H302" s="28">
        <f t="shared" si="23"/>
        <v>0</v>
      </c>
      <c r="I302" s="12">
        <f t="shared" si="21"/>
        <v>0</v>
      </c>
      <c r="J302" s="26"/>
    </row>
    <row r="303" spans="1:10" ht="15" customHeight="1">
      <c r="A303" s="168" t="s">
        <v>78</v>
      </c>
      <c r="B303" s="169"/>
      <c r="C303" s="27" t="s">
        <v>59</v>
      </c>
      <c r="D303" s="27" t="s">
        <v>123</v>
      </c>
      <c r="E303" s="27" t="s">
        <v>376</v>
      </c>
      <c r="F303" s="27" t="s">
        <v>79</v>
      </c>
      <c r="G303" s="28">
        <f t="shared" si="23"/>
        <v>10</v>
      </c>
      <c r="H303" s="28">
        <f t="shared" si="23"/>
        <v>0</v>
      </c>
      <c r="I303" s="12">
        <f t="shared" si="21"/>
        <v>0</v>
      </c>
      <c r="J303" s="26"/>
    </row>
    <row r="304" spans="1:10" ht="78.75" customHeight="1">
      <c r="A304" s="168" t="s">
        <v>124</v>
      </c>
      <c r="B304" s="169"/>
      <c r="C304" s="27" t="s">
        <v>59</v>
      </c>
      <c r="D304" s="27" t="s">
        <v>123</v>
      </c>
      <c r="E304" s="27" t="s">
        <v>376</v>
      </c>
      <c r="F304" s="27" t="s">
        <v>125</v>
      </c>
      <c r="G304" s="28">
        <f>'Прил 4'!H814</f>
        <v>10</v>
      </c>
      <c r="H304" s="28">
        <f>'Прил 4'!I814</f>
        <v>0</v>
      </c>
      <c r="I304" s="12">
        <f t="shared" si="21"/>
        <v>0</v>
      </c>
      <c r="J304" s="26"/>
    </row>
    <row r="305" spans="1:10" ht="15" customHeight="1">
      <c r="A305" s="168" t="s">
        <v>438</v>
      </c>
      <c r="B305" s="169"/>
      <c r="C305" s="27" t="s">
        <v>59</v>
      </c>
      <c r="D305" s="27" t="s">
        <v>123</v>
      </c>
      <c r="E305" s="27" t="s">
        <v>439</v>
      </c>
      <c r="F305" s="27"/>
      <c r="G305" s="28">
        <f>G306</f>
        <v>17205.4</v>
      </c>
      <c r="H305" s="28">
        <f>H306</f>
        <v>17083.1</v>
      </c>
      <c r="I305" s="12">
        <f t="shared" si="21"/>
        <v>99.28917665384121</v>
      </c>
      <c r="J305" s="26"/>
    </row>
    <row r="306" spans="1:10" ht="31.5" customHeight="1">
      <c r="A306" s="168" t="s">
        <v>553</v>
      </c>
      <c r="B306" s="169"/>
      <c r="C306" s="27" t="s">
        <v>59</v>
      </c>
      <c r="D306" s="27" t="s">
        <v>123</v>
      </c>
      <c r="E306" s="27" t="s">
        <v>554</v>
      </c>
      <c r="F306" s="27"/>
      <c r="G306" s="28">
        <f>G307+G309</f>
        <v>17205.4</v>
      </c>
      <c r="H306" s="28">
        <f>H307+H309</f>
        <v>17083.1</v>
      </c>
      <c r="I306" s="12">
        <f t="shared" si="21"/>
        <v>99.28917665384121</v>
      </c>
      <c r="J306" s="26"/>
    </row>
    <row r="307" spans="1:10" ht="33" customHeight="1">
      <c r="A307" s="168" t="s">
        <v>19</v>
      </c>
      <c r="B307" s="169"/>
      <c r="C307" s="27" t="s">
        <v>59</v>
      </c>
      <c r="D307" s="27" t="s">
        <v>123</v>
      </c>
      <c r="E307" s="27" t="s">
        <v>554</v>
      </c>
      <c r="F307" s="27" t="s">
        <v>20</v>
      </c>
      <c r="G307" s="28">
        <f>G308</f>
        <v>15280.4</v>
      </c>
      <c r="H307" s="28">
        <f>H308</f>
        <v>15159.1</v>
      </c>
      <c r="I307" s="12">
        <f t="shared" si="21"/>
        <v>99.20617261328239</v>
      </c>
      <c r="J307" s="26"/>
    </row>
    <row r="308" spans="1:10" ht="47.25" customHeight="1">
      <c r="A308" s="168" t="s">
        <v>21</v>
      </c>
      <c r="B308" s="169"/>
      <c r="C308" s="27" t="s">
        <v>59</v>
      </c>
      <c r="D308" s="27" t="s">
        <v>123</v>
      </c>
      <c r="E308" s="27" t="s">
        <v>554</v>
      </c>
      <c r="F308" s="27" t="s">
        <v>22</v>
      </c>
      <c r="G308" s="28">
        <f>'Прил 4'!H818</f>
        <v>15280.4</v>
      </c>
      <c r="H308" s="28">
        <f>'Прил 4'!I818</f>
        <v>15159.1</v>
      </c>
      <c r="I308" s="12">
        <f t="shared" si="21"/>
        <v>99.20617261328239</v>
      </c>
      <c r="J308" s="26"/>
    </row>
    <row r="309" spans="1:10" ht="15" customHeight="1">
      <c r="A309" s="168" t="s">
        <v>78</v>
      </c>
      <c r="B309" s="169"/>
      <c r="C309" s="27" t="s">
        <v>59</v>
      </c>
      <c r="D309" s="27" t="s">
        <v>123</v>
      </c>
      <c r="E309" s="27" t="s">
        <v>554</v>
      </c>
      <c r="F309" s="27" t="s">
        <v>79</v>
      </c>
      <c r="G309" s="28">
        <f>G310</f>
        <v>1925</v>
      </c>
      <c r="H309" s="28">
        <f>H310</f>
        <v>1924</v>
      </c>
      <c r="I309" s="12">
        <f t="shared" si="21"/>
        <v>99.94805194805195</v>
      </c>
      <c r="J309" s="26"/>
    </row>
    <row r="310" spans="1:10" ht="15" customHeight="1">
      <c r="A310" s="168" t="s">
        <v>402</v>
      </c>
      <c r="B310" s="169"/>
      <c r="C310" s="27" t="s">
        <v>59</v>
      </c>
      <c r="D310" s="27" t="s">
        <v>123</v>
      </c>
      <c r="E310" s="27" t="s">
        <v>554</v>
      </c>
      <c r="F310" s="27" t="s">
        <v>403</v>
      </c>
      <c r="G310" s="28">
        <f>'Прил 4'!H820</f>
        <v>1925</v>
      </c>
      <c r="H310" s="28">
        <f>'Прил 4'!I820</f>
        <v>1924</v>
      </c>
      <c r="I310" s="12">
        <f t="shared" si="21"/>
        <v>99.94805194805195</v>
      </c>
      <c r="J310" s="26"/>
    </row>
    <row r="311" spans="1:10" ht="15" customHeight="1">
      <c r="A311" s="166" t="s">
        <v>210</v>
      </c>
      <c r="B311" s="167"/>
      <c r="C311" s="24" t="s">
        <v>59</v>
      </c>
      <c r="D311" s="24" t="s">
        <v>163</v>
      </c>
      <c r="E311" s="24"/>
      <c r="F311" s="24"/>
      <c r="G311" s="25">
        <f>G312+G321+G334+G341+G348</f>
        <v>128740.9</v>
      </c>
      <c r="H311" s="25">
        <f>H312+H321+H334+H341+H348</f>
        <v>128675.1</v>
      </c>
      <c r="I311" s="9">
        <f t="shared" si="21"/>
        <v>99.94888959141967</v>
      </c>
      <c r="J311" s="26"/>
    </row>
    <row r="312" spans="1:10" ht="31.5" customHeight="1">
      <c r="A312" s="168" t="s">
        <v>205</v>
      </c>
      <c r="B312" s="169"/>
      <c r="C312" s="27" t="s">
        <v>59</v>
      </c>
      <c r="D312" s="27" t="s">
        <v>163</v>
      </c>
      <c r="E312" s="27" t="s">
        <v>206</v>
      </c>
      <c r="F312" s="27"/>
      <c r="G312" s="28">
        <f>G313+G317</f>
        <v>8391.7</v>
      </c>
      <c r="H312" s="28">
        <f>H313+H317</f>
        <v>8391</v>
      </c>
      <c r="I312" s="12">
        <f t="shared" si="21"/>
        <v>99.99165842439552</v>
      </c>
      <c r="J312" s="26"/>
    </row>
    <row r="313" spans="1:10" ht="31.5" customHeight="1">
      <c r="A313" s="168" t="s">
        <v>11</v>
      </c>
      <c r="B313" s="169"/>
      <c r="C313" s="27" t="s">
        <v>59</v>
      </c>
      <c r="D313" s="27" t="s">
        <v>163</v>
      </c>
      <c r="E313" s="27" t="s">
        <v>207</v>
      </c>
      <c r="F313" s="27"/>
      <c r="G313" s="28">
        <f aca="true" t="shared" si="24" ref="G313:H315">G314</f>
        <v>891.7</v>
      </c>
      <c r="H313" s="28">
        <f t="shared" si="24"/>
        <v>891</v>
      </c>
      <c r="I313" s="12">
        <f t="shared" si="21"/>
        <v>99.92149826174722</v>
      </c>
      <c r="J313" s="26"/>
    </row>
    <row r="314" spans="1:10" ht="36" customHeight="1">
      <c r="A314" s="168" t="s">
        <v>208</v>
      </c>
      <c r="B314" s="169"/>
      <c r="C314" s="27" t="s">
        <v>59</v>
      </c>
      <c r="D314" s="27" t="s">
        <v>163</v>
      </c>
      <c r="E314" s="27" t="s">
        <v>209</v>
      </c>
      <c r="F314" s="27"/>
      <c r="G314" s="28">
        <f t="shared" si="24"/>
        <v>891.7</v>
      </c>
      <c r="H314" s="28">
        <f t="shared" si="24"/>
        <v>891</v>
      </c>
      <c r="I314" s="12">
        <f t="shared" si="21"/>
        <v>99.92149826174722</v>
      </c>
      <c r="J314" s="26"/>
    </row>
    <row r="315" spans="1:10" ht="33" customHeight="1">
      <c r="A315" s="168" t="s">
        <v>19</v>
      </c>
      <c r="B315" s="169"/>
      <c r="C315" s="27" t="s">
        <v>59</v>
      </c>
      <c r="D315" s="27" t="s">
        <v>163</v>
      </c>
      <c r="E315" s="27" t="s">
        <v>209</v>
      </c>
      <c r="F315" s="27" t="s">
        <v>20</v>
      </c>
      <c r="G315" s="28">
        <f t="shared" si="24"/>
        <v>891.7</v>
      </c>
      <c r="H315" s="28">
        <f t="shared" si="24"/>
        <v>891</v>
      </c>
      <c r="I315" s="12">
        <f t="shared" si="21"/>
        <v>99.92149826174722</v>
      </c>
      <c r="J315" s="26"/>
    </row>
    <row r="316" spans="1:10" ht="47.25" customHeight="1">
      <c r="A316" s="168" t="s">
        <v>21</v>
      </c>
      <c r="B316" s="169"/>
      <c r="C316" s="27" t="s">
        <v>59</v>
      </c>
      <c r="D316" s="27" t="s">
        <v>163</v>
      </c>
      <c r="E316" s="27" t="s">
        <v>209</v>
      </c>
      <c r="F316" s="27" t="s">
        <v>22</v>
      </c>
      <c r="G316" s="28">
        <f>'Прил 4'!H826</f>
        <v>891.7</v>
      </c>
      <c r="H316" s="28">
        <f>'Прил 4'!I826</f>
        <v>891</v>
      </c>
      <c r="I316" s="12">
        <f t="shared" si="21"/>
        <v>99.92149826174722</v>
      </c>
      <c r="J316" s="26"/>
    </row>
    <row r="317" spans="1:10" ht="31.5" customHeight="1">
      <c r="A317" s="168" t="s">
        <v>211</v>
      </c>
      <c r="B317" s="169"/>
      <c r="C317" s="27" t="s">
        <v>59</v>
      </c>
      <c r="D317" s="27" t="s">
        <v>163</v>
      </c>
      <c r="E317" s="27" t="s">
        <v>212</v>
      </c>
      <c r="F317" s="27"/>
      <c r="G317" s="28">
        <f aca="true" t="shared" si="25" ref="G317:H319">G318</f>
        <v>7500</v>
      </c>
      <c r="H317" s="28">
        <f t="shared" si="25"/>
        <v>7500</v>
      </c>
      <c r="I317" s="12">
        <f t="shared" si="21"/>
        <v>100</v>
      </c>
      <c r="J317" s="26"/>
    </row>
    <row r="318" spans="1:10" ht="65.25" customHeight="1">
      <c r="A318" s="168" t="s">
        <v>213</v>
      </c>
      <c r="B318" s="169"/>
      <c r="C318" s="27" t="s">
        <v>59</v>
      </c>
      <c r="D318" s="27" t="s">
        <v>163</v>
      </c>
      <c r="E318" s="27" t="s">
        <v>214</v>
      </c>
      <c r="F318" s="27"/>
      <c r="G318" s="28">
        <f t="shared" si="25"/>
        <v>7500</v>
      </c>
      <c r="H318" s="28">
        <f t="shared" si="25"/>
        <v>7500</v>
      </c>
      <c r="I318" s="12">
        <f t="shared" si="21"/>
        <v>100</v>
      </c>
      <c r="J318" s="26"/>
    </row>
    <row r="319" spans="1:10" ht="34.5" customHeight="1">
      <c r="A319" s="168" t="s">
        <v>19</v>
      </c>
      <c r="B319" s="169"/>
      <c r="C319" s="27" t="s">
        <v>59</v>
      </c>
      <c r="D319" s="27" t="s">
        <v>163</v>
      </c>
      <c r="E319" s="27" t="s">
        <v>214</v>
      </c>
      <c r="F319" s="27" t="s">
        <v>20</v>
      </c>
      <c r="G319" s="28">
        <f t="shared" si="25"/>
        <v>7500</v>
      </c>
      <c r="H319" s="28">
        <f t="shared" si="25"/>
        <v>7500</v>
      </c>
      <c r="I319" s="12">
        <f t="shared" si="21"/>
        <v>100</v>
      </c>
      <c r="J319" s="26"/>
    </row>
    <row r="320" spans="1:10" ht="47.25" customHeight="1">
      <c r="A320" s="168" t="s">
        <v>21</v>
      </c>
      <c r="B320" s="169"/>
      <c r="C320" s="27" t="s">
        <v>59</v>
      </c>
      <c r="D320" s="27" t="s">
        <v>163</v>
      </c>
      <c r="E320" s="27" t="s">
        <v>214</v>
      </c>
      <c r="F320" s="27" t="s">
        <v>22</v>
      </c>
      <c r="G320" s="28">
        <f>'Прил 4'!H830</f>
        <v>7500</v>
      </c>
      <c r="H320" s="28">
        <f>'Прил 4'!I830</f>
        <v>7500</v>
      </c>
      <c r="I320" s="12">
        <f t="shared" si="21"/>
        <v>100</v>
      </c>
      <c r="J320" s="26"/>
    </row>
    <row r="321" spans="1:10" ht="47.25" customHeight="1">
      <c r="A321" s="168" t="s">
        <v>261</v>
      </c>
      <c r="B321" s="169"/>
      <c r="C321" s="27" t="s">
        <v>59</v>
      </c>
      <c r="D321" s="27" t="s">
        <v>163</v>
      </c>
      <c r="E321" s="27" t="s">
        <v>262</v>
      </c>
      <c r="F321" s="27"/>
      <c r="G321" s="28">
        <f>G322+G331</f>
        <v>100065</v>
      </c>
      <c r="H321" s="28">
        <f>H322+H331</f>
        <v>100000</v>
      </c>
      <c r="I321" s="12">
        <f t="shared" si="21"/>
        <v>99.93504222255534</v>
      </c>
      <c r="J321" s="26"/>
    </row>
    <row r="322" spans="1:10" ht="63" customHeight="1">
      <c r="A322" s="168" t="s">
        <v>263</v>
      </c>
      <c r="B322" s="169"/>
      <c r="C322" s="27" t="s">
        <v>59</v>
      </c>
      <c r="D322" s="27" t="s">
        <v>163</v>
      </c>
      <c r="E322" s="27" t="s">
        <v>264</v>
      </c>
      <c r="F322" s="27"/>
      <c r="G322" s="28">
        <f>G323+G328</f>
        <v>100010</v>
      </c>
      <c r="H322" s="28">
        <f>H323+H328</f>
        <v>100000</v>
      </c>
      <c r="I322" s="12">
        <f t="shared" si="21"/>
        <v>99.9900009999</v>
      </c>
      <c r="J322" s="26"/>
    </row>
    <row r="323" spans="1:10" ht="93" customHeight="1">
      <c r="A323" s="168" t="s">
        <v>265</v>
      </c>
      <c r="B323" s="169"/>
      <c r="C323" s="27" t="s">
        <v>59</v>
      </c>
      <c r="D323" s="27" t="s">
        <v>163</v>
      </c>
      <c r="E323" s="27" t="s">
        <v>266</v>
      </c>
      <c r="F323" s="27"/>
      <c r="G323" s="28">
        <f>G324+G326</f>
        <v>100000</v>
      </c>
      <c r="H323" s="28">
        <f>H324+H326</f>
        <v>100000</v>
      </c>
      <c r="I323" s="12">
        <f t="shared" si="21"/>
        <v>100</v>
      </c>
      <c r="J323" s="26"/>
    </row>
    <row r="324" spans="1:10" ht="33" customHeight="1">
      <c r="A324" s="168" t="s">
        <v>19</v>
      </c>
      <c r="B324" s="169"/>
      <c r="C324" s="27" t="s">
        <v>59</v>
      </c>
      <c r="D324" s="27" t="s">
        <v>163</v>
      </c>
      <c r="E324" s="27" t="s">
        <v>266</v>
      </c>
      <c r="F324" s="27" t="s">
        <v>20</v>
      </c>
      <c r="G324" s="28">
        <f>G325</f>
        <v>66786.6</v>
      </c>
      <c r="H324" s="28">
        <f>H325</f>
        <v>66786.6</v>
      </c>
      <c r="I324" s="12">
        <f t="shared" si="21"/>
        <v>100</v>
      </c>
      <c r="J324" s="26"/>
    </row>
    <row r="325" spans="1:10" ht="47.25" customHeight="1">
      <c r="A325" s="168" t="s">
        <v>21</v>
      </c>
      <c r="B325" s="169"/>
      <c r="C325" s="27" t="s">
        <v>59</v>
      </c>
      <c r="D325" s="27" t="s">
        <v>163</v>
      </c>
      <c r="E325" s="27" t="s">
        <v>266</v>
      </c>
      <c r="F325" s="27" t="s">
        <v>22</v>
      </c>
      <c r="G325" s="28">
        <f>'Прил 4'!H835</f>
        <v>66786.6</v>
      </c>
      <c r="H325" s="28">
        <f>'Прил 4'!I835</f>
        <v>66786.6</v>
      </c>
      <c r="I325" s="12">
        <f t="shared" si="21"/>
        <v>100</v>
      </c>
      <c r="J325" s="26"/>
    </row>
    <row r="326" spans="1:10" ht="47.25" customHeight="1">
      <c r="A326" s="168" t="s">
        <v>33</v>
      </c>
      <c r="B326" s="169"/>
      <c r="C326" s="27" t="s">
        <v>59</v>
      </c>
      <c r="D326" s="27" t="s">
        <v>163</v>
      </c>
      <c r="E326" s="27" t="s">
        <v>266</v>
      </c>
      <c r="F326" s="27" t="s">
        <v>34</v>
      </c>
      <c r="G326" s="28">
        <f>G327</f>
        <v>33213.4</v>
      </c>
      <c r="H326" s="28">
        <f>H327</f>
        <v>33213.4</v>
      </c>
      <c r="I326" s="12">
        <f t="shared" si="21"/>
        <v>100</v>
      </c>
      <c r="J326" s="26"/>
    </row>
    <row r="327" spans="1:10" ht="15" customHeight="1">
      <c r="A327" s="168" t="s">
        <v>35</v>
      </c>
      <c r="B327" s="169"/>
      <c r="C327" s="27" t="s">
        <v>59</v>
      </c>
      <c r="D327" s="27" t="s">
        <v>163</v>
      </c>
      <c r="E327" s="27" t="s">
        <v>266</v>
      </c>
      <c r="F327" s="27" t="s">
        <v>36</v>
      </c>
      <c r="G327" s="28">
        <f>'Прил 4'!H529</f>
        <v>33213.4</v>
      </c>
      <c r="H327" s="28">
        <f>'Прил 4'!I529</f>
        <v>33213.4</v>
      </c>
      <c r="I327" s="12">
        <f t="shared" si="21"/>
        <v>100</v>
      </c>
      <c r="J327" s="26"/>
    </row>
    <row r="328" spans="1:10" ht="47.25" customHeight="1">
      <c r="A328" s="168" t="s">
        <v>267</v>
      </c>
      <c r="B328" s="169"/>
      <c r="C328" s="27" t="s">
        <v>59</v>
      </c>
      <c r="D328" s="27" t="s">
        <v>163</v>
      </c>
      <c r="E328" s="27" t="s">
        <v>268</v>
      </c>
      <c r="F328" s="27"/>
      <c r="G328" s="28">
        <f>G329</f>
        <v>10</v>
      </c>
      <c r="H328" s="28">
        <f>H329</f>
        <v>0</v>
      </c>
      <c r="I328" s="12">
        <f t="shared" si="21"/>
        <v>0</v>
      </c>
      <c r="J328" s="26"/>
    </row>
    <row r="329" spans="1:10" ht="33" customHeight="1">
      <c r="A329" s="168" t="s">
        <v>19</v>
      </c>
      <c r="B329" s="169"/>
      <c r="C329" s="27" t="s">
        <v>59</v>
      </c>
      <c r="D329" s="27" t="s">
        <v>163</v>
      </c>
      <c r="E329" s="27" t="s">
        <v>268</v>
      </c>
      <c r="F329" s="27" t="s">
        <v>20</v>
      </c>
      <c r="G329" s="28">
        <f>G330</f>
        <v>10</v>
      </c>
      <c r="H329" s="28">
        <f>H330</f>
        <v>0</v>
      </c>
      <c r="I329" s="12">
        <f aca="true" t="shared" si="26" ref="I329:I392">H329/G329*100</f>
        <v>0</v>
      </c>
      <c r="J329" s="26"/>
    </row>
    <row r="330" spans="1:10" ht="47.25" customHeight="1">
      <c r="A330" s="168" t="s">
        <v>21</v>
      </c>
      <c r="B330" s="169"/>
      <c r="C330" s="27" t="s">
        <v>59</v>
      </c>
      <c r="D330" s="27" t="s">
        <v>163</v>
      </c>
      <c r="E330" s="27" t="s">
        <v>268</v>
      </c>
      <c r="F330" s="27" t="s">
        <v>22</v>
      </c>
      <c r="G330" s="28">
        <f>'Прил 4'!H838</f>
        <v>10</v>
      </c>
      <c r="H330" s="28">
        <f>'Прил 4'!I838</f>
        <v>0</v>
      </c>
      <c r="I330" s="12">
        <f t="shared" si="26"/>
        <v>0</v>
      </c>
      <c r="J330" s="26"/>
    </row>
    <row r="331" spans="1:10" ht="31.5" customHeight="1">
      <c r="A331" s="168" t="s">
        <v>269</v>
      </c>
      <c r="B331" s="169"/>
      <c r="C331" s="27" t="s">
        <v>59</v>
      </c>
      <c r="D331" s="27" t="s">
        <v>163</v>
      </c>
      <c r="E331" s="27" t="s">
        <v>270</v>
      </c>
      <c r="F331" s="27"/>
      <c r="G331" s="28">
        <f>G332</f>
        <v>55</v>
      </c>
      <c r="H331" s="28">
        <f>H332</f>
        <v>0</v>
      </c>
      <c r="I331" s="12">
        <f t="shared" si="26"/>
        <v>0</v>
      </c>
      <c r="J331" s="26"/>
    </row>
    <row r="332" spans="1:10" ht="32.25" customHeight="1">
      <c r="A332" s="168" t="s">
        <v>19</v>
      </c>
      <c r="B332" s="169"/>
      <c r="C332" s="27" t="s">
        <v>59</v>
      </c>
      <c r="D332" s="27" t="s">
        <v>163</v>
      </c>
      <c r="E332" s="27" t="s">
        <v>270</v>
      </c>
      <c r="F332" s="27" t="s">
        <v>20</v>
      </c>
      <c r="G332" s="28">
        <f>G333</f>
        <v>55</v>
      </c>
      <c r="H332" s="28">
        <f>H333</f>
        <v>0</v>
      </c>
      <c r="I332" s="12">
        <f t="shared" si="26"/>
        <v>0</v>
      </c>
      <c r="J332" s="26"/>
    </row>
    <row r="333" spans="1:10" ht="47.25" customHeight="1">
      <c r="A333" s="168" t="s">
        <v>21</v>
      </c>
      <c r="B333" s="169"/>
      <c r="C333" s="27" t="s">
        <v>59</v>
      </c>
      <c r="D333" s="27" t="s">
        <v>163</v>
      </c>
      <c r="E333" s="27" t="s">
        <v>270</v>
      </c>
      <c r="F333" s="27" t="s">
        <v>22</v>
      </c>
      <c r="G333" s="28">
        <f>'Прил 4'!H841</f>
        <v>55</v>
      </c>
      <c r="H333" s="28">
        <f>'Прил 4'!I841</f>
        <v>0</v>
      </c>
      <c r="I333" s="12">
        <f t="shared" si="26"/>
        <v>0</v>
      </c>
      <c r="J333" s="26"/>
    </row>
    <row r="334" spans="1:10" ht="15" customHeight="1">
      <c r="A334" s="168" t="s">
        <v>555</v>
      </c>
      <c r="B334" s="169"/>
      <c r="C334" s="27" t="s">
        <v>59</v>
      </c>
      <c r="D334" s="27" t="s">
        <v>163</v>
      </c>
      <c r="E334" s="27" t="s">
        <v>556</v>
      </c>
      <c r="F334" s="27"/>
      <c r="G334" s="28">
        <f>G335+G338</f>
        <v>11643.9</v>
      </c>
      <c r="H334" s="28">
        <f>H335+H338</f>
        <v>11643.8</v>
      </c>
      <c r="I334" s="12">
        <f t="shared" si="26"/>
        <v>99.99914118121936</v>
      </c>
      <c r="J334" s="26"/>
    </row>
    <row r="335" spans="1:10" ht="15" customHeight="1">
      <c r="A335" s="168" t="s">
        <v>557</v>
      </c>
      <c r="B335" s="169"/>
      <c r="C335" s="27" t="s">
        <v>59</v>
      </c>
      <c r="D335" s="27" t="s">
        <v>163</v>
      </c>
      <c r="E335" s="27" t="s">
        <v>558</v>
      </c>
      <c r="F335" s="27"/>
      <c r="G335" s="28">
        <f>G336</f>
        <v>3392.4</v>
      </c>
      <c r="H335" s="28">
        <f>H336</f>
        <v>3392.3</v>
      </c>
      <c r="I335" s="12">
        <f t="shared" si="26"/>
        <v>99.99705223440633</v>
      </c>
      <c r="J335" s="26"/>
    </row>
    <row r="336" spans="1:10" ht="33" customHeight="1">
      <c r="A336" s="168" t="s">
        <v>19</v>
      </c>
      <c r="B336" s="169"/>
      <c r="C336" s="27" t="s">
        <v>59</v>
      </c>
      <c r="D336" s="27" t="s">
        <v>163</v>
      </c>
      <c r="E336" s="27" t="s">
        <v>558</v>
      </c>
      <c r="F336" s="27" t="s">
        <v>20</v>
      </c>
      <c r="G336" s="28">
        <f>G337</f>
        <v>3392.4</v>
      </c>
      <c r="H336" s="28">
        <f>H337</f>
        <v>3392.3</v>
      </c>
      <c r="I336" s="12">
        <f t="shared" si="26"/>
        <v>99.99705223440633</v>
      </c>
      <c r="J336" s="26"/>
    </row>
    <row r="337" spans="1:10" ht="47.25" customHeight="1">
      <c r="A337" s="168" t="s">
        <v>21</v>
      </c>
      <c r="B337" s="169"/>
      <c r="C337" s="27" t="s">
        <v>59</v>
      </c>
      <c r="D337" s="27" t="s">
        <v>163</v>
      </c>
      <c r="E337" s="27" t="s">
        <v>558</v>
      </c>
      <c r="F337" s="27" t="s">
        <v>22</v>
      </c>
      <c r="G337" s="28">
        <f>'Прил 4'!H845</f>
        <v>3392.4</v>
      </c>
      <c r="H337" s="28">
        <f>'Прил 4'!I845</f>
        <v>3392.3</v>
      </c>
      <c r="I337" s="12">
        <f t="shared" si="26"/>
        <v>99.99705223440633</v>
      </c>
      <c r="J337" s="26"/>
    </row>
    <row r="338" spans="1:10" ht="15" customHeight="1">
      <c r="A338" s="168" t="s">
        <v>559</v>
      </c>
      <c r="B338" s="169"/>
      <c r="C338" s="27" t="s">
        <v>59</v>
      </c>
      <c r="D338" s="27" t="s">
        <v>163</v>
      </c>
      <c r="E338" s="27" t="s">
        <v>560</v>
      </c>
      <c r="F338" s="27"/>
      <c r="G338" s="28">
        <f>G339</f>
        <v>8251.5</v>
      </c>
      <c r="H338" s="28">
        <f>H339</f>
        <v>8251.5</v>
      </c>
      <c r="I338" s="12">
        <f t="shared" si="26"/>
        <v>100</v>
      </c>
      <c r="J338" s="26"/>
    </row>
    <row r="339" spans="1:10" ht="30.75" customHeight="1">
      <c r="A339" s="168" t="s">
        <v>19</v>
      </c>
      <c r="B339" s="169"/>
      <c r="C339" s="27" t="s">
        <v>59</v>
      </c>
      <c r="D339" s="27" t="s">
        <v>163</v>
      </c>
      <c r="E339" s="27" t="s">
        <v>560</v>
      </c>
      <c r="F339" s="27" t="s">
        <v>20</v>
      </c>
      <c r="G339" s="28">
        <f>G340</f>
        <v>8251.5</v>
      </c>
      <c r="H339" s="28">
        <f>H340</f>
        <v>8251.5</v>
      </c>
      <c r="I339" s="12">
        <f t="shared" si="26"/>
        <v>100</v>
      </c>
      <c r="J339" s="26"/>
    </row>
    <row r="340" spans="1:10" ht="47.25" customHeight="1">
      <c r="A340" s="168" t="s">
        <v>21</v>
      </c>
      <c r="B340" s="169"/>
      <c r="C340" s="27" t="s">
        <v>59</v>
      </c>
      <c r="D340" s="27" t="s">
        <v>163</v>
      </c>
      <c r="E340" s="27" t="s">
        <v>560</v>
      </c>
      <c r="F340" s="27" t="s">
        <v>22</v>
      </c>
      <c r="G340" s="28">
        <f>'Прил 4'!H848</f>
        <v>8251.5</v>
      </c>
      <c r="H340" s="28">
        <f>'Прил 4'!I848</f>
        <v>8251.5</v>
      </c>
      <c r="I340" s="12">
        <f t="shared" si="26"/>
        <v>100</v>
      </c>
      <c r="J340" s="26"/>
    </row>
    <row r="341" spans="1:10" ht="31.5" customHeight="1">
      <c r="A341" s="168" t="s">
        <v>561</v>
      </c>
      <c r="B341" s="169"/>
      <c r="C341" s="27" t="s">
        <v>59</v>
      </c>
      <c r="D341" s="27" t="s">
        <v>163</v>
      </c>
      <c r="E341" s="27" t="s">
        <v>562</v>
      </c>
      <c r="F341" s="27"/>
      <c r="G341" s="28">
        <f>G342+G345</f>
        <v>6212.1</v>
      </c>
      <c r="H341" s="28">
        <f>H342+H345</f>
        <v>6212.1</v>
      </c>
      <c r="I341" s="12">
        <f t="shared" si="26"/>
        <v>100</v>
      </c>
      <c r="J341" s="26"/>
    </row>
    <row r="342" spans="1:10" ht="33" customHeight="1">
      <c r="A342" s="168" t="s">
        <v>472</v>
      </c>
      <c r="B342" s="169"/>
      <c r="C342" s="27" t="s">
        <v>59</v>
      </c>
      <c r="D342" s="27" t="s">
        <v>163</v>
      </c>
      <c r="E342" s="27" t="s">
        <v>563</v>
      </c>
      <c r="F342" s="27"/>
      <c r="G342" s="28">
        <f>G343</f>
        <v>6072.1</v>
      </c>
      <c r="H342" s="28">
        <f>H343</f>
        <v>6072.1</v>
      </c>
      <c r="I342" s="12">
        <f t="shared" si="26"/>
        <v>100</v>
      </c>
      <c r="J342" s="26"/>
    </row>
    <row r="343" spans="1:10" ht="47.25" customHeight="1">
      <c r="A343" s="168" t="s">
        <v>33</v>
      </c>
      <c r="B343" s="169"/>
      <c r="C343" s="27" t="s">
        <v>59</v>
      </c>
      <c r="D343" s="27" t="s">
        <v>163</v>
      </c>
      <c r="E343" s="27" t="s">
        <v>563</v>
      </c>
      <c r="F343" s="27" t="s">
        <v>34</v>
      </c>
      <c r="G343" s="28">
        <f>G344</f>
        <v>6072.1</v>
      </c>
      <c r="H343" s="28">
        <f>H344</f>
        <v>6072.1</v>
      </c>
      <c r="I343" s="12">
        <f t="shared" si="26"/>
        <v>100</v>
      </c>
      <c r="J343" s="26"/>
    </row>
    <row r="344" spans="1:10" ht="18.75" customHeight="1">
      <c r="A344" s="168" t="s">
        <v>497</v>
      </c>
      <c r="B344" s="169"/>
      <c r="C344" s="27" t="s">
        <v>59</v>
      </c>
      <c r="D344" s="27" t="s">
        <v>163</v>
      </c>
      <c r="E344" s="27" t="s">
        <v>563</v>
      </c>
      <c r="F344" s="27" t="s">
        <v>498</v>
      </c>
      <c r="G344" s="28">
        <f>'Прил 4'!H852</f>
        <v>6072.1</v>
      </c>
      <c r="H344" s="28">
        <f>'Прил 4'!I852</f>
        <v>6072.1</v>
      </c>
      <c r="I344" s="12">
        <f t="shared" si="26"/>
        <v>100</v>
      </c>
      <c r="J344" s="26"/>
    </row>
    <row r="345" spans="1:10" ht="15" customHeight="1">
      <c r="A345" s="168" t="s">
        <v>564</v>
      </c>
      <c r="B345" s="169"/>
      <c r="C345" s="27" t="s">
        <v>59</v>
      </c>
      <c r="D345" s="27" t="s">
        <v>163</v>
      </c>
      <c r="E345" s="27" t="s">
        <v>565</v>
      </c>
      <c r="F345" s="27"/>
      <c r="G345" s="28">
        <f>G346</f>
        <v>140</v>
      </c>
      <c r="H345" s="28">
        <f>H346</f>
        <v>140</v>
      </c>
      <c r="I345" s="12">
        <f t="shared" si="26"/>
        <v>100</v>
      </c>
      <c r="J345" s="26"/>
    </row>
    <row r="346" spans="1:10" ht="32.25" customHeight="1">
      <c r="A346" s="168" t="s">
        <v>19</v>
      </c>
      <c r="B346" s="169"/>
      <c r="C346" s="27" t="s">
        <v>59</v>
      </c>
      <c r="D346" s="27" t="s">
        <v>163</v>
      </c>
      <c r="E346" s="27" t="s">
        <v>565</v>
      </c>
      <c r="F346" s="27" t="s">
        <v>20</v>
      </c>
      <c r="G346" s="28">
        <f>G347</f>
        <v>140</v>
      </c>
      <c r="H346" s="28">
        <f>H347</f>
        <v>140</v>
      </c>
      <c r="I346" s="12">
        <f t="shared" si="26"/>
        <v>100</v>
      </c>
      <c r="J346" s="26"/>
    </row>
    <row r="347" spans="1:10" ht="47.25" customHeight="1">
      <c r="A347" s="168" t="s">
        <v>21</v>
      </c>
      <c r="B347" s="169"/>
      <c r="C347" s="27" t="s">
        <v>59</v>
      </c>
      <c r="D347" s="27" t="s">
        <v>163</v>
      </c>
      <c r="E347" s="27" t="s">
        <v>565</v>
      </c>
      <c r="F347" s="27" t="s">
        <v>22</v>
      </c>
      <c r="G347" s="28">
        <f>'Прил 4'!H855</f>
        <v>140</v>
      </c>
      <c r="H347" s="28">
        <f>'Прил 4'!I855</f>
        <v>140</v>
      </c>
      <c r="I347" s="12">
        <f t="shared" si="26"/>
        <v>100</v>
      </c>
      <c r="J347" s="26"/>
    </row>
    <row r="348" spans="1:10" ht="78.75" customHeight="1">
      <c r="A348" s="168" t="s">
        <v>387</v>
      </c>
      <c r="B348" s="169"/>
      <c r="C348" s="27" t="s">
        <v>59</v>
      </c>
      <c r="D348" s="27" t="s">
        <v>163</v>
      </c>
      <c r="E348" s="27" t="s">
        <v>388</v>
      </c>
      <c r="F348" s="27"/>
      <c r="G348" s="28">
        <f>G349</f>
        <v>2428.2</v>
      </c>
      <c r="H348" s="28">
        <f>H349</f>
        <v>2428.2</v>
      </c>
      <c r="I348" s="12">
        <f t="shared" si="26"/>
        <v>100</v>
      </c>
      <c r="J348" s="26"/>
    </row>
    <row r="349" spans="1:10" ht="63" customHeight="1">
      <c r="A349" s="168" t="s">
        <v>566</v>
      </c>
      <c r="B349" s="169"/>
      <c r="C349" s="27" t="s">
        <v>59</v>
      </c>
      <c r="D349" s="27" t="s">
        <v>163</v>
      </c>
      <c r="E349" s="27" t="s">
        <v>567</v>
      </c>
      <c r="F349" s="27"/>
      <c r="G349" s="28">
        <f>G350+G353</f>
        <v>2428.2</v>
      </c>
      <c r="H349" s="28">
        <f>H350+H353</f>
        <v>2428.2</v>
      </c>
      <c r="I349" s="12">
        <f t="shared" si="26"/>
        <v>100</v>
      </c>
      <c r="J349" s="26"/>
    </row>
    <row r="350" spans="1:10" ht="47.25" customHeight="1">
      <c r="A350" s="168" t="s">
        <v>568</v>
      </c>
      <c r="B350" s="169"/>
      <c r="C350" s="27" t="s">
        <v>59</v>
      </c>
      <c r="D350" s="27" t="s">
        <v>163</v>
      </c>
      <c r="E350" s="27" t="s">
        <v>569</v>
      </c>
      <c r="F350" s="27"/>
      <c r="G350" s="28">
        <f>G351</f>
        <v>250</v>
      </c>
      <c r="H350" s="28">
        <f>H351</f>
        <v>250</v>
      </c>
      <c r="I350" s="12">
        <f t="shared" si="26"/>
        <v>100</v>
      </c>
      <c r="J350" s="26"/>
    </row>
    <row r="351" spans="1:10" ht="33" customHeight="1">
      <c r="A351" s="168" t="s">
        <v>19</v>
      </c>
      <c r="B351" s="169"/>
      <c r="C351" s="27" t="s">
        <v>59</v>
      </c>
      <c r="D351" s="27" t="s">
        <v>163</v>
      </c>
      <c r="E351" s="27" t="s">
        <v>569</v>
      </c>
      <c r="F351" s="27" t="s">
        <v>20</v>
      </c>
      <c r="G351" s="28">
        <f>G352</f>
        <v>250</v>
      </c>
      <c r="H351" s="28">
        <f>H352</f>
        <v>250</v>
      </c>
      <c r="I351" s="12">
        <f t="shared" si="26"/>
        <v>100</v>
      </c>
      <c r="J351" s="26"/>
    </row>
    <row r="352" spans="1:10" ht="47.25" customHeight="1">
      <c r="A352" s="168" t="s">
        <v>21</v>
      </c>
      <c r="B352" s="169"/>
      <c r="C352" s="27" t="s">
        <v>59</v>
      </c>
      <c r="D352" s="27" t="s">
        <v>163</v>
      </c>
      <c r="E352" s="27" t="s">
        <v>569</v>
      </c>
      <c r="F352" s="27" t="s">
        <v>22</v>
      </c>
      <c r="G352" s="28">
        <f>'Прил 4'!H860</f>
        <v>250</v>
      </c>
      <c r="H352" s="28">
        <f>'Прил 4'!I860</f>
        <v>250</v>
      </c>
      <c r="I352" s="12">
        <f t="shared" si="26"/>
        <v>100</v>
      </c>
      <c r="J352" s="26"/>
    </row>
    <row r="353" spans="1:10" ht="63" customHeight="1">
      <c r="A353" s="168" t="s">
        <v>570</v>
      </c>
      <c r="B353" s="169"/>
      <c r="C353" s="27" t="s">
        <v>59</v>
      </c>
      <c r="D353" s="27" t="s">
        <v>163</v>
      </c>
      <c r="E353" s="27" t="s">
        <v>571</v>
      </c>
      <c r="F353" s="27"/>
      <c r="G353" s="28">
        <f>G354</f>
        <v>2178.2</v>
      </c>
      <c r="H353" s="28">
        <f>H354</f>
        <v>2178.2</v>
      </c>
      <c r="I353" s="12">
        <f t="shared" si="26"/>
        <v>100</v>
      </c>
      <c r="J353" s="26"/>
    </row>
    <row r="354" spans="1:10" ht="33" customHeight="1">
      <c r="A354" s="168" t="s">
        <v>19</v>
      </c>
      <c r="B354" s="169"/>
      <c r="C354" s="27" t="s">
        <v>59</v>
      </c>
      <c r="D354" s="27" t="s">
        <v>163</v>
      </c>
      <c r="E354" s="27" t="s">
        <v>571</v>
      </c>
      <c r="F354" s="27" t="s">
        <v>20</v>
      </c>
      <c r="G354" s="28">
        <f>G355</f>
        <v>2178.2</v>
      </c>
      <c r="H354" s="28">
        <f>H355</f>
        <v>2178.2</v>
      </c>
      <c r="I354" s="12">
        <f t="shared" si="26"/>
        <v>100</v>
      </c>
      <c r="J354" s="26"/>
    </row>
    <row r="355" spans="1:10" ht="47.25" customHeight="1">
      <c r="A355" s="168" t="s">
        <v>21</v>
      </c>
      <c r="B355" s="169"/>
      <c r="C355" s="27" t="s">
        <v>59</v>
      </c>
      <c r="D355" s="27" t="s">
        <v>163</v>
      </c>
      <c r="E355" s="27" t="s">
        <v>571</v>
      </c>
      <c r="F355" s="27" t="s">
        <v>22</v>
      </c>
      <c r="G355" s="28">
        <f>'Прил 4'!H863</f>
        <v>2178.2</v>
      </c>
      <c r="H355" s="28">
        <f>'Прил 4'!I863</f>
        <v>2178.2</v>
      </c>
      <c r="I355" s="12">
        <f t="shared" si="26"/>
        <v>100</v>
      </c>
      <c r="J355" s="26"/>
    </row>
    <row r="356" spans="1:10" ht="31.5" customHeight="1">
      <c r="A356" s="166" t="s">
        <v>437</v>
      </c>
      <c r="B356" s="167"/>
      <c r="C356" s="24" t="s">
        <v>59</v>
      </c>
      <c r="D356" s="24" t="s">
        <v>59</v>
      </c>
      <c r="E356" s="24"/>
      <c r="F356" s="24"/>
      <c r="G356" s="25">
        <f aca="true" t="shared" si="27" ref="G356:H358">G357</f>
        <v>22360.8</v>
      </c>
      <c r="H356" s="25">
        <f t="shared" si="27"/>
        <v>80</v>
      </c>
      <c r="I356" s="9">
        <f t="shared" si="26"/>
        <v>0.35776895281027515</v>
      </c>
      <c r="J356" s="26"/>
    </row>
    <row r="357" spans="1:10" ht="15" customHeight="1">
      <c r="A357" s="168" t="s">
        <v>438</v>
      </c>
      <c r="B357" s="169"/>
      <c r="C357" s="27" t="s">
        <v>59</v>
      </c>
      <c r="D357" s="27" t="s">
        <v>59</v>
      </c>
      <c r="E357" s="27" t="s">
        <v>439</v>
      </c>
      <c r="F357" s="27"/>
      <c r="G357" s="28">
        <f t="shared" si="27"/>
        <v>22360.8</v>
      </c>
      <c r="H357" s="28">
        <f t="shared" si="27"/>
        <v>80</v>
      </c>
      <c r="I357" s="12">
        <f t="shared" si="26"/>
        <v>0.35776895281027515</v>
      </c>
      <c r="J357" s="26"/>
    </row>
    <row r="358" spans="1:10" ht="32.25" customHeight="1">
      <c r="A358" s="168" t="s">
        <v>440</v>
      </c>
      <c r="B358" s="169"/>
      <c r="C358" s="27" t="s">
        <v>59</v>
      </c>
      <c r="D358" s="27" t="s">
        <v>59</v>
      </c>
      <c r="E358" s="27" t="s">
        <v>441</v>
      </c>
      <c r="F358" s="27"/>
      <c r="G358" s="28">
        <f t="shared" si="27"/>
        <v>22360.8</v>
      </c>
      <c r="H358" s="28">
        <f t="shared" si="27"/>
        <v>80</v>
      </c>
      <c r="I358" s="12">
        <f t="shared" si="26"/>
        <v>0.35776895281027515</v>
      </c>
      <c r="J358" s="26"/>
    </row>
    <row r="359" spans="1:10" ht="15" customHeight="1">
      <c r="A359" s="168" t="s">
        <v>78</v>
      </c>
      <c r="B359" s="169"/>
      <c r="C359" s="27" t="s">
        <v>59</v>
      </c>
      <c r="D359" s="27" t="s">
        <v>59</v>
      </c>
      <c r="E359" s="27" t="s">
        <v>441</v>
      </c>
      <c r="F359" s="27" t="s">
        <v>79</v>
      </c>
      <c r="G359" s="28">
        <f>G360+G361</f>
        <v>22360.8</v>
      </c>
      <c r="H359" s="28">
        <f>H360+H361</f>
        <v>80</v>
      </c>
      <c r="I359" s="12">
        <f t="shared" si="26"/>
        <v>0.35776895281027515</v>
      </c>
      <c r="J359" s="26"/>
    </row>
    <row r="360" spans="1:10" ht="15" customHeight="1">
      <c r="A360" s="168" t="s">
        <v>402</v>
      </c>
      <c r="B360" s="169"/>
      <c r="C360" s="27" t="s">
        <v>59</v>
      </c>
      <c r="D360" s="27" t="s">
        <v>59</v>
      </c>
      <c r="E360" s="27" t="s">
        <v>441</v>
      </c>
      <c r="F360" s="27" t="s">
        <v>403</v>
      </c>
      <c r="G360" s="28">
        <f>'Прил 4'!H148</f>
        <v>80</v>
      </c>
      <c r="H360" s="28">
        <f>'Прил 4'!I148</f>
        <v>80</v>
      </c>
      <c r="I360" s="12">
        <f t="shared" si="26"/>
        <v>100</v>
      </c>
      <c r="J360" s="26"/>
    </row>
    <row r="361" spans="1:10" ht="66" customHeight="1">
      <c r="A361" s="168" t="s">
        <v>442</v>
      </c>
      <c r="B361" s="169"/>
      <c r="C361" s="27" t="s">
        <v>59</v>
      </c>
      <c r="D361" s="27" t="s">
        <v>59</v>
      </c>
      <c r="E361" s="27" t="s">
        <v>441</v>
      </c>
      <c r="F361" s="27" t="s">
        <v>443</v>
      </c>
      <c r="G361" s="28">
        <f>'Прил 4'!H149</f>
        <v>22280.8</v>
      </c>
      <c r="H361" s="28">
        <f>'Прил 4'!I149</f>
        <v>0</v>
      </c>
      <c r="I361" s="12">
        <f t="shared" si="26"/>
        <v>0</v>
      </c>
      <c r="J361" s="26"/>
    </row>
    <row r="362" spans="1:10" ht="15.75" customHeight="1">
      <c r="A362" s="166" t="s">
        <v>56</v>
      </c>
      <c r="B362" s="167"/>
      <c r="C362" s="24" t="s">
        <v>57</v>
      </c>
      <c r="D362" s="10" t="s">
        <v>583</v>
      </c>
      <c r="E362" s="24"/>
      <c r="F362" s="24"/>
      <c r="G362" s="25">
        <f>G363</f>
        <v>4859.9</v>
      </c>
      <c r="H362" s="25">
        <f>H363</f>
        <v>2018.3</v>
      </c>
      <c r="I362" s="9">
        <f t="shared" si="26"/>
        <v>41.52966110413795</v>
      </c>
      <c r="J362" s="26"/>
    </row>
    <row r="363" spans="1:10" ht="31.5" customHeight="1">
      <c r="A363" s="166" t="s">
        <v>58</v>
      </c>
      <c r="B363" s="167"/>
      <c r="C363" s="24" t="s">
        <v>57</v>
      </c>
      <c r="D363" s="24" t="s">
        <v>59</v>
      </c>
      <c r="E363" s="24"/>
      <c r="F363" s="24"/>
      <c r="G363" s="25">
        <f>G364+G373</f>
        <v>4859.9</v>
      </c>
      <c r="H363" s="25">
        <f>H364+H373</f>
        <v>2018.3</v>
      </c>
      <c r="I363" s="9">
        <f t="shared" si="26"/>
        <v>41.52966110413795</v>
      </c>
      <c r="J363" s="26"/>
    </row>
    <row r="364" spans="1:10" ht="46.5" customHeight="1">
      <c r="A364" s="168" t="s">
        <v>50</v>
      </c>
      <c r="B364" s="169"/>
      <c r="C364" s="27" t="s">
        <v>57</v>
      </c>
      <c r="D364" s="27" t="s">
        <v>59</v>
      </c>
      <c r="E364" s="27" t="s">
        <v>51</v>
      </c>
      <c r="F364" s="27"/>
      <c r="G364" s="28">
        <f>G365+G369</f>
        <v>3818.6</v>
      </c>
      <c r="H364" s="28">
        <f>H365+H369</f>
        <v>977</v>
      </c>
      <c r="I364" s="12">
        <f t="shared" si="26"/>
        <v>25.58529303933379</v>
      </c>
      <c r="J364" s="26"/>
    </row>
    <row r="365" spans="1:10" ht="47.25" customHeight="1">
      <c r="A365" s="168" t="s">
        <v>52</v>
      </c>
      <c r="B365" s="169"/>
      <c r="C365" s="27" t="s">
        <v>57</v>
      </c>
      <c r="D365" s="27" t="s">
        <v>59</v>
      </c>
      <c r="E365" s="27" t="s">
        <v>53</v>
      </c>
      <c r="F365" s="27"/>
      <c r="G365" s="28">
        <f aca="true" t="shared" si="28" ref="G365:H367">G366</f>
        <v>837</v>
      </c>
      <c r="H365" s="28">
        <f t="shared" si="28"/>
        <v>836.4</v>
      </c>
      <c r="I365" s="12">
        <f t="shared" si="26"/>
        <v>99.92831541218638</v>
      </c>
      <c r="J365" s="26"/>
    </row>
    <row r="366" spans="1:10" ht="31.5" customHeight="1">
      <c r="A366" s="168" t="s">
        <v>54</v>
      </c>
      <c r="B366" s="169"/>
      <c r="C366" s="27" t="s">
        <v>57</v>
      </c>
      <c r="D366" s="27" t="s">
        <v>59</v>
      </c>
      <c r="E366" s="27" t="s">
        <v>55</v>
      </c>
      <c r="F366" s="27"/>
      <c r="G366" s="28">
        <f t="shared" si="28"/>
        <v>837</v>
      </c>
      <c r="H366" s="28">
        <f t="shared" si="28"/>
        <v>836.4</v>
      </c>
      <c r="I366" s="12">
        <f t="shared" si="26"/>
        <v>99.92831541218638</v>
      </c>
      <c r="J366" s="26"/>
    </row>
    <row r="367" spans="1:10" ht="33.75" customHeight="1">
      <c r="A367" s="168" t="s">
        <v>19</v>
      </c>
      <c r="B367" s="169"/>
      <c r="C367" s="27" t="s">
        <v>57</v>
      </c>
      <c r="D367" s="27" t="s">
        <v>59</v>
      </c>
      <c r="E367" s="27" t="s">
        <v>55</v>
      </c>
      <c r="F367" s="27" t="s">
        <v>20</v>
      </c>
      <c r="G367" s="28">
        <f t="shared" si="28"/>
        <v>837</v>
      </c>
      <c r="H367" s="28">
        <f t="shared" si="28"/>
        <v>836.4</v>
      </c>
      <c r="I367" s="12">
        <f t="shared" si="26"/>
        <v>99.92831541218638</v>
      </c>
      <c r="J367" s="26"/>
    </row>
    <row r="368" spans="1:10" ht="47.25" customHeight="1">
      <c r="A368" s="168" t="s">
        <v>21</v>
      </c>
      <c r="B368" s="169"/>
      <c r="C368" s="27" t="s">
        <v>57</v>
      </c>
      <c r="D368" s="27" t="s">
        <v>59</v>
      </c>
      <c r="E368" s="27" t="s">
        <v>55</v>
      </c>
      <c r="F368" s="27" t="s">
        <v>22</v>
      </c>
      <c r="G368" s="28">
        <f>'Прил 4'!H870</f>
        <v>837</v>
      </c>
      <c r="H368" s="28">
        <f>'Прил 4'!I870</f>
        <v>836.4</v>
      </c>
      <c r="I368" s="12">
        <f t="shared" si="26"/>
        <v>99.92831541218638</v>
      </c>
      <c r="J368" s="26"/>
    </row>
    <row r="369" spans="1:10" ht="63" customHeight="1">
      <c r="A369" s="168" t="s">
        <v>60</v>
      </c>
      <c r="B369" s="169"/>
      <c r="C369" s="27" t="s">
        <v>57</v>
      </c>
      <c r="D369" s="27" t="s">
        <v>59</v>
      </c>
      <c r="E369" s="27" t="s">
        <v>61</v>
      </c>
      <c r="F369" s="27"/>
      <c r="G369" s="28">
        <f aca="true" t="shared" si="29" ref="G369:H371">G370</f>
        <v>2981.6</v>
      </c>
      <c r="H369" s="28">
        <f t="shared" si="29"/>
        <v>140.6</v>
      </c>
      <c r="I369" s="12">
        <f t="shared" si="26"/>
        <v>4.7155889455326</v>
      </c>
      <c r="J369" s="26"/>
    </row>
    <row r="370" spans="1:10" ht="47.25" customHeight="1">
      <c r="A370" s="153" t="s">
        <v>62</v>
      </c>
      <c r="B370" s="169"/>
      <c r="C370" s="27" t="s">
        <v>57</v>
      </c>
      <c r="D370" s="27" t="s">
        <v>59</v>
      </c>
      <c r="E370" s="27" t="s">
        <v>63</v>
      </c>
      <c r="F370" s="27"/>
      <c r="G370" s="28">
        <f t="shared" si="29"/>
        <v>2981.6</v>
      </c>
      <c r="H370" s="28">
        <f t="shared" si="29"/>
        <v>140.6</v>
      </c>
      <c r="I370" s="12">
        <f t="shared" si="26"/>
        <v>4.7155889455326</v>
      </c>
      <c r="J370" s="26"/>
    </row>
    <row r="371" spans="1:10" ht="30.75" customHeight="1">
      <c r="A371" s="168" t="s">
        <v>19</v>
      </c>
      <c r="B371" s="169"/>
      <c r="C371" s="27" t="s">
        <v>57</v>
      </c>
      <c r="D371" s="27" t="s">
        <v>59</v>
      </c>
      <c r="E371" s="27" t="s">
        <v>63</v>
      </c>
      <c r="F371" s="27" t="s">
        <v>20</v>
      </c>
      <c r="G371" s="28">
        <f t="shared" si="29"/>
        <v>2981.6</v>
      </c>
      <c r="H371" s="28">
        <f t="shared" si="29"/>
        <v>140.6</v>
      </c>
      <c r="I371" s="12">
        <f t="shared" si="26"/>
        <v>4.7155889455326</v>
      </c>
      <c r="J371" s="26"/>
    </row>
    <row r="372" spans="1:10" ht="47.25" customHeight="1">
      <c r="A372" s="168" t="s">
        <v>21</v>
      </c>
      <c r="B372" s="169"/>
      <c r="C372" s="27" t="s">
        <v>57</v>
      </c>
      <c r="D372" s="27" t="s">
        <v>59</v>
      </c>
      <c r="E372" s="27" t="s">
        <v>63</v>
      </c>
      <c r="F372" s="27" t="s">
        <v>22</v>
      </c>
      <c r="G372" s="28">
        <f>'Прил 4'!H874</f>
        <v>2981.6</v>
      </c>
      <c r="H372" s="28">
        <f>'Прил 4'!I874</f>
        <v>140.6</v>
      </c>
      <c r="I372" s="12">
        <f t="shared" si="26"/>
        <v>4.7155889455326</v>
      </c>
      <c r="J372" s="26"/>
    </row>
    <row r="373" spans="1:10" ht="31.5" customHeight="1">
      <c r="A373" s="168" t="s">
        <v>572</v>
      </c>
      <c r="B373" s="169"/>
      <c r="C373" s="27" t="s">
        <v>57</v>
      </c>
      <c r="D373" s="27" t="s">
        <v>59</v>
      </c>
      <c r="E373" s="27" t="s">
        <v>573</v>
      </c>
      <c r="F373" s="27"/>
      <c r="G373" s="28">
        <f>G374+G377</f>
        <v>1041.3</v>
      </c>
      <c r="H373" s="28">
        <f>H374+H377</f>
        <v>1041.3</v>
      </c>
      <c r="I373" s="12">
        <f t="shared" si="26"/>
        <v>100</v>
      </c>
      <c r="J373" s="26"/>
    </row>
    <row r="374" spans="1:10" ht="31.5" customHeight="1">
      <c r="A374" s="168" t="s">
        <v>574</v>
      </c>
      <c r="B374" s="169"/>
      <c r="C374" s="27" t="s">
        <v>57</v>
      </c>
      <c r="D374" s="27" t="s">
        <v>59</v>
      </c>
      <c r="E374" s="27" t="s">
        <v>575</v>
      </c>
      <c r="F374" s="27"/>
      <c r="G374" s="28">
        <f>G375</f>
        <v>900</v>
      </c>
      <c r="H374" s="28">
        <f>H375</f>
        <v>900</v>
      </c>
      <c r="I374" s="12">
        <f t="shared" si="26"/>
        <v>100</v>
      </c>
      <c r="J374" s="26"/>
    </row>
    <row r="375" spans="1:10" ht="35.25" customHeight="1">
      <c r="A375" s="168" t="s">
        <v>19</v>
      </c>
      <c r="B375" s="169"/>
      <c r="C375" s="27" t="s">
        <v>57</v>
      </c>
      <c r="D375" s="27" t="s">
        <v>59</v>
      </c>
      <c r="E375" s="27" t="s">
        <v>575</v>
      </c>
      <c r="F375" s="27" t="s">
        <v>20</v>
      </c>
      <c r="G375" s="28">
        <f>G376</f>
        <v>900</v>
      </c>
      <c r="H375" s="28">
        <f>H376</f>
        <v>900</v>
      </c>
      <c r="I375" s="12">
        <f t="shared" si="26"/>
        <v>100</v>
      </c>
      <c r="J375" s="26"/>
    </row>
    <row r="376" spans="1:10" ht="47.25" customHeight="1">
      <c r="A376" s="168" t="s">
        <v>21</v>
      </c>
      <c r="B376" s="169"/>
      <c r="C376" s="27" t="s">
        <v>57</v>
      </c>
      <c r="D376" s="27" t="s">
        <v>59</v>
      </c>
      <c r="E376" s="27" t="s">
        <v>575</v>
      </c>
      <c r="F376" s="27" t="s">
        <v>22</v>
      </c>
      <c r="G376" s="28">
        <f>'Прил 4'!H878</f>
        <v>900</v>
      </c>
      <c r="H376" s="28">
        <f>'Прил 4'!I878</f>
        <v>900</v>
      </c>
      <c r="I376" s="12">
        <f t="shared" si="26"/>
        <v>100</v>
      </c>
      <c r="J376" s="26"/>
    </row>
    <row r="377" spans="1:10" ht="82.5" customHeight="1">
      <c r="A377" s="168" t="s">
        <v>576</v>
      </c>
      <c r="B377" s="169"/>
      <c r="C377" s="27" t="s">
        <v>57</v>
      </c>
      <c r="D377" s="27" t="s">
        <v>59</v>
      </c>
      <c r="E377" s="27" t="s">
        <v>577</v>
      </c>
      <c r="F377" s="27"/>
      <c r="G377" s="28">
        <f>G378</f>
        <v>141.3</v>
      </c>
      <c r="H377" s="28">
        <f>H378</f>
        <v>141.3</v>
      </c>
      <c r="I377" s="12">
        <f t="shared" si="26"/>
        <v>100</v>
      </c>
      <c r="J377" s="26"/>
    </row>
    <row r="378" spans="1:10" ht="33" customHeight="1">
      <c r="A378" s="168" t="s">
        <v>19</v>
      </c>
      <c r="B378" s="169"/>
      <c r="C378" s="27" t="s">
        <v>57</v>
      </c>
      <c r="D378" s="27" t="s">
        <v>59</v>
      </c>
      <c r="E378" s="27" t="s">
        <v>577</v>
      </c>
      <c r="F378" s="27" t="s">
        <v>20</v>
      </c>
      <c r="G378" s="28">
        <f>G379</f>
        <v>141.3</v>
      </c>
      <c r="H378" s="28">
        <f>H379</f>
        <v>141.3</v>
      </c>
      <c r="I378" s="12">
        <f t="shared" si="26"/>
        <v>100</v>
      </c>
      <c r="J378" s="26"/>
    </row>
    <row r="379" spans="1:10" ht="47.25" customHeight="1">
      <c r="A379" s="168" t="s">
        <v>21</v>
      </c>
      <c r="B379" s="169"/>
      <c r="C379" s="27" t="s">
        <v>57</v>
      </c>
      <c r="D379" s="27" t="s">
        <v>59</v>
      </c>
      <c r="E379" s="27" t="s">
        <v>577</v>
      </c>
      <c r="F379" s="27" t="s">
        <v>22</v>
      </c>
      <c r="G379" s="28">
        <f>'Прил 4'!H881</f>
        <v>141.3</v>
      </c>
      <c r="H379" s="28">
        <f>'Прил 4'!I881</f>
        <v>141.3</v>
      </c>
      <c r="I379" s="12">
        <f t="shared" si="26"/>
        <v>100</v>
      </c>
      <c r="J379" s="26"/>
    </row>
    <row r="380" spans="1:10" ht="15" customHeight="1">
      <c r="A380" s="166" t="s">
        <v>136</v>
      </c>
      <c r="B380" s="167"/>
      <c r="C380" s="24" t="s">
        <v>137</v>
      </c>
      <c r="D380" s="10" t="s">
        <v>583</v>
      </c>
      <c r="E380" s="24"/>
      <c r="F380" s="24"/>
      <c r="G380" s="25">
        <f>G381+G430+G501+G543+G585</f>
        <v>438900.60000000003</v>
      </c>
      <c r="H380" s="25">
        <f>H381+H430+H501+H543+H585</f>
        <v>421708.3</v>
      </c>
      <c r="I380" s="9">
        <f t="shared" si="26"/>
        <v>96.08287161147648</v>
      </c>
      <c r="J380" s="26"/>
    </row>
    <row r="381" spans="1:10" ht="15.75" customHeight="1">
      <c r="A381" s="166" t="s">
        <v>161</v>
      </c>
      <c r="B381" s="167"/>
      <c r="C381" s="24" t="s">
        <v>137</v>
      </c>
      <c r="D381" s="24" t="s">
        <v>32</v>
      </c>
      <c r="E381" s="24"/>
      <c r="F381" s="24"/>
      <c r="G381" s="25">
        <f>G382+G387+G398+G412+G420</f>
        <v>79590.2</v>
      </c>
      <c r="H381" s="25">
        <f>H382+H387+H398+H412+H420</f>
        <v>77193.8</v>
      </c>
      <c r="I381" s="9">
        <f t="shared" si="26"/>
        <v>96.98907654459971</v>
      </c>
      <c r="J381" s="26"/>
    </row>
    <row r="382" spans="1:10" ht="31.5" customHeight="1">
      <c r="A382" s="168" t="s">
        <v>130</v>
      </c>
      <c r="B382" s="169"/>
      <c r="C382" s="27" t="s">
        <v>137</v>
      </c>
      <c r="D382" s="27" t="s">
        <v>32</v>
      </c>
      <c r="E382" s="27" t="s">
        <v>131</v>
      </c>
      <c r="F382" s="27"/>
      <c r="G382" s="28">
        <f aca="true" t="shared" si="30" ref="G382:H385">G383</f>
        <v>60021.6</v>
      </c>
      <c r="H382" s="28">
        <f t="shared" si="30"/>
        <v>58014.5</v>
      </c>
      <c r="I382" s="12">
        <f t="shared" si="26"/>
        <v>96.65603715995576</v>
      </c>
      <c r="J382" s="26"/>
    </row>
    <row r="383" spans="1:10" ht="48" customHeight="1">
      <c r="A383" s="168" t="s">
        <v>158</v>
      </c>
      <c r="B383" s="169"/>
      <c r="C383" s="27" t="s">
        <v>137</v>
      </c>
      <c r="D383" s="27" t="s">
        <v>32</v>
      </c>
      <c r="E383" s="27" t="s">
        <v>159</v>
      </c>
      <c r="F383" s="27"/>
      <c r="G383" s="28">
        <f t="shared" si="30"/>
        <v>60021.6</v>
      </c>
      <c r="H383" s="28">
        <f t="shared" si="30"/>
        <v>58014.5</v>
      </c>
      <c r="I383" s="12">
        <f t="shared" si="26"/>
        <v>96.65603715995576</v>
      </c>
      <c r="J383" s="26"/>
    </row>
    <row r="384" spans="1:10" ht="15" customHeight="1">
      <c r="A384" s="168" t="s">
        <v>48</v>
      </c>
      <c r="B384" s="169"/>
      <c r="C384" s="27" t="s">
        <v>137</v>
      </c>
      <c r="D384" s="27" t="s">
        <v>32</v>
      </c>
      <c r="E384" s="27" t="s">
        <v>160</v>
      </c>
      <c r="F384" s="27"/>
      <c r="G384" s="28">
        <f t="shared" si="30"/>
        <v>60021.6</v>
      </c>
      <c r="H384" s="28">
        <f t="shared" si="30"/>
        <v>58014.5</v>
      </c>
      <c r="I384" s="12">
        <f t="shared" si="26"/>
        <v>96.65603715995576</v>
      </c>
      <c r="J384" s="26"/>
    </row>
    <row r="385" spans="1:10" ht="47.25" customHeight="1">
      <c r="A385" s="168" t="s">
        <v>33</v>
      </c>
      <c r="B385" s="169"/>
      <c r="C385" s="27" t="s">
        <v>137</v>
      </c>
      <c r="D385" s="27" t="s">
        <v>32</v>
      </c>
      <c r="E385" s="27" t="s">
        <v>160</v>
      </c>
      <c r="F385" s="27" t="s">
        <v>34</v>
      </c>
      <c r="G385" s="28">
        <f t="shared" si="30"/>
        <v>60021.6</v>
      </c>
      <c r="H385" s="28">
        <f t="shared" si="30"/>
        <v>58014.5</v>
      </c>
      <c r="I385" s="12">
        <f t="shared" si="26"/>
        <v>96.65603715995576</v>
      </c>
      <c r="J385" s="26"/>
    </row>
    <row r="386" spans="1:10" ht="18.75" customHeight="1">
      <c r="A386" s="168" t="s">
        <v>35</v>
      </c>
      <c r="B386" s="169"/>
      <c r="C386" s="27" t="s">
        <v>137</v>
      </c>
      <c r="D386" s="27" t="s">
        <v>32</v>
      </c>
      <c r="E386" s="27" t="s">
        <v>160</v>
      </c>
      <c r="F386" s="27" t="s">
        <v>36</v>
      </c>
      <c r="G386" s="28">
        <f>'Прил 4'!H316</f>
        <v>60021.6</v>
      </c>
      <c r="H386" s="28">
        <f>'Прил 4'!I316</f>
        <v>58014.5</v>
      </c>
      <c r="I386" s="12">
        <f t="shared" si="26"/>
        <v>96.65603715995576</v>
      </c>
      <c r="J386" s="26"/>
    </row>
    <row r="387" spans="1:10" ht="48" customHeight="1">
      <c r="A387" s="168" t="s">
        <v>215</v>
      </c>
      <c r="B387" s="169"/>
      <c r="C387" s="27" t="s">
        <v>137</v>
      </c>
      <c r="D387" s="27" t="s">
        <v>32</v>
      </c>
      <c r="E387" s="27" t="s">
        <v>216</v>
      </c>
      <c r="F387" s="27"/>
      <c r="G387" s="28">
        <f>G388</f>
        <v>1216.7</v>
      </c>
      <c r="H387" s="28">
        <f>H388</f>
        <v>1202.9</v>
      </c>
      <c r="I387" s="12">
        <f t="shared" si="26"/>
        <v>98.86578449905483</v>
      </c>
      <c r="J387" s="26"/>
    </row>
    <row r="388" spans="1:10" ht="63" customHeight="1">
      <c r="A388" s="168" t="s">
        <v>217</v>
      </c>
      <c r="B388" s="169"/>
      <c r="C388" s="27" t="s">
        <v>137</v>
      </c>
      <c r="D388" s="27" t="s">
        <v>32</v>
      </c>
      <c r="E388" s="27" t="s">
        <v>218</v>
      </c>
      <c r="F388" s="27"/>
      <c r="G388" s="28">
        <f>G389+G392+G395</f>
        <v>1216.7</v>
      </c>
      <c r="H388" s="28">
        <f>H389+H392+H395</f>
        <v>1202.9</v>
      </c>
      <c r="I388" s="12">
        <f t="shared" si="26"/>
        <v>98.86578449905483</v>
      </c>
      <c r="J388" s="26"/>
    </row>
    <row r="389" spans="1:10" ht="31.5" customHeight="1">
      <c r="A389" s="168" t="s">
        <v>219</v>
      </c>
      <c r="B389" s="169"/>
      <c r="C389" s="27" t="s">
        <v>137</v>
      </c>
      <c r="D389" s="27" t="s">
        <v>32</v>
      </c>
      <c r="E389" s="27" t="s">
        <v>220</v>
      </c>
      <c r="F389" s="27"/>
      <c r="G389" s="28">
        <f>G390</f>
        <v>186.1</v>
      </c>
      <c r="H389" s="28">
        <f>H390</f>
        <v>172.9</v>
      </c>
      <c r="I389" s="12">
        <f t="shared" si="26"/>
        <v>92.90703922622247</v>
      </c>
      <c r="J389" s="26"/>
    </row>
    <row r="390" spans="1:10" ht="47.25" customHeight="1">
      <c r="A390" s="168" t="s">
        <v>33</v>
      </c>
      <c r="B390" s="169"/>
      <c r="C390" s="27" t="s">
        <v>137</v>
      </c>
      <c r="D390" s="27" t="s">
        <v>32</v>
      </c>
      <c r="E390" s="27" t="s">
        <v>220</v>
      </c>
      <c r="F390" s="27" t="s">
        <v>34</v>
      </c>
      <c r="G390" s="28">
        <f>G391</f>
        <v>186.1</v>
      </c>
      <c r="H390" s="28">
        <f>H391</f>
        <v>172.9</v>
      </c>
      <c r="I390" s="12">
        <f t="shared" si="26"/>
        <v>92.90703922622247</v>
      </c>
      <c r="J390" s="26"/>
    </row>
    <row r="391" spans="1:10" ht="18" customHeight="1">
      <c r="A391" s="168" t="s">
        <v>35</v>
      </c>
      <c r="B391" s="169"/>
      <c r="C391" s="27" t="s">
        <v>137</v>
      </c>
      <c r="D391" s="27" t="s">
        <v>32</v>
      </c>
      <c r="E391" s="27" t="s">
        <v>220</v>
      </c>
      <c r="F391" s="27" t="s">
        <v>36</v>
      </c>
      <c r="G391" s="28">
        <f>'Прил 4'!H321</f>
        <v>186.1</v>
      </c>
      <c r="H391" s="28">
        <f>'Прил 4'!I321</f>
        <v>172.9</v>
      </c>
      <c r="I391" s="12">
        <f t="shared" si="26"/>
        <v>92.90703922622247</v>
      </c>
      <c r="J391" s="26"/>
    </row>
    <row r="392" spans="1:10" ht="18" customHeight="1">
      <c r="A392" s="168" t="s">
        <v>200</v>
      </c>
      <c r="B392" s="169"/>
      <c r="C392" s="27" t="s">
        <v>137</v>
      </c>
      <c r="D392" s="27" t="s">
        <v>32</v>
      </c>
      <c r="E392" s="27" t="s">
        <v>223</v>
      </c>
      <c r="F392" s="27"/>
      <c r="G392" s="28">
        <f>G393</f>
        <v>570</v>
      </c>
      <c r="H392" s="28">
        <f>H393</f>
        <v>570</v>
      </c>
      <c r="I392" s="12">
        <f t="shared" si="26"/>
        <v>100</v>
      </c>
      <c r="J392" s="26"/>
    </row>
    <row r="393" spans="1:10" ht="47.25" customHeight="1">
      <c r="A393" s="168" t="s">
        <v>33</v>
      </c>
      <c r="B393" s="169"/>
      <c r="C393" s="27" t="s">
        <v>137</v>
      </c>
      <c r="D393" s="27" t="s">
        <v>32</v>
      </c>
      <c r="E393" s="27" t="s">
        <v>223</v>
      </c>
      <c r="F393" s="27" t="s">
        <v>34</v>
      </c>
      <c r="G393" s="28">
        <f>G394</f>
        <v>570</v>
      </c>
      <c r="H393" s="28">
        <f>H394</f>
        <v>570</v>
      </c>
      <c r="I393" s="12">
        <f aca="true" t="shared" si="31" ref="I393:I456">H393/G393*100</f>
        <v>100</v>
      </c>
      <c r="J393" s="26"/>
    </row>
    <row r="394" spans="1:10" ht="15" customHeight="1">
      <c r="A394" s="168" t="s">
        <v>35</v>
      </c>
      <c r="B394" s="169"/>
      <c r="C394" s="27" t="s">
        <v>137</v>
      </c>
      <c r="D394" s="27" t="s">
        <v>32</v>
      </c>
      <c r="E394" s="27" t="s">
        <v>223</v>
      </c>
      <c r="F394" s="27" t="s">
        <v>36</v>
      </c>
      <c r="G394" s="28">
        <f>'Прил 4'!H324</f>
        <v>570</v>
      </c>
      <c r="H394" s="28">
        <f>'Прил 4'!I324</f>
        <v>570</v>
      </c>
      <c r="I394" s="12">
        <f t="shared" si="31"/>
        <v>100</v>
      </c>
      <c r="J394" s="26"/>
    </row>
    <row r="395" spans="1:10" ht="15" customHeight="1">
      <c r="A395" s="168" t="s">
        <v>224</v>
      </c>
      <c r="B395" s="169"/>
      <c r="C395" s="27" t="s">
        <v>137</v>
      </c>
      <c r="D395" s="27" t="s">
        <v>32</v>
      </c>
      <c r="E395" s="27" t="s">
        <v>225</v>
      </c>
      <c r="F395" s="27"/>
      <c r="G395" s="28">
        <f>G396</f>
        <v>460.6</v>
      </c>
      <c r="H395" s="28">
        <f>H396</f>
        <v>460</v>
      </c>
      <c r="I395" s="12">
        <f t="shared" si="31"/>
        <v>99.86973512809378</v>
      </c>
      <c r="J395" s="26"/>
    </row>
    <row r="396" spans="1:10" ht="47.25" customHeight="1">
      <c r="A396" s="168" t="s">
        <v>33</v>
      </c>
      <c r="B396" s="169"/>
      <c r="C396" s="27" t="s">
        <v>137</v>
      </c>
      <c r="D396" s="27" t="s">
        <v>32</v>
      </c>
      <c r="E396" s="27" t="s">
        <v>225</v>
      </c>
      <c r="F396" s="27" t="s">
        <v>34</v>
      </c>
      <c r="G396" s="28">
        <f>G397</f>
        <v>460.6</v>
      </c>
      <c r="H396" s="28">
        <f>H397</f>
        <v>460</v>
      </c>
      <c r="I396" s="12">
        <f t="shared" si="31"/>
        <v>99.86973512809378</v>
      </c>
      <c r="J396" s="26"/>
    </row>
    <row r="397" spans="1:10" ht="18.75" customHeight="1">
      <c r="A397" s="168" t="s">
        <v>35</v>
      </c>
      <c r="B397" s="169"/>
      <c r="C397" s="27" t="s">
        <v>137</v>
      </c>
      <c r="D397" s="27" t="s">
        <v>32</v>
      </c>
      <c r="E397" s="27" t="s">
        <v>225</v>
      </c>
      <c r="F397" s="27" t="s">
        <v>36</v>
      </c>
      <c r="G397" s="28">
        <f>'Прил 4'!H327</f>
        <v>460.6</v>
      </c>
      <c r="H397" s="28">
        <f>'Прил 4'!I327</f>
        <v>460</v>
      </c>
      <c r="I397" s="12">
        <f t="shared" si="31"/>
        <v>99.86973512809378</v>
      </c>
      <c r="J397" s="26"/>
    </row>
    <row r="398" spans="1:10" ht="31.5" customHeight="1">
      <c r="A398" s="168" t="s">
        <v>299</v>
      </c>
      <c r="B398" s="169"/>
      <c r="C398" s="27" t="s">
        <v>137</v>
      </c>
      <c r="D398" s="27" t="s">
        <v>32</v>
      </c>
      <c r="E398" s="27" t="s">
        <v>300</v>
      </c>
      <c r="F398" s="27"/>
      <c r="G398" s="28">
        <f>G399</f>
        <v>352.69999999999993</v>
      </c>
      <c r="H398" s="28">
        <f>H399</f>
        <v>352.69999999999993</v>
      </c>
      <c r="I398" s="12">
        <f t="shared" si="31"/>
        <v>100</v>
      </c>
      <c r="J398" s="26"/>
    </row>
    <row r="399" spans="1:10" ht="63" customHeight="1">
      <c r="A399" s="168" t="s">
        <v>301</v>
      </c>
      <c r="B399" s="169"/>
      <c r="C399" s="27" t="s">
        <v>137</v>
      </c>
      <c r="D399" s="27" t="s">
        <v>32</v>
      </c>
      <c r="E399" s="27" t="s">
        <v>302</v>
      </c>
      <c r="F399" s="27"/>
      <c r="G399" s="28">
        <f>G400+G403+G406+G409</f>
        <v>352.69999999999993</v>
      </c>
      <c r="H399" s="28">
        <f>H400+H403+H406+H409</f>
        <v>352.69999999999993</v>
      </c>
      <c r="I399" s="12">
        <f t="shared" si="31"/>
        <v>100</v>
      </c>
      <c r="J399" s="26"/>
    </row>
    <row r="400" spans="1:10" ht="78.75" customHeight="1">
      <c r="A400" s="168" t="s">
        <v>303</v>
      </c>
      <c r="B400" s="169"/>
      <c r="C400" s="27" t="s">
        <v>137</v>
      </c>
      <c r="D400" s="27" t="s">
        <v>32</v>
      </c>
      <c r="E400" s="27" t="s">
        <v>304</v>
      </c>
      <c r="F400" s="27"/>
      <c r="G400" s="28">
        <f>G401</f>
        <v>229.7</v>
      </c>
      <c r="H400" s="28">
        <f>H401</f>
        <v>229.7</v>
      </c>
      <c r="I400" s="12">
        <f t="shared" si="31"/>
        <v>100</v>
      </c>
      <c r="J400" s="26"/>
    </row>
    <row r="401" spans="1:10" ht="47.25" customHeight="1">
      <c r="A401" s="168" t="s">
        <v>33</v>
      </c>
      <c r="B401" s="169"/>
      <c r="C401" s="27" t="s">
        <v>137</v>
      </c>
      <c r="D401" s="27" t="s">
        <v>32</v>
      </c>
      <c r="E401" s="27" t="s">
        <v>304</v>
      </c>
      <c r="F401" s="27" t="s">
        <v>34</v>
      </c>
      <c r="G401" s="28">
        <f>G402</f>
        <v>229.7</v>
      </c>
      <c r="H401" s="28">
        <f>H402</f>
        <v>229.7</v>
      </c>
      <c r="I401" s="12">
        <f t="shared" si="31"/>
        <v>100</v>
      </c>
      <c r="J401" s="26"/>
    </row>
    <row r="402" spans="1:10" ht="15" customHeight="1">
      <c r="A402" s="168" t="s">
        <v>35</v>
      </c>
      <c r="B402" s="169"/>
      <c r="C402" s="27" t="s">
        <v>137</v>
      </c>
      <c r="D402" s="27" t="s">
        <v>32</v>
      </c>
      <c r="E402" s="27" t="s">
        <v>304</v>
      </c>
      <c r="F402" s="27" t="s">
        <v>36</v>
      </c>
      <c r="G402" s="28">
        <f>'Прил 4'!H332</f>
        <v>229.7</v>
      </c>
      <c r="H402" s="28">
        <f>'Прил 4'!I332</f>
        <v>229.7</v>
      </c>
      <c r="I402" s="12">
        <f t="shared" si="31"/>
        <v>100</v>
      </c>
      <c r="J402" s="26"/>
    </row>
    <row r="403" spans="1:10" ht="32.25" customHeight="1">
      <c r="A403" s="168" t="s">
        <v>309</v>
      </c>
      <c r="B403" s="169"/>
      <c r="C403" s="27" t="s">
        <v>137</v>
      </c>
      <c r="D403" s="27" t="s">
        <v>32</v>
      </c>
      <c r="E403" s="27" t="s">
        <v>310</v>
      </c>
      <c r="F403" s="27"/>
      <c r="G403" s="28">
        <f>G404</f>
        <v>93.6</v>
      </c>
      <c r="H403" s="28">
        <f>H404</f>
        <v>93.6</v>
      </c>
      <c r="I403" s="12">
        <f t="shared" si="31"/>
        <v>100</v>
      </c>
      <c r="J403" s="26"/>
    </row>
    <row r="404" spans="1:10" ht="47.25" customHeight="1">
      <c r="A404" s="168" t="s">
        <v>33</v>
      </c>
      <c r="B404" s="169"/>
      <c r="C404" s="27" t="s">
        <v>137</v>
      </c>
      <c r="D404" s="27" t="s">
        <v>32</v>
      </c>
      <c r="E404" s="27" t="s">
        <v>310</v>
      </c>
      <c r="F404" s="27" t="s">
        <v>34</v>
      </c>
      <c r="G404" s="28">
        <f>G405</f>
        <v>93.6</v>
      </c>
      <c r="H404" s="28">
        <f>H405</f>
        <v>93.6</v>
      </c>
      <c r="I404" s="12">
        <f t="shared" si="31"/>
        <v>100</v>
      </c>
      <c r="J404" s="26"/>
    </row>
    <row r="405" spans="1:10" ht="15" customHeight="1">
      <c r="A405" s="168" t="s">
        <v>35</v>
      </c>
      <c r="B405" s="169"/>
      <c r="C405" s="27" t="s">
        <v>137</v>
      </c>
      <c r="D405" s="27" t="s">
        <v>32</v>
      </c>
      <c r="E405" s="27" t="s">
        <v>310</v>
      </c>
      <c r="F405" s="27" t="s">
        <v>36</v>
      </c>
      <c r="G405" s="28">
        <f>'Прил 4'!H335</f>
        <v>93.6</v>
      </c>
      <c r="H405" s="28">
        <f>'Прил 4'!I335</f>
        <v>93.6</v>
      </c>
      <c r="I405" s="12">
        <f t="shared" si="31"/>
        <v>100</v>
      </c>
      <c r="J405" s="26"/>
    </row>
    <row r="406" spans="1:10" ht="51" customHeight="1">
      <c r="A406" s="168" t="s">
        <v>311</v>
      </c>
      <c r="B406" s="169"/>
      <c r="C406" s="27" t="s">
        <v>137</v>
      </c>
      <c r="D406" s="27" t="s">
        <v>32</v>
      </c>
      <c r="E406" s="27" t="s">
        <v>312</v>
      </c>
      <c r="F406" s="27"/>
      <c r="G406" s="28">
        <f>G407</f>
        <v>23.4</v>
      </c>
      <c r="H406" s="28">
        <f>H407</f>
        <v>23.4</v>
      </c>
      <c r="I406" s="12">
        <f t="shared" si="31"/>
        <v>100</v>
      </c>
      <c r="J406" s="26"/>
    </row>
    <row r="407" spans="1:10" ht="47.25" customHeight="1">
      <c r="A407" s="168" t="s">
        <v>33</v>
      </c>
      <c r="B407" s="169"/>
      <c r="C407" s="27" t="s">
        <v>137</v>
      </c>
      <c r="D407" s="27" t="s">
        <v>32</v>
      </c>
      <c r="E407" s="27" t="s">
        <v>312</v>
      </c>
      <c r="F407" s="27" t="s">
        <v>34</v>
      </c>
      <c r="G407" s="28">
        <f>G408</f>
        <v>23.4</v>
      </c>
      <c r="H407" s="28">
        <f>H408</f>
        <v>23.4</v>
      </c>
      <c r="I407" s="12">
        <f t="shared" si="31"/>
        <v>100</v>
      </c>
      <c r="J407" s="26"/>
    </row>
    <row r="408" spans="1:10" ht="15" customHeight="1">
      <c r="A408" s="168" t="s">
        <v>35</v>
      </c>
      <c r="B408" s="169"/>
      <c r="C408" s="27" t="s">
        <v>137</v>
      </c>
      <c r="D408" s="27" t="s">
        <v>32</v>
      </c>
      <c r="E408" s="27" t="s">
        <v>312</v>
      </c>
      <c r="F408" s="27" t="s">
        <v>36</v>
      </c>
      <c r="G408" s="28">
        <f>'Прил 4'!H338</f>
        <v>23.4</v>
      </c>
      <c r="H408" s="28">
        <f>'Прил 4'!I338</f>
        <v>23.4</v>
      </c>
      <c r="I408" s="12">
        <f t="shared" si="31"/>
        <v>100</v>
      </c>
      <c r="J408" s="26"/>
    </row>
    <row r="409" spans="1:10" ht="31.5" customHeight="1">
      <c r="A409" s="168" t="s">
        <v>313</v>
      </c>
      <c r="B409" s="169"/>
      <c r="C409" s="27" t="s">
        <v>137</v>
      </c>
      <c r="D409" s="27" t="s">
        <v>32</v>
      </c>
      <c r="E409" s="27" t="s">
        <v>314</v>
      </c>
      <c r="F409" s="27"/>
      <c r="G409" s="28">
        <f>G410</f>
        <v>6</v>
      </c>
      <c r="H409" s="28">
        <f>H410</f>
        <v>6</v>
      </c>
      <c r="I409" s="12">
        <f t="shared" si="31"/>
        <v>100</v>
      </c>
      <c r="J409" s="26"/>
    </row>
    <row r="410" spans="1:10" ht="47.25" customHeight="1">
      <c r="A410" s="168" t="s">
        <v>33</v>
      </c>
      <c r="B410" s="169"/>
      <c r="C410" s="27" t="s">
        <v>137</v>
      </c>
      <c r="D410" s="27" t="s">
        <v>32</v>
      </c>
      <c r="E410" s="27" t="s">
        <v>314</v>
      </c>
      <c r="F410" s="27" t="s">
        <v>34</v>
      </c>
      <c r="G410" s="28">
        <f>G411</f>
        <v>6</v>
      </c>
      <c r="H410" s="28">
        <f>H411</f>
        <v>6</v>
      </c>
      <c r="I410" s="12">
        <f t="shared" si="31"/>
        <v>100</v>
      </c>
      <c r="J410" s="26"/>
    </row>
    <row r="411" spans="1:10" ht="15" customHeight="1">
      <c r="A411" s="168" t="s">
        <v>35</v>
      </c>
      <c r="B411" s="169"/>
      <c r="C411" s="27" t="s">
        <v>137</v>
      </c>
      <c r="D411" s="27" t="s">
        <v>32</v>
      </c>
      <c r="E411" s="27" t="s">
        <v>314</v>
      </c>
      <c r="F411" s="27" t="s">
        <v>36</v>
      </c>
      <c r="G411" s="28">
        <f>'Прил 4'!H341</f>
        <v>6</v>
      </c>
      <c r="H411" s="28">
        <f>'Прил 4'!I341</f>
        <v>6</v>
      </c>
      <c r="I411" s="12">
        <f t="shared" si="31"/>
        <v>100</v>
      </c>
      <c r="J411" s="26"/>
    </row>
    <row r="412" spans="1:10" ht="47.25" customHeight="1">
      <c r="A412" s="168" t="s">
        <v>359</v>
      </c>
      <c r="B412" s="169"/>
      <c r="C412" s="27" t="s">
        <v>137</v>
      </c>
      <c r="D412" s="27" t="s">
        <v>32</v>
      </c>
      <c r="E412" s="27" t="s">
        <v>360</v>
      </c>
      <c r="F412" s="27"/>
      <c r="G412" s="28">
        <f>G413</f>
        <v>187.1</v>
      </c>
      <c r="H412" s="28">
        <f>H413</f>
        <v>154.3</v>
      </c>
      <c r="I412" s="12">
        <f t="shared" si="31"/>
        <v>82.46926777124534</v>
      </c>
      <c r="J412" s="26"/>
    </row>
    <row r="413" spans="1:10" ht="47.25" customHeight="1">
      <c r="A413" s="168" t="s">
        <v>361</v>
      </c>
      <c r="B413" s="169"/>
      <c r="C413" s="27" t="s">
        <v>137</v>
      </c>
      <c r="D413" s="27" t="s">
        <v>32</v>
      </c>
      <c r="E413" s="27" t="s">
        <v>362</v>
      </c>
      <c r="F413" s="27"/>
      <c r="G413" s="28">
        <f>G414+G417</f>
        <v>187.1</v>
      </c>
      <c r="H413" s="28">
        <f>H414+H417</f>
        <v>154.3</v>
      </c>
      <c r="I413" s="12">
        <f t="shared" si="31"/>
        <v>82.46926777124534</v>
      </c>
      <c r="J413" s="26"/>
    </row>
    <row r="414" spans="1:10" ht="31.5" customHeight="1">
      <c r="A414" s="168" t="s">
        <v>363</v>
      </c>
      <c r="B414" s="169"/>
      <c r="C414" s="27" t="s">
        <v>137</v>
      </c>
      <c r="D414" s="27" t="s">
        <v>32</v>
      </c>
      <c r="E414" s="27" t="s">
        <v>364</v>
      </c>
      <c r="F414" s="27"/>
      <c r="G414" s="28">
        <f>G415</f>
        <v>100</v>
      </c>
      <c r="H414" s="28">
        <f>H415</f>
        <v>100</v>
      </c>
      <c r="I414" s="12">
        <f t="shared" si="31"/>
        <v>100</v>
      </c>
      <c r="J414" s="26"/>
    </row>
    <row r="415" spans="1:10" ht="47.25" customHeight="1">
      <c r="A415" s="168" t="s">
        <v>33</v>
      </c>
      <c r="B415" s="169"/>
      <c r="C415" s="27" t="s">
        <v>137</v>
      </c>
      <c r="D415" s="27" t="s">
        <v>32</v>
      </c>
      <c r="E415" s="27" t="s">
        <v>364</v>
      </c>
      <c r="F415" s="27" t="s">
        <v>34</v>
      </c>
      <c r="G415" s="28">
        <f>G416</f>
        <v>100</v>
      </c>
      <c r="H415" s="28">
        <f>H416</f>
        <v>100</v>
      </c>
      <c r="I415" s="12">
        <f t="shared" si="31"/>
        <v>100</v>
      </c>
      <c r="J415" s="26"/>
    </row>
    <row r="416" spans="1:10" ht="15" customHeight="1">
      <c r="A416" s="168" t="s">
        <v>35</v>
      </c>
      <c r="B416" s="169"/>
      <c r="C416" s="27" t="s">
        <v>137</v>
      </c>
      <c r="D416" s="27" t="s">
        <v>32</v>
      </c>
      <c r="E416" s="27" t="s">
        <v>364</v>
      </c>
      <c r="F416" s="27" t="s">
        <v>36</v>
      </c>
      <c r="G416" s="28">
        <f>'Прил 4'!H346</f>
        <v>100</v>
      </c>
      <c r="H416" s="28">
        <f>'Прил 4'!I346</f>
        <v>100</v>
      </c>
      <c r="I416" s="12">
        <f t="shared" si="31"/>
        <v>100</v>
      </c>
      <c r="J416" s="26"/>
    </row>
    <row r="417" spans="1:10" ht="31.5" customHeight="1">
      <c r="A417" s="168" t="s">
        <v>369</v>
      </c>
      <c r="B417" s="169"/>
      <c r="C417" s="27" t="s">
        <v>137</v>
      </c>
      <c r="D417" s="27" t="s">
        <v>32</v>
      </c>
      <c r="E417" s="27" t="s">
        <v>370</v>
      </c>
      <c r="F417" s="27"/>
      <c r="G417" s="28">
        <f>G418</f>
        <v>87.1</v>
      </c>
      <c r="H417" s="28">
        <f>H418</f>
        <v>54.3</v>
      </c>
      <c r="I417" s="12">
        <f t="shared" si="31"/>
        <v>62.34213547646383</v>
      </c>
      <c r="J417" s="26"/>
    </row>
    <row r="418" spans="1:10" ht="47.25" customHeight="1">
      <c r="A418" s="168" t="s">
        <v>33</v>
      </c>
      <c r="B418" s="169"/>
      <c r="C418" s="27" t="s">
        <v>137</v>
      </c>
      <c r="D418" s="27" t="s">
        <v>32</v>
      </c>
      <c r="E418" s="27" t="s">
        <v>370</v>
      </c>
      <c r="F418" s="27" t="s">
        <v>34</v>
      </c>
      <c r="G418" s="28">
        <f>G419</f>
        <v>87.1</v>
      </c>
      <c r="H418" s="28">
        <f>H419</f>
        <v>54.3</v>
      </c>
      <c r="I418" s="12">
        <f t="shared" si="31"/>
        <v>62.34213547646383</v>
      </c>
      <c r="J418" s="26"/>
    </row>
    <row r="419" spans="1:10" ht="15" customHeight="1">
      <c r="A419" s="168" t="s">
        <v>35</v>
      </c>
      <c r="B419" s="169"/>
      <c r="C419" s="27" t="s">
        <v>137</v>
      </c>
      <c r="D419" s="27" t="s">
        <v>32</v>
      </c>
      <c r="E419" s="27" t="s">
        <v>370</v>
      </c>
      <c r="F419" s="27" t="s">
        <v>36</v>
      </c>
      <c r="G419" s="28">
        <f>'Прил 4'!H349</f>
        <v>87.1</v>
      </c>
      <c r="H419" s="28">
        <f>'Прил 4'!I349</f>
        <v>54.3</v>
      </c>
      <c r="I419" s="12">
        <f t="shared" si="31"/>
        <v>62.34213547646383</v>
      </c>
      <c r="J419" s="26"/>
    </row>
    <row r="420" spans="1:10" ht="15" customHeight="1">
      <c r="A420" s="168" t="s">
        <v>499</v>
      </c>
      <c r="B420" s="169"/>
      <c r="C420" s="27" t="s">
        <v>137</v>
      </c>
      <c r="D420" s="27" t="s">
        <v>32</v>
      </c>
      <c r="E420" s="27" t="s">
        <v>500</v>
      </c>
      <c r="F420" s="27"/>
      <c r="G420" s="28">
        <f>G421+G424+G427</f>
        <v>17812.100000000002</v>
      </c>
      <c r="H420" s="28">
        <f>H421+H424+H427</f>
        <v>17469.399999999998</v>
      </c>
      <c r="I420" s="12">
        <f t="shared" si="31"/>
        <v>98.07602697043019</v>
      </c>
      <c r="J420" s="26"/>
    </row>
    <row r="421" spans="1:10" ht="110.25" customHeight="1">
      <c r="A421" s="168" t="s">
        <v>394</v>
      </c>
      <c r="B421" s="169"/>
      <c r="C421" s="27" t="s">
        <v>137</v>
      </c>
      <c r="D421" s="27" t="s">
        <v>32</v>
      </c>
      <c r="E421" s="27" t="s">
        <v>501</v>
      </c>
      <c r="F421" s="27"/>
      <c r="G421" s="28">
        <f>G422</f>
        <v>811.5</v>
      </c>
      <c r="H421" s="28">
        <f>H422</f>
        <v>811.4</v>
      </c>
      <c r="I421" s="12">
        <f t="shared" si="31"/>
        <v>99.98767714109673</v>
      </c>
      <c r="J421" s="26"/>
    </row>
    <row r="422" spans="1:10" ht="47.25" customHeight="1">
      <c r="A422" s="168" t="s">
        <v>33</v>
      </c>
      <c r="B422" s="169"/>
      <c r="C422" s="27" t="s">
        <v>137</v>
      </c>
      <c r="D422" s="27" t="s">
        <v>32</v>
      </c>
      <c r="E422" s="27" t="s">
        <v>501</v>
      </c>
      <c r="F422" s="27" t="s">
        <v>34</v>
      </c>
      <c r="G422" s="28">
        <f>G423</f>
        <v>811.5</v>
      </c>
      <c r="H422" s="28">
        <f>H423</f>
        <v>811.4</v>
      </c>
      <c r="I422" s="12">
        <f t="shared" si="31"/>
        <v>99.98767714109673</v>
      </c>
      <c r="J422" s="26"/>
    </row>
    <row r="423" spans="1:10" ht="15" customHeight="1">
      <c r="A423" s="168" t="s">
        <v>35</v>
      </c>
      <c r="B423" s="169"/>
      <c r="C423" s="27" t="s">
        <v>137</v>
      </c>
      <c r="D423" s="27" t="s">
        <v>32</v>
      </c>
      <c r="E423" s="27" t="s">
        <v>501</v>
      </c>
      <c r="F423" s="27" t="s">
        <v>36</v>
      </c>
      <c r="G423" s="28">
        <f>'Прил 4'!H353</f>
        <v>811.5</v>
      </c>
      <c r="H423" s="28">
        <f>'Прил 4'!I353</f>
        <v>811.4</v>
      </c>
      <c r="I423" s="12">
        <f t="shared" si="31"/>
        <v>99.98767714109673</v>
      </c>
      <c r="J423" s="26"/>
    </row>
    <row r="424" spans="1:10" ht="15" customHeight="1">
      <c r="A424" s="168" t="s">
        <v>405</v>
      </c>
      <c r="B424" s="169"/>
      <c r="C424" s="27" t="s">
        <v>137</v>
      </c>
      <c r="D424" s="27" t="s">
        <v>32</v>
      </c>
      <c r="E424" s="27" t="s">
        <v>502</v>
      </c>
      <c r="F424" s="27"/>
      <c r="G424" s="28">
        <f>G425</f>
        <v>129.9</v>
      </c>
      <c r="H424" s="28">
        <f>H425</f>
        <v>100.9</v>
      </c>
      <c r="I424" s="12">
        <f t="shared" si="31"/>
        <v>77.67513471901462</v>
      </c>
      <c r="J424" s="26"/>
    </row>
    <row r="425" spans="1:10" ht="47.25" customHeight="1">
      <c r="A425" s="168" t="s">
        <v>33</v>
      </c>
      <c r="B425" s="169"/>
      <c r="C425" s="27" t="s">
        <v>137</v>
      </c>
      <c r="D425" s="27" t="s">
        <v>32</v>
      </c>
      <c r="E425" s="27" t="s">
        <v>502</v>
      </c>
      <c r="F425" s="27" t="s">
        <v>34</v>
      </c>
      <c r="G425" s="28">
        <f>G426</f>
        <v>129.9</v>
      </c>
      <c r="H425" s="28">
        <f>H426</f>
        <v>100.9</v>
      </c>
      <c r="I425" s="12">
        <f t="shared" si="31"/>
        <v>77.67513471901462</v>
      </c>
      <c r="J425" s="26"/>
    </row>
    <row r="426" spans="1:10" ht="15" customHeight="1">
      <c r="A426" s="168" t="s">
        <v>35</v>
      </c>
      <c r="B426" s="169"/>
      <c r="C426" s="27" t="s">
        <v>137</v>
      </c>
      <c r="D426" s="27" t="s">
        <v>32</v>
      </c>
      <c r="E426" s="27" t="s">
        <v>502</v>
      </c>
      <c r="F426" s="27" t="s">
        <v>36</v>
      </c>
      <c r="G426" s="28">
        <f>'Прил 4'!H356</f>
        <v>129.9</v>
      </c>
      <c r="H426" s="28">
        <f>'Прил 4'!I356</f>
        <v>100.9</v>
      </c>
      <c r="I426" s="12">
        <f t="shared" si="31"/>
        <v>77.67513471901462</v>
      </c>
      <c r="J426" s="26"/>
    </row>
    <row r="427" spans="1:10" ht="33" customHeight="1">
      <c r="A427" s="168" t="s">
        <v>481</v>
      </c>
      <c r="B427" s="169"/>
      <c r="C427" s="27" t="s">
        <v>137</v>
      </c>
      <c r="D427" s="27" t="s">
        <v>32</v>
      </c>
      <c r="E427" s="27" t="s">
        <v>503</v>
      </c>
      <c r="F427" s="27"/>
      <c r="G427" s="28">
        <f>G428</f>
        <v>16870.7</v>
      </c>
      <c r="H427" s="28">
        <f>H428</f>
        <v>16557.1</v>
      </c>
      <c r="I427" s="12">
        <f t="shared" si="31"/>
        <v>98.141155968632</v>
      </c>
      <c r="J427" s="26"/>
    </row>
    <row r="428" spans="1:10" ht="47.25" customHeight="1">
      <c r="A428" s="168" t="s">
        <v>33</v>
      </c>
      <c r="B428" s="169"/>
      <c r="C428" s="27" t="s">
        <v>137</v>
      </c>
      <c r="D428" s="27" t="s">
        <v>32</v>
      </c>
      <c r="E428" s="27" t="s">
        <v>503</v>
      </c>
      <c r="F428" s="27" t="s">
        <v>34</v>
      </c>
      <c r="G428" s="28">
        <f>G429</f>
        <v>16870.7</v>
      </c>
      <c r="H428" s="28">
        <f>H429</f>
        <v>16557.1</v>
      </c>
      <c r="I428" s="12">
        <f t="shared" si="31"/>
        <v>98.141155968632</v>
      </c>
      <c r="J428" s="26"/>
    </row>
    <row r="429" spans="1:10" ht="15" customHeight="1">
      <c r="A429" s="168" t="s">
        <v>35</v>
      </c>
      <c r="B429" s="169"/>
      <c r="C429" s="27" t="s">
        <v>137</v>
      </c>
      <c r="D429" s="27" t="s">
        <v>32</v>
      </c>
      <c r="E429" s="27" t="s">
        <v>503</v>
      </c>
      <c r="F429" s="27" t="s">
        <v>36</v>
      </c>
      <c r="G429" s="28">
        <f>'Прил 4'!H359</f>
        <v>16870.7</v>
      </c>
      <c r="H429" s="28">
        <f>'Прил 4'!I359</f>
        <v>16557.1</v>
      </c>
      <c r="I429" s="12">
        <f t="shared" si="31"/>
        <v>98.141155968632</v>
      </c>
      <c r="J429" s="26"/>
    </row>
    <row r="430" spans="1:10" ht="15" customHeight="1">
      <c r="A430" s="166" t="s">
        <v>138</v>
      </c>
      <c r="B430" s="167"/>
      <c r="C430" s="24" t="s">
        <v>137</v>
      </c>
      <c r="D430" s="24" t="s">
        <v>123</v>
      </c>
      <c r="E430" s="24"/>
      <c r="F430" s="24"/>
      <c r="G430" s="25">
        <f>G431+G455+G463+G480+G491</f>
        <v>272887.89999999997</v>
      </c>
      <c r="H430" s="25">
        <f>H431+H455+H463+H480+H491</f>
        <v>260236.2</v>
      </c>
      <c r="I430" s="9">
        <f t="shared" si="31"/>
        <v>95.36377391595599</v>
      </c>
      <c r="J430" s="26"/>
    </row>
    <row r="431" spans="1:10" ht="31.5" customHeight="1">
      <c r="A431" s="168" t="s">
        <v>130</v>
      </c>
      <c r="B431" s="169"/>
      <c r="C431" s="27" t="s">
        <v>137</v>
      </c>
      <c r="D431" s="27" t="s">
        <v>123</v>
      </c>
      <c r="E431" s="27" t="s">
        <v>131</v>
      </c>
      <c r="F431" s="27"/>
      <c r="G431" s="28">
        <f>G432+G439+G443+G447+G451</f>
        <v>213088.49999999997</v>
      </c>
      <c r="H431" s="28">
        <f>H432+H439+H443+H447+H451</f>
        <v>206292.1</v>
      </c>
      <c r="I431" s="12">
        <f t="shared" si="31"/>
        <v>96.81052708147087</v>
      </c>
      <c r="J431" s="26"/>
    </row>
    <row r="432" spans="1:10" ht="31.5" customHeight="1">
      <c r="A432" s="168" t="s">
        <v>132</v>
      </c>
      <c r="B432" s="169"/>
      <c r="C432" s="27" t="s">
        <v>137</v>
      </c>
      <c r="D432" s="27" t="s">
        <v>123</v>
      </c>
      <c r="E432" s="27" t="s">
        <v>133</v>
      </c>
      <c r="F432" s="27"/>
      <c r="G432" s="28">
        <f>G433+G436</f>
        <v>17186.6</v>
      </c>
      <c r="H432" s="28">
        <f>H433+H436</f>
        <v>17173.1</v>
      </c>
      <c r="I432" s="12">
        <f t="shared" si="31"/>
        <v>99.92145043231353</v>
      </c>
      <c r="J432" s="26"/>
    </row>
    <row r="433" spans="1:10" ht="47.25" customHeight="1">
      <c r="A433" s="168" t="s">
        <v>134</v>
      </c>
      <c r="B433" s="169"/>
      <c r="C433" s="27" t="s">
        <v>137</v>
      </c>
      <c r="D433" s="27" t="s">
        <v>123</v>
      </c>
      <c r="E433" s="27" t="s">
        <v>135</v>
      </c>
      <c r="F433" s="27"/>
      <c r="G433" s="28">
        <f>G434</f>
        <v>7287</v>
      </c>
      <c r="H433" s="28">
        <f>H434</f>
        <v>7274.3</v>
      </c>
      <c r="I433" s="12">
        <f t="shared" si="31"/>
        <v>99.825717030328</v>
      </c>
      <c r="J433" s="26"/>
    </row>
    <row r="434" spans="1:10" ht="47.25" customHeight="1">
      <c r="A434" s="168" t="s">
        <v>33</v>
      </c>
      <c r="B434" s="169"/>
      <c r="C434" s="27" t="s">
        <v>137</v>
      </c>
      <c r="D434" s="27" t="s">
        <v>123</v>
      </c>
      <c r="E434" s="27" t="s">
        <v>135</v>
      </c>
      <c r="F434" s="27" t="s">
        <v>34</v>
      </c>
      <c r="G434" s="28">
        <f>G435</f>
        <v>7287</v>
      </c>
      <c r="H434" s="28">
        <f>H435</f>
        <v>7274.3</v>
      </c>
      <c r="I434" s="12">
        <f t="shared" si="31"/>
        <v>99.825717030328</v>
      </c>
      <c r="J434" s="26"/>
    </row>
    <row r="435" spans="1:10" ht="15" customHeight="1">
      <c r="A435" s="168" t="s">
        <v>35</v>
      </c>
      <c r="B435" s="169"/>
      <c r="C435" s="27" t="s">
        <v>137</v>
      </c>
      <c r="D435" s="27" t="s">
        <v>123</v>
      </c>
      <c r="E435" s="27" t="s">
        <v>135</v>
      </c>
      <c r="F435" s="27" t="s">
        <v>36</v>
      </c>
      <c r="G435" s="28">
        <f>'Прил 4'!H365</f>
        <v>7287</v>
      </c>
      <c r="H435" s="28">
        <f>'Прил 4'!I365</f>
        <v>7274.3</v>
      </c>
      <c r="I435" s="12">
        <f t="shared" si="31"/>
        <v>99.825717030328</v>
      </c>
      <c r="J435" s="26"/>
    </row>
    <row r="436" spans="1:10" ht="92.25" customHeight="1">
      <c r="A436" s="168" t="s">
        <v>141</v>
      </c>
      <c r="B436" s="169"/>
      <c r="C436" s="27" t="s">
        <v>137</v>
      </c>
      <c r="D436" s="27" t="s">
        <v>123</v>
      </c>
      <c r="E436" s="27" t="s">
        <v>142</v>
      </c>
      <c r="F436" s="27"/>
      <c r="G436" s="28">
        <f>G437</f>
        <v>9899.6</v>
      </c>
      <c r="H436" s="28">
        <f>H437</f>
        <v>9898.8</v>
      </c>
      <c r="I436" s="12">
        <f t="shared" si="31"/>
        <v>99.99191886540869</v>
      </c>
      <c r="J436" s="26"/>
    </row>
    <row r="437" spans="1:10" ht="47.25" customHeight="1">
      <c r="A437" s="168" t="s">
        <v>33</v>
      </c>
      <c r="B437" s="169"/>
      <c r="C437" s="27" t="s">
        <v>137</v>
      </c>
      <c r="D437" s="27" t="s">
        <v>123</v>
      </c>
      <c r="E437" s="27" t="s">
        <v>142</v>
      </c>
      <c r="F437" s="27" t="s">
        <v>34</v>
      </c>
      <c r="G437" s="28">
        <f>G438</f>
        <v>9899.6</v>
      </c>
      <c r="H437" s="28">
        <f>H438</f>
        <v>9898.8</v>
      </c>
      <c r="I437" s="12">
        <f t="shared" si="31"/>
        <v>99.99191886540869</v>
      </c>
      <c r="J437" s="26"/>
    </row>
    <row r="438" spans="1:10" ht="15" customHeight="1">
      <c r="A438" s="168" t="s">
        <v>35</v>
      </c>
      <c r="B438" s="169"/>
      <c r="C438" s="27" t="s">
        <v>137</v>
      </c>
      <c r="D438" s="27" t="s">
        <v>123</v>
      </c>
      <c r="E438" s="27" t="s">
        <v>142</v>
      </c>
      <c r="F438" s="27" t="s">
        <v>36</v>
      </c>
      <c r="G438" s="28">
        <f>'Прил 4'!H368</f>
        <v>9899.6</v>
      </c>
      <c r="H438" s="28">
        <f>'Прил 4'!I368</f>
        <v>9898.8</v>
      </c>
      <c r="I438" s="12">
        <f t="shared" si="31"/>
        <v>99.99191886540869</v>
      </c>
      <c r="J438" s="26"/>
    </row>
    <row r="439" spans="1:10" ht="51" customHeight="1">
      <c r="A439" s="168" t="s">
        <v>158</v>
      </c>
      <c r="B439" s="169"/>
      <c r="C439" s="27" t="s">
        <v>137</v>
      </c>
      <c r="D439" s="27" t="s">
        <v>123</v>
      </c>
      <c r="E439" s="27" t="s">
        <v>159</v>
      </c>
      <c r="F439" s="27"/>
      <c r="G439" s="28">
        <f aca="true" t="shared" si="32" ref="G439:H441">G440</f>
        <v>188116.8</v>
      </c>
      <c r="H439" s="28">
        <f t="shared" si="32"/>
        <v>181345.5</v>
      </c>
      <c r="I439" s="12">
        <f t="shared" si="31"/>
        <v>96.40048097777552</v>
      </c>
      <c r="J439" s="26"/>
    </row>
    <row r="440" spans="1:10" ht="15" customHeight="1">
      <c r="A440" s="168" t="s">
        <v>48</v>
      </c>
      <c r="B440" s="169"/>
      <c r="C440" s="27" t="s">
        <v>137</v>
      </c>
      <c r="D440" s="27" t="s">
        <v>123</v>
      </c>
      <c r="E440" s="27" t="s">
        <v>160</v>
      </c>
      <c r="F440" s="27"/>
      <c r="G440" s="28">
        <f t="shared" si="32"/>
        <v>188116.8</v>
      </c>
      <c r="H440" s="28">
        <f t="shared" si="32"/>
        <v>181345.5</v>
      </c>
      <c r="I440" s="12">
        <f t="shared" si="31"/>
        <v>96.40048097777552</v>
      </c>
      <c r="J440" s="26"/>
    </row>
    <row r="441" spans="1:10" ht="47.25" customHeight="1">
      <c r="A441" s="168" t="s">
        <v>33</v>
      </c>
      <c r="B441" s="169"/>
      <c r="C441" s="27" t="s">
        <v>137</v>
      </c>
      <c r="D441" s="27" t="s">
        <v>123</v>
      </c>
      <c r="E441" s="27" t="s">
        <v>160</v>
      </c>
      <c r="F441" s="27" t="s">
        <v>34</v>
      </c>
      <c r="G441" s="28">
        <f t="shared" si="32"/>
        <v>188116.8</v>
      </c>
      <c r="H441" s="28">
        <f t="shared" si="32"/>
        <v>181345.5</v>
      </c>
      <c r="I441" s="12">
        <f t="shared" si="31"/>
        <v>96.40048097777552</v>
      </c>
      <c r="J441" s="26"/>
    </row>
    <row r="442" spans="1:10" ht="15" customHeight="1">
      <c r="A442" s="168" t="s">
        <v>35</v>
      </c>
      <c r="B442" s="169"/>
      <c r="C442" s="27" t="s">
        <v>137</v>
      </c>
      <c r="D442" s="27" t="s">
        <v>123</v>
      </c>
      <c r="E442" s="27" t="s">
        <v>160</v>
      </c>
      <c r="F442" s="27" t="s">
        <v>36</v>
      </c>
      <c r="G442" s="28">
        <f>'Прил 4'!H372</f>
        <v>188116.8</v>
      </c>
      <c r="H442" s="28">
        <f>'Прил 4'!I372</f>
        <v>181345.5</v>
      </c>
      <c r="I442" s="12">
        <f t="shared" si="31"/>
        <v>96.40048097777552</v>
      </c>
      <c r="J442" s="26"/>
    </row>
    <row r="443" spans="1:10" ht="63" customHeight="1">
      <c r="A443" s="168" t="s">
        <v>168</v>
      </c>
      <c r="B443" s="169"/>
      <c r="C443" s="27" t="s">
        <v>137</v>
      </c>
      <c r="D443" s="27" t="s">
        <v>123</v>
      </c>
      <c r="E443" s="27" t="s">
        <v>169</v>
      </c>
      <c r="F443" s="27"/>
      <c r="G443" s="28">
        <f aca="true" t="shared" si="33" ref="G443:H445">G444</f>
        <v>2319.3</v>
      </c>
      <c r="H443" s="28">
        <f t="shared" si="33"/>
        <v>2319.2</v>
      </c>
      <c r="I443" s="12">
        <f t="shared" si="31"/>
        <v>99.9956883542448</v>
      </c>
      <c r="J443" s="26"/>
    </row>
    <row r="444" spans="1:10" ht="126.75" customHeight="1">
      <c r="A444" s="168" t="s">
        <v>170</v>
      </c>
      <c r="B444" s="169"/>
      <c r="C444" s="27" t="s">
        <v>137</v>
      </c>
      <c r="D444" s="27" t="s">
        <v>123</v>
      </c>
      <c r="E444" s="27" t="s">
        <v>171</v>
      </c>
      <c r="F444" s="27"/>
      <c r="G444" s="28">
        <f t="shared" si="33"/>
        <v>2319.3</v>
      </c>
      <c r="H444" s="28">
        <f t="shared" si="33"/>
        <v>2319.2</v>
      </c>
      <c r="I444" s="12">
        <f t="shared" si="31"/>
        <v>99.9956883542448</v>
      </c>
      <c r="J444" s="26"/>
    </row>
    <row r="445" spans="1:10" ht="47.25" customHeight="1">
      <c r="A445" s="168" t="s">
        <v>33</v>
      </c>
      <c r="B445" s="169"/>
      <c r="C445" s="27" t="s">
        <v>137</v>
      </c>
      <c r="D445" s="27" t="s">
        <v>123</v>
      </c>
      <c r="E445" s="27" t="s">
        <v>171</v>
      </c>
      <c r="F445" s="27" t="s">
        <v>34</v>
      </c>
      <c r="G445" s="28">
        <f t="shared" si="33"/>
        <v>2319.3</v>
      </c>
      <c r="H445" s="28">
        <f t="shared" si="33"/>
        <v>2319.2</v>
      </c>
      <c r="I445" s="12">
        <f t="shared" si="31"/>
        <v>99.9956883542448</v>
      </c>
      <c r="J445" s="26"/>
    </row>
    <row r="446" spans="1:10" ht="15" customHeight="1">
      <c r="A446" s="168" t="s">
        <v>35</v>
      </c>
      <c r="B446" s="169"/>
      <c r="C446" s="27" t="s">
        <v>137</v>
      </c>
      <c r="D446" s="27" t="s">
        <v>123</v>
      </c>
      <c r="E446" s="27" t="s">
        <v>171</v>
      </c>
      <c r="F446" s="27" t="s">
        <v>36</v>
      </c>
      <c r="G446" s="28">
        <f>'Прил 4'!H376</f>
        <v>2319.3</v>
      </c>
      <c r="H446" s="28">
        <f>'Прил 4'!I376</f>
        <v>2319.2</v>
      </c>
      <c r="I446" s="12">
        <f t="shared" si="31"/>
        <v>99.9956883542448</v>
      </c>
      <c r="J446" s="26"/>
    </row>
    <row r="447" spans="1:10" ht="78" customHeight="1">
      <c r="A447" s="168" t="s">
        <v>172</v>
      </c>
      <c r="B447" s="169"/>
      <c r="C447" s="27" t="s">
        <v>137</v>
      </c>
      <c r="D447" s="27" t="s">
        <v>123</v>
      </c>
      <c r="E447" s="27" t="s">
        <v>173</v>
      </c>
      <c r="F447" s="27"/>
      <c r="G447" s="28">
        <f aca="true" t="shared" si="34" ref="G447:H449">G448</f>
        <v>5346.8</v>
      </c>
      <c r="H447" s="28">
        <f t="shared" si="34"/>
        <v>5346.8</v>
      </c>
      <c r="I447" s="12">
        <f t="shared" si="31"/>
        <v>100</v>
      </c>
      <c r="J447" s="26"/>
    </row>
    <row r="448" spans="1:10" ht="62.25" customHeight="1">
      <c r="A448" s="168" t="s">
        <v>174</v>
      </c>
      <c r="B448" s="169"/>
      <c r="C448" s="27" t="s">
        <v>137</v>
      </c>
      <c r="D448" s="27" t="s">
        <v>123</v>
      </c>
      <c r="E448" s="27" t="s">
        <v>175</v>
      </c>
      <c r="F448" s="27"/>
      <c r="G448" s="28">
        <f t="shared" si="34"/>
        <v>5346.8</v>
      </c>
      <c r="H448" s="28">
        <f t="shared" si="34"/>
        <v>5346.8</v>
      </c>
      <c r="I448" s="12">
        <f t="shared" si="31"/>
        <v>100</v>
      </c>
      <c r="J448" s="26"/>
    </row>
    <row r="449" spans="1:10" ht="47.25" customHeight="1">
      <c r="A449" s="168" t="s">
        <v>33</v>
      </c>
      <c r="B449" s="169"/>
      <c r="C449" s="27" t="s">
        <v>137</v>
      </c>
      <c r="D449" s="27" t="s">
        <v>123</v>
      </c>
      <c r="E449" s="27" t="s">
        <v>175</v>
      </c>
      <c r="F449" s="27" t="s">
        <v>34</v>
      </c>
      <c r="G449" s="28">
        <f t="shared" si="34"/>
        <v>5346.8</v>
      </c>
      <c r="H449" s="28">
        <f t="shared" si="34"/>
        <v>5346.8</v>
      </c>
      <c r="I449" s="12">
        <f t="shared" si="31"/>
        <v>100</v>
      </c>
      <c r="J449" s="26"/>
    </row>
    <row r="450" spans="1:10" ht="15" customHeight="1">
      <c r="A450" s="168" t="s">
        <v>35</v>
      </c>
      <c r="B450" s="169"/>
      <c r="C450" s="27" t="s">
        <v>137</v>
      </c>
      <c r="D450" s="27" t="s">
        <v>123</v>
      </c>
      <c r="E450" s="27" t="s">
        <v>175</v>
      </c>
      <c r="F450" s="27" t="s">
        <v>36</v>
      </c>
      <c r="G450" s="28">
        <f>'Прил 4'!H380</f>
        <v>5346.8</v>
      </c>
      <c r="H450" s="28">
        <f>'Прил 4'!I380</f>
        <v>5346.8</v>
      </c>
      <c r="I450" s="12">
        <f t="shared" si="31"/>
        <v>100</v>
      </c>
      <c r="J450" s="26"/>
    </row>
    <row r="451" spans="1:10" ht="94.5" customHeight="1">
      <c r="A451" s="168" t="s">
        <v>176</v>
      </c>
      <c r="B451" s="169"/>
      <c r="C451" s="27" t="s">
        <v>137</v>
      </c>
      <c r="D451" s="27" t="s">
        <v>123</v>
      </c>
      <c r="E451" s="27" t="s">
        <v>177</v>
      </c>
      <c r="F451" s="27"/>
      <c r="G451" s="28">
        <f aca="true" t="shared" si="35" ref="G451:H453">G452</f>
        <v>119</v>
      </c>
      <c r="H451" s="28">
        <f t="shared" si="35"/>
        <v>107.5</v>
      </c>
      <c r="I451" s="12">
        <f t="shared" si="31"/>
        <v>90.33613445378151</v>
      </c>
      <c r="J451" s="26"/>
    </row>
    <row r="452" spans="1:10" ht="78.75" customHeight="1">
      <c r="A452" s="168" t="s">
        <v>178</v>
      </c>
      <c r="B452" s="169"/>
      <c r="C452" s="27" t="s">
        <v>137</v>
      </c>
      <c r="D452" s="27" t="s">
        <v>123</v>
      </c>
      <c r="E452" s="27" t="s">
        <v>179</v>
      </c>
      <c r="F452" s="27"/>
      <c r="G452" s="28">
        <f t="shared" si="35"/>
        <v>119</v>
      </c>
      <c r="H452" s="28">
        <f t="shared" si="35"/>
        <v>107.5</v>
      </c>
      <c r="I452" s="12">
        <f t="shared" si="31"/>
        <v>90.33613445378151</v>
      </c>
      <c r="J452" s="26"/>
    </row>
    <row r="453" spans="1:10" ht="47.25" customHeight="1">
      <c r="A453" s="168" t="s">
        <v>33</v>
      </c>
      <c r="B453" s="169"/>
      <c r="C453" s="27" t="s">
        <v>137</v>
      </c>
      <c r="D453" s="27" t="s">
        <v>123</v>
      </c>
      <c r="E453" s="27" t="s">
        <v>179</v>
      </c>
      <c r="F453" s="27" t="s">
        <v>34</v>
      </c>
      <c r="G453" s="28">
        <f t="shared" si="35"/>
        <v>119</v>
      </c>
      <c r="H453" s="28">
        <f t="shared" si="35"/>
        <v>107.5</v>
      </c>
      <c r="I453" s="12">
        <f t="shared" si="31"/>
        <v>90.33613445378151</v>
      </c>
      <c r="J453" s="26"/>
    </row>
    <row r="454" spans="1:10" ht="17.25" customHeight="1">
      <c r="A454" s="168" t="s">
        <v>35</v>
      </c>
      <c r="B454" s="169"/>
      <c r="C454" s="27" t="s">
        <v>137</v>
      </c>
      <c r="D454" s="27" t="s">
        <v>123</v>
      </c>
      <c r="E454" s="27" t="s">
        <v>179</v>
      </c>
      <c r="F454" s="27" t="s">
        <v>36</v>
      </c>
      <c r="G454" s="28">
        <f>'Прил 4'!H384</f>
        <v>119</v>
      </c>
      <c r="H454" s="28">
        <f>'Прил 4'!I384</f>
        <v>107.5</v>
      </c>
      <c r="I454" s="12">
        <f t="shared" si="31"/>
        <v>90.33613445378151</v>
      </c>
      <c r="J454" s="26"/>
    </row>
    <row r="455" spans="1:10" ht="47.25" customHeight="1">
      <c r="A455" s="168" t="s">
        <v>215</v>
      </c>
      <c r="B455" s="169"/>
      <c r="C455" s="27" t="s">
        <v>137</v>
      </c>
      <c r="D455" s="27" t="s">
        <v>123</v>
      </c>
      <c r="E455" s="27" t="s">
        <v>216</v>
      </c>
      <c r="F455" s="27"/>
      <c r="G455" s="28">
        <f>G456</f>
        <v>683.1</v>
      </c>
      <c r="H455" s="28">
        <f>H456</f>
        <v>640.1</v>
      </c>
      <c r="I455" s="12">
        <f t="shared" si="31"/>
        <v>93.70516761821109</v>
      </c>
      <c r="J455" s="26"/>
    </row>
    <row r="456" spans="1:10" ht="63" customHeight="1">
      <c r="A456" s="168" t="s">
        <v>217</v>
      </c>
      <c r="B456" s="169"/>
      <c r="C456" s="27" t="s">
        <v>137</v>
      </c>
      <c r="D456" s="27" t="s">
        <v>123</v>
      </c>
      <c r="E456" s="27" t="s">
        <v>218</v>
      </c>
      <c r="F456" s="27"/>
      <c r="G456" s="28">
        <f>G457+G460</f>
        <v>683.1</v>
      </c>
      <c r="H456" s="28">
        <f>H457+H460</f>
        <v>640.1</v>
      </c>
      <c r="I456" s="12">
        <f t="shared" si="31"/>
        <v>93.70516761821109</v>
      </c>
      <c r="J456" s="26"/>
    </row>
    <row r="457" spans="1:10" ht="31.5" customHeight="1">
      <c r="A457" s="168" t="s">
        <v>219</v>
      </c>
      <c r="B457" s="169"/>
      <c r="C457" s="27" t="s">
        <v>137</v>
      </c>
      <c r="D457" s="27" t="s">
        <v>123</v>
      </c>
      <c r="E457" s="27" t="s">
        <v>220</v>
      </c>
      <c r="F457" s="27"/>
      <c r="G457" s="28">
        <f>G458</f>
        <v>383.1</v>
      </c>
      <c r="H457" s="28">
        <f>H458</f>
        <v>340.1</v>
      </c>
      <c r="I457" s="12">
        <f aca="true" t="shared" si="36" ref="I457:I520">H457/G457*100</f>
        <v>88.77577655964501</v>
      </c>
      <c r="J457" s="26"/>
    </row>
    <row r="458" spans="1:10" ht="47.25" customHeight="1">
      <c r="A458" s="168" t="s">
        <v>33</v>
      </c>
      <c r="B458" s="169"/>
      <c r="C458" s="27" t="s">
        <v>137</v>
      </c>
      <c r="D458" s="27" t="s">
        <v>123</v>
      </c>
      <c r="E458" s="27" t="s">
        <v>220</v>
      </c>
      <c r="F458" s="27" t="s">
        <v>34</v>
      </c>
      <c r="G458" s="28">
        <f>G459</f>
        <v>383.1</v>
      </c>
      <c r="H458" s="28">
        <f>H459</f>
        <v>340.1</v>
      </c>
      <c r="I458" s="12">
        <f t="shared" si="36"/>
        <v>88.77577655964501</v>
      </c>
      <c r="J458" s="26"/>
    </row>
    <row r="459" spans="1:10" ht="15" customHeight="1">
      <c r="A459" s="168" t="s">
        <v>35</v>
      </c>
      <c r="B459" s="169"/>
      <c r="C459" s="27" t="s">
        <v>137</v>
      </c>
      <c r="D459" s="27" t="s">
        <v>123</v>
      </c>
      <c r="E459" s="27" t="s">
        <v>220</v>
      </c>
      <c r="F459" s="27" t="s">
        <v>36</v>
      </c>
      <c r="G459" s="28">
        <f>'Прил 4'!H389</f>
        <v>383.1</v>
      </c>
      <c r="H459" s="28">
        <f>'Прил 4'!I389</f>
        <v>340.1</v>
      </c>
      <c r="I459" s="12">
        <f t="shared" si="36"/>
        <v>88.77577655964501</v>
      </c>
      <c r="J459" s="26"/>
    </row>
    <row r="460" spans="1:10" ht="15" customHeight="1">
      <c r="A460" s="168" t="s">
        <v>221</v>
      </c>
      <c r="B460" s="169"/>
      <c r="C460" s="27" t="s">
        <v>137</v>
      </c>
      <c r="D460" s="27" t="s">
        <v>123</v>
      </c>
      <c r="E460" s="27" t="s">
        <v>222</v>
      </c>
      <c r="F460" s="27"/>
      <c r="G460" s="28">
        <f>G461</f>
        <v>300</v>
      </c>
      <c r="H460" s="28">
        <f>H461</f>
        <v>300</v>
      </c>
      <c r="I460" s="12">
        <f t="shared" si="36"/>
        <v>100</v>
      </c>
      <c r="J460" s="26"/>
    </row>
    <row r="461" spans="1:10" ht="47.25" customHeight="1">
      <c r="A461" s="168" t="s">
        <v>33</v>
      </c>
      <c r="B461" s="169"/>
      <c r="C461" s="27" t="s">
        <v>137</v>
      </c>
      <c r="D461" s="27" t="s">
        <v>123</v>
      </c>
      <c r="E461" s="27" t="s">
        <v>222</v>
      </c>
      <c r="F461" s="27" t="s">
        <v>34</v>
      </c>
      <c r="G461" s="28">
        <f>G462</f>
        <v>300</v>
      </c>
      <c r="H461" s="28">
        <f>H462</f>
        <v>300</v>
      </c>
      <c r="I461" s="12">
        <f t="shared" si="36"/>
        <v>100</v>
      </c>
      <c r="J461" s="26"/>
    </row>
    <row r="462" spans="1:10" ht="15" customHeight="1">
      <c r="A462" s="168" t="s">
        <v>35</v>
      </c>
      <c r="B462" s="169"/>
      <c r="C462" s="27" t="s">
        <v>137</v>
      </c>
      <c r="D462" s="27" t="s">
        <v>123</v>
      </c>
      <c r="E462" s="27" t="s">
        <v>222</v>
      </c>
      <c r="F462" s="27" t="s">
        <v>36</v>
      </c>
      <c r="G462" s="28">
        <f>'Прил 4'!H392</f>
        <v>300</v>
      </c>
      <c r="H462" s="28">
        <f>'Прил 4'!I392</f>
        <v>300</v>
      </c>
      <c r="I462" s="12">
        <f t="shared" si="36"/>
        <v>100</v>
      </c>
      <c r="J462" s="26"/>
    </row>
    <row r="463" spans="1:10" ht="31.5" customHeight="1">
      <c r="A463" s="168" t="s">
        <v>299</v>
      </c>
      <c r="B463" s="169"/>
      <c r="C463" s="27" t="s">
        <v>137</v>
      </c>
      <c r="D463" s="27" t="s">
        <v>123</v>
      </c>
      <c r="E463" s="27" t="s">
        <v>300</v>
      </c>
      <c r="F463" s="27"/>
      <c r="G463" s="28">
        <f>G464</f>
        <v>1011</v>
      </c>
      <c r="H463" s="28">
        <f>H464</f>
        <v>882.8</v>
      </c>
      <c r="I463" s="12">
        <f t="shared" si="36"/>
        <v>87.31948565776459</v>
      </c>
      <c r="J463" s="26"/>
    </row>
    <row r="464" spans="1:10" ht="63" customHeight="1">
      <c r="A464" s="168" t="s">
        <v>301</v>
      </c>
      <c r="B464" s="169"/>
      <c r="C464" s="27" t="s">
        <v>137</v>
      </c>
      <c r="D464" s="27" t="s">
        <v>123</v>
      </c>
      <c r="E464" s="27" t="s">
        <v>302</v>
      </c>
      <c r="F464" s="27"/>
      <c r="G464" s="28">
        <f>G465+G468+G471+G474+G477</f>
        <v>1011</v>
      </c>
      <c r="H464" s="28">
        <f>H465+H468+H471+H474+H477</f>
        <v>882.8</v>
      </c>
      <c r="I464" s="12">
        <f t="shared" si="36"/>
        <v>87.31948565776459</v>
      </c>
      <c r="J464" s="26"/>
    </row>
    <row r="465" spans="1:10" ht="78.75" customHeight="1">
      <c r="A465" s="168" t="s">
        <v>303</v>
      </c>
      <c r="B465" s="169"/>
      <c r="C465" s="27" t="s">
        <v>137</v>
      </c>
      <c r="D465" s="27" t="s">
        <v>123</v>
      </c>
      <c r="E465" s="27" t="s">
        <v>304</v>
      </c>
      <c r="F465" s="27"/>
      <c r="G465" s="28">
        <f>G466</f>
        <v>742.8</v>
      </c>
      <c r="H465" s="28">
        <f>H466</f>
        <v>620.8</v>
      </c>
      <c r="I465" s="12">
        <f t="shared" si="36"/>
        <v>83.57565966612816</v>
      </c>
      <c r="J465" s="26"/>
    </row>
    <row r="466" spans="1:10" ht="47.25" customHeight="1">
      <c r="A466" s="168" t="s">
        <v>33</v>
      </c>
      <c r="B466" s="169"/>
      <c r="C466" s="27" t="s">
        <v>137</v>
      </c>
      <c r="D466" s="27" t="s">
        <v>123</v>
      </c>
      <c r="E466" s="27" t="s">
        <v>304</v>
      </c>
      <c r="F466" s="27" t="s">
        <v>34</v>
      </c>
      <c r="G466" s="28">
        <f>G467</f>
        <v>742.8</v>
      </c>
      <c r="H466" s="28">
        <f>H467</f>
        <v>620.8</v>
      </c>
      <c r="I466" s="12">
        <f t="shared" si="36"/>
        <v>83.57565966612816</v>
      </c>
      <c r="J466" s="26"/>
    </row>
    <row r="467" spans="1:10" ht="15" customHeight="1">
      <c r="A467" s="168" t="s">
        <v>35</v>
      </c>
      <c r="B467" s="169"/>
      <c r="C467" s="27" t="s">
        <v>137</v>
      </c>
      <c r="D467" s="27" t="s">
        <v>123</v>
      </c>
      <c r="E467" s="27" t="s">
        <v>304</v>
      </c>
      <c r="F467" s="27" t="s">
        <v>36</v>
      </c>
      <c r="G467" s="28">
        <f>'Прил 4'!H397</f>
        <v>742.8</v>
      </c>
      <c r="H467" s="28">
        <f>'Прил 4'!I397</f>
        <v>620.8</v>
      </c>
      <c r="I467" s="12">
        <f t="shared" si="36"/>
        <v>83.57565966612816</v>
      </c>
      <c r="J467" s="26"/>
    </row>
    <row r="468" spans="1:10" ht="31.5" customHeight="1">
      <c r="A468" s="168" t="s">
        <v>305</v>
      </c>
      <c r="B468" s="169"/>
      <c r="C468" s="27" t="s">
        <v>137</v>
      </c>
      <c r="D468" s="27" t="s">
        <v>123</v>
      </c>
      <c r="E468" s="27" t="s">
        <v>306</v>
      </c>
      <c r="F468" s="27"/>
      <c r="G468" s="28">
        <f>G469</f>
        <v>75.8</v>
      </c>
      <c r="H468" s="28">
        <f>H469</f>
        <v>75.8</v>
      </c>
      <c r="I468" s="12">
        <f t="shared" si="36"/>
        <v>100</v>
      </c>
      <c r="J468" s="26"/>
    </row>
    <row r="469" spans="1:10" ht="47.25" customHeight="1">
      <c r="A469" s="168" t="s">
        <v>33</v>
      </c>
      <c r="B469" s="169"/>
      <c r="C469" s="27" t="s">
        <v>137</v>
      </c>
      <c r="D469" s="27" t="s">
        <v>123</v>
      </c>
      <c r="E469" s="27" t="s">
        <v>306</v>
      </c>
      <c r="F469" s="27" t="s">
        <v>34</v>
      </c>
      <c r="G469" s="28">
        <f>G470</f>
        <v>75.8</v>
      </c>
      <c r="H469" s="28">
        <f>H470</f>
        <v>75.8</v>
      </c>
      <c r="I469" s="12">
        <f t="shared" si="36"/>
        <v>100</v>
      </c>
      <c r="J469" s="26"/>
    </row>
    <row r="470" spans="1:10" ht="15" customHeight="1">
      <c r="A470" s="168" t="s">
        <v>35</v>
      </c>
      <c r="B470" s="169"/>
      <c r="C470" s="27" t="s">
        <v>137</v>
      </c>
      <c r="D470" s="27" t="s">
        <v>123</v>
      </c>
      <c r="E470" s="27" t="s">
        <v>306</v>
      </c>
      <c r="F470" s="27" t="s">
        <v>36</v>
      </c>
      <c r="G470" s="28">
        <f>'Прил 4'!H400</f>
        <v>75.8</v>
      </c>
      <c r="H470" s="28">
        <f>'Прил 4'!I400</f>
        <v>75.8</v>
      </c>
      <c r="I470" s="12">
        <f t="shared" si="36"/>
        <v>100</v>
      </c>
      <c r="J470" s="26"/>
    </row>
    <row r="471" spans="1:10" ht="31.5" customHeight="1">
      <c r="A471" s="168" t="s">
        <v>307</v>
      </c>
      <c r="B471" s="169"/>
      <c r="C471" s="27" t="s">
        <v>137</v>
      </c>
      <c r="D471" s="27" t="s">
        <v>123</v>
      </c>
      <c r="E471" s="27" t="s">
        <v>308</v>
      </c>
      <c r="F471" s="27"/>
      <c r="G471" s="28">
        <f>G472</f>
        <v>22.5</v>
      </c>
      <c r="H471" s="28">
        <f>H472</f>
        <v>22.5</v>
      </c>
      <c r="I471" s="12">
        <f t="shared" si="36"/>
        <v>100</v>
      </c>
      <c r="J471" s="26"/>
    </row>
    <row r="472" spans="1:10" ht="47.25" customHeight="1">
      <c r="A472" s="168" t="s">
        <v>33</v>
      </c>
      <c r="B472" s="169"/>
      <c r="C472" s="27" t="s">
        <v>137</v>
      </c>
      <c r="D472" s="27" t="s">
        <v>123</v>
      </c>
      <c r="E472" s="27" t="s">
        <v>308</v>
      </c>
      <c r="F472" s="27" t="s">
        <v>34</v>
      </c>
      <c r="G472" s="28">
        <f>G473</f>
        <v>22.5</v>
      </c>
      <c r="H472" s="28">
        <f>H473</f>
        <v>22.5</v>
      </c>
      <c r="I472" s="12">
        <f t="shared" si="36"/>
        <v>100</v>
      </c>
      <c r="J472" s="26"/>
    </row>
    <row r="473" spans="1:10" ht="15" customHeight="1">
      <c r="A473" s="168" t="s">
        <v>35</v>
      </c>
      <c r="B473" s="169"/>
      <c r="C473" s="27" t="s">
        <v>137</v>
      </c>
      <c r="D473" s="27" t="s">
        <v>123</v>
      </c>
      <c r="E473" s="27" t="s">
        <v>308</v>
      </c>
      <c r="F473" s="27" t="s">
        <v>36</v>
      </c>
      <c r="G473" s="28">
        <f>'Прил 4'!H403</f>
        <v>22.5</v>
      </c>
      <c r="H473" s="28">
        <f>'Прил 4'!I403</f>
        <v>22.5</v>
      </c>
      <c r="I473" s="12">
        <f t="shared" si="36"/>
        <v>100</v>
      </c>
      <c r="J473" s="26"/>
    </row>
    <row r="474" spans="1:10" ht="30.75" customHeight="1">
      <c r="A474" s="168" t="s">
        <v>309</v>
      </c>
      <c r="B474" s="169"/>
      <c r="C474" s="27" t="s">
        <v>137</v>
      </c>
      <c r="D474" s="27" t="s">
        <v>123</v>
      </c>
      <c r="E474" s="27" t="s">
        <v>310</v>
      </c>
      <c r="F474" s="27"/>
      <c r="G474" s="28">
        <f>G475</f>
        <v>126.2</v>
      </c>
      <c r="H474" s="28">
        <f>H475</f>
        <v>126.2</v>
      </c>
      <c r="I474" s="12">
        <f t="shared" si="36"/>
        <v>100</v>
      </c>
      <c r="J474" s="26"/>
    </row>
    <row r="475" spans="1:10" ht="47.25" customHeight="1">
      <c r="A475" s="168" t="s">
        <v>33</v>
      </c>
      <c r="B475" s="169"/>
      <c r="C475" s="27" t="s">
        <v>137</v>
      </c>
      <c r="D475" s="27" t="s">
        <v>123</v>
      </c>
      <c r="E475" s="27" t="s">
        <v>310</v>
      </c>
      <c r="F475" s="27" t="s">
        <v>34</v>
      </c>
      <c r="G475" s="28">
        <f>G476</f>
        <v>126.2</v>
      </c>
      <c r="H475" s="28">
        <f>H476</f>
        <v>126.2</v>
      </c>
      <c r="I475" s="12">
        <f t="shared" si="36"/>
        <v>100</v>
      </c>
      <c r="J475" s="26"/>
    </row>
    <row r="476" spans="1:10" ht="15" customHeight="1">
      <c r="A476" s="168" t="s">
        <v>35</v>
      </c>
      <c r="B476" s="169"/>
      <c r="C476" s="27" t="s">
        <v>137</v>
      </c>
      <c r="D476" s="27" t="s">
        <v>123</v>
      </c>
      <c r="E476" s="27" t="s">
        <v>310</v>
      </c>
      <c r="F476" s="27" t="s">
        <v>36</v>
      </c>
      <c r="G476" s="28">
        <f>'Прил 4'!H406</f>
        <v>126.2</v>
      </c>
      <c r="H476" s="28">
        <f>'Прил 4'!I406</f>
        <v>126.2</v>
      </c>
      <c r="I476" s="12">
        <f t="shared" si="36"/>
        <v>100</v>
      </c>
      <c r="J476" s="26"/>
    </row>
    <row r="477" spans="1:10" ht="48" customHeight="1">
      <c r="A477" s="168" t="s">
        <v>311</v>
      </c>
      <c r="B477" s="169"/>
      <c r="C477" s="27" t="s">
        <v>137</v>
      </c>
      <c r="D477" s="27" t="s">
        <v>123</v>
      </c>
      <c r="E477" s="27" t="s">
        <v>312</v>
      </c>
      <c r="F477" s="27"/>
      <c r="G477" s="28">
        <f>G478</f>
        <v>43.7</v>
      </c>
      <c r="H477" s="28">
        <f>H478</f>
        <v>37.5</v>
      </c>
      <c r="I477" s="12">
        <f t="shared" si="36"/>
        <v>85.81235697940502</v>
      </c>
      <c r="J477" s="26"/>
    </row>
    <row r="478" spans="1:10" ht="47.25" customHeight="1">
      <c r="A478" s="168" t="s">
        <v>33</v>
      </c>
      <c r="B478" s="169"/>
      <c r="C478" s="27" t="s">
        <v>137</v>
      </c>
      <c r="D478" s="27" t="s">
        <v>123</v>
      </c>
      <c r="E478" s="27" t="s">
        <v>312</v>
      </c>
      <c r="F478" s="27" t="s">
        <v>34</v>
      </c>
      <c r="G478" s="28">
        <f>G479</f>
        <v>43.7</v>
      </c>
      <c r="H478" s="28">
        <f>H479</f>
        <v>37.5</v>
      </c>
      <c r="I478" s="12">
        <f t="shared" si="36"/>
        <v>85.81235697940502</v>
      </c>
      <c r="J478" s="26"/>
    </row>
    <row r="479" spans="1:10" ht="15" customHeight="1">
      <c r="A479" s="168" t="s">
        <v>35</v>
      </c>
      <c r="B479" s="169"/>
      <c r="C479" s="27" t="s">
        <v>137</v>
      </c>
      <c r="D479" s="27" t="s">
        <v>123</v>
      </c>
      <c r="E479" s="27" t="s">
        <v>312</v>
      </c>
      <c r="F479" s="27" t="s">
        <v>36</v>
      </c>
      <c r="G479" s="28">
        <f>'Прил 4'!H409</f>
        <v>43.7</v>
      </c>
      <c r="H479" s="28">
        <f>'Прил 4'!I409</f>
        <v>37.5</v>
      </c>
      <c r="I479" s="12">
        <f t="shared" si="36"/>
        <v>85.81235697940502</v>
      </c>
      <c r="J479" s="26"/>
    </row>
    <row r="480" spans="1:10" ht="47.25" customHeight="1">
      <c r="A480" s="168" t="s">
        <v>359</v>
      </c>
      <c r="B480" s="169"/>
      <c r="C480" s="27" t="s">
        <v>137</v>
      </c>
      <c r="D480" s="27" t="s">
        <v>123</v>
      </c>
      <c r="E480" s="27" t="s">
        <v>360</v>
      </c>
      <c r="F480" s="27"/>
      <c r="G480" s="28">
        <f>G481</f>
        <v>10729.7</v>
      </c>
      <c r="H480" s="28">
        <f>H481</f>
        <v>9298.2</v>
      </c>
      <c r="I480" s="12">
        <f t="shared" si="36"/>
        <v>86.65852726544078</v>
      </c>
      <c r="J480" s="26"/>
    </row>
    <row r="481" spans="1:10" ht="46.5" customHeight="1">
      <c r="A481" s="168" t="s">
        <v>361</v>
      </c>
      <c r="B481" s="169"/>
      <c r="C481" s="27" t="s">
        <v>137</v>
      </c>
      <c r="D481" s="27" t="s">
        <v>123</v>
      </c>
      <c r="E481" s="27" t="s">
        <v>362</v>
      </c>
      <c r="F481" s="27"/>
      <c r="G481" s="28">
        <f>G482+G485+G488</f>
        <v>10729.7</v>
      </c>
      <c r="H481" s="28">
        <f>H482+H485+H488</f>
        <v>9298.2</v>
      </c>
      <c r="I481" s="12">
        <f t="shared" si="36"/>
        <v>86.65852726544078</v>
      </c>
      <c r="J481" s="26"/>
    </row>
    <row r="482" spans="1:10" ht="34.5" customHeight="1">
      <c r="A482" s="168" t="s">
        <v>365</v>
      </c>
      <c r="B482" s="169"/>
      <c r="C482" s="27" t="s">
        <v>137</v>
      </c>
      <c r="D482" s="27" t="s">
        <v>123</v>
      </c>
      <c r="E482" s="27" t="s">
        <v>366</v>
      </c>
      <c r="F482" s="27"/>
      <c r="G482" s="28">
        <f>G483</f>
        <v>141.5</v>
      </c>
      <c r="H482" s="28">
        <f>H483</f>
        <v>58.8</v>
      </c>
      <c r="I482" s="12">
        <f t="shared" si="36"/>
        <v>41.5547703180212</v>
      </c>
      <c r="J482" s="26"/>
    </row>
    <row r="483" spans="1:10" ht="47.25" customHeight="1">
      <c r="A483" s="168" t="s">
        <v>33</v>
      </c>
      <c r="B483" s="169"/>
      <c r="C483" s="27" t="s">
        <v>137</v>
      </c>
      <c r="D483" s="27" t="s">
        <v>123</v>
      </c>
      <c r="E483" s="27" t="s">
        <v>366</v>
      </c>
      <c r="F483" s="27" t="s">
        <v>34</v>
      </c>
      <c r="G483" s="28">
        <f>G484</f>
        <v>141.5</v>
      </c>
      <c r="H483" s="28">
        <f>H484</f>
        <v>58.8</v>
      </c>
      <c r="I483" s="12">
        <f t="shared" si="36"/>
        <v>41.5547703180212</v>
      </c>
      <c r="J483" s="26"/>
    </row>
    <row r="484" spans="1:10" ht="18" customHeight="1">
      <c r="A484" s="168" t="s">
        <v>35</v>
      </c>
      <c r="B484" s="169"/>
      <c r="C484" s="27" t="s">
        <v>137</v>
      </c>
      <c r="D484" s="27" t="s">
        <v>123</v>
      </c>
      <c r="E484" s="27" t="s">
        <v>366</v>
      </c>
      <c r="F484" s="27" t="s">
        <v>36</v>
      </c>
      <c r="G484" s="28">
        <f>'Прил 4'!H414</f>
        <v>141.5</v>
      </c>
      <c r="H484" s="28">
        <f>'Прил 4'!I414</f>
        <v>58.8</v>
      </c>
      <c r="I484" s="12">
        <f t="shared" si="36"/>
        <v>41.5547703180212</v>
      </c>
      <c r="J484" s="26"/>
    </row>
    <row r="485" spans="1:10" ht="66" customHeight="1">
      <c r="A485" s="168" t="s">
        <v>367</v>
      </c>
      <c r="B485" s="169"/>
      <c r="C485" s="27" t="s">
        <v>137</v>
      </c>
      <c r="D485" s="27" t="s">
        <v>123</v>
      </c>
      <c r="E485" s="27" t="s">
        <v>368</v>
      </c>
      <c r="F485" s="27"/>
      <c r="G485" s="28">
        <f>G486</f>
        <v>5498.3</v>
      </c>
      <c r="H485" s="28">
        <f>H486</f>
        <v>5014</v>
      </c>
      <c r="I485" s="12">
        <f t="shared" si="36"/>
        <v>91.19182292708655</v>
      </c>
      <c r="J485" s="26"/>
    </row>
    <row r="486" spans="1:10" ht="47.25" customHeight="1">
      <c r="A486" s="168" t="s">
        <v>33</v>
      </c>
      <c r="B486" s="169"/>
      <c r="C486" s="27" t="s">
        <v>137</v>
      </c>
      <c r="D486" s="27" t="s">
        <v>123</v>
      </c>
      <c r="E486" s="27" t="s">
        <v>368</v>
      </c>
      <c r="F486" s="27" t="s">
        <v>34</v>
      </c>
      <c r="G486" s="28">
        <f>G487</f>
        <v>5498.3</v>
      </c>
      <c r="H486" s="28">
        <f>H487</f>
        <v>5014</v>
      </c>
      <c r="I486" s="12">
        <f t="shared" si="36"/>
        <v>91.19182292708655</v>
      </c>
      <c r="J486" s="26"/>
    </row>
    <row r="487" spans="1:10" ht="15" customHeight="1">
      <c r="A487" s="168" t="s">
        <v>35</v>
      </c>
      <c r="B487" s="169"/>
      <c r="C487" s="27" t="s">
        <v>137</v>
      </c>
      <c r="D487" s="27" t="s">
        <v>123</v>
      </c>
      <c r="E487" s="27" t="s">
        <v>368</v>
      </c>
      <c r="F487" s="27" t="s">
        <v>36</v>
      </c>
      <c r="G487" s="28">
        <f>'Прил 4'!H417</f>
        <v>5498.3</v>
      </c>
      <c r="H487" s="28">
        <f>'Прил 4'!I417</f>
        <v>5014</v>
      </c>
      <c r="I487" s="12">
        <f t="shared" si="36"/>
        <v>91.19182292708655</v>
      </c>
      <c r="J487" s="26"/>
    </row>
    <row r="488" spans="1:10" ht="31.5" customHeight="1">
      <c r="A488" s="168" t="s">
        <v>369</v>
      </c>
      <c r="B488" s="169"/>
      <c r="C488" s="27" t="s">
        <v>137</v>
      </c>
      <c r="D488" s="27" t="s">
        <v>123</v>
      </c>
      <c r="E488" s="27" t="s">
        <v>370</v>
      </c>
      <c r="F488" s="27"/>
      <c r="G488" s="28">
        <f>G489</f>
        <v>5089.9</v>
      </c>
      <c r="H488" s="28">
        <f>H489</f>
        <v>4225.4</v>
      </c>
      <c r="I488" s="12">
        <f t="shared" si="36"/>
        <v>83.01538340635376</v>
      </c>
      <c r="J488" s="26"/>
    </row>
    <row r="489" spans="1:10" ht="47.25" customHeight="1">
      <c r="A489" s="168" t="s">
        <v>33</v>
      </c>
      <c r="B489" s="169"/>
      <c r="C489" s="27" t="s">
        <v>137</v>
      </c>
      <c r="D489" s="27" t="s">
        <v>123</v>
      </c>
      <c r="E489" s="27" t="s">
        <v>370</v>
      </c>
      <c r="F489" s="27" t="s">
        <v>34</v>
      </c>
      <c r="G489" s="28">
        <f>G490</f>
        <v>5089.9</v>
      </c>
      <c r="H489" s="28">
        <f>H490</f>
        <v>4225.4</v>
      </c>
      <c r="I489" s="12">
        <f t="shared" si="36"/>
        <v>83.01538340635376</v>
      </c>
      <c r="J489" s="26"/>
    </row>
    <row r="490" spans="1:10" ht="15" customHeight="1">
      <c r="A490" s="168" t="s">
        <v>35</v>
      </c>
      <c r="B490" s="169"/>
      <c r="C490" s="27" t="s">
        <v>137</v>
      </c>
      <c r="D490" s="27" t="s">
        <v>123</v>
      </c>
      <c r="E490" s="27" t="s">
        <v>370</v>
      </c>
      <c r="F490" s="27" t="s">
        <v>36</v>
      </c>
      <c r="G490" s="28">
        <f>'Прил 4'!H420</f>
        <v>5089.9</v>
      </c>
      <c r="H490" s="28">
        <f>'Прил 4'!I420</f>
        <v>4225.4</v>
      </c>
      <c r="I490" s="12">
        <f t="shared" si="36"/>
        <v>83.01538340635376</v>
      </c>
      <c r="J490" s="26"/>
    </row>
    <row r="491" spans="1:10" ht="31.5" customHeight="1">
      <c r="A491" s="168" t="s">
        <v>504</v>
      </c>
      <c r="B491" s="169"/>
      <c r="C491" s="27" t="s">
        <v>137</v>
      </c>
      <c r="D491" s="27" t="s">
        <v>123</v>
      </c>
      <c r="E491" s="27" t="s">
        <v>505</v>
      </c>
      <c r="F491" s="27"/>
      <c r="G491" s="28">
        <f>G492+G495+G498</f>
        <v>47375.6</v>
      </c>
      <c r="H491" s="28">
        <f>H492+H495+H498</f>
        <v>43123</v>
      </c>
      <c r="I491" s="12">
        <f t="shared" si="36"/>
        <v>91.02364930470537</v>
      </c>
      <c r="J491" s="26"/>
    </row>
    <row r="492" spans="1:10" ht="110.25" customHeight="1">
      <c r="A492" s="168" t="s">
        <v>394</v>
      </c>
      <c r="B492" s="169"/>
      <c r="C492" s="27" t="s">
        <v>137</v>
      </c>
      <c r="D492" s="27" t="s">
        <v>123</v>
      </c>
      <c r="E492" s="27" t="s">
        <v>506</v>
      </c>
      <c r="F492" s="27"/>
      <c r="G492" s="28">
        <f>G493</f>
        <v>3225</v>
      </c>
      <c r="H492" s="28">
        <f>H493</f>
        <v>3165.4</v>
      </c>
      <c r="I492" s="12">
        <f t="shared" si="36"/>
        <v>98.15193798449613</v>
      </c>
      <c r="J492" s="26"/>
    </row>
    <row r="493" spans="1:10" ht="47.25" customHeight="1">
      <c r="A493" s="168" t="s">
        <v>33</v>
      </c>
      <c r="B493" s="169"/>
      <c r="C493" s="27" t="s">
        <v>137</v>
      </c>
      <c r="D493" s="27" t="s">
        <v>123</v>
      </c>
      <c r="E493" s="27" t="s">
        <v>506</v>
      </c>
      <c r="F493" s="27" t="s">
        <v>34</v>
      </c>
      <c r="G493" s="28">
        <f>G494</f>
        <v>3225</v>
      </c>
      <c r="H493" s="28">
        <f>H494</f>
        <v>3165.4</v>
      </c>
      <c r="I493" s="12">
        <f t="shared" si="36"/>
        <v>98.15193798449613</v>
      </c>
      <c r="J493" s="26"/>
    </row>
    <row r="494" spans="1:10" ht="15.75" customHeight="1">
      <c r="A494" s="168" t="s">
        <v>35</v>
      </c>
      <c r="B494" s="169"/>
      <c r="C494" s="27" t="s">
        <v>137</v>
      </c>
      <c r="D494" s="27" t="s">
        <v>123</v>
      </c>
      <c r="E494" s="27" t="s">
        <v>506</v>
      </c>
      <c r="F494" s="27" t="s">
        <v>36</v>
      </c>
      <c r="G494" s="28">
        <f>'Прил 4'!H424</f>
        <v>3225</v>
      </c>
      <c r="H494" s="28">
        <f>'Прил 4'!I424</f>
        <v>3165.4</v>
      </c>
      <c r="I494" s="12">
        <f t="shared" si="36"/>
        <v>98.15193798449613</v>
      </c>
      <c r="J494" s="26"/>
    </row>
    <row r="495" spans="1:10" ht="15" customHeight="1">
      <c r="A495" s="168" t="s">
        <v>405</v>
      </c>
      <c r="B495" s="169"/>
      <c r="C495" s="27" t="s">
        <v>137</v>
      </c>
      <c r="D495" s="27" t="s">
        <v>123</v>
      </c>
      <c r="E495" s="27" t="s">
        <v>507</v>
      </c>
      <c r="F495" s="27"/>
      <c r="G495" s="28">
        <f>G496</f>
        <v>430.9</v>
      </c>
      <c r="H495" s="28">
        <f>H496</f>
        <v>394.7</v>
      </c>
      <c r="I495" s="12">
        <f t="shared" si="36"/>
        <v>91.598978881411</v>
      </c>
      <c r="J495" s="26"/>
    </row>
    <row r="496" spans="1:10" ht="47.25" customHeight="1">
      <c r="A496" s="168" t="s">
        <v>33</v>
      </c>
      <c r="B496" s="169"/>
      <c r="C496" s="27" t="s">
        <v>137</v>
      </c>
      <c r="D496" s="27" t="s">
        <v>123</v>
      </c>
      <c r="E496" s="27" t="s">
        <v>507</v>
      </c>
      <c r="F496" s="27" t="s">
        <v>34</v>
      </c>
      <c r="G496" s="28">
        <f>G497</f>
        <v>430.9</v>
      </c>
      <c r="H496" s="28">
        <f>H497</f>
        <v>394.7</v>
      </c>
      <c r="I496" s="12">
        <f t="shared" si="36"/>
        <v>91.598978881411</v>
      </c>
      <c r="J496" s="26"/>
    </row>
    <row r="497" spans="1:10" ht="18" customHeight="1">
      <c r="A497" s="168" t="s">
        <v>35</v>
      </c>
      <c r="B497" s="169"/>
      <c r="C497" s="27" t="s">
        <v>137</v>
      </c>
      <c r="D497" s="27" t="s">
        <v>123</v>
      </c>
      <c r="E497" s="27" t="s">
        <v>507</v>
      </c>
      <c r="F497" s="27" t="s">
        <v>36</v>
      </c>
      <c r="G497" s="28">
        <f>'Прил 4'!H427</f>
        <v>430.9</v>
      </c>
      <c r="H497" s="28">
        <f>'Прил 4'!I427</f>
        <v>394.7</v>
      </c>
      <c r="I497" s="12">
        <f t="shared" si="36"/>
        <v>91.598978881411</v>
      </c>
      <c r="J497" s="26"/>
    </row>
    <row r="498" spans="1:10" ht="33" customHeight="1">
      <c r="A498" s="168" t="s">
        <v>481</v>
      </c>
      <c r="B498" s="169"/>
      <c r="C498" s="27" t="s">
        <v>137</v>
      </c>
      <c r="D498" s="27" t="s">
        <v>123</v>
      </c>
      <c r="E498" s="27" t="s">
        <v>508</v>
      </c>
      <c r="F498" s="27"/>
      <c r="G498" s="28">
        <f>G499</f>
        <v>43719.7</v>
      </c>
      <c r="H498" s="28">
        <f>H499</f>
        <v>39562.9</v>
      </c>
      <c r="I498" s="12">
        <f t="shared" si="36"/>
        <v>90.49215799742451</v>
      </c>
      <c r="J498" s="26"/>
    </row>
    <row r="499" spans="1:10" ht="47.25" customHeight="1">
      <c r="A499" s="168" t="s">
        <v>33</v>
      </c>
      <c r="B499" s="169"/>
      <c r="C499" s="27" t="s">
        <v>137</v>
      </c>
      <c r="D499" s="27" t="s">
        <v>123</v>
      </c>
      <c r="E499" s="27" t="s">
        <v>508</v>
      </c>
      <c r="F499" s="27" t="s">
        <v>34</v>
      </c>
      <c r="G499" s="28">
        <f>G500</f>
        <v>43719.7</v>
      </c>
      <c r="H499" s="28">
        <f>H500</f>
        <v>39562.9</v>
      </c>
      <c r="I499" s="12">
        <f t="shared" si="36"/>
        <v>90.49215799742451</v>
      </c>
      <c r="J499" s="26"/>
    </row>
    <row r="500" spans="1:10" ht="15" customHeight="1">
      <c r="A500" s="168" t="s">
        <v>35</v>
      </c>
      <c r="B500" s="169"/>
      <c r="C500" s="27" t="s">
        <v>137</v>
      </c>
      <c r="D500" s="27" t="s">
        <v>123</v>
      </c>
      <c r="E500" s="27" t="s">
        <v>508</v>
      </c>
      <c r="F500" s="27" t="s">
        <v>36</v>
      </c>
      <c r="G500" s="28">
        <f>'Прил 4'!H430</f>
        <v>43719.7</v>
      </c>
      <c r="H500" s="28">
        <f>'Прил 4'!I430</f>
        <v>39562.9</v>
      </c>
      <c r="I500" s="12">
        <f t="shared" si="36"/>
        <v>90.49215799742451</v>
      </c>
      <c r="J500" s="26"/>
    </row>
    <row r="501" spans="1:10" ht="15.75" customHeight="1">
      <c r="A501" s="166" t="s">
        <v>162</v>
      </c>
      <c r="B501" s="167"/>
      <c r="C501" s="24" t="s">
        <v>137</v>
      </c>
      <c r="D501" s="24" t="s">
        <v>163</v>
      </c>
      <c r="E501" s="24"/>
      <c r="F501" s="24"/>
      <c r="G501" s="25">
        <f>G502+G511+G516+G530</f>
        <v>59160.899999999994</v>
      </c>
      <c r="H501" s="25">
        <f>H502+H511+H516+H530</f>
        <v>57766.799999999996</v>
      </c>
      <c r="I501" s="9">
        <f t="shared" si="36"/>
        <v>97.6435449764963</v>
      </c>
      <c r="J501" s="26"/>
    </row>
    <row r="502" spans="1:10" ht="31.5" customHeight="1">
      <c r="A502" s="168" t="s">
        <v>130</v>
      </c>
      <c r="B502" s="169"/>
      <c r="C502" s="27" t="s">
        <v>137</v>
      </c>
      <c r="D502" s="27" t="s">
        <v>163</v>
      </c>
      <c r="E502" s="27" t="s">
        <v>131</v>
      </c>
      <c r="F502" s="27"/>
      <c r="G502" s="28">
        <f>G503+G507</f>
        <v>2632</v>
      </c>
      <c r="H502" s="28">
        <f>H503+H507</f>
        <v>1863</v>
      </c>
      <c r="I502" s="12">
        <f t="shared" si="36"/>
        <v>70.78267477203647</v>
      </c>
      <c r="J502" s="26"/>
    </row>
    <row r="503" spans="1:10" ht="48" customHeight="1">
      <c r="A503" s="168" t="s">
        <v>158</v>
      </c>
      <c r="B503" s="169"/>
      <c r="C503" s="27" t="s">
        <v>137</v>
      </c>
      <c r="D503" s="27" t="s">
        <v>163</v>
      </c>
      <c r="E503" s="27" t="s">
        <v>159</v>
      </c>
      <c r="F503" s="27"/>
      <c r="G503" s="28">
        <f aca="true" t="shared" si="37" ref="G503:H505">G504</f>
        <v>2132</v>
      </c>
      <c r="H503" s="28">
        <f t="shared" si="37"/>
        <v>1863</v>
      </c>
      <c r="I503" s="12">
        <f t="shared" si="36"/>
        <v>87.38273921200751</v>
      </c>
      <c r="J503" s="26"/>
    </row>
    <row r="504" spans="1:10" ht="15" customHeight="1">
      <c r="A504" s="168" t="s">
        <v>48</v>
      </c>
      <c r="B504" s="169"/>
      <c r="C504" s="27" t="s">
        <v>137</v>
      </c>
      <c r="D504" s="27" t="s">
        <v>163</v>
      </c>
      <c r="E504" s="27" t="s">
        <v>160</v>
      </c>
      <c r="F504" s="27"/>
      <c r="G504" s="28">
        <f t="shared" si="37"/>
        <v>2132</v>
      </c>
      <c r="H504" s="28">
        <f t="shared" si="37"/>
        <v>1863</v>
      </c>
      <c r="I504" s="12">
        <f t="shared" si="36"/>
        <v>87.38273921200751</v>
      </c>
      <c r="J504" s="26"/>
    </row>
    <row r="505" spans="1:10" ht="47.25" customHeight="1">
      <c r="A505" s="168" t="s">
        <v>33</v>
      </c>
      <c r="B505" s="169"/>
      <c r="C505" s="27" t="s">
        <v>137</v>
      </c>
      <c r="D505" s="27" t="s">
        <v>163</v>
      </c>
      <c r="E505" s="27" t="s">
        <v>160</v>
      </c>
      <c r="F505" s="27" t="s">
        <v>34</v>
      </c>
      <c r="G505" s="28">
        <f t="shared" si="37"/>
        <v>2132</v>
      </c>
      <c r="H505" s="28">
        <f t="shared" si="37"/>
        <v>1863</v>
      </c>
      <c r="I505" s="12">
        <f t="shared" si="36"/>
        <v>87.38273921200751</v>
      </c>
      <c r="J505" s="26"/>
    </row>
    <row r="506" spans="1:10" ht="15" customHeight="1">
      <c r="A506" s="168" t="s">
        <v>35</v>
      </c>
      <c r="B506" s="169"/>
      <c r="C506" s="27" t="s">
        <v>137</v>
      </c>
      <c r="D506" s="27" t="s">
        <v>163</v>
      </c>
      <c r="E506" s="27" t="s">
        <v>160</v>
      </c>
      <c r="F506" s="27" t="s">
        <v>36</v>
      </c>
      <c r="G506" s="28">
        <f>'Прил 4'!H436</f>
        <v>2132</v>
      </c>
      <c r="H506" s="28">
        <f>'Прил 4'!I436</f>
        <v>1863</v>
      </c>
      <c r="I506" s="12">
        <f t="shared" si="36"/>
        <v>87.38273921200751</v>
      </c>
      <c r="J506" s="26"/>
    </row>
    <row r="507" spans="1:10" ht="47.25" customHeight="1">
      <c r="A507" s="168" t="s">
        <v>164</v>
      </c>
      <c r="B507" s="169"/>
      <c r="C507" s="27" t="s">
        <v>137</v>
      </c>
      <c r="D507" s="27" t="s">
        <v>163</v>
      </c>
      <c r="E507" s="27" t="s">
        <v>165</v>
      </c>
      <c r="F507" s="27"/>
      <c r="G507" s="28">
        <f aca="true" t="shared" si="38" ref="G507:H509">G508</f>
        <v>500</v>
      </c>
      <c r="H507" s="28">
        <f t="shared" si="38"/>
        <v>0</v>
      </c>
      <c r="I507" s="12">
        <f t="shared" si="36"/>
        <v>0</v>
      </c>
      <c r="J507" s="26"/>
    </row>
    <row r="508" spans="1:10" ht="128.25" customHeight="1">
      <c r="A508" s="168" t="s">
        <v>166</v>
      </c>
      <c r="B508" s="169"/>
      <c r="C508" s="27" t="s">
        <v>137</v>
      </c>
      <c r="D508" s="27" t="s">
        <v>163</v>
      </c>
      <c r="E508" s="27" t="s">
        <v>167</v>
      </c>
      <c r="F508" s="27"/>
      <c r="G508" s="28">
        <f t="shared" si="38"/>
        <v>500</v>
      </c>
      <c r="H508" s="28">
        <f t="shared" si="38"/>
        <v>0</v>
      </c>
      <c r="I508" s="12">
        <f t="shared" si="36"/>
        <v>0</v>
      </c>
      <c r="J508" s="26"/>
    </row>
    <row r="509" spans="1:10" ht="47.25" customHeight="1">
      <c r="A509" s="168" t="s">
        <v>33</v>
      </c>
      <c r="B509" s="169"/>
      <c r="C509" s="27" t="s">
        <v>137</v>
      </c>
      <c r="D509" s="27" t="s">
        <v>163</v>
      </c>
      <c r="E509" s="27" t="s">
        <v>167</v>
      </c>
      <c r="F509" s="27" t="s">
        <v>34</v>
      </c>
      <c r="G509" s="28">
        <f t="shared" si="38"/>
        <v>500</v>
      </c>
      <c r="H509" s="28">
        <f t="shared" si="38"/>
        <v>0</v>
      </c>
      <c r="I509" s="12">
        <f t="shared" si="36"/>
        <v>0</v>
      </c>
      <c r="J509" s="26"/>
    </row>
    <row r="510" spans="1:10" ht="15" customHeight="1">
      <c r="A510" s="168" t="s">
        <v>35</v>
      </c>
      <c r="B510" s="169"/>
      <c r="C510" s="27" t="s">
        <v>137</v>
      </c>
      <c r="D510" s="27" t="s">
        <v>163</v>
      </c>
      <c r="E510" s="27" t="s">
        <v>167</v>
      </c>
      <c r="F510" s="27" t="s">
        <v>36</v>
      </c>
      <c r="G510" s="28">
        <f>'Прил 4'!H440</f>
        <v>500</v>
      </c>
      <c r="H510" s="28">
        <f>'Прил 4'!I440</f>
        <v>0</v>
      </c>
      <c r="I510" s="12">
        <f t="shared" si="36"/>
        <v>0</v>
      </c>
      <c r="J510" s="26"/>
    </row>
    <row r="511" spans="1:10" ht="48" customHeight="1">
      <c r="A511" s="168" t="s">
        <v>215</v>
      </c>
      <c r="B511" s="169"/>
      <c r="C511" s="27" t="s">
        <v>137</v>
      </c>
      <c r="D511" s="27" t="s">
        <v>163</v>
      </c>
      <c r="E511" s="27" t="s">
        <v>216</v>
      </c>
      <c r="F511" s="27"/>
      <c r="G511" s="28">
        <f aca="true" t="shared" si="39" ref="G511:H514">G512</f>
        <v>193.1</v>
      </c>
      <c r="H511" s="28">
        <f t="shared" si="39"/>
        <v>174.7</v>
      </c>
      <c r="I511" s="12">
        <f t="shared" si="36"/>
        <v>90.47125841532883</v>
      </c>
      <c r="J511" s="26"/>
    </row>
    <row r="512" spans="1:10" ht="63" customHeight="1">
      <c r="A512" s="168" t="s">
        <v>217</v>
      </c>
      <c r="B512" s="169"/>
      <c r="C512" s="27" t="s">
        <v>137</v>
      </c>
      <c r="D512" s="27" t="s">
        <v>163</v>
      </c>
      <c r="E512" s="27" t="s">
        <v>218</v>
      </c>
      <c r="F512" s="27"/>
      <c r="G512" s="28">
        <f t="shared" si="39"/>
        <v>193.1</v>
      </c>
      <c r="H512" s="28">
        <f t="shared" si="39"/>
        <v>174.7</v>
      </c>
      <c r="I512" s="12">
        <f t="shared" si="36"/>
        <v>90.47125841532883</v>
      </c>
      <c r="J512" s="26"/>
    </row>
    <row r="513" spans="1:10" ht="31.5" customHeight="1">
      <c r="A513" s="168" t="s">
        <v>219</v>
      </c>
      <c r="B513" s="169"/>
      <c r="C513" s="27" t="s">
        <v>137</v>
      </c>
      <c r="D513" s="27" t="s">
        <v>163</v>
      </c>
      <c r="E513" s="27" t="s">
        <v>220</v>
      </c>
      <c r="F513" s="27"/>
      <c r="G513" s="28">
        <f t="shared" si="39"/>
        <v>193.1</v>
      </c>
      <c r="H513" s="28">
        <f t="shared" si="39"/>
        <v>174.7</v>
      </c>
      <c r="I513" s="12">
        <f t="shared" si="36"/>
        <v>90.47125841532883</v>
      </c>
      <c r="J513" s="26"/>
    </row>
    <row r="514" spans="1:10" ht="47.25" customHeight="1">
      <c r="A514" s="168" t="s">
        <v>33</v>
      </c>
      <c r="B514" s="169"/>
      <c r="C514" s="27" t="s">
        <v>137</v>
      </c>
      <c r="D514" s="27" t="s">
        <v>163</v>
      </c>
      <c r="E514" s="27" t="s">
        <v>220</v>
      </c>
      <c r="F514" s="27" t="s">
        <v>34</v>
      </c>
      <c r="G514" s="28">
        <f t="shared" si="39"/>
        <v>193.1</v>
      </c>
      <c r="H514" s="28">
        <f t="shared" si="39"/>
        <v>174.7</v>
      </c>
      <c r="I514" s="12">
        <f t="shared" si="36"/>
        <v>90.47125841532883</v>
      </c>
      <c r="J514" s="26"/>
    </row>
    <row r="515" spans="1:10" ht="15" customHeight="1">
      <c r="A515" s="168" t="s">
        <v>35</v>
      </c>
      <c r="B515" s="169"/>
      <c r="C515" s="27" t="s">
        <v>137</v>
      </c>
      <c r="D515" s="27" t="s">
        <v>163</v>
      </c>
      <c r="E515" s="27" t="s">
        <v>220</v>
      </c>
      <c r="F515" s="27" t="s">
        <v>36</v>
      </c>
      <c r="G515" s="28">
        <f>'Прил 4'!H445</f>
        <v>193.1</v>
      </c>
      <c r="H515" s="28">
        <f>'Прил 4'!I445</f>
        <v>174.7</v>
      </c>
      <c r="I515" s="12">
        <f t="shared" si="36"/>
        <v>90.47125841532883</v>
      </c>
      <c r="J515" s="26"/>
    </row>
    <row r="516" spans="1:10" ht="31.5" customHeight="1">
      <c r="A516" s="168" t="s">
        <v>299</v>
      </c>
      <c r="B516" s="169"/>
      <c r="C516" s="27" t="s">
        <v>137</v>
      </c>
      <c r="D516" s="27" t="s">
        <v>163</v>
      </c>
      <c r="E516" s="27" t="s">
        <v>300</v>
      </c>
      <c r="F516" s="27"/>
      <c r="G516" s="28">
        <f>G517</f>
        <v>330.59999999999997</v>
      </c>
      <c r="H516" s="28">
        <f>H517</f>
        <v>295.8</v>
      </c>
      <c r="I516" s="12">
        <f t="shared" si="36"/>
        <v>89.47368421052633</v>
      </c>
      <c r="J516" s="26"/>
    </row>
    <row r="517" spans="1:10" ht="63" customHeight="1">
      <c r="A517" s="168" t="s">
        <v>301</v>
      </c>
      <c r="B517" s="169"/>
      <c r="C517" s="27" t="s">
        <v>137</v>
      </c>
      <c r="D517" s="27" t="s">
        <v>163</v>
      </c>
      <c r="E517" s="27" t="s">
        <v>302</v>
      </c>
      <c r="F517" s="27"/>
      <c r="G517" s="28">
        <f>G518+G521+G524+G527</f>
        <v>330.59999999999997</v>
      </c>
      <c r="H517" s="28">
        <f>H518+H521+H524+H527</f>
        <v>295.8</v>
      </c>
      <c r="I517" s="12">
        <f t="shared" si="36"/>
        <v>89.47368421052633</v>
      </c>
      <c r="J517" s="26"/>
    </row>
    <row r="518" spans="1:10" ht="78.75" customHeight="1">
      <c r="A518" s="168" t="s">
        <v>303</v>
      </c>
      <c r="B518" s="169"/>
      <c r="C518" s="27" t="s">
        <v>137</v>
      </c>
      <c r="D518" s="27" t="s">
        <v>163</v>
      </c>
      <c r="E518" s="27" t="s">
        <v>304</v>
      </c>
      <c r="F518" s="27"/>
      <c r="G518" s="28">
        <f>G519</f>
        <v>247.9</v>
      </c>
      <c r="H518" s="28">
        <f>H519</f>
        <v>213.1</v>
      </c>
      <c r="I518" s="12">
        <f t="shared" si="36"/>
        <v>85.96208148446955</v>
      </c>
      <c r="J518" s="26"/>
    </row>
    <row r="519" spans="1:10" ht="47.25" customHeight="1">
      <c r="A519" s="168" t="s">
        <v>33</v>
      </c>
      <c r="B519" s="169"/>
      <c r="C519" s="27" t="s">
        <v>137</v>
      </c>
      <c r="D519" s="27" t="s">
        <v>163</v>
      </c>
      <c r="E519" s="27" t="s">
        <v>304</v>
      </c>
      <c r="F519" s="27" t="s">
        <v>34</v>
      </c>
      <c r="G519" s="28">
        <f>G520</f>
        <v>247.9</v>
      </c>
      <c r="H519" s="28">
        <f>H520</f>
        <v>213.1</v>
      </c>
      <c r="I519" s="12">
        <f t="shared" si="36"/>
        <v>85.96208148446955</v>
      </c>
      <c r="J519" s="26"/>
    </row>
    <row r="520" spans="1:10" ht="31.5" customHeight="1">
      <c r="A520" s="168" t="s">
        <v>35</v>
      </c>
      <c r="B520" s="169"/>
      <c r="C520" s="27" t="s">
        <v>137</v>
      </c>
      <c r="D520" s="27" t="s">
        <v>163</v>
      </c>
      <c r="E520" s="27" t="s">
        <v>304</v>
      </c>
      <c r="F520" s="27" t="s">
        <v>36</v>
      </c>
      <c r="G520" s="28">
        <f>'Прил 4'!H450</f>
        <v>247.9</v>
      </c>
      <c r="H520" s="28">
        <f>'Прил 4'!I450</f>
        <v>213.1</v>
      </c>
      <c r="I520" s="12">
        <f t="shared" si="36"/>
        <v>85.96208148446955</v>
      </c>
      <c r="J520" s="26"/>
    </row>
    <row r="521" spans="1:10" ht="31.5" customHeight="1">
      <c r="A521" s="168" t="s">
        <v>307</v>
      </c>
      <c r="B521" s="169"/>
      <c r="C521" s="27" t="s">
        <v>137</v>
      </c>
      <c r="D521" s="27" t="s">
        <v>163</v>
      </c>
      <c r="E521" s="27" t="s">
        <v>308</v>
      </c>
      <c r="F521" s="27"/>
      <c r="G521" s="28">
        <f>G522</f>
        <v>18</v>
      </c>
      <c r="H521" s="28">
        <f>H522</f>
        <v>18</v>
      </c>
      <c r="I521" s="12">
        <f aca="true" t="shared" si="40" ref="I521:I584">H521/G521*100</f>
        <v>100</v>
      </c>
      <c r="J521" s="26"/>
    </row>
    <row r="522" spans="1:10" ht="47.25" customHeight="1">
      <c r="A522" s="168" t="s">
        <v>33</v>
      </c>
      <c r="B522" s="169"/>
      <c r="C522" s="27" t="s">
        <v>137</v>
      </c>
      <c r="D522" s="27" t="s">
        <v>163</v>
      </c>
      <c r="E522" s="27" t="s">
        <v>308</v>
      </c>
      <c r="F522" s="27" t="s">
        <v>34</v>
      </c>
      <c r="G522" s="28">
        <f>G523</f>
        <v>18</v>
      </c>
      <c r="H522" s="28">
        <f>H523</f>
        <v>18</v>
      </c>
      <c r="I522" s="12">
        <f t="shared" si="40"/>
        <v>100</v>
      </c>
      <c r="J522" s="26"/>
    </row>
    <row r="523" spans="1:10" ht="15" customHeight="1">
      <c r="A523" s="168" t="s">
        <v>35</v>
      </c>
      <c r="B523" s="169"/>
      <c r="C523" s="27" t="s">
        <v>137</v>
      </c>
      <c r="D523" s="27" t="s">
        <v>163</v>
      </c>
      <c r="E523" s="27" t="s">
        <v>308</v>
      </c>
      <c r="F523" s="27" t="s">
        <v>36</v>
      </c>
      <c r="G523" s="28">
        <f>'Прил 4'!H453</f>
        <v>18</v>
      </c>
      <c r="H523" s="28">
        <f>'Прил 4'!I453</f>
        <v>18</v>
      </c>
      <c r="I523" s="12">
        <f t="shared" si="40"/>
        <v>100</v>
      </c>
      <c r="J523" s="26"/>
    </row>
    <row r="524" spans="1:10" ht="33" customHeight="1">
      <c r="A524" s="168" t="s">
        <v>309</v>
      </c>
      <c r="B524" s="169"/>
      <c r="C524" s="27" t="s">
        <v>137</v>
      </c>
      <c r="D524" s="27" t="s">
        <v>163</v>
      </c>
      <c r="E524" s="27" t="s">
        <v>310</v>
      </c>
      <c r="F524" s="27"/>
      <c r="G524" s="28">
        <f>G525</f>
        <v>46.9</v>
      </c>
      <c r="H524" s="28">
        <f>H525</f>
        <v>46.9</v>
      </c>
      <c r="I524" s="12">
        <f t="shared" si="40"/>
        <v>100</v>
      </c>
      <c r="J524" s="26"/>
    </row>
    <row r="525" spans="1:10" ht="47.25" customHeight="1">
      <c r="A525" s="168" t="s">
        <v>33</v>
      </c>
      <c r="B525" s="169"/>
      <c r="C525" s="27" t="s">
        <v>137</v>
      </c>
      <c r="D525" s="27" t="s">
        <v>163</v>
      </c>
      <c r="E525" s="27" t="s">
        <v>310</v>
      </c>
      <c r="F525" s="27" t="s">
        <v>34</v>
      </c>
      <c r="G525" s="28">
        <f>G526</f>
        <v>46.9</v>
      </c>
      <c r="H525" s="28">
        <f>H526</f>
        <v>46.9</v>
      </c>
      <c r="I525" s="12">
        <f t="shared" si="40"/>
        <v>100</v>
      </c>
      <c r="J525" s="26"/>
    </row>
    <row r="526" spans="1:10" ht="17.25" customHeight="1">
      <c r="A526" s="168" t="s">
        <v>35</v>
      </c>
      <c r="B526" s="169"/>
      <c r="C526" s="27" t="s">
        <v>137</v>
      </c>
      <c r="D526" s="27" t="s">
        <v>163</v>
      </c>
      <c r="E526" s="27" t="s">
        <v>310</v>
      </c>
      <c r="F526" s="27" t="s">
        <v>36</v>
      </c>
      <c r="G526" s="28">
        <f>'Прил 4'!H456</f>
        <v>46.9</v>
      </c>
      <c r="H526" s="28">
        <f>'Прил 4'!I456</f>
        <v>46.9</v>
      </c>
      <c r="I526" s="12">
        <f t="shared" si="40"/>
        <v>100</v>
      </c>
      <c r="J526" s="26"/>
    </row>
    <row r="527" spans="1:10" ht="48" customHeight="1">
      <c r="A527" s="168" t="s">
        <v>311</v>
      </c>
      <c r="B527" s="169"/>
      <c r="C527" s="27" t="s">
        <v>137</v>
      </c>
      <c r="D527" s="27" t="s">
        <v>163</v>
      </c>
      <c r="E527" s="27" t="s">
        <v>312</v>
      </c>
      <c r="F527" s="27"/>
      <c r="G527" s="28">
        <f>G528</f>
        <v>17.8</v>
      </c>
      <c r="H527" s="28">
        <f>H528</f>
        <v>17.8</v>
      </c>
      <c r="I527" s="12">
        <f t="shared" si="40"/>
        <v>100</v>
      </c>
      <c r="J527" s="26"/>
    </row>
    <row r="528" spans="1:10" ht="47.25" customHeight="1">
      <c r="A528" s="168" t="s">
        <v>33</v>
      </c>
      <c r="B528" s="169"/>
      <c r="C528" s="27" t="s">
        <v>137</v>
      </c>
      <c r="D528" s="27" t="s">
        <v>163</v>
      </c>
      <c r="E528" s="27" t="s">
        <v>312</v>
      </c>
      <c r="F528" s="27" t="s">
        <v>34</v>
      </c>
      <c r="G528" s="28">
        <f>G529</f>
        <v>17.8</v>
      </c>
      <c r="H528" s="28">
        <f>H529</f>
        <v>17.8</v>
      </c>
      <c r="I528" s="12">
        <f t="shared" si="40"/>
        <v>100</v>
      </c>
      <c r="J528" s="26"/>
    </row>
    <row r="529" spans="1:10" ht="15" customHeight="1">
      <c r="A529" s="168" t="s">
        <v>35</v>
      </c>
      <c r="B529" s="169"/>
      <c r="C529" s="27" t="s">
        <v>137</v>
      </c>
      <c r="D529" s="27" t="s">
        <v>163</v>
      </c>
      <c r="E529" s="27" t="s">
        <v>312</v>
      </c>
      <c r="F529" s="27" t="s">
        <v>36</v>
      </c>
      <c r="G529" s="28">
        <f>'Прил 4'!H459</f>
        <v>17.8</v>
      </c>
      <c r="H529" s="28">
        <f>'Прил 4'!I459</f>
        <v>17.8</v>
      </c>
      <c r="I529" s="12">
        <f t="shared" si="40"/>
        <v>100</v>
      </c>
      <c r="J529" s="26"/>
    </row>
    <row r="530" spans="1:10" ht="15" customHeight="1">
      <c r="A530" s="168" t="s">
        <v>509</v>
      </c>
      <c r="B530" s="169"/>
      <c r="C530" s="27" t="s">
        <v>137</v>
      </c>
      <c r="D530" s="27" t="s">
        <v>163</v>
      </c>
      <c r="E530" s="27" t="s">
        <v>510</v>
      </c>
      <c r="F530" s="27"/>
      <c r="G530" s="28">
        <f>G531+G534+G537+G540</f>
        <v>56005.2</v>
      </c>
      <c r="H530" s="28">
        <f>H531+H534+H537+H540</f>
        <v>55433.299999999996</v>
      </c>
      <c r="I530" s="12">
        <f t="shared" si="40"/>
        <v>98.97884482155229</v>
      </c>
      <c r="J530" s="26"/>
    </row>
    <row r="531" spans="1:10" ht="110.25" customHeight="1">
      <c r="A531" s="168" t="s">
        <v>394</v>
      </c>
      <c r="B531" s="169"/>
      <c r="C531" s="27" t="s">
        <v>137</v>
      </c>
      <c r="D531" s="27" t="s">
        <v>163</v>
      </c>
      <c r="E531" s="27" t="s">
        <v>511</v>
      </c>
      <c r="F531" s="27"/>
      <c r="G531" s="28">
        <f>G532</f>
        <v>515.9</v>
      </c>
      <c r="H531" s="28">
        <f>H532</f>
        <v>503.3</v>
      </c>
      <c r="I531" s="12">
        <f t="shared" si="40"/>
        <v>97.55766621438265</v>
      </c>
      <c r="J531" s="26"/>
    </row>
    <row r="532" spans="1:10" ht="47.25" customHeight="1">
      <c r="A532" s="168" t="s">
        <v>33</v>
      </c>
      <c r="B532" s="169"/>
      <c r="C532" s="27" t="s">
        <v>137</v>
      </c>
      <c r="D532" s="27" t="s">
        <v>163</v>
      </c>
      <c r="E532" s="27" t="s">
        <v>511</v>
      </c>
      <c r="F532" s="27" t="s">
        <v>34</v>
      </c>
      <c r="G532" s="28">
        <f>G533</f>
        <v>515.9</v>
      </c>
      <c r="H532" s="28">
        <f>H533</f>
        <v>503.3</v>
      </c>
      <c r="I532" s="12">
        <f t="shared" si="40"/>
        <v>97.55766621438265</v>
      </c>
      <c r="J532" s="26"/>
    </row>
    <row r="533" spans="1:10" ht="15" customHeight="1">
      <c r="A533" s="168" t="s">
        <v>35</v>
      </c>
      <c r="B533" s="169"/>
      <c r="C533" s="27" t="s">
        <v>137</v>
      </c>
      <c r="D533" s="27" t="s">
        <v>163</v>
      </c>
      <c r="E533" s="27" t="s">
        <v>511</v>
      </c>
      <c r="F533" s="27" t="s">
        <v>36</v>
      </c>
      <c r="G533" s="28">
        <f>'Прил 4'!H463</f>
        <v>515.9</v>
      </c>
      <c r="H533" s="28">
        <f>'Прил 4'!I463</f>
        <v>503.3</v>
      </c>
      <c r="I533" s="12">
        <f t="shared" si="40"/>
        <v>97.55766621438265</v>
      </c>
      <c r="J533" s="26"/>
    </row>
    <row r="534" spans="1:10" ht="15" customHeight="1">
      <c r="A534" s="168" t="s">
        <v>405</v>
      </c>
      <c r="B534" s="169"/>
      <c r="C534" s="27" t="s">
        <v>137</v>
      </c>
      <c r="D534" s="27" t="s">
        <v>163</v>
      </c>
      <c r="E534" s="27" t="s">
        <v>512</v>
      </c>
      <c r="F534" s="27"/>
      <c r="G534" s="28">
        <f>G535</f>
        <v>219.2</v>
      </c>
      <c r="H534" s="28">
        <f>H535</f>
        <v>218.3</v>
      </c>
      <c r="I534" s="12">
        <f t="shared" si="40"/>
        <v>99.58941605839418</v>
      </c>
      <c r="J534" s="26"/>
    </row>
    <row r="535" spans="1:10" ht="47.25" customHeight="1">
      <c r="A535" s="168" t="s">
        <v>33</v>
      </c>
      <c r="B535" s="169"/>
      <c r="C535" s="27" t="s">
        <v>137</v>
      </c>
      <c r="D535" s="27" t="s">
        <v>163</v>
      </c>
      <c r="E535" s="27" t="s">
        <v>512</v>
      </c>
      <c r="F535" s="27" t="s">
        <v>34</v>
      </c>
      <c r="G535" s="28">
        <f>G536</f>
        <v>219.2</v>
      </c>
      <c r="H535" s="28">
        <f>H536</f>
        <v>218.3</v>
      </c>
      <c r="I535" s="12">
        <f t="shared" si="40"/>
        <v>99.58941605839418</v>
      </c>
      <c r="J535" s="26"/>
    </row>
    <row r="536" spans="1:10" ht="15" customHeight="1">
      <c r="A536" s="168" t="s">
        <v>35</v>
      </c>
      <c r="B536" s="169"/>
      <c r="C536" s="27" t="s">
        <v>137</v>
      </c>
      <c r="D536" s="27" t="s">
        <v>163</v>
      </c>
      <c r="E536" s="27" t="s">
        <v>512</v>
      </c>
      <c r="F536" s="27" t="s">
        <v>36</v>
      </c>
      <c r="G536" s="28">
        <f>'Прил 4'!H466</f>
        <v>219.2</v>
      </c>
      <c r="H536" s="28">
        <f>'Прил 4'!I466</f>
        <v>218.3</v>
      </c>
      <c r="I536" s="12">
        <f t="shared" si="40"/>
        <v>99.58941605839418</v>
      </c>
      <c r="J536" s="26"/>
    </row>
    <row r="537" spans="1:10" ht="33" customHeight="1">
      <c r="A537" s="168" t="s">
        <v>481</v>
      </c>
      <c r="B537" s="169"/>
      <c r="C537" s="27" t="s">
        <v>137</v>
      </c>
      <c r="D537" s="27" t="s">
        <v>163</v>
      </c>
      <c r="E537" s="27" t="s">
        <v>513</v>
      </c>
      <c r="F537" s="27"/>
      <c r="G537" s="28">
        <f>G538</f>
        <v>54708.1</v>
      </c>
      <c r="H537" s="28">
        <f>H538</f>
        <v>54149.7</v>
      </c>
      <c r="I537" s="12">
        <f t="shared" si="40"/>
        <v>98.97931019355451</v>
      </c>
      <c r="J537" s="26"/>
    </row>
    <row r="538" spans="1:10" ht="47.25" customHeight="1">
      <c r="A538" s="168" t="s">
        <v>33</v>
      </c>
      <c r="B538" s="169"/>
      <c r="C538" s="27" t="s">
        <v>137</v>
      </c>
      <c r="D538" s="27" t="s">
        <v>163</v>
      </c>
      <c r="E538" s="27" t="s">
        <v>513</v>
      </c>
      <c r="F538" s="27" t="s">
        <v>34</v>
      </c>
      <c r="G538" s="28">
        <f>G539</f>
        <v>54708.1</v>
      </c>
      <c r="H538" s="28">
        <f>H539</f>
        <v>54149.7</v>
      </c>
      <c r="I538" s="12">
        <f t="shared" si="40"/>
        <v>98.97931019355451</v>
      </c>
      <c r="J538" s="26"/>
    </row>
    <row r="539" spans="1:10" ht="17.25" customHeight="1">
      <c r="A539" s="168" t="s">
        <v>35</v>
      </c>
      <c r="B539" s="169"/>
      <c r="C539" s="27" t="s">
        <v>137</v>
      </c>
      <c r="D539" s="27" t="s">
        <v>163</v>
      </c>
      <c r="E539" s="27" t="s">
        <v>513</v>
      </c>
      <c r="F539" s="27" t="s">
        <v>36</v>
      </c>
      <c r="G539" s="28">
        <f>'Прил 4'!H469</f>
        <v>54708.1</v>
      </c>
      <c r="H539" s="28">
        <f>'Прил 4'!I469</f>
        <v>54149.7</v>
      </c>
      <c r="I539" s="12">
        <f t="shared" si="40"/>
        <v>98.97931019355451</v>
      </c>
      <c r="J539" s="26"/>
    </row>
    <row r="540" spans="1:10" ht="63.75" customHeight="1">
      <c r="A540" s="168" t="s">
        <v>483</v>
      </c>
      <c r="B540" s="169"/>
      <c r="C540" s="27" t="s">
        <v>137</v>
      </c>
      <c r="D540" s="27" t="s">
        <v>163</v>
      </c>
      <c r="E540" s="27" t="s">
        <v>514</v>
      </c>
      <c r="F540" s="27"/>
      <c r="G540" s="28">
        <f>G541</f>
        <v>562</v>
      </c>
      <c r="H540" s="28">
        <f>H541</f>
        <v>562</v>
      </c>
      <c r="I540" s="12">
        <f t="shared" si="40"/>
        <v>100</v>
      </c>
      <c r="J540" s="26"/>
    </row>
    <row r="541" spans="1:10" ht="47.25" customHeight="1">
      <c r="A541" s="168" t="s">
        <v>33</v>
      </c>
      <c r="B541" s="169"/>
      <c r="C541" s="27" t="s">
        <v>137</v>
      </c>
      <c r="D541" s="27" t="s">
        <v>163</v>
      </c>
      <c r="E541" s="27" t="s">
        <v>514</v>
      </c>
      <c r="F541" s="27" t="s">
        <v>34</v>
      </c>
      <c r="G541" s="28">
        <f>G542</f>
        <v>562</v>
      </c>
      <c r="H541" s="28">
        <f>H542</f>
        <v>562</v>
      </c>
      <c r="I541" s="12">
        <f t="shared" si="40"/>
        <v>100</v>
      </c>
      <c r="J541" s="26"/>
    </row>
    <row r="542" spans="1:10" ht="15" customHeight="1">
      <c r="A542" s="168" t="s">
        <v>35</v>
      </c>
      <c r="B542" s="169"/>
      <c r="C542" s="27" t="s">
        <v>137</v>
      </c>
      <c r="D542" s="27" t="s">
        <v>163</v>
      </c>
      <c r="E542" s="27" t="s">
        <v>514</v>
      </c>
      <c r="F542" s="27" t="s">
        <v>36</v>
      </c>
      <c r="G542" s="28">
        <f>'Прил 4'!H472</f>
        <v>562</v>
      </c>
      <c r="H542" s="28">
        <f>'Прил 4'!I472</f>
        <v>562</v>
      </c>
      <c r="I542" s="12">
        <f t="shared" si="40"/>
        <v>100</v>
      </c>
      <c r="J542" s="26"/>
    </row>
    <row r="543" spans="1:10" ht="15.75" customHeight="1">
      <c r="A543" s="166" t="s">
        <v>232</v>
      </c>
      <c r="B543" s="167"/>
      <c r="C543" s="24" t="s">
        <v>137</v>
      </c>
      <c r="D543" s="24" t="s">
        <v>137</v>
      </c>
      <c r="E543" s="24"/>
      <c r="F543" s="24"/>
      <c r="G543" s="25">
        <f>G544+G554+G562+G576+G581</f>
        <v>5447.700000000001</v>
      </c>
      <c r="H543" s="25">
        <f>H544+H554+H562+H576+H581</f>
        <v>5431.200000000001</v>
      </c>
      <c r="I543" s="12">
        <f t="shared" si="40"/>
        <v>99.69711988545625</v>
      </c>
      <c r="J543" s="26"/>
    </row>
    <row r="544" spans="1:10" ht="33" customHeight="1">
      <c r="A544" s="168" t="s">
        <v>226</v>
      </c>
      <c r="B544" s="169"/>
      <c r="C544" s="27" t="s">
        <v>137</v>
      </c>
      <c r="D544" s="27" t="s">
        <v>137</v>
      </c>
      <c r="E544" s="27" t="s">
        <v>227</v>
      </c>
      <c r="F544" s="27"/>
      <c r="G544" s="28">
        <f>G545</f>
        <v>612.9</v>
      </c>
      <c r="H544" s="28">
        <f>H545</f>
        <v>612.9</v>
      </c>
      <c r="I544" s="12">
        <f t="shared" si="40"/>
        <v>100</v>
      </c>
      <c r="J544" s="26"/>
    </row>
    <row r="545" spans="1:10" ht="47.25" customHeight="1">
      <c r="A545" s="168" t="s">
        <v>228</v>
      </c>
      <c r="B545" s="169"/>
      <c r="C545" s="27" t="s">
        <v>137</v>
      </c>
      <c r="D545" s="27" t="s">
        <v>137</v>
      </c>
      <c r="E545" s="27" t="s">
        <v>229</v>
      </c>
      <c r="F545" s="27"/>
      <c r="G545" s="28">
        <f>G546+G551</f>
        <v>612.9</v>
      </c>
      <c r="H545" s="28">
        <f>H546+H551</f>
        <v>612.9</v>
      </c>
      <c r="I545" s="12">
        <f t="shared" si="40"/>
        <v>100</v>
      </c>
      <c r="J545" s="26"/>
    </row>
    <row r="546" spans="1:10" ht="15" customHeight="1">
      <c r="A546" s="168" t="s">
        <v>230</v>
      </c>
      <c r="B546" s="169"/>
      <c r="C546" s="27" t="s">
        <v>137</v>
      </c>
      <c r="D546" s="27" t="s">
        <v>137</v>
      </c>
      <c r="E546" s="27" t="s">
        <v>231</v>
      </c>
      <c r="F546" s="27"/>
      <c r="G546" s="28">
        <f>G547+G549</f>
        <v>412.9</v>
      </c>
      <c r="H546" s="28">
        <f>H547+H549</f>
        <v>412.9</v>
      </c>
      <c r="I546" s="12">
        <f t="shared" si="40"/>
        <v>100</v>
      </c>
      <c r="J546" s="26"/>
    </row>
    <row r="547" spans="1:10" ht="31.5" customHeight="1">
      <c r="A547" s="168" t="s">
        <v>19</v>
      </c>
      <c r="B547" s="169"/>
      <c r="C547" s="27" t="s">
        <v>137</v>
      </c>
      <c r="D547" s="27" t="s">
        <v>137</v>
      </c>
      <c r="E547" s="27" t="s">
        <v>231</v>
      </c>
      <c r="F547" s="27" t="s">
        <v>20</v>
      </c>
      <c r="G547" s="28">
        <v>300</v>
      </c>
      <c r="H547" s="28">
        <v>300</v>
      </c>
      <c r="I547" s="12">
        <f t="shared" si="40"/>
        <v>100</v>
      </c>
      <c r="J547" s="26"/>
    </row>
    <row r="548" spans="1:10" ht="47.25" customHeight="1">
      <c r="A548" s="168" t="s">
        <v>21</v>
      </c>
      <c r="B548" s="169"/>
      <c r="C548" s="27" t="s">
        <v>137</v>
      </c>
      <c r="D548" s="27" t="s">
        <v>137</v>
      </c>
      <c r="E548" s="27" t="s">
        <v>231</v>
      </c>
      <c r="F548" s="27" t="s">
        <v>22</v>
      </c>
      <c r="G548" s="28">
        <v>300</v>
      </c>
      <c r="H548" s="28">
        <v>300</v>
      </c>
      <c r="I548" s="12">
        <f t="shared" si="40"/>
        <v>100</v>
      </c>
      <c r="J548" s="26"/>
    </row>
    <row r="549" spans="1:10" ht="47.25" customHeight="1">
      <c r="A549" s="168" t="s">
        <v>33</v>
      </c>
      <c r="B549" s="169"/>
      <c r="C549" s="27" t="s">
        <v>137</v>
      </c>
      <c r="D549" s="27" t="s">
        <v>137</v>
      </c>
      <c r="E549" s="27" t="s">
        <v>231</v>
      </c>
      <c r="F549" s="27" t="s">
        <v>34</v>
      </c>
      <c r="G549" s="28">
        <f>G550</f>
        <v>112.9</v>
      </c>
      <c r="H549" s="28">
        <f>H550</f>
        <v>112.9</v>
      </c>
      <c r="I549" s="12">
        <f t="shared" si="40"/>
        <v>100</v>
      </c>
      <c r="J549" s="26"/>
    </row>
    <row r="550" spans="1:10" ht="18" customHeight="1">
      <c r="A550" s="168" t="s">
        <v>35</v>
      </c>
      <c r="B550" s="169"/>
      <c r="C550" s="27" t="s">
        <v>137</v>
      </c>
      <c r="D550" s="27" t="s">
        <v>137</v>
      </c>
      <c r="E550" s="27" t="s">
        <v>231</v>
      </c>
      <c r="F550" s="27" t="s">
        <v>36</v>
      </c>
      <c r="G550" s="28">
        <f>'Прил 4'!H478</f>
        <v>112.9</v>
      </c>
      <c r="H550" s="28">
        <f>'Прил 4'!I478</f>
        <v>112.9</v>
      </c>
      <c r="I550" s="12">
        <f t="shared" si="40"/>
        <v>100</v>
      </c>
      <c r="J550" s="26"/>
    </row>
    <row r="551" spans="1:10" ht="47.25" customHeight="1">
      <c r="A551" s="168" t="s">
        <v>233</v>
      </c>
      <c r="B551" s="169"/>
      <c r="C551" s="27" t="s">
        <v>137</v>
      </c>
      <c r="D551" s="27" t="s">
        <v>137</v>
      </c>
      <c r="E551" s="27" t="s">
        <v>234</v>
      </c>
      <c r="F551" s="27"/>
      <c r="G551" s="28">
        <f>G552</f>
        <v>200</v>
      </c>
      <c r="H551" s="28">
        <f>H552</f>
        <v>200</v>
      </c>
      <c r="I551" s="12">
        <f t="shared" si="40"/>
        <v>100</v>
      </c>
      <c r="J551" s="26"/>
    </row>
    <row r="552" spans="1:10" ht="33" customHeight="1">
      <c r="A552" s="168" t="s">
        <v>19</v>
      </c>
      <c r="B552" s="169"/>
      <c r="C552" s="27" t="s">
        <v>137</v>
      </c>
      <c r="D552" s="27" t="s">
        <v>137</v>
      </c>
      <c r="E552" s="27" t="s">
        <v>234</v>
      </c>
      <c r="F552" s="27" t="s">
        <v>20</v>
      </c>
      <c r="G552" s="28">
        <f>G553</f>
        <v>200</v>
      </c>
      <c r="H552" s="28">
        <f>H553</f>
        <v>200</v>
      </c>
      <c r="I552" s="12">
        <f t="shared" si="40"/>
        <v>100</v>
      </c>
      <c r="J552" s="26"/>
    </row>
    <row r="553" spans="1:10" ht="47.25" customHeight="1">
      <c r="A553" s="168" t="s">
        <v>21</v>
      </c>
      <c r="B553" s="169"/>
      <c r="C553" s="27" t="s">
        <v>137</v>
      </c>
      <c r="D553" s="27" t="s">
        <v>137</v>
      </c>
      <c r="E553" s="27" t="s">
        <v>234</v>
      </c>
      <c r="F553" s="27" t="s">
        <v>22</v>
      </c>
      <c r="G553" s="28">
        <f>'Прил 4'!H539</f>
        <v>200</v>
      </c>
      <c r="H553" s="28">
        <f>'Прил 4'!I539</f>
        <v>200</v>
      </c>
      <c r="I553" s="12">
        <f t="shared" si="40"/>
        <v>100</v>
      </c>
      <c r="J553" s="26"/>
    </row>
    <row r="554" spans="1:10" ht="31.5" customHeight="1">
      <c r="A554" s="168" t="s">
        <v>241</v>
      </c>
      <c r="B554" s="169"/>
      <c r="C554" s="27" t="s">
        <v>137</v>
      </c>
      <c r="D554" s="27" t="s">
        <v>137</v>
      </c>
      <c r="E554" s="27" t="s">
        <v>242</v>
      </c>
      <c r="F554" s="27"/>
      <c r="G554" s="28">
        <f>G555</f>
        <v>409.5</v>
      </c>
      <c r="H554" s="28">
        <f>H555</f>
        <v>393</v>
      </c>
      <c r="I554" s="12">
        <f t="shared" si="40"/>
        <v>95.97069597069597</v>
      </c>
      <c r="J554" s="26"/>
    </row>
    <row r="555" spans="1:10" ht="47.25" customHeight="1">
      <c r="A555" s="168" t="s">
        <v>243</v>
      </c>
      <c r="B555" s="169"/>
      <c r="C555" s="27" t="s">
        <v>137</v>
      </c>
      <c r="D555" s="27" t="s">
        <v>137</v>
      </c>
      <c r="E555" s="27" t="s">
        <v>244</v>
      </c>
      <c r="F555" s="27"/>
      <c r="G555" s="28">
        <f>G556+G559</f>
        <v>409.5</v>
      </c>
      <c r="H555" s="28">
        <f>H556+H559</f>
        <v>393</v>
      </c>
      <c r="I555" s="12">
        <f t="shared" si="40"/>
        <v>95.97069597069597</v>
      </c>
      <c r="J555" s="26"/>
    </row>
    <row r="556" spans="1:10" ht="15" customHeight="1">
      <c r="A556" s="168" t="s">
        <v>245</v>
      </c>
      <c r="B556" s="169"/>
      <c r="C556" s="27" t="s">
        <v>137</v>
      </c>
      <c r="D556" s="27" t="s">
        <v>137</v>
      </c>
      <c r="E556" s="27" t="s">
        <v>246</v>
      </c>
      <c r="F556" s="27"/>
      <c r="G556" s="28">
        <f>G557</f>
        <v>374.5</v>
      </c>
      <c r="H556" s="28">
        <f>H557</f>
        <v>358</v>
      </c>
      <c r="I556" s="12">
        <f t="shared" si="40"/>
        <v>95.59412550066756</v>
      </c>
      <c r="J556" s="26"/>
    </row>
    <row r="557" spans="1:10" ht="31.5" customHeight="1">
      <c r="A557" s="168" t="s">
        <v>154</v>
      </c>
      <c r="B557" s="169"/>
      <c r="C557" s="27" t="s">
        <v>137</v>
      </c>
      <c r="D557" s="27" t="s">
        <v>137</v>
      </c>
      <c r="E557" s="27" t="s">
        <v>246</v>
      </c>
      <c r="F557" s="27" t="s">
        <v>155</v>
      </c>
      <c r="G557" s="28">
        <f>G558</f>
        <v>374.5</v>
      </c>
      <c r="H557" s="28">
        <f>H558</f>
        <v>358</v>
      </c>
      <c r="I557" s="12">
        <f t="shared" si="40"/>
        <v>95.59412550066756</v>
      </c>
      <c r="J557" s="26"/>
    </row>
    <row r="558" spans="1:10" ht="15" customHeight="1">
      <c r="A558" s="168" t="s">
        <v>247</v>
      </c>
      <c r="B558" s="169"/>
      <c r="C558" s="27" t="s">
        <v>137</v>
      </c>
      <c r="D558" s="27" t="s">
        <v>137</v>
      </c>
      <c r="E558" s="27" t="s">
        <v>246</v>
      </c>
      <c r="F558" s="27" t="s">
        <v>248</v>
      </c>
      <c r="G558" s="28">
        <f>'Прил 4'!H483</f>
        <v>374.5</v>
      </c>
      <c r="H558" s="28">
        <f>'Прил 4'!I483</f>
        <v>358</v>
      </c>
      <c r="I558" s="12">
        <f t="shared" si="40"/>
        <v>95.59412550066756</v>
      </c>
      <c r="J558" s="26"/>
    </row>
    <row r="559" spans="1:10" ht="31.5" customHeight="1">
      <c r="A559" s="168" t="s">
        <v>249</v>
      </c>
      <c r="B559" s="169"/>
      <c r="C559" s="27" t="s">
        <v>137</v>
      </c>
      <c r="D559" s="27" t="s">
        <v>137</v>
      </c>
      <c r="E559" s="27" t="s">
        <v>250</v>
      </c>
      <c r="F559" s="27"/>
      <c r="G559" s="28">
        <f>G560</f>
        <v>35</v>
      </c>
      <c r="H559" s="28">
        <f>H560</f>
        <v>35</v>
      </c>
      <c r="I559" s="12">
        <f t="shared" si="40"/>
        <v>100</v>
      </c>
      <c r="J559" s="26"/>
    </row>
    <row r="560" spans="1:10" ht="33.75" customHeight="1">
      <c r="A560" s="168" t="s">
        <v>19</v>
      </c>
      <c r="B560" s="169"/>
      <c r="C560" s="27" t="s">
        <v>137</v>
      </c>
      <c r="D560" s="27" t="s">
        <v>137</v>
      </c>
      <c r="E560" s="27" t="s">
        <v>250</v>
      </c>
      <c r="F560" s="27" t="s">
        <v>20</v>
      </c>
      <c r="G560" s="28">
        <f>G561</f>
        <v>35</v>
      </c>
      <c r="H560" s="28">
        <f>H561</f>
        <v>35</v>
      </c>
      <c r="I560" s="12">
        <f t="shared" si="40"/>
        <v>100</v>
      </c>
      <c r="J560" s="26"/>
    </row>
    <row r="561" spans="1:10" ht="47.25" customHeight="1">
      <c r="A561" s="168" t="s">
        <v>21</v>
      </c>
      <c r="B561" s="169"/>
      <c r="C561" s="27" t="s">
        <v>137</v>
      </c>
      <c r="D561" s="27" t="s">
        <v>137</v>
      </c>
      <c r="E561" s="27" t="s">
        <v>250</v>
      </c>
      <c r="F561" s="27" t="s">
        <v>22</v>
      </c>
      <c r="G561" s="28">
        <f>'Прил 4'!H486</f>
        <v>35</v>
      </c>
      <c r="H561" s="28">
        <f>'Прил 4'!I486</f>
        <v>35</v>
      </c>
      <c r="I561" s="12">
        <f t="shared" si="40"/>
        <v>100</v>
      </c>
      <c r="J561" s="26"/>
    </row>
    <row r="562" spans="1:10" ht="33" customHeight="1">
      <c r="A562" s="168" t="s">
        <v>281</v>
      </c>
      <c r="B562" s="169"/>
      <c r="C562" s="27" t="s">
        <v>137</v>
      </c>
      <c r="D562" s="27" t="s">
        <v>137</v>
      </c>
      <c r="E562" s="27" t="s">
        <v>282</v>
      </c>
      <c r="F562" s="27"/>
      <c r="G562" s="28">
        <f>G563</f>
        <v>300</v>
      </c>
      <c r="H562" s="28">
        <f>H563</f>
        <v>300</v>
      </c>
      <c r="I562" s="12">
        <f t="shared" si="40"/>
        <v>100</v>
      </c>
      <c r="J562" s="26"/>
    </row>
    <row r="563" spans="1:10" ht="31.5" customHeight="1">
      <c r="A563" s="168" t="s">
        <v>283</v>
      </c>
      <c r="B563" s="169"/>
      <c r="C563" s="27" t="s">
        <v>137</v>
      </c>
      <c r="D563" s="27" t="s">
        <v>137</v>
      </c>
      <c r="E563" s="27" t="s">
        <v>284</v>
      </c>
      <c r="F563" s="27"/>
      <c r="G563" s="28">
        <f>G564++G567+G570+G573</f>
        <v>300</v>
      </c>
      <c r="H563" s="28">
        <f>H564++H567+H570+H573</f>
        <v>300</v>
      </c>
      <c r="I563" s="12">
        <f t="shared" si="40"/>
        <v>100</v>
      </c>
      <c r="J563" s="26"/>
    </row>
    <row r="564" spans="1:10" ht="31.5" customHeight="1">
      <c r="A564" s="168" t="s">
        <v>285</v>
      </c>
      <c r="B564" s="169"/>
      <c r="C564" s="27" t="s">
        <v>137</v>
      </c>
      <c r="D564" s="27" t="s">
        <v>137</v>
      </c>
      <c r="E564" s="27" t="s">
        <v>286</v>
      </c>
      <c r="F564" s="27"/>
      <c r="G564" s="28">
        <f>G565</f>
        <v>205</v>
      </c>
      <c r="H564" s="28">
        <f>H565</f>
        <v>205</v>
      </c>
      <c r="I564" s="12">
        <f t="shared" si="40"/>
        <v>100</v>
      </c>
      <c r="J564" s="26"/>
    </row>
    <row r="565" spans="1:10" ht="33.75" customHeight="1">
      <c r="A565" s="168" t="s">
        <v>19</v>
      </c>
      <c r="B565" s="169"/>
      <c r="C565" s="27" t="s">
        <v>137</v>
      </c>
      <c r="D565" s="27" t="s">
        <v>137</v>
      </c>
      <c r="E565" s="27" t="s">
        <v>286</v>
      </c>
      <c r="F565" s="27" t="s">
        <v>20</v>
      </c>
      <c r="G565" s="28">
        <f>G566</f>
        <v>205</v>
      </c>
      <c r="H565" s="28">
        <f>H566</f>
        <v>205</v>
      </c>
      <c r="I565" s="12">
        <f t="shared" si="40"/>
        <v>100</v>
      </c>
      <c r="J565" s="26"/>
    </row>
    <row r="566" spans="1:10" ht="47.25" customHeight="1">
      <c r="A566" s="168" t="s">
        <v>21</v>
      </c>
      <c r="B566" s="169"/>
      <c r="C566" s="27" t="s">
        <v>137</v>
      </c>
      <c r="D566" s="27" t="s">
        <v>137</v>
      </c>
      <c r="E566" s="27" t="s">
        <v>286</v>
      </c>
      <c r="F566" s="27" t="s">
        <v>22</v>
      </c>
      <c r="G566" s="28">
        <f>'Прил 4'!H544</f>
        <v>205</v>
      </c>
      <c r="H566" s="28">
        <f>'Прил 4'!I544</f>
        <v>205</v>
      </c>
      <c r="I566" s="12">
        <f t="shared" si="40"/>
        <v>100</v>
      </c>
      <c r="J566" s="26"/>
    </row>
    <row r="567" spans="1:10" ht="30.75" customHeight="1">
      <c r="A567" s="168" t="s">
        <v>287</v>
      </c>
      <c r="B567" s="169"/>
      <c r="C567" s="27" t="s">
        <v>137</v>
      </c>
      <c r="D567" s="27" t="s">
        <v>137</v>
      </c>
      <c r="E567" s="27" t="s">
        <v>288</v>
      </c>
      <c r="F567" s="27"/>
      <c r="G567" s="28">
        <f>G568</f>
        <v>40</v>
      </c>
      <c r="H567" s="28">
        <f>H568</f>
        <v>40</v>
      </c>
      <c r="I567" s="12">
        <f t="shared" si="40"/>
        <v>100</v>
      </c>
      <c r="J567" s="26"/>
    </row>
    <row r="568" spans="1:10" ht="94.5" customHeight="1">
      <c r="A568" s="168" t="s">
        <v>42</v>
      </c>
      <c r="B568" s="169"/>
      <c r="C568" s="27" t="s">
        <v>137</v>
      </c>
      <c r="D568" s="27" t="s">
        <v>137</v>
      </c>
      <c r="E568" s="27" t="s">
        <v>288</v>
      </c>
      <c r="F568" s="27" t="s">
        <v>43</v>
      </c>
      <c r="G568" s="28">
        <f>G569</f>
        <v>40</v>
      </c>
      <c r="H568" s="28">
        <f>H569</f>
        <v>40</v>
      </c>
      <c r="I568" s="12">
        <f t="shared" si="40"/>
        <v>100</v>
      </c>
      <c r="J568" s="26"/>
    </row>
    <row r="569" spans="1:10" ht="31.5" customHeight="1">
      <c r="A569" s="168" t="s">
        <v>44</v>
      </c>
      <c r="B569" s="169"/>
      <c r="C569" s="27" t="s">
        <v>137</v>
      </c>
      <c r="D569" s="27" t="s">
        <v>137</v>
      </c>
      <c r="E569" s="27" t="s">
        <v>288</v>
      </c>
      <c r="F569" s="27" t="s">
        <v>45</v>
      </c>
      <c r="G569" s="28">
        <f>'Прил 4'!H547</f>
        <v>40</v>
      </c>
      <c r="H569" s="28">
        <f>'Прил 4'!I547</f>
        <v>40</v>
      </c>
      <c r="I569" s="12">
        <f t="shared" si="40"/>
        <v>100</v>
      </c>
      <c r="J569" s="26"/>
    </row>
    <row r="570" spans="1:10" ht="15" customHeight="1">
      <c r="A570" s="168" t="s">
        <v>289</v>
      </c>
      <c r="B570" s="169"/>
      <c r="C570" s="27" t="s">
        <v>137</v>
      </c>
      <c r="D570" s="27" t="s">
        <v>137</v>
      </c>
      <c r="E570" s="27" t="s">
        <v>290</v>
      </c>
      <c r="F570" s="27"/>
      <c r="G570" s="28">
        <f>G571</f>
        <v>35</v>
      </c>
      <c r="H570" s="28">
        <f>H571</f>
        <v>35</v>
      </c>
      <c r="I570" s="12">
        <f t="shared" si="40"/>
        <v>100</v>
      </c>
      <c r="J570" s="26"/>
    </row>
    <row r="571" spans="1:10" ht="30.75" customHeight="1">
      <c r="A571" s="168" t="s">
        <v>19</v>
      </c>
      <c r="B571" s="169"/>
      <c r="C571" s="27" t="s">
        <v>137</v>
      </c>
      <c r="D571" s="27" t="s">
        <v>137</v>
      </c>
      <c r="E571" s="27" t="s">
        <v>290</v>
      </c>
      <c r="F571" s="27" t="s">
        <v>20</v>
      </c>
      <c r="G571" s="28">
        <f>G572</f>
        <v>35</v>
      </c>
      <c r="H571" s="28">
        <f>H572</f>
        <v>35</v>
      </c>
      <c r="I571" s="12">
        <f t="shared" si="40"/>
        <v>100</v>
      </c>
      <c r="J571" s="26"/>
    </row>
    <row r="572" spans="1:10" ht="47.25" customHeight="1">
      <c r="A572" s="168" t="s">
        <v>21</v>
      </c>
      <c r="B572" s="169"/>
      <c r="C572" s="27" t="s">
        <v>137</v>
      </c>
      <c r="D572" s="27" t="s">
        <v>137</v>
      </c>
      <c r="E572" s="27" t="s">
        <v>290</v>
      </c>
      <c r="F572" s="27" t="s">
        <v>22</v>
      </c>
      <c r="G572" s="28">
        <f>'Прил 4'!H486</f>
        <v>35</v>
      </c>
      <c r="H572" s="28">
        <f>'Прил 4'!I486</f>
        <v>35</v>
      </c>
      <c r="I572" s="12">
        <f t="shared" si="40"/>
        <v>100</v>
      </c>
      <c r="J572" s="26"/>
    </row>
    <row r="573" spans="1:10" ht="31.5" customHeight="1">
      <c r="A573" s="168" t="s">
        <v>291</v>
      </c>
      <c r="B573" s="169"/>
      <c r="C573" s="27" t="s">
        <v>137</v>
      </c>
      <c r="D573" s="27" t="s">
        <v>137</v>
      </c>
      <c r="E573" s="27" t="s">
        <v>292</v>
      </c>
      <c r="F573" s="27"/>
      <c r="G573" s="28">
        <f>G574</f>
        <v>20</v>
      </c>
      <c r="H573" s="28">
        <f>H574</f>
        <v>20</v>
      </c>
      <c r="I573" s="12">
        <f t="shared" si="40"/>
        <v>100</v>
      </c>
      <c r="J573" s="26"/>
    </row>
    <row r="574" spans="1:10" ht="33" customHeight="1">
      <c r="A574" s="168" t="s">
        <v>19</v>
      </c>
      <c r="B574" s="169"/>
      <c r="C574" s="27" t="s">
        <v>137</v>
      </c>
      <c r="D574" s="27" t="s">
        <v>137</v>
      </c>
      <c r="E574" s="27" t="s">
        <v>292</v>
      </c>
      <c r="F574" s="27" t="s">
        <v>20</v>
      </c>
      <c r="G574" s="28">
        <f>G575</f>
        <v>20</v>
      </c>
      <c r="H574" s="28">
        <f>H575</f>
        <v>20</v>
      </c>
      <c r="I574" s="12">
        <f t="shared" si="40"/>
        <v>100</v>
      </c>
      <c r="J574" s="26"/>
    </row>
    <row r="575" spans="1:10" ht="47.25" customHeight="1">
      <c r="A575" s="168" t="s">
        <v>21</v>
      </c>
      <c r="B575" s="169"/>
      <c r="C575" s="27" t="s">
        <v>137</v>
      </c>
      <c r="D575" s="27" t="s">
        <v>137</v>
      </c>
      <c r="E575" s="27" t="s">
        <v>292</v>
      </c>
      <c r="F575" s="27" t="s">
        <v>22</v>
      </c>
      <c r="G575" s="28">
        <f>'Прил 4'!H553</f>
        <v>20</v>
      </c>
      <c r="H575" s="28">
        <f>'Прил 4'!I553</f>
        <v>20</v>
      </c>
      <c r="I575" s="12">
        <f t="shared" si="40"/>
        <v>100</v>
      </c>
      <c r="J575" s="26"/>
    </row>
    <row r="576" spans="1:10" ht="47.25" customHeight="1">
      <c r="A576" s="168" t="s">
        <v>319</v>
      </c>
      <c r="B576" s="169"/>
      <c r="C576" s="27" t="s">
        <v>137</v>
      </c>
      <c r="D576" s="27" t="s">
        <v>137</v>
      </c>
      <c r="E576" s="27" t="s">
        <v>320</v>
      </c>
      <c r="F576" s="27"/>
      <c r="G576" s="28">
        <f aca="true" t="shared" si="41" ref="G576:H579">G577</f>
        <v>200</v>
      </c>
      <c r="H576" s="28">
        <f t="shared" si="41"/>
        <v>200</v>
      </c>
      <c r="I576" s="12">
        <f t="shared" si="40"/>
        <v>100</v>
      </c>
      <c r="J576" s="26"/>
    </row>
    <row r="577" spans="1:10" ht="47.25" customHeight="1">
      <c r="A577" s="168" t="s">
        <v>327</v>
      </c>
      <c r="B577" s="169"/>
      <c r="C577" s="27" t="s">
        <v>137</v>
      </c>
      <c r="D577" s="27" t="s">
        <v>137</v>
      </c>
      <c r="E577" s="27" t="s">
        <v>328</v>
      </c>
      <c r="F577" s="27"/>
      <c r="G577" s="28">
        <f t="shared" si="41"/>
        <v>200</v>
      </c>
      <c r="H577" s="28">
        <f t="shared" si="41"/>
        <v>200</v>
      </c>
      <c r="I577" s="12">
        <f t="shared" si="40"/>
        <v>100</v>
      </c>
      <c r="J577" s="26"/>
    </row>
    <row r="578" spans="1:10" ht="47.25" customHeight="1">
      <c r="A578" s="168" t="s">
        <v>329</v>
      </c>
      <c r="B578" s="169"/>
      <c r="C578" s="27" t="s">
        <v>137</v>
      </c>
      <c r="D578" s="27" t="s">
        <v>137</v>
      </c>
      <c r="E578" s="27" t="s">
        <v>330</v>
      </c>
      <c r="F578" s="27"/>
      <c r="G578" s="28">
        <f t="shared" si="41"/>
        <v>200</v>
      </c>
      <c r="H578" s="28">
        <f t="shared" si="41"/>
        <v>200</v>
      </c>
      <c r="I578" s="12">
        <f t="shared" si="40"/>
        <v>100</v>
      </c>
      <c r="J578" s="26"/>
    </row>
    <row r="579" spans="1:10" ht="47.25" customHeight="1">
      <c r="A579" s="168" t="s">
        <v>33</v>
      </c>
      <c r="B579" s="169"/>
      <c r="C579" s="27" t="s">
        <v>137</v>
      </c>
      <c r="D579" s="27" t="s">
        <v>137</v>
      </c>
      <c r="E579" s="27" t="s">
        <v>330</v>
      </c>
      <c r="F579" s="27" t="s">
        <v>34</v>
      </c>
      <c r="G579" s="28">
        <f t="shared" si="41"/>
        <v>200</v>
      </c>
      <c r="H579" s="28">
        <f t="shared" si="41"/>
        <v>200</v>
      </c>
      <c r="I579" s="12">
        <f t="shared" si="40"/>
        <v>100</v>
      </c>
      <c r="J579" s="26"/>
    </row>
    <row r="580" spans="1:10" ht="15" customHeight="1">
      <c r="A580" s="168" t="s">
        <v>35</v>
      </c>
      <c r="B580" s="169"/>
      <c r="C580" s="27" t="s">
        <v>137</v>
      </c>
      <c r="D580" s="27" t="s">
        <v>137</v>
      </c>
      <c r="E580" s="27" t="s">
        <v>330</v>
      </c>
      <c r="F580" s="27" t="s">
        <v>36</v>
      </c>
      <c r="G580" s="28">
        <f>'Прил 4'!H491</f>
        <v>200</v>
      </c>
      <c r="H580" s="28">
        <f>'Прил 4'!I491</f>
        <v>200</v>
      </c>
      <c r="I580" s="12">
        <f t="shared" si="40"/>
        <v>100</v>
      </c>
      <c r="J580" s="26"/>
    </row>
    <row r="581" spans="1:10" ht="31.5" customHeight="1">
      <c r="A581" s="168" t="s">
        <v>515</v>
      </c>
      <c r="B581" s="169"/>
      <c r="C581" s="27" t="s">
        <v>137</v>
      </c>
      <c r="D581" s="27" t="s">
        <v>137</v>
      </c>
      <c r="E581" s="27" t="s">
        <v>516</v>
      </c>
      <c r="F581" s="27"/>
      <c r="G581" s="28">
        <f aca="true" t="shared" si="42" ref="G581:H583">G582</f>
        <v>3925.3</v>
      </c>
      <c r="H581" s="28">
        <f t="shared" si="42"/>
        <v>3925.3</v>
      </c>
      <c r="I581" s="12">
        <f t="shared" si="40"/>
        <v>100</v>
      </c>
      <c r="J581" s="26"/>
    </row>
    <row r="582" spans="1:10" ht="15" customHeight="1">
      <c r="A582" s="168" t="s">
        <v>517</v>
      </c>
      <c r="B582" s="169"/>
      <c r="C582" s="27" t="s">
        <v>137</v>
      </c>
      <c r="D582" s="27" t="s">
        <v>137</v>
      </c>
      <c r="E582" s="27" t="s">
        <v>518</v>
      </c>
      <c r="F582" s="27"/>
      <c r="G582" s="28">
        <f t="shared" si="42"/>
        <v>3925.3</v>
      </c>
      <c r="H582" s="28">
        <f t="shared" si="42"/>
        <v>3925.3</v>
      </c>
      <c r="I582" s="12">
        <f t="shared" si="40"/>
        <v>100</v>
      </c>
      <c r="J582" s="26"/>
    </row>
    <row r="583" spans="1:10" ht="33" customHeight="1">
      <c r="A583" s="168" t="s">
        <v>19</v>
      </c>
      <c r="B583" s="169"/>
      <c r="C583" s="27" t="s">
        <v>137</v>
      </c>
      <c r="D583" s="27" t="s">
        <v>137</v>
      </c>
      <c r="E583" s="27" t="s">
        <v>518</v>
      </c>
      <c r="F583" s="27" t="s">
        <v>20</v>
      </c>
      <c r="G583" s="28">
        <f t="shared" si="42"/>
        <v>3925.3</v>
      </c>
      <c r="H583" s="28">
        <f t="shared" si="42"/>
        <v>3925.3</v>
      </c>
      <c r="I583" s="12">
        <f t="shared" si="40"/>
        <v>100</v>
      </c>
      <c r="J583" s="26"/>
    </row>
    <row r="584" spans="1:10" ht="47.25" customHeight="1">
      <c r="A584" s="168" t="s">
        <v>21</v>
      </c>
      <c r="B584" s="169"/>
      <c r="C584" s="27" t="s">
        <v>137</v>
      </c>
      <c r="D584" s="27" t="s">
        <v>137</v>
      </c>
      <c r="E584" s="27" t="s">
        <v>518</v>
      </c>
      <c r="F584" s="27" t="s">
        <v>22</v>
      </c>
      <c r="G584" s="28">
        <f>'Прил 4'!H557</f>
        <v>3925.3</v>
      </c>
      <c r="H584" s="28">
        <f>'Прил 4'!I557</f>
        <v>3925.3</v>
      </c>
      <c r="I584" s="12">
        <f t="shared" si="40"/>
        <v>100</v>
      </c>
      <c r="J584" s="26"/>
    </row>
    <row r="585" spans="1:10" ht="15" customHeight="1">
      <c r="A585" s="166" t="s">
        <v>153</v>
      </c>
      <c r="B585" s="167"/>
      <c r="C585" s="24" t="s">
        <v>137</v>
      </c>
      <c r="D585" s="24" t="s">
        <v>18</v>
      </c>
      <c r="E585" s="24"/>
      <c r="F585" s="24"/>
      <c r="G585" s="25">
        <f>G586+G599+G608</f>
        <v>21813.9</v>
      </c>
      <c r="H585" s="25">
        <f>H586+H599+H608</f>
        <v>21080.300000000003</v>
      </c>
      <c r="I585" s="9">
        <f aca="true" t="shared" si="43" ref="I585:I648">H585/G585*100</f>
        <v>96.63700667922748</v>
      </c>
      <c r="J585" s="26"/>
    </row>
    <row r="586" spans="1:10" ht="31.5" customHeight="1">
      <c r="A586" s="168" t="s">
        <v>130</v>
      </c>
      <c r="B586" s="169"/>
      <c r="C586" s="27" t="s">
        <v>137</v>
      </c>
      <c r="D586" s="27" t="s">
        <v>18</v>
      </c>
      <c r="E586" s="27" t="s">
        <v>131</v>
      </c>
      <c r="F586" s="27"/>
      <c r="G586" s="28">
        <f>G587+G593</f>
        <v>2571.7000000000003</v>
      </c>
      <c r="H586" s="28">
        <f>H587+H593</f>
        <v>2445.7</v>
      </c>
      <c r="I586" s="12">
        <f t="shared" si="43"/>
        <v>95.10051716763229</v>
      </c>
      <c r="J586" s="26"/>
    </row>
    <row r="587" spans="1:10" ht="31.5" customHeight="1">
      <c r="A587" s="168" t="s">
        <v>149</v>
      </c>
      <c r="B587" s="169"/>
      <c r="C587" s="27" t="s">
        <v>137</v>
      </c>
      <c r="D587" s="27" t="s">
        <v>18</v>
      </c>
      <c r="E587" s="27" t="s">
        <v>150</v>
      </c>
      <c r="F587" s="27"/>
      <c r="G587" s="28">
        <f>G588</f>
        <v>339.4</v>
      </c>
      <c r="H587" s="28">
        <f>H588</f>
        <v>315.2</v>
      </c>
      <c r="I587" s="12">
        <f t="shared" si="43"/>
        <v>92.86977018267531</v>
      </c>
      <c r="J587" s="26"/>
    </row>
    <row r="588" spans="1:10" ht="47.25" customHeight="1">
      <c r="A588" s="168" t="s">
        <v>151</v>
      </c>
      <c r="B588" s="169"/>
      <c r="C588" s="27" t="s">
        <v>137</v>
      </c>
      <c r="D588" s="27" t="s">
        <v>18</v>
      </c>
      <c r="E588" s="27" t="s">
        <v>152</v>
      </c>
      <c r="F588" s="27"/>
      <c r="G588" s="28">
        <f>G589+G591</f>
        <v>339.4</v>
      </c>
      <c r="H588" s="28">
        <f>H589+H591</f>
        <v>315.2</v>
      </c>
      <c r="I588" s="12">
        <f t="shared" si="43"/>
        <v>92.86977018267531</v>
      </c>
      <c r="J588" s="26"/>
    </row>
    <row r="589" spans="1:10" ht="30" customHeight="1">
      <c r="A589" s="168" t="s">
        <v>19</v>
      </c>
      <c r="B589" s="169"/>
      <c r="C589" s="27" t="s">
        <v>137</v>
      </c>
      <c r="D589" s="27" t="s">
        <v>18</v>
      </c>
      <c r="E589" s="27" t="s">
        <v>152</v>
      </c>
      <c r="F589" s="27" t="s">
        <v>20</v>
      </c>
      <c r="G589" s="28">
        <f>G590</f>
        <v>148</v>
      </c>
      <c r="H589" s="28">
        <f>H590</f>
        <v>143.2</v>
      </c>
      <c r="I589" s="12">
        <f t="shared" si="43"/>
        <v>96.75675675675674</v>
      </c>
      <c r="J589" s="26"/>
    </row>
    <row r="590" spans="1:10" ht="47.25" customHeight="1">
      <c r="A590" s="168" t="s">
        <v>21</v>
      </c>
      <c r="B590" s="169"/>
      <c r="C590" s="27" t="s">
        <v>137</v>
      </c>
      <c r="D590" s="27" t="s">
        <v>18</v>
      </c>
      <c r="E590" s="27" t="s">
        <v>152</v>
      </c>
      <c r="F590" s="27" t="s">
        <v>22</v>
      </c>
      <c r="G590" s="28">
        <f>'Прил 4'!H497</f>
        <v>148</v>
      </c>
      <c r="H590" s="28">
        <f>'Прил 4'!I497</f>
        <v>143.2</v>
      </c>
      <c r="I590" s="12">
        <f t="shared" si="43"/>
        <v>96.75675675675674</v>
      </c>
      <c r="J590" s="26"/>
    </row>
    <row r="591" spans="1:10" ht="31.5" customHeight="1">
      <c r="A591" s="168" t="s">
        <v>154</v>
      </c>
      <c r="B591" s="169"/>
      <c r="C591" s="27" t="s">
        <v>137</v>
      </c>
      <c r="D591" s="27" t="s">
        <v>18</v>
      </c>
      <c r="E591" s="27" t="s">
        <v>152</v>
      </c>
      <c r="F591" s="27" t="s">
        <v>155</v>
      </c>
      <c r="G591" s="28">
        <f>G592</f>
        <v>191.4</v>
      </c>
      <c r="H591" s="28">
        <f>H592</f>
        <v>172</v>
      </c>
      <c r="I591" s="12">
        <f t="shared" si="43"/>
        <v>89.86415882967607</v>
      </c>
      <c r="J591" s="26"/>
    </row>
    <row r="592" spans="1:10" ht="15" customHeight="1">
      <c r="A592" s="168" t="s">
        <v>156</v>
      </c>
      <c r="B592" s="169"/>
      <c r="C592" s="27" t="s">
        <v>137</v>
      </c>
      <c r="D592" s="27" t="s">
        <v>18</v>
      </c>
      <c r="E592" s="27" t="s">
        <v>152</v>
      </c>
      <c r="F592" s="27" t="s">
        <v>157</v>
      </c>
      <c r="G592" s="28">
        <f>'Прил 4'!H499</f>
        <v>191.4</v>
      </c>
      <c r="H592" s="28">
        <f>'Прил 4'!I499</f>
        <v>172</v>
      </c>
      <c r="I592" s="12">
        <f t="shared" si="43"/>
        <v>89.86415882967607</v>
      </c>
      <c r="J592" s="26"/>
    </row>
    <row r="593" spans="1:10" ht="46.5" customHeight="1">
      <c r="A593" s="168" t="s">
        <v>158</v>
      </c>
      <c r="B593" s="169"/>
      <c r="C593" s="27" t="s">
        <v>137</v>
      </c>
      <c r="D593" s="27" t="s">
        <v>18</v>
      </c>
      <c r="E593" s="27" t="s">
        <v>159</v>
      </c>
      <c r="F593" s="27"/>
      <c r="G593" s="28">
        <f>G594</f>
        <v>2232.3</v>
      </c>
      <c r="H593" s="28">
        <f>H594</f>
        <v>2130.5</v>
      </c>
      <c r="I593" s="12">
        <f t="shared" si="43"/>
        <v>95.43968104645431</v>
      </c>
      <c r="J593" s="26"/>
    </row>
    <row r="594" spans="1:10" ht="15" customHeight="1">
      <c r="A594" s="168" t="s">
        <v>48</v>
      </c>
      <c r="B594" s="169"/>
      <c r="C594" s="27" t="s">
        <v>137</v>
      </c>
      <c r="D594" s="27" t="s">
        <v>18</v>
      </c>
      <c r="E594" s="27" t="s">
        <v>160</v>
      </c>
      <c r="F594" s="27"/>
      <c r="G594" s="28">
        <f>G595+G597</f>
        <v>2232.3</v>
      </c>
      <c r="H594" s="28">
        <f>H595+H597</f>
        <v>2130.5</v>
      </c>
      <c r="I594" s="12">
        <f t="shared" si="43"/>
        <v>95.43968104645431</v>
      </c>
      <c r="J594" s="26"/>
    </row>
    <row r="595" spans="1:10" ht="94.5" customHeight="1">
      <c r="A595" s="168" t="s">
        <v>42</v>
      </c>
      <c r="B595" s="169"/>
      <c r="C595" s="27" t="s">
        <v>137</v>
      </c>
      <c r="D595" s="27" t="s">
        <v>18</v>
      </c>
      <c r="E595" s="27" t="s">
        <v>160</v>
      </c>
      <c r="F595" s="27" t="s">
        <v>43</v>
      </c>
      <c r="G595" s="28">
        <f>G596</f>
        <v>2040.3</v>
      </c>
      <c r="H595" s="28">
        <f>H596</f>
        <v>2040.3</v>
      </c>
      <c r="I595" s="12">
        <f t="shared" si="43"/>
        <v>100</v>
      </c>
      <c r="J595" s="26"/>
    </row>
    <row r="596" spans="1:10" ht="33.75" customHeight="1">
      <c r="A596" s="168" t="s">
        <v>112</v>
      </c>
      <c r="B596" s="169"/>
      <c r="C596" s="27" t="s">
        <v>137</v>
      </c>
      <c r="D596" s="27" t="s">
        <v>18</v>
      </c>
      <c r="E596" s="27" t="s">
        <v>160</v>
      </c>
      <c r="F596" s="27" t="s">
        <v>113</v>
      </c>
      <c r="G596" s="28">
        <f>'Прил 4'!H155</f>
        <v>2040.3</v>
      </c>
      <c r="H596" s="28">
        <f>'Прил 4'!I155</f>
        <v>2040.3</v>
      </c>
      <c r="I596" s="12">
        <f t="shared" si="43"/>
        <v>100</v>
      </c>
      <c r="J596" s="26"/>
    </row>
    <row r="597" spans="1:10" ht="34.5" customHeight="1">
      <c r="A597" s="168" t="s">
        <v>19</v>
      </c>
      <c r="B597" s="169"/>
      <c r="C597" s="27" t="s">
        <v>137</v>
      </c>
      <c r="D597" s="27" t="s">
        <v>18</v>
      </c>
      <c r="E597" s="27" t="s">
        <v>160</v>
      </c>
      <c r="F597" s="27" t="s">
        <v>20</v>
      </c>
      <c r="G597" s="28">
        <f>G598</f>
        <v>192</v>
      </c>
      <c r="H597" s="28">
        <f>H598</f>
        <v>90.2</v>
      </c>
      <c r="I597" s="12">
        <f t="shared" si="43"/>
        <v>46.979166666666664</v>
      </c>
      <c r="J597" s="26"/>
    </row>
    <row r="598" spans="1:10" ht="47.25" customHeight="1">
      <c r="A598" s="168" t="s">
        <v>21</v>
      </c>
      <c r="B598" s="169"/>
      <c r="C598" s="27" t="s">
        <v>137</v>
      </c>
      <c r="D598" s="27" t="s">
        <v>18</v>
      </c>
      <c r="E598" s="27" t="s">
        <v>160</v>
      </c>
      <c r="F598" s="27" t="s">
        <v>22</v>
      </c>
      <c r="G598" s="28">
        <f>'Прил 4'!H157</f>
        <v>192</v>
      </c>
      <c r="H598" s="28">
        <f>'Прил 4'!I157</f>
        <v>90.2</v>
      </c>
      <c r="I598" s="12">
        <f t="shared" si="43"/>
        <v>46.979166666666664</v>
      </c>
      <c r="J598" s="26"/>
    </row>
    <row r="599" spans="1:10" ht="31.5" customHeight="1">
      <c r="A599" s="168" t="s">
        <v>271</v>
      </c>
      <c r="B599" s="169"/>
      <c r="C599" s="27" t="s">
        <v>137</v>
      </c>
      <c r="D599" s="27" t="s">
        <v>18</v>
      </c>
      <c r="E599" s="27" t="s">
        <v>272</v>
      </c>
      <c r="F599" s="27"/>
      <c r="G599" s="28">
        <f>G600+G604</f>
        <v>8547.1</v>
      </c>
      <c r="H599" s="28">
        <f>H600+H604</f>
        <v>8352.8</v>
      </c>
      <c r="I599" s="12">
        <f t="shared" si="43"/>
        <v>97.72671432415672</v>
      </c>
      <c r="J599" s="26"/>
    </row>
    <row r="600" spans="1:10" ht="47.25" customHeight="1">
      <c r="A600" s="168" t="s">
        <v>273</v>
      </c>
      <c r="B600" s="169"/>
      <c r="C600" s="27" t="s">
        <v>137</v>
      </c>
      <c r="D600" s="27" t="s">
        <v>18</v>
      </c>
      <c r="E600" s="27" t="s">
        <v>274</v>
      </c>
      <c r="F600" s="27"/>
      <c r="G600" s="28">
        <f aca="true" t="shared" si="44" ref="G600:H602">G601</f>
        <v>7217.2</v>
      </c>
      <c r="H600" s="28">
        <f t="shared" si="44"/>
        <v>7095.3</v>
      </c>
      <c r="I600" s="12">
        <f t="shared" si="43"/>
        <v>98.3109793271629</v>
      </c>
      <c r="J600" s="26"/>
    </row>
    <row r="601" spans="1:10" ht="31.5" customHeight="1">
      <c r="A601" s="168" t="s">
        <v>275</v>
      </c>
      <c r="B601" s="169"/>
      <c r="C601" s="27" t="s">
        <v>137</v>
      </c>
      <c r="D601" s="27" t="s">
        <v>18</v>
      </c>
      <c r="E601" s="27" t="s">
        <v>276</v>
      </c>
      <c r="F601" s="27"/>
      <c r="G601" s="28">
        <f t="shared" si="44"/>
        <v>7217.2</v>
      </c>
      <c r="H601" s="28">
        <f t="shared" si="44"/>
        <v>7095.3</v>
      </c>
      <c r="I601" s="12">
        <f t="shared" si="43"/>
        <v>98.3109793271629</v>
      </c>
      <c r="J601" s="26"/>
    </row>
    <row r="602" spans="1:10" ht="47.25" customHeight="1">
      <c r="A602" s="168" t="s">
        <v>33</v>
      </c>
      <c r="B602" s="169"/>
      <c r="C602" s="27" t="s">
        <v>137</v>
      </c>
      <c r="D602" s="27" t="s">
        <v>18</v>
      </c>
      <c r="E602" s="27" t="s">
        <v>276</v>
      </c>
      <c r="F602" s="27" t="s">
        <v>34</v>
      </c>
      <c r="G602" s="28">
        <f t="shared" si="44"/>
        <v>7217.2</v>
      </c>
      <c r="H602" s="28">
        <f t="shared" si="44"/>
        <v>7095.3</v>
      </c>
      <c r="I602" s="12">
        <f t="shared" si="43"/>
        <v>98.3109793271629</v>
      </c>
      <c r="J602" s="26"/>
    </row>
    <row r="603" spans="1:10" ht="15" customHeight="1">
      <c r="A603" s="168" t="s">
        <v>35</v>
      </c>
      <c r="B603" s="169"/>
      <c r="C603" s="27" t="s">
        <v>137</v>
      </c>
      <c r="D603" s="27" t="s">
        <v>18</v>
      </c>
      <c r="E603" s="27" t="s">
        <v>276</v>
      </c>
      <c r="F603" s="27" t="s">
        <v>36</v>
      </c>
      <c r="G603" s="28">
        <f>'Прил 4'!H504</f>
        <v>7217.2</v>
      </c>
      <c r="H603" s="28">
        <f>'Прил 4'!I504</f>
        <v>7095.3</v>
      </c>
      <c r="I603" s="12">
        <f t="shared" si="43"/>
        <v>98.3109793271629</v>
      </c>
      <c r="J603" s="26"/>
    </row>
    <row r="604" spans="1:10" ht="47.25" customHeight="1">
      <c r="A604" s="168" t="s">
        <v>277</v>
      </c>
      <c r="B604" s="169"/>
      <c r="C604" s="27" t="s">
        <v>137</v>
      </c>
      <c r="D604" s="27" t="s">
        <v>18</v>
      </c>
      <c r="E604" s="27" t="s">
        <v>278</v>
      </c>
      <c r="F604" s="27"/>
      <c r="G604" s="28">
        <f aca="true" t="shared" si="45" ref="G604:H606">G605</f>
        <v>1329.9</v>
      </c>
      <c r="H604" s="28">
        <f t="shared" si="45"/>
        <v>1257.5</v>
      </c>
      <c r="I604" s="12">
        <f t="shared" si="43"/>
        <v>94.55598165275583</v>
      </c>
      <c r="J604" s="26"/>
    </row>
    <row r="605" spans="1:10" ht="31.5" customHeight="1">
      <c r="A605" s="168" t="s">
        <v>279</v>
      </c>
      <c r="B605" s="169"/>
      <c r="C605" s="27" t="s">
        <v>137</v>
      </c>
      <c r="D605" s="27" t="s">
        <v>18</v>
      </c>
      <c r="E605" s="27" t="s">
        <v>280</v>
      </c>
      <c r="F605" s="27"/>
      <c r="G605" s="28">
        <f t="shared" si="45"/>
        <v>1329.9</v>
      </c>
      <c r="H605" s="28">
        <f t="shared" si="45"/>
        <v>1257.5</v>
      </c>
      <c r="I605" s="12">
        <f t="shared" si="43"/>
        <v>94.55598165275583</v>
      </c>
      <c r="J605" s="26"/>
    </row>
    <row r="606" spans="1:10" ht="47.25" customHeight="1">
      <c r="A606" s="168" t="s">
        <v>33</v>
      </c>
      <c r="B606" s="169"/>
      <c r="C606" s="27" t="s">
        <v>137</v>
      </c>
      <c r="D606" s="27" t="s">
        <v>18</v>
      </c>
      <c r="E606" s="27" t="s">
        <v>280</v>
      </c>
      <c r="F606" s="27" t="s">
        <v>34</v>
      </c>
      <c r="G606" s="28">
        <f t="shared" si="45"/>
        <v>1329.9</v>
      </c>
      <c r="H606" s="28">
        <f t="shared" si="45"/>
        <v>1257.5</v>
      </c>
      <c r="I606" s="12">
        <f t="shared" si="43"/>
        <v>94.55598165275583</v>
      </c>
      <c r="J606" s="26"/>
    </row>
    <row r="607" spans="1:10" ht="15" customHeight="1">
      <c r="A607" s="168" t="s">
        <v>35</v>
      </c>
      <c r="B607" s="169"/>
      <c r="C607" s="27" t="s">
        <v>137</v>
      </c>
      <c r="D607" s="27" t="s">
        <v>18</v>
      </c>
      <c r="E607" s="27" t="s">
        <v>280</v>
      </c>
      <c r="F607" s="27" t="s">
        <v>36</v>
      </c>
      <c r="G607" s="28">
        <f>'Прил 4'!H508</f>
        <v>1329.9</v>
      </c>
      <c r="H607" s="28">
        <f>'Прил 4'!I508</f>
        <v>1257.5</v>
      </c>
      <c r="I607" s="12">
        <f t="shared" si="43"/>
        <v>94.55598165275583</v>
      </c>
      <c r="J607" s="26"/>
    </row>
    <row r="608" spans="1:10" ht="63" customHeight="1">
      <c r="A608" s="168" t="s">
        <v>380</v>
      </c>
      <c r="B608" s="169"/>
      <c r="C608" s="27" t="s">
        <v>137</v>
      </c>
      <c r="D608" s="27" t="s">
        <v>18</v>
      </c>
      <c r="E608" s="27" t="s">
        <v>381</v>
      </c>
      <c r="F608" s="27"/>
      <c r="G608" s="28">
        <f>G609</f>
        <v>10695.1</v>
      </c>
      <c r="H608" s="28">
        <f>H609</f>
        <v>10281.800000000001</v>
      </c>
      <c r="I608" s="12">
        <f t="shared" si="43"/>
        <v>96.13561350525008</v>
      </c>
      <c r="J608" s="26"/>
    </row>
    <row r="609" spans="1:10" ht="15" customHeight="1">
      <c r="A609" s="168" t="s">
        <v>398</v>
      </c>
      <c r="B609" s="169"/>
      <c r="C609" s="27" t="s">
        <v>137</v>
      </c>
      <c r="D609" s="27" t="s">
        <v>18</v>
      </c>
      <c r="E609" s="27" t="s">
        <v>399</v>
      </c>
      <c r="F609" s="27"/>
      <c r="G609" s="28">
        <f>G610+G613+G618</f>
        <v>10695.1</v>
      </c>
      <c r="H609" s="28">
        <f>H610+H613+H618</f>
        <v>10281.800000000001</v>
      </c>
      <c r="I609" s="12">
        <f t="shared" si="43"/>
        <v>96.13561350525008</v>
      </c>
      <c r="J609" s="26"/>
    </row>
    <row r="610" spans="1:10" ht="31.5" customHeight="1">
      <c r="A610" s="168" t="s">
        <v>384</v>
      </c>
      <c r="B610" s="169"/>
      <c r="C610" s="27" t="s">
        <v>137</v>
      </c>
      <c r="D610" s="27" t="s">
        <v>18</v>
      </c>
      <c r="E610" s="27" t="s">
        <v>400</v>
      </c>
      <c r="F610" s="27"/>
      <c r="G610" s="28">
        <f>G611</f>
        <v>10056.9</v>
      </c>
      <c r="H610" s="28">
        <f>H611</f>
        <v>9695.6</v>
      </c>
      <c r="I610" s="12">
        <f t="shared" si="43"/>
        <v>96.40744165697184</v>
      </c>
      <c r="J610" s="26"/>
    </row>
    <row r="611" spans="1:10" ht="94.5" customHeight="1">
      <c r="A611" s="168" t="s">
        <v>42</v>
      </c>
      <c r="B611" s="169"/>
      <c r="C611" s="27" t="s">
        <v>137</v>
      </c>
      <c r="D611" s="27" t="s">
        <v>18</v>
      </c>
      <c r="E611" s="27" t="s">
        <v>400</v>
      </c>
      <c r="F611" s="27" t="s">
        <v>43</v>
      </c>
      <c r="G611" s="28">
        <f>G612</f>
        <v>10056.9</v>
      </c>
      <c r="H611" s="28">
        <f>H612</f>
        <v>9695.6</v>
      </c>
      <c r="I611" s="12">
        <f t="shared" si="43"/>
        <v>96.40744165697184</v>
      </c>
      <c r="J611" s="26"/>
    </row>
    <row r="612" spans="1:10" ht="36" customHeight="1">
      <c r="A612" s="168" t="s">
        <v>112</v>
      </c>
      <c r="B612" s="169"/>
      <c r="C612" s="27" t="s">
        <v>137</v>
      </c>
      <c r="D612" s="27" t="s">
        <v>18</v>
      </c>
      <c r="E612" s="27" t="s">
        <v>400</v>
      </c>
      <c r="F612" s="27" t="s">
        <v>113</v>
      </c>
      <c r="G612" s="28">
        <f>'Прил 4'!H513</f>
        <v>10056.9</v>
      </c>
      <c r="H612" s="28">
        <f>'Прил 4'!I513</f>
        <v>9695.6</v>
      </c>
      <c r="I612" s="12">
        <f t="shared" si="43"/>
        <v>96.40744165697184</v>
      </c>
      <c r="J612" s="26"/>
    </row>
    <row r="613" spans="1:10" ht="31.5" customHeight="1">
      <c r="A613" s="168" t="s">
        <v>392</v>
      </c>
      <c r="B613" s="169"/>
      <c r="C613" s="27" t="s">
        <v>137</v>
      </c>
      <c r="D613" s="27" t="s">
        <v>18</v>
      </c>
      <c r="E613" s="27" t="s">
        <v>401</v>
      </c>
      <c r="F613" s="27"/>
      <c r="G613" s="28">
        <f>G614+G616</f>
        <v>420.1</v>
      </c>
      <c r="H613" s="28">
        <f>H614+H616</f>
        <v>368.2</v>
      </c>
      <c r="I613" s="12">
        <f t="shared" si="43"/>
        <v>87.64579861937634</v>
      </c>
      <c r="J613" s="26"/>
    </row>
    <row r="614" spans="1:10" ht="36" customHeight="1">
      <c r="A614" s="168" t="s">
        <v>19</v>
      </c>
      <c r="B614" s="169"/>
      <c r="C614" s="27" t="s">
        <v>137</v>
      </c>
      <c r="D614" s="27" t="s">
        <v>18</v>
      </c>
      <c r="E614" s="27" t="s">
        <v>401</v>
      </c>
      <c r="F614" s="27" t="s">
        <v>20</v>
      </c>
      <c r="G614" s="28">
        <f>G615</f>
        <v>417.1</v>
      </c>
      <c r="H614" s="28">
        <f>H615</f>
        <v>367.9</v>
      </c>
      <c r="I614" s="12">
        <f t="shared" si="43"/>
        <v>88.20426756173578</v>
      </c>
      <c r="J614" s="26"/>
    </row>
    <row r="615" spans="1:10" ht="47.25" customHeight="1">
      <c r="A615" s="168" t="s">
        <v>21</v>
      </c>
      <c r="B615" s="169"/>
      <c r="C615" s="27" t="s">
        <v>137</v>
      </c>
      <c r="D615" s="27" t="s">
        <v>18</v>
      </c>
      <c r="E615" s="27" t="s">
        <v>401</v>
      </c>
      <c r="F615" s="27" t="s">
        <v>22</v>
      </c>
      <c r="G615" s="28">
        <f>'Прил 4'!H516</f>
        <v>417.1</v>
      </c>
      <c r="H615" s="28">
        <f>'Прил 4'!I516</f>
        <v>367.9</v>
      </c>
      <c r="I615" s="12">
        <f t="shared" si="43"/>
        <v>88.20426756173578</v>
      </c>
      <c r="J615" s="26"/>
    </row>
    <row r="616" spans="1:10" ht="15" customHeight="1">
      <c r="A616" s="168" t="s">
        <v>78</v>
      </c>
      <c r="B616" s="169"/>
      <c r="C616" s="27" t="s">
        <v>137</v>
      </c>
      <c r="D616" s="27" t="s">
        <v>18</v>
      </c>
      <c r="E616" s="27" t="s">
        <v>401</v>
      </c>
      <c r="F616" s="27" t="s">
        <v>79</v>
      </c>
      <c r="G616" s="28">
        <f>G617</f>
        <v>3</v>
      </c>
      <c r="H616" s="28">
        <f>H617</f>
        <v>0.3</v>
      </c>
      <c r="I616" s="12">
        <f t="shared" si="43"/>
        <v>10</v>
      </c>
      <c r="J616" s="26"/>
    </row>
    <row r="617" spans="1:10" ht="15" customHeight="1">
      <c r="A617" s="168" t="s">
        <v>80</v>
      </c>
      <c r="B617" s="169"/>
      <c r="C617" s="27" t="s">
        <v>137</v>
      </c>
      <c r="D617" s="27" t="s">
        <v>18</v>
      </c>
      <c r="E617" s="27" t="s">
        <v>401</v>
      </c>
      <c r="F617" s="27" t="s">
        <v>81</v>
      </c>
      <c r="G617" s="28">
        <f>'Прил 4'!H518</f>
        <v>3</v>
      </c>
      <c r="H617" s="28">
        <f>'Прил 4'!I518</f>
        <v>0.3</v>
      </c>
      <c r="I617" s="12">
        <f t="shared" si="43"/>
        <v>10</v>
      </c>
      <c r="J617" s="26"/>
    </row>
    <row r="618" spans="1:10" ht="110.25" customHeight="1">
      <c r="A618" s="168" t="s">
        <v>394</v>
      </c>
      <c r="B618" s="169"/>
      <c r="C618" s="27" t="s">
        <v>137</v>
      </c>
      <c r="D618" s="27" t="s">
        <v>18</v>
      </c>
      <c r="E618" s="27" t="s">
        <v>404</v>
      </c>
      <c r="F618" s="27"/>
      <c r="G618" s="28">
        <f>G619</f>
        <v>218.1</v>
      </c>
      <c r="H618" s="28">
        <f>H619</f>
        <v>218</v>
      </c>
      <c r="I618" s="12">
        <f t="shared" si="43"/>
        <v>99.95414947271894</v>
      </c>
      <c r="J618" s="26"/>
    </row>
    <row r="619" spans="1:10" ht="94.5" customHeight="1">
      <c r="A619" s="168" t="s">
        <v>42</v>
      </c>
      <c r="B619" s="169"/>
      <c r="C619" s="27" t="s">
        <v>137</v>
      </c>
      <c r="D619" s="27" t="s">
        <v>18</v>
      </c>
      <c r="E619" s="27" t="s">
        <v>404</v>
      </c>
      <c r="F619" s="27" t="s">
        <v>43</v>
      </c>
      <c r="G619" s="28">
        <f>G620</f>
        <v>218.1</v>
      </c>
      <c r="H619" s="28">
        <f>H620</f>
        <v>218</v>
      </c>
      <c r="I619" s="12">
        <f t="shared" si="43"/>
        <v>99.95414947271894</v>
      </c>
      <c r="J619" s="26"/>
    </row>
    <row r="620" spans="1:10" ht="33.75" customHeight="1">
      <c r="A620" s="168" t="s">
        <v>112</v>
      </c>
      <c r="B620" s="169"/>
      <c r="C620" s="27" t="s">
        <v>137</v>
      </c>
      <c r="D620" s="27" t="s">
        <v>18</v>
      </c>
      <c r="E620" s="27" t="s">
        <v>404</v>
      </c>
      <c r="F620" s="27" t="s">
        <v>113</v>
      </c>
      <c r="G620" s="28">
        <f>'Прил 4'!H521</f>
        <v>218.1</v>
      </c>
      <c r="H620" s="28">
        <f>'Прил 4'!I521</f>
        <v>218</v>
      </c>
      <c r="I620" s="12">
        <f t="shared" si="43"/>
        <v>99.95414947271894</v>
      </c>
      <c r="J620" s="26"/>
    </row>
    <row r="621" spans="1:10" ht="15.75" customHeight="1">
      <c r="A621" s="166" t="s">
        <v>29</v>
      </c>
      <c r="B621" s="167"/>
      <c r="C621" s="24" t="s">
        <v>30</v>
      </c>
      <c r="D621" s="10" t="s">
        <v>583</v>
      </c>
      <c r="E621" s="24"/>
      <c r="F621" s="24"/>
      <c r="G621" s="25">
        <f>G622+G675</f>
        <v>61580.69999999999</v>
      </c>
      <c r="H621" s="25">
        <f>H622+H675</f>
        <v>61015.3</v>
      </c>
      <c r="I621" s="9">
        <f t="shared" si="43"/>
        <v>99.08185519164286</v>
      </c>
      <c r="J621" s="26"/>
    </row>
    <row r="622" spans="1:10" ht="15.75" customHeight="1">
      <c r="A622" s="166" t="s">
        <v>31</v>
      </c>
      <c r="B622" s="167"/>
      <c r="C622" s="24" t="s">
        <v>30</v>
      </c>
      <c r="D622" s="24" t="s">
        <v>32</v>
      </c>
      <c r="E622" s="24"/>
      <c r="F622" s="24"/>
      <c r="G622" s="25">
        <f>G623+G628+G645+G655+G671</f>
        <v>55013.99999999999</v>
      </c>
      <c r="H622" s="25">
        <f>H623+H628+H645+H655+H671</f>
        <v>54738.5</v>
      </c>
      <c r="I622" s="9">
        <f t="shared" si="43"/>
        <v>99.49921838077582</v>
      </c>
      <c r="J622" s="26"/>
    </row>
    <row r="623" spans="1:10" ht="31.5" customHeight="1">
      <c r="A623" s="168" t="s">
        <v>25</v>
      </c>
      <c r="B623" s="169"/>
      <c r="C623" s="27" t="s">
        <v>30</v>
      </c>
      <c r="D623" s="27" t="s">
        <v>32</v>
      </c>
      <c r="E623" s="27" t="s">
        <v>26</v>
      </c>
      <c r="F623" s="27"/>
      <c r="G623" s="28">
        <f aca="true" t="shared" si="46" ref="G623:H626">G624</f>
        <v>1144.1</v>
      </c>
      <c r="H623" s="28">
        <f t="shared" si="46"/>
        <v>1136.4</v>
      </c>
      <c r="I623" s="12">
        <f t="shared" si="43"/>
        <v>99.32698190717596</v>
      </c>
      <c r="J623" s="26"/>
    </row>
    <row r="624" spans="1:10" ht="81.75" customHeight="1">
      <c r="A624" s="168" t="s">
        <v>46</v>
      </c>
      <c r="B624" s="169"/>
      <c r="C624" s="27" t="s">
        <v>30</v>
      </c>
      <c r="D624" s="27" t="s">
        <v>32</v>
      </c>
      <c r="E624" s="27" t="s">
        <v>47</v>
      </c>
      <c r="F624" s="27"/>
      <c r="G624" s="28">
        <f t="shared" si="46"/>
        <v>1144.1</v>
      </c>
      <c r="H624" s="28">
        <f t="shared" si="46"/>
        <v>1136.4</v>
      </c>
      <c r="I624" s="12">
        <f t="shared" si="43"/>
        <v>99.32698190717596</v>
      </c>
      <c r="J624" s="26"/>
    </row>
    <row r="625" spans="1:10" ht="15" customHeight="1">
      <c r="A625" s="168" t="s">
        <v>48</v>
      </c>
      <c r="B625" s="169"/>
      <c r="C625" s="27" t="s">
        <v>30</v>
      </c>
      <c r="D625" s="27" t="s">
        <v>32</v>
      </c>
      <c r="E625" s="27" t="s">
        <v>49</v>
      </c>
      <c r="F625" s="27"/>
      <c r="G625" s="28">
        <f t="shared" si="46"/>
        <v>1144.1</v>
      </c>
      <c r="H625" s="28">
        <f t="shared" si="46"/>
        <v>1136.4</v>
      </c>
      <c r="I625" s="12">
        <f t="shared" si="43"/>
        <v>99.32698190717596</v>
      </c>
      <c r="J625" s="26"/>
    </row>
    <row r="626" spans="1:10" ht="47.25" customHeight="1">
      <c r="A626" s="168" t="s">
        <v>33</v>
      </c>
      <c r="B626" s="169"/>
      <c r="C626" s="27" t="s">
        <v>30</v>
      </c>
      <c r="D626" s="27" t="s">
        <v>32</v>
      </c>
      <c r="E626" s="27" t="s">
        <v>49</v>
      </c>
      <c r="F626" s="27" t="s">
        <v>34</v>
      </c>
      <c r="G626" s="28">
        <f t="shared" si="46"/>
        <v>1144.1</v>
      </c>
      <c r="H626" s="28">
        <f t="shared" si="46"/>
        <v>1136.4</v>
      </c>
      <c r="I626" s="12">
        <f t="shared" si="43"/>
        <v>99.32698190717596</v>
      </c>
      <c r="J626" s="26"/>
    </row>
    <row r="627" spans="1:10" ht="15" customHeight="1">
      <c r="A627" s="168" t="s">
        <v>35</v>
      </c>
      <c r="B627" s="169"/>
      <c r="C627" s="27" t="s">
        <v>30</v>
      </c>
      <c r="D627" s="27" t="s">
        <v>32</v>
      </c>
      <c r="E627" s="27" t="s">
        <v>49</v>
      </c>
      <c r="F627" s="27" t="s">
        <v>36</v>
      </c>
      <c r="G627" s="28">
        <f>'Прил 4'!H564</f>
        <v>1144.1</v>
      </c>
      <c r="H627" s="28">
        <f>'Прил 4'!I564</f>
        <v>1136.4</v>
      </c>
      <c r="I627" s="12">
        <f t="shared" si="43"/>
        <v>99.32698190717596</v>
      </c>
      <c r="J627" s="26"/>
    </row>
    <row r="628" spans="1:10" ht="31.5" customHeight="1">
      <c r="A628" s="168" t="s">
        <v>299</v>
      </c>
      <c r="B628" s="169"/>
      <c r="C628" s="27" t="s">
        <v>30</v>
      </c>
      <c r="D628" s="27" t="s">
        <v>32</v>
      </c>
      <c r="E628" s="27" t="s">
        <v>300</v>
      </c>
      <c r="F628" s="27"/>
      <c r="G628" s="28">
        <f>G629</f>
        <v>471</v>
      </c>
      <c r="H628" s="28">
        <f>H629</f>
        <v>471</v>
      </c>
      <c r="I628" s="12">
        <f t="shared" si="43"/>
        <v>100</v>
      </c>
      <c r="J628" s="26"/>
    </row>
    <row r="629" spans="1:10" ht="63" customHeight="1">
      <c r="A629" s="168" t="s">
        <v>301</v>
      </c>
      <c r="B629" s="169"/>
      <c r="C629" s="27" t="s">
        <v>30</v>
      </c>
      <c r="D629" s="27" t="s">
        <v>32</v>
      </c>
      <c r="E629" s="27" t="s">
        <v>302</v>
      </c>
      <c r="F629" s="27"/>
      <c r="G629" s="28">
        <f>G630+G633+G636+G639+G642</f>
        <v>471</v>
      </c>
      <c r="H629" s="28">
        <f>H630+H633+H636+H639+H642</f>
        <v>471</v>
      </c>
      <c r="I629" s="12">
        <f t="shared" si="43"/>
        <v>100</v>
      </c>
      <c r="J629" s="26"/>
    </row>
    <row r="630" spans="1:10" ht="78.75" customHeight="1">
      <c r="A630" s="168" t="s">
        <v>303</v>
      </c>
      <c r="B630" s="169"/>
      <c r="C630" s="27" t="s">
        <v>30</v>
      </c>
      <c r="D630" s="27" t="s">
        <v>32</v>
      </c>
      <c r="E630" s="27" t="s">
        <v>304</v>
      </c>
      <c r="F630" s="27"/>
      <c r="G630" s="28">
        <f>G631</f>
        <v>295</v>
      </c>
      <c r="H630" s="28">
        <f>H631</f>
        <v>295</v>
      </c>
      <c r="I630" s="12">
        <f t="shared" si="43"/>
        <v>100</v>
      </c>
      <c r="J630" s="26"/>
    </row>
    <row r="631" spans="1:10" ht="47.25" customHeight="1">
      <c r="A631" s="168" t="s">
        <v>33</v>
      </c>
      <c r="B631" s="169"/>
      <c r="C631" s="27" t="s">
        <v>30</v>
      </c>
      <c r="D631" s="27" t="s">
        <v>32</v>
      </c>
      <c r="E631" s="27" t="s">
        <v>304</v>
      </c>
      <c r="F631" s="27" t="s">
        <v>34</v>
      </c>
      <c r="G631" s="28">
        <f>G632</f>
        <v>295</v>
      </c>
      <c r="H631" s="28">
        <f>H632</f>
        <v>295</v>
      </c>
      <c r="I631" s="12">
        <f t="shared" si="43"/>
        <v>100</v>
      </c>
      <c r="J631" s="26"/>
    </row>
    <row r="632" spans="1:10" ht="15" customHeight="1">
      <c r="A632" s="168" t="s">
        <v>35</v>
      </c>
      <c r="B632" s="169"/>
      <c r="C632" s="27" t="s">
        <v>30</v>
      </c>
      <c r="D632" s="27" t="s">
        <v>32</v>
      </c>
      <c r="E632" s="27" t="s">
        <v>304</v>
      </c>
      <c r="F632" s="27" t="s">
        <v>36</v>
      </c>
      <c r="G632" s="28">
        <f>'Прил 4'!H569</f>
        <v>295</v>
      </c>
      <c r="H632" s="28">
        <f>'Прил 4'!I569</f>
        <v>295</v>
      </c>
      <c r="I632" s="12">
        <f t="shared" si="43"/>
        <v>100</v>
      </c>
      <c r="J632" s="26"/>
    </row>
    <row r="633" spans="1:10" ht="31.5" customHeight="1">
      <c r="A633" s="168" t="s">
        <v>305</v>
      </c>
      <c r="B633" s="169"/>
      <c r="C633" s="27" t="s">
        <v>30</v>
      </c>
      <c r="D633" s="27" t="s">
        <v>32</v>
      </c>
      <c r="E633" s="27" t="s">
        <v>306</v>
      </c>
      <c r="F633" s="27"/>
      <c r="G633" s="28">
        <f>G634</f>
        <v>80</v>
      </c>
      <c r="H633" s="28">
        <f>H634</f>
        <v>80</v>
      </c>
      <c r="I633" s="12">
        <f t="shared" si="43"/>
        <v>100</v>
      </c>
      <c r="J633" s="26"/>
    </row>
    <row r="634" spans="1:10" ht="47.25" customHeight="1">
      <c r="A634" s="168" t="s">
        <v>33</v>
      </c>
      <c r="B634" s="169"/>
      <c r="C634" s="27" t="s">
        <v>30</v>
      </c>
      <c r="D634" s="27" t="s">
        <v>32</v>
      </c>
      <c r="E634" s="27" t="s">
        <v>306</v>
      </c>
      <c r="F634" s="27" t="s">
        <v>34</v>
      </c>
      <c r="G634" s="28">
        <f>G635</f>
        <v>80</v>
      </c>
      <c r="H634" s="28">
        <f>H635</f>
        <v>80</v>
      </c>
      <c r="I634" s="12">
        <f t="shared" si="43"/>
        <v>100</v>
      </c>
      <c r="J634" s="26"/>
    </row>
    <row r="635" spans="1:10" ht="15" customHeight="1">
      <c r="A635" s="168" t="s">
        <v>35</v>
      </c>
      <c r="B635" s="169"/>
      <c r="C635" s="27" t="s">
        <v>30</v>
      </c>
      <c r="D635" s="27" t="s">
        <v>32</v>
      </c>
      <c r="E635" s="27" t="s">
        <v>306</v>
      </c>
      <c r="F635" s="27" t="s">
        <v>36</v>
      </c>
      <c r="G635" s="28">
        <f>'Прил 4'!H572</f>
        <v>80</v>
      </c>
      <c r="H635" s="28">
        <f>'Прил 4'!I572</f>
        <v>80</v>
      </c>
      <c r="I635" s="12">
        <f t="shared" si="43"/>
        <v>100</v>
      </c>
      <c r="J635" s="26"/>
    </row>
    <row r="636" spans="1:10" ht="31.5" customHeight="1">
      <c r="A636" s="168" t="s">
        <v>307</v>
      </c>
      <c r="B636" s="169"/>
      <c r="C636" s="27" t="s">
        <v>30</v>
      </c>
      <c r="D636" s="27" t="s">
        <v>32</v>
      </c>
      <c r="E636" s="27" t="s">
        <v>308</v>
      </c>
      <c r="F636" s="27"/>
      <c r="G636" s="28">
        <f>G637</f>
        <v>26</v>
      </c>
      <c r="H636" s="28">
        <f>H637</f>
        <v>26</v>
      </c>
      <c r="I636" s="12">
        <f t="shared" si="43"/>
        <v>100</v>
      </c>
      <c r="J636" s="26"/>
    </row>
    <row r="637" spans="1:10" ht="47.25" customHeight="1">
      <c r="A637" s="168" t="s">
        <v>33</v>
      </c>
      <c r="B637" s="169"/>
      <c r="C637" s="27" t="s">
        <v>30</v>
      </c>
      <c r="D637" s="27" t="s">
        <v>32</v>
      </c>
      <c r="E637" s="27" t="s">
        <v>308</v>
      </c>
      <c r="F637" s="27" t="s">
        <v>34</v>
      </c>
      <c r="G637" s="28">
        <f>G638</f>
        <v>26</v>
      </c>
      <c r="H637" s="28">
        <f>H638</f>
        <v>26</v>
      </c>
      <c r="I637" s="12">
        <f t="shared" si="43"/>
        <v>100</v>
      </c>
      <c r="J637" s="26"/>
    </row>
    <row r="638" spans="1:10" ht="15" customHeight="1">
      <c r="A638" s="168" t="s">
        <v>35</v>
      </c>
      <c r="B638" s="169"/>
      <c r="C638" s="27" t="s">
        <v>30</v>
      </c>
      <c r="D638" s="27" t="s">
        <v>32</v>
      </c>
      <c r="E638" s="27" t="s">
        <v>308</v>
      </c>
      <c r="F638" s="27" t="s">
        <v>36</v>
      </c>
      <c r="G638" s="28">
        <f>'Прил 4'!H575</f>
        <v>26</v>
      </c>
      <c r="H638" s="28">
        <f>'Прил 4'!I575</f>
        <v>26</v>
      </c>
      <c r="I638" s="12">
        <f t="shared" si="43"/>
        <v>100</v>
      </c>
      <c r="J638" s="26"/>
    </row>
    <row r="639" spans="1:10" ht="33" customHeight="1">
      <c r="A639" s="168" t="s">
        <v>309</v>
      </c>
      <c r="B639" s="169"/>
      <c r="C639" s="27" t="s">
        <v>30</v>
      </c>
      <c r="D639" s="27" t="s">
        <v>32</v>
      </c>
      <c r="E639" s="27" t="s">
        <v>310</v>
      </c>
      <c r="F639" s="27"/>
      <c r="G639" s="28">
        <f>G640</f>
        <v>50</v>
      </c>
      <c r="H639" s="28">
        <f>H640</f>
        <v>50</v>
      </c>
      <c r="I639" s="12">
        <f t="shared" si="43"/>
        <v>100</v>
      </c>
      <c r="J639" s="26"/>
    </row>
    <row r="640" spans="1:10" ht="47.25" customHeight="1">
      <c r="A640" s="168" t="s">
        <v>33</v>
      </c>
      <c r="B640" s="169"/>
      <c r="C640" s="27" t="s">
        <v>30</v>
      </c>
      <c r="D640" s="27" t="s">
        <v>32</v>
      </c>
      <c r="E640" s="27" t="s">
        <v>310</v>
      </c>
      <c r="F640" s="27" t="s">
        <v>34</v>
      </c>
      <c r="G640" s="28">
        <f>G641</f>
        <v>50</v>
      </c>
      <c r="H640" s="28">
        <f>H641</f>
        <v>50</v>
      </c>
      <c r="I640" s="12">
        <f t="shared" si="43"/>
        <v>100</v>
      </c>
      <c r="J640" s="26"/>
    </row>
    <row r="641" spans="1:10" ht="15" customHeight="1">
      <c r="A641" s="168" t="s">
        <v>35</v>
      </c>
      <c r="B641" s="169"/>
      <c r="C641" s="27" t="s">
        <v>30</v>
      </c>
      <c r="D641" s="27" t="s">
        <v>32</v>
      </c>
      <c r="E641" s="27" t="s">
        <v>310</v>
      </c>
      <c r="F641" s="27" t="s">
        <v>36</v>
      </c>
      <c r="G641" s="28">
        <f>'Прил 4'!H578</f>
        <v>50</v>
      </c>
      <c r="H641" s="28">
        <f>'Прил 4'!I578</f>
        <v>50</v>
      </c>
      <c r="I641" s="12">
        <f t="shared" si="43"/>
        <v>100</v>
      </c>
      <c r="J641" s="26"/>
    </row>
    <row r="642" spans="1:10" ht="49.5" customHeight="1">
      <c r="A642" s="168" t="s">
        <v>311</v>
      </c>
      <c r="B642" s="169"/>
      <c r="C642" s="27" t="s">
        <v>30</v>
      </c>
      <c r="D642" s="27" t="s">
        <v>32</v>
      </c>
      <c r="E642" s="27" t="s">
        <v>312</v>
      </c>
      <c r="F642" s="27"/>
      <c r="G642" s="28">
        <f>G643</f>
        <v>20</v>
      </c>
      <c r="H642" s="28">
        <f>H643</f>
        <v>20</v>
      </c>
      <c r="I642" s="12">
        <f t="shared" si="43"/>
        <v>100</v>
      </c>
      <c r="J642" s="26"/>
    </row>
    <row r="643" spans="1:10" ht="47.25" customHeight="1">
      <c r="A643" s="168" t="s">
        <v>33</v>
      </c>
      <c r="B643" s="169"/>
      <c r="C643" s="27" t="s">
        <v>30</v>
      </c>
      <c r="D643" s="27" t="s">
        <v>32</v>
      </c>
      <c r="E643" s="27" t="s">
        <v>312</v>
      </c>
      <c r="F643" s="27" t="s">
        <v>34</v>
      </c>
      <c r="G643" s="28">
        <f>G644</f>
        <v>20</v>
      </c>
      <c r="H643" s="28">
        <f>H644</f>
        <v>20</v>
      </c>
      <c r="I643" s="12">
        <f t="shared" si="43"/>
        <v>100</v>
      </c>
      <c r="J643" s="26"/>
    </row>
    <row r="644" spans="1:10" ht="15" customHeight="1">
      <c r="A644" s="168" t="s">
        <v>35</v>
      </c>
      <c r="B644" s="169"/>
      <c r="C644" s="27" t="s">
        <v>30</v>
      </c>
      <c r="D644" s="27" t="s">
        <v>32</v>
      </c>
      <c r="E644" s="27" t="s">
        <v>312</v>
      </c>
      <c r="F644" s="27" t="s">
        <v>36</v>
      </c>
      <c r="G644" s="28">
        <f>'Прил 4'!H581</f>
        <v>20</v>
      </c>
      <c r="H644" s="28">
        <f>'Прил 4'!I581</f>
        <v>20</v>
      </c>
      <c r="I644" s="12">
        <f t="shared" si="43"/>
        <v>100</v>
      </c>
      <c r="J644" s="26"/>
    </row>
    <row r="645" spans="1:10" ht="15" customHeight="1">
      <c r="A645" s="168" t="s">
        <v>519</v>
      </c>
      <c r="B645" s="169"/>
      <c r="C645" s="27" t="s">
        <v>30</v>
      </c>
      <c r="D645" s="27" t="s">
        <v>32</v>
      </c>
      <c r="E645" s="27" t="s">
        <v>520</v>
      </c>
      <c r="F645" s="27"/>
      <c r="G645" s="28">
        <f>G646+G649+G652</f>
        <v>18297.6</v>
      </c>
      <c r="H645" s="28">
        <f>H646+H649+H652</f>
        <v>18141.1</v>
      </c>
      <c r="I645" s="12">
        <f t="shared" si="43"/>
        <v>99.14469657222806</v>
      </c>
      <c r="J645" s="26"/>
    </row>
    <row r="646" spans="1:10" ht="110.25" customHeight="1">
      <c r="A646" s="168" t="s">
        <v>394</v>
      </c>
      <c r="B646" s="169"/>
      <c r="C646" s="27" t="s">
        <v>30</v>
      </c>
      <c r="D646" s="27" t="s">
        <v>32</v>
      </c>
      <c r="E646" s="27" t="s">
        <v>521</v>
      </c>
      <c r="F646" s="27"/>
      <c r="G646" s="28">
        <f>G647</f>
        <v>131.7</v>
      </c>
      <c r="H646" s="28">
        <f>H647</f>
        <v>131.7</v>
      </c>
      <c r="I646" s="12">
        <f t="shared" si="43"/>
        <v>100</v>
      </c>
      <c r="J646" s="26"/>
    </row>
    <row r="647" spans="1:10" ht="47.25" customHeight="1">
      <c r="A647" s="168" t="s">
        <v>33</v>
      </c>
      <c r="B647" s="169"/>
      <c r="C647" s="27" t="s">
        <v>30</v>
      </c>
      <c r="D647" s="27" t="s">
        <v>32</v>
      </c>
      <c r="E647" s="27" t="s">
        <v>521</v>
      </c>
      <c r="F647" s="27" t="s">
        <v>34</v>
      </c>
      <c r="G647" s="28">
        <f>G648</f>
        <v>131.7</v>
      </c>
      <c r="H647" s="28">
        <f>H648</f>
        <v>131.7</v>
      </c>
      <c r="I647" s="12">
        <f t="shared" si="43"/>
        <v>100</v>
      </c>
      <c r="J647" s="26"/>
    </row>
    <row r="648" spans="1:10" ht="15" customHeight="1">
      <c r="A648" s="168" t="s">
        <v>35</v>
      </c>
      <c r="B648" s="169"/>
      <c r="C648" s="27" t="s">
        <v>30</v>
      </c>
      <c r="D648" s="27" t="s">
        <v>32</v>
      </c>
      <c r="E648" s="27" t="s">
        <v>521</v>
      </c>
      <c r="F648" s="27" t="s">
        <v>36</v>
      </c>
      <c r="G648" s="28">
        <f>'Прил 4'!H585</f>
        <v>131.7</v>
      </c>
      <c r="H648" s="28">
        <f>'Прил 4'!I585</f>
        <v>131.7</v>
      </c>
      <c r="I648" s="12">
        <f t="shared" si="43"/>
        <v>100</v>
      </c>
      <c r="J648" s="26"/>
    </row>
    <row r="649" spans="1:10" ht="15" customHeight="1">
      <c r="A649" s="168" t="s">
        <v>405</v>
      </c>
      <c r="B649" s="169"/>
      <c r="C649" s="27" t="s">
        <v>30</v>
      </c>
      <c r="D649" s="27" t="s">
        <v>32</v>
      </c>
      <c r="E649" s="27" t="s">
        <v>522</v>
      </c>
      <c r="F649" s="27"/>
      <c r="G649" s="28">
        <f>G650</f>
        <v>177.4</v>
      </c>
      <c r="H649" s="28">
        <f>H650</f>
        <v>177.4</v>
      </c>
      <c r="I649" s="12">
        <f aca="true" t="shared" si="47" ref="I649:I712">H649/G649*100</f>
        <v>100</v>
      </c>
      <c r="J649" s="26"/>
    </row>
    <row r="650" spans="1:10" ht="47.25" customHeight="1">
      <c r="A650" s="168" t="s">
        <v>33</v>
      </c>
      <c r="B650" s="169"/>
      <c r="C650" s="27" t="s">
        <v>30</v>
      </c>
      <c r="D650" s="27" t="s">
        <v>32</v>
      </c>
      <c r="E650" s="27" t="s">
        <v>522</v>
      </c>
      <c r="F650" s="27" t="s">
        <v>34</v>
      </c>
      <c r="G650" s="28">
        <f>G651</f>
        <v>177.4</v>
      </c>
      <c r="H650" s="28">
        <f>H651</f>
        <v>177.4</v>
      </c>
      <c r="I650" s="12">
        <f t="shared" si="47"/>
        <v>100</v>
      </c>
      <c r="J650" s="26"/>
    </row>
    <row r="651" spans="1:10" ht="15" customHeight="1">
      <c r="A651" s="168" t="s">
        <v>35</v>
      </c>
      <c r="B651" s="169"/>
      <c r="C651" s="27" t="s">
        <v>30</v>
      </c>
      <c r="D651" s="27" t="s">
        <v>32</v>
      </c>
      <c r="E651" s="27" t="s">
        <v>522</v>
      </c>
      <c r="F651" s="27" t="s">
        <v>36</v>
      </c>
      <c r="G651" s="28">
        <f>'Прил 4'!H588</f>
        <v>177.4</v>
      </c>
      <c r="H651" s="28">
        <f>'Прил 4'!I588</f>
        <v>177.4</v>
      </c>
      <c r="I651" s="12">
        <f t="shared" si="47"/>
        <v>100</v>
      </c>
      <c r="J651" s="26"/>
    </row>
    <row r="652" spans="1:10" ht="34.5" customHeight="1">
      <c r="A652" s="168" t="s">
        <v>481</v>
      </c>
      <c r="B652" s="169"/>
      <c r="C652" s="27" t="s">
        <v>30</v>
      </c>
      <c r="D652" s="27" t="s">
        <v>32</v>
      </c>
      <c r="E652" s="27" t="s">
        <v>523</v>
      </c>
      <c r="F652" s="27"/>
      <c r="G652" s="28">
        <f>G653</f>
        <v>17988.5</v>
      </c>
      <c r="H652" s="28">
        <f>H653</f>
        <v>17832</v>
      </c>
      <c r="I652" s="12">
        <f t="shared" si="47"/>
        <v>99.12999972204463</v>
      </c>
      <c r="J652" s="26"/>
    </row>
    <row r="653" spans="1:10" ht="47.25" customHeight="1">
      <c r="A653" s="168" t="s">
        <v>33</v>
      </c>
      <c r="B653" s="169"/>
      <c r="C653" s="27" t="s">
        <v>30</v>
      </c>
      <c r="D653" s="27" t="s">
        <v>32</v>
      </c>
      <c r="E653" s="27" t="s">
        <v>523</v>
      </c>
      <c r="F653" s="27" t="s">
        <v>34</v>
      </c>
      <c r="G653" s="28">
        <f>G654</f>
        <v>17988.5</v>
      </c>
      <c r="H653" s="28">
        <f>H654</f>
        <v>17832</v>
      </c>
      <c r="I653" s="12">
        <f t="shared" si="47"/>
        <v>99.12999972204463</v>
      </c>
      <c r="J653" s="26"/>
    </row>
    <row r="654" spans="1:10" ht="15" customHeight="1">
      <c r="A654" s="168" t="s">
        <v>35</v>
      </c>
      <c r="B654" s="169"/>
      <c r="C654" s="27" t="s">
        <v>30</v>
      </c>
      <c r="D654" s="27" t="s">
        <v>32</v>
      </c>
      <c r="E654" s="27" t="s">
        <v>523</v>
      </c>
      <c r="F654" s="27" t="s">
        <v>36</v>
      </c>
      <c r="G654" s="28">
        <f>'Прил 4'!H591</f>
        <v>17988.5</v>
      </c>
      <c r="H654" s="28">
        <f>'Прил 4'!I591</f>
        <v>17832</v>
      </c>
      <c r="I654" s="12">
        <f t="shared" si="47"/>
        <v>99.12999972204463</v>
      </c>
      <c r="J654" s="26"/>
    </row>
    <row r="655" spans="1:10" ht="47.25" customHeight="1">
      <c r="A655" s="168" t="s">
        <v>524</v>
      </c>
      <c r="B655" s="169"/>
      <c r="C655" s="27" t="s">
        <v>30</v>
      </c>
      <c r="D655" s="27" t="s">
        <v>32</v>
      </c>
      <c r="E655" s="27" t="s">
        <v>525</v>
      </c>
      <c r="F655" s="27"/>
      <c r="G655" s="28">
        <f>G656+G659+G662+G665+G668</f>
        <v>34613.899999999994</v>
      </c>
      <c r="H655" s="28">
        <f>H656+H659+H662+H665+H668</f>
        <v>34502.7</v>
      </c>
      <c r="I655" s="12">
        <f t="shared" si="47"/>
        <v>99.67874177714734</v>
      </c>
      <c r="J655" s="26"/>
    </row>
    <row r="656" spans="1:10" ht="110.25" customHeight="1">
      <c r="A656" s="168" t="s">
        <v>394</v>
      </c>
      <c r="B656" s="169"/>
      <c r="C656" s="27" t="s">
        <v>30</v>
      </c>
      <c r="D656" s="27" t="s">
        <v>32</v>
      </c>
      <c r="E656" s="27" t="s">
        <v>526</v>
      </c>
      <c r="F656" s="27"/>
      <c r="G656" s="28">
        <f>G657</f>
        <v>102</v>
      </c>
      <c r="H656" s="28">
        <f>H657</f>
        <v>102</v>
      </c>
      <c r="I656" s="12">
        <f t="shared" si="47"/>
        <v>100</v>
      </c>
      <c r="J656" s="26"/>
    </row>
    <row r="657" spans="1:10" ht="47.25" customHeight="1">
      <c r="A657" s="168" t="s">
        <v>33</v>
      </c>
      <c r="B657" s="169"/>
      <c r="C657" s="27" t="s">
        <v>30</v>
      </c>
      <c r="D657" s="27" t="s">
        <v>32</v>
      </c>
      <c r="E657" s="27" t="s">
        <v>526</v>
      </c>
      <c r="F657" s="27" t="s">
        <v>34</v>
      </c>
      <c r="G657" s="28">
        <f>G658</f>
        <v>102</v>
      </c>
      <c r="H657" s="28">
        <f>H658</f>
        <v>102</v>
      </c>
      <c r="I657" s="12">
        <f t="shared" si="47"/>
        <v>100</v>
      </c>
      <c r="J657" s="26"/>
    </row>
    <row r="658" spans="1:10" ht="15" customHeight="1">
      <c r="A658" s="168" t="s">
        <v>35</v>
      </c>
      <c r="B658" s="169"/>
      <c r="C658" s="27" t="s">
        <v>30</v>
      </c>
      <c r="D658" s="27" t="s">
        <v>32</v>
      </c>
      <c r="E658" s="27" t="s">
        <v>526</v>
      </c>
      <c r="F658" s="27" t="s">
        <v>36</v>
      </c>
      <c r="G658" s="28">
        <f>'Прил 4'!H595</f>
        <v>102</v>
      </c>
      <c r="H658" s="28">
        <f>'Прил 4'!I595</f>
        <v>102</v>
      </c>
      <c r="I658" s="12">
        <f t="shared" si="47"/>
        <v>100</v>
      </c>
      <c r="J658" s="26"/>
    </row>
    <row r="659" spans="1:10" ht="15" customHeight="1">
      <c r="A659" s="168" t="s">
        <v>405</v>
      </c>
      <c r="B659" s="169"/>
      <c r="C659" s="27" t="s">
        <v>30</v>
      </c>
      <c r="D659" s="27" t="s">
        <v>32</v>
      </c>
      <c r="E659" s="27" t="s">
        <v>527</v>
      </c>
      <c r="F659" s="27"/>
      <c r="G659" s="28">
        <f>G660</f>
        <v>21</v>
      </c>
      <c r="H659" s="28">
        <f>H660</f>
        <v>21</v>
      </c>
      <c r="I659" s="12">
        <f t="shared" si="47"/>
        <v>100</v>
      </c>
      <c r="J659" s="26"/>
    </row>
    <row r="660" spans="1:10" ht="47.25" customHeight="1">
      <c r="A660" s="168" t="s">
        <v>33</v>
      </c>
      <c r="B660" s="169"/>
      <c r="C660" s="27" t="s">
        <v>30</v>
      </c>
      <c r="D660" s="27" t="s">
        <v>32</v>
      </c>
      <c r="E660" s="27" t="s">
        <v>527</v>
      </c>
      <c r="F660" s="27" t="s">
        <v>34</v>
      </c>
      <c r="G660" s="28">
        <f>G661</f>
        <v>21</v>
      </c>
      <c r="H660" s="28">
        <f>H661</f>
        <v>21</v>
      </c>
      <c r="I660" s="12">
        <f t="shared" si="47"/>
        <v>100</v>
      </c>
      <c r="J660" s="26"/>
    </row>
    <row r="661" spans="1:10" ht="15" customHeight="1">
      <c r="A661" s="168" t="s">
        <v>35</v>
      </c>
      <c r="B661" s="169"/>
      <c r="C661" s="27" t="s">
        <v>30</v>
      </c>
      <c r="D661" s="27" t="s">
        <v>32</v>
      </c>
      <c r="E661" s="27" t="s">
        <v>527</v>
      </c>
      <c r="F661" s="27" t="s">
        <v>36</v>
      </c>
      <c r="G661" s="28">
        <f>'Прил 4'!H598</f>
        <v>21</v>
      </c>
      <c r="H661" s="28">
        <f>'Прил 4'!I598</f>
        <v>21</v>
      </c>
      <c r="I661" s="12">
        <f t="shared" si="47"/>
        <v>100</v>
      </c>
      <c r="J661" s="26"/>
    </row>
    <row r="662" spans="1:10" ht="33" customHeight="1">
      <c r="A662" s="168" t="s">
        <v>481</v>
      </c>
      <c r="B662" s="169"/>
      <c r="C662" s="27" t="s">
        <v>30</v>
      </c>
      <c r="D662" s="27" t="s">
        <v>32</v>
      </c>
      <c r="E662" s="27" t="s">
        <v>528</v>
      </c>
      <c r="F662" s="27"/>
      <c r="G662" s="28">
        <f>G663</f>
        <v>32567.7</v>
      </c>
      <c r="H662" s="28">
        <f>H663</f>
        <v>32456.5</v>
      </c>
      <c r="I662" s="12">
        <f t="shared" si="47"/>
        <v>99.65855740503628</v>
      </c>
      <c r="J662" s="26"/>
    </row>
    <row r="663" spans="1:10" ht="47.25" customHeight="1">
      <c r="A663" s="168" t="s">
        <v>33</v>
      </c>
      <c r="B663" s="169"/>
      <c r="C663" s="27" t="s">
        <v>30</v>
      </c>
      <c r="D663" s="27" t="s">
        <v>32</v>
      </c>
      <c r="E663" s="27" t="s">
        <v>528</v>
      </c>
      <c r="F663" s="27" t="s">
        <v>34</v>
      </c>
      <c r="G663" s="28">
        <f>G664</f>
        <v>32567.7</v>
      </c>
      <c r="H663" s="28">
        <f>H664</f>
        <v>32456.5</v>
      </c>
      <c r="I663" s="12">
        <f t="shared" si="47"/>
        <v>99.65855740503628</v>
      </c>
      <c r="J663" s="26"/>
    </row>
    <row r="664" spans="1:10" ht="15" customHeight="1">
      <c r="A664" s="168" t="s">
        <v>35</v>
      </c>
      <c r="B664" s="169"/>
      <c r="C664" s="27" t="s">
        <v>30</v>
      </c>
      <c r="D664" s="27" t="s">
        <v>32</v>
      </c>
      <c r="E664" s="27" t="s">
        <v>528</v>
      </c>
      <c r="F664" s="27" t="s">
        <v>36</v>
      </c>
      <c r="G664" s="28">
        <f>'Прил 4'!H601</f>
        <v>32567.7</v>
      </c>
      <c r="H664" s="28">
        <f>'Прил 4'!I601</f>
        <v>32456.5</v>
      </c>
      <c r="I664" s="12">
        <f t="shared" si="47"/>
        <v>99.65855740503628</v>
      </c>
      <c r="J664" s="26"/>
    </row>
    <row r="665" spans="1:10" ht="47.25" customHeight="1">
      <c r="A665" s="168" t="s">
        <v>584</v>
      </c>
      <c r="B665" s="169"/>
      <c r="C665" s="27" t="s">
        <v>30</v>
      </c>
      <c r="D665" s="27" t="s">
        <v>32</v>
      </c>
      <c r="E665" s="27" t="s">
        <v>529</v>
      </c>
      <c r="F665" s="27"/>
      <c r="G665" s="28">
        <f>G666</f>
        <v>1000</v>
      </c>
      <c r="H665" s="28">
        <f>H666</f>
        <v>1000</v>
      </c>
      <c r="I665" s="12">
        <f t="shared" si="47"/>
        <v>100</v>
      </c>
      <c r="J665" s="26"/>
    </row>
    <row r="666" spans="1:10" ht="47.25" customHeight="1">
      <c r="A666" s="168" t="s">
        <v>33</v>
      </c>
      <c r="B666" s="169"/>
      <c r="C666" s="27" t="s">
        <v>30</v>
      </c>
      <c r="D666" s="27" t="s">
        <v>32</v>
      </c>
      <c r="E666" s="27" t="s">
        <v>529</v>
      </c>
      <c r="F666" s="27" t="s">
        <v>34</v>
      </c>
      <c r="G666" s="28">
        <f>G667</f>
        <v>1000</v>
      </c>
      <c r="H666" s="28">
        <f>H667</f>
        <v>1000</v>
      </c>
      <c r="I666" s="12">
        <f t="shared" si="47"/>
        <v>100</v>
      </c>
      <c r="J666" s="26"/>
    </row>
    <row r="667" spans="1:10" ht="15" customHeight="1">
      <c r="A667" s="168" t="s">
        <v>35</v>
      </c>
      <c r="B667" s="169"/>
      <c r="C667" s="27" t="s">
        <v>30</v>
      </c>
      <c r="D667" s="27" t="s">
        <v>32</v>
      </c>
      <c r="E667" s="27" t="s">
        <v>529</v>
      </c>
      <c r="F667" s="27" t="s">
        <v>36</v>
      </c>
      <c r="G667" s="28">
        <f>'Прил 4'!H604</f>
        <v>1000</v>
      </c>
      <c r="H667" s="28">
        <f>'Прил 4'!I604</f>
        <v>1000</v>
      </c>
      <c r="I667" s="12">
        <f t="shared" si="47"/>
        <v>100</v>
      </c>
      <c r="J667" s="26"/>
    </row>
    <row r="668" spans="1:10" ht="66" customHeight="1">
      <c r="A668" s="168" t="s">
        <v>483</v>
      </c>
      <c r="B668" s="169"/>
      <c r="C668" s="27" t="s">
        <v>30</v>
      </c>
      <c r="D668" s="27" t="s">
        <v>32</v>
      </c>
      <c r="E668" s="27" t="s">
        <v>530</v>
      </c>
      <c r="F668" s="27"/>
      <c r="G668" s="28">
        <f>G669</f>
        <v>923.2</v>
      </c>
      <c r="H668" s="28">
        <f>H669</f>
        <v>923.2</v>
      </c>
      <c r="I668" s="12">
        <f t="shared" si="47"/>
        <v>100</v>
      </c>
      <c r="J668" s="26"/>
    </row>
    <row r="669" spans="1:10" ht="47.25" customHeight="1">
      <c r="A669" s="168" t="s">
        <v>33</v>
      </c>
      <c r="B669" s="169"/>
      <c r="C669" s="27" t="s">
        <v>30</v>
      </c>
      <c r="D669" s="27" t="s">
        <v>32</v>
      </c>
      <c r="E669" s="27" t="s">
        <v>530</v>
      </c>
      <c r="F669" s="27" t="s">
        <v>34</v>
      </c>
      <c r="G669" s="28">
        <f>G670</f>
        <v>923.2</v>
      </c>
      <c r="H669" s="28">
        <f>H670</f>
        <v>923.2</v>
      </c>
      <c r="I669" s="12">
        <f t="shared" si="47"/>
        <v>100</v>
      </c>
      <c r="J669" s="26"/>
    </row>
    <row r="670" spans="1:10" ht="15" customHeight="1">
      <c r="A670" s="168" t="s">
        <v>35</v>
      </c>
      <c r="B670" s="169"/>
      <c r="C670" s="27" t="s">
        <v>30</v>
      </c>
      <c r="D670" s="27" t="s">
        <v>32</v>
      </c>
      <c r="E670" s="27" t="s">
        <v>530</v>
      </c>
      <c r="F670" s="27" t="s">
        <v>36</v>
      </c>
      <c r="G670" s="28">
        <f>'Прил 4'!H607</f>
        <v>923.2</v>
      </c>
      <c r="H670" s="28">
        <f>'Прил 4'!I607</f>
        <v>923.2</v>
      </c>
      <c r="I670" s="12">
        <f t="shared" si="47"/>
        <v>100</v>
      </c>
      <c r="J670" s="26"/>
    </row>
    <row r="671" spans="1:10" ht="47.25" customHeight="1">
      <c r="A671" s="168" t="s">
        <v>454</v>
      </c>
      <c r="B671" s="169"/>
      <c r="C671" s="27" t="s">
        <v>30</v>
      </c>
      <c r="D671" s="27" t="s">
        <v>32</v>
      </c>
      <c r="E671" s="27" t="s">
        <v>455</v>
      </c>
      <c r="F671" s="27"/>
      <c r="G671" s="28">
        <f aca="true" t="shared" si="48" ref="G671:H673">G672</f>
        <v>487.4</v>
      </c>
      <c r="H671" s="28">
        <f t="shared" si="48"/>
        <v>487.3</v>
      </c>
      <c r="I671" s="12">
        <f t="shared" si="47"/>
        <v>99.97948297086583</v>
      </c>
      <c r="J671" s="26"/>
    </row>
    <row r="672" spans="1:10" ht="33" customHeight="1">
      <c r="A672" s="168" t="s">
        <v>456</v>
      </c>
      <c r="B672" s="169"/>
      <c r="C672" s="27" t="s">
        <v>30</v>
      </c>
      <c r="D672" s="27" t="s">
        <v>32</v>
      </c>
      <c r="E672" s="27" t="s">
        <v>457</v>
      </c>
      <c r="F672" s="27"/>
      <c r="G672" s="28">
        <f t="shared" si="48"/>
        <v>487.4</v>
      </c>
      <c r="H672" s="28">
        <f t="shared" si="48"/>
        <v>487.3</v>
      </c>
      <c r="I672" s="12">
        <f t="shared" si="47"/>
        <v>99.97948297086583</v>
      </c>
      <c r="J672" s="26"/>
    </row>
    <row r="673" spans="1:10" ht="47.25" customHeight="1">
      <c r="A673" s="168" t="s">
        <v>33</v>
      </c>
      <c r="B673" s="169"/>
      <c r="C673" s="27" t="s">
        <v>30</v>
      </c>
      <c r="D673" s="27" t="s">
        <v>32</v>
      </c>
      <c r="E673" s="27" t="s">
        <v>457</v>
      </c>
      <c r="F673" s="27" t="s">
        <v>34</v>
      </c>
      <c r="G673" s="28">
        <f t="shared" si="48"/>
        <v>487.4</v>
      </c>
      <c r="H673" s="28">
        <f t="shared" si="48"/>
        <v>487.3</v>
      </c>
      <c r="I673" s="12">
        <f t="shared" si="47"/>
        <v>99.97948297086583</v>
      </c>
      <c r="J673" s="26"/>
    </row>
    <row r="674" spans="1:10" ht="15" customHeight="1">
      <c r="A674" s="168" t="s">
        <v>35</v>
      </c>
      <c r="B674" s="169"/>
      <c r="C674" s="27" t="s">
        <v>30</v>
      </c>
      <c r="D674" s="27" t="s">
        <v>32</v>
      </c>
      <c r="E674" s="27" t="s">
        <v>457</v>
      </c>
      <c r="F674" s="27" t="s">
        <v>36</v>
      </c>
      <c r="G674" s="28">
        <f>'Прил 4'!H611</f>
        <v>487.4</v>
      </c>
      <c r="H674" s="28">
        <f>'Прил 4'!I611</f>
        <v>487.3</v>
      </c>
      <c r="I674" s="12">
        <f t="shared" si="47"/>
        <v>99.97948297086583</v>
      </c>
      <c r="J674" s="26"/>
    </row>
    <row r="675" spans="1:10" ht="31.5" customHeight="1">
      <c r="A675" s="166" t="s">
        <v>41</v>
      </c>
      <c r="B675" s="167"/>
      <c r="C675" s="24" t="s">
        <v>30</v>
      </c>
      <c r="D675" s="24" t="s">
        <v>16</v>
      </c>
      <c r="E675" s="24"/>
      <c r="F675" s="24"/>
      <c r="G675" s="25">
        <f>G676+G681+G686</f>
        <v>6566.7</v>
      </c>
      <c r="H675" s="25">
        <f>H676+H681+H686</f>
        <v>6276.800000000001</v>
      </c>
      <c r="I675" s="9">
        <f t="shared" si="47"/>
        <v>95.58530159745385</v>
      </c>
      <c r="J675" s="26"/>
    </row>
    <row r="676" spans="1:10" ht="31.5" customHeight="1">
      <c r="A676" s="168" t="s">
        <v>25</v>
      </c>
      <c r="B676" s="169"/>
      <c r="C676" s="27" t="s">
        <v>30</v>
      </c>
      <c r="D676" s="27" t="s">
        <v>16</v>
      </c>
      <c r="E676" s="27" t="s">
        <v>26</v>
      </c>
      <c r="F676" s="27"/>
      <c r="G676" s="28">
        <f aca="true" t="shared" si="49" ref="G676:H679">G677</f>
        <v>1300</v>
      </c>
      <c r="H676" s="28">
        <f t="shared" si="49"/>
        <v>1299.9</v>
      </c>
      <c r="I676" s="12">
        <f t="shared" si="47"/>
        <v>99.9923076923077</v>
      </c>
      <c r="J676" s="26"/>
    </row>
    <row r="677" spans="1:10" ht="47.25" customHeight="1">
      <c r="A677" s="168" t="s">
        <v>27</v>
      </c>
      <c r="B677" s="169"/>
      <c r="C677" s="27" t="s">
        <v>30</v>
      </c>
      <c r="D677" s="27" t="s">
        <v>16</v>
      </c>
      <c r="E677" s="27" t="s">
        <v>28</v>
      </c>
      <c r="F677" s="27"/>
      <c r="G677" s="28">
        <f t="shared" si="49"/>
        <v>1300</v>
      </c>
      <c r="H677" s="28">
        <f t="shared" si="49"/>
        <v>1299.9</v>
      </c>
      <c r="I677" s="12">
        <f t="shared" si="47"/>
        <v>99.9923076923077</v>
      </c>
      <c r="J677" s="26"/>
    </row>
    <row r="678" spans="1:10" ht="32.25" customHeight="1">
      <c r="A678" s="168" t="s">
        <v>39</v>
      </c>
      <c r="B678" s="169"/>
      <c r="C678" s="27" t="s">
        <v>30</v>
      </c>
      <c r="D678" s="27" t="s">
        <v>16</v>
      </c>
      <c r="E678" s="27" t="s">
        <v>40</v>
      </c>
      <c r="F678" s="27"/>
      <c r="G678" s="28">
        <f t="shared" si="49"/>
        <v>1300</v>
      </c>
      <c r="H678" s="28">
        <f t="shared" si="49"/>
        <v>1299.9</v>
      </c>
      <c r="I678" s="12">
        <f t="shared" si="47"/>
        <v>99.9923076923077</v>
      </c>
      <c r="J678" s="26"/>
    </row>
    <row r="679" spans="1:10" ht="32.25" customHeight="1">
      <c r="A679" s="168" t="s">
        <v>19</v>
      </c>
      <c r="B679" s="169"/>
      <c r="C679" s="27" t="s">
        <v>30</v>
      </c>
      <c r="D679" s="27" t="s">
        <v>16</v>
      </c>
      <c r="E679" s="27" t="s">
        <v>40</v>
      </c>
      <c r="F679" s="27" t="s">
        <v>20</v>
      </c>
      <c r="G679" s="28">
        <f t="shared" si="49"/>
        <v>1300</v>
      </c>
      <c r="H679" s="28">
        <f t="shared" si="49"/>
        <v>1299.9</v>
      </c>
      <c r="I679" s="12">
        <f t="shared" si="47"/>
        <v>99.9923076923077</v>
      </c>
      <c r="J679" s="26"/>
    </row>
    <row r="680" spans="1:10" ht="47.25" customHeight="1">
      <c r="A680" s="168" t="s">
        <v>21</v>
      </c>
      <c r="B680" s="169"/>
      <c r="C680" s="27" t="s">
        <v>30</v>
      </c>
      <c r="D680" s="27" t="s">
        <v>16</v>
      </c>
      <c r="E680" s="27" t="s">
        <v>40</v>
      </c>
      <c r="F680" s="27" t="s">
        <v>22</v>
      </c>
      <c r="G680" s="28">
        <f>'Прил 4'!H617</f>
        <v>1300</v>
      </c>
      <c r="H680" s="28">
        <f>'Прил 4'!I617</f>
        <v>1299.9</v>
      </c>
      <c r="I680" s="12">
        <f t="shared" si="47"/>
        <v>99.9923076923077</v>
      </c>
      <c r="J680" s="26"/>
    </row>
    <row r="681" spans="1:10" ht="80.25" customHeight="1">
      <c r="A681" s="168" t="s">
        <v>88</v>
      </c>
      <c r="B681" s="169"/>
      <c r="C681" s="27" t="s">
        <v>30</v>
      </c>
      <c r="D681" s="27" t="s">
        <v>16</v>
      </c>
      <c r="E681" s="27" t="s">
        <v>89</v>
      </c>
      <c r="F681" s="27"/>
      <c r="G681" s="28">
        <f aca="true" t="shared" si="50" ref="G681:H684">G682</f>
        <v>6</v>
      </c>
      <c r="H681" s="28">
        <f t="shared" si="50"/>
        <v>6</v>
      </c>
      <c r="I681" s="12">
        <f t="shared" si="47"/>
        <v>100</v>
      </c>
      <c r="J681" s="26"/>
    </row>
    <row r="682" spans="1:10" ht="31.5" customHeight="1">
      <c r="A682" s="168" t="s">
        <v>108</v>
      </c>
      <c r="B682" s="169"/>
      <c r="C682" s="27" t="s">
        <v>30</v>
      </c>
      <c r="D682" s="27" t="s">
        <v>16</v>
      </c>
      <c r="E682" s="27" t="s">
        <v>109</v>
      </c>
      <c r="F682" s="27"/>
      <c r="G682" s="28">
        <f t="shared" si="50"/>
        <v>6</v>
      </c>
      <c r="H682" s="28">
        <f t="shared" si="50"/>
        <v>6</v>
      </c>
      <c r="I682" s="12">
        <f t="shared" si="47"/>
        <v>100</v>
      </c>
      <c r="J682" s="26"/>
    </row>
    <row r="683" spans="1:10" ht="46.5" customHeight="1">
      <c r="A683" s="168" t="s">
        <v>114</v>
      </c>
      <c r="B683" s="169"/>
      <c r="C683" s="27" t="s">
        <v>30</v>
      </c>
      <c r="D683" s="27" t="s">
        <v>16</v>
      </c>
      <c r="E683" s="27" t="s">
        <v>115</v>
      </c>
      <c r="F683" s="27"/>
      <c r="G683" s="28">
        <f t="shared" si="50"/>
        <v>6</v>
      </c>
      <c r="H683" s="28">
        <f t="shared" si="50"/>
        <v>6</v>
      </c>
      <c r="I683" s="12">
        <f t="shared" si="47"/>
        <v>100</v>
      </c>
      <c r="J683" s="26"/>
    </row>
    <row r="684" spans="1:10" ht="34.5" customHeight="1">
      <c r="A684" s="168" t="s">
        <v>19</v>
      </c>
      <c r="B684" s="169"/>
      <c r="C684" s="27" t="s">
        <v>30</v>
      </c>
      <c r="D684" s="27" t="s">
        <v>16</v>
      </c>
      <c r="E684" s="27" t="s">
        <v>115</v>
      </c>
      <c r="F684" s="27" t="s">
        <v>20</v>
      </c>
      <c r="G684" s="28">
        <f t="shared" si="50"/>
        <v>6</v>
      </c>
      <c r="H684" s="28">
        <f t="shared" si="50"/>
        <v>6</v>
      </c>
      <c r="I684" s="12">
        <f t="shared" si="47"/>
        <v>100</v>
      </c>
      <c r="J684" s="26"/>
    </row>
    <row r="685" spans="1:10" ht="47.25" customHeight="1">
      <c r="A685" s="168" t="s">
        <v>21</v>
      </c>
      <c r="B685" s="169"/>
      <c r="C685" s="27" t="s">
        <v>30</v>
      </c>
      <c r="D685" s="27" t="s">
        <v>16</v>
      </c>
      <c r="E685" s="27" t="s">
        <v>115</v>
      </c>
      <c r="F685" s="27" t="s">
        <v>22</v>
      </c>
      <c r="G685" s="28">
        <f>'Прил 4'!H622</f>
        <v>6</v>
      </c>
      <c r="H685" s="28">
        <f>'Прил 4'!I622</f>
        <v>6</v>
      </c>
      <c r="I685" s="12">
        <f t="shared" si="47"/>
        <v>100</v>
      </c>
      <c r="J685" s="26"/>
    </row>
    <row r="686" spans="1:10" ht="63" customHeight="1">
      <c r="A686" s="168" t="s">
        <v>380</v>
      </c>
      <c r="B686" s="169"/>
      <c r="C686" s="27" t="s">
        <v>30</v>
      </c>
      <c r="D686" s="27" t="s">
        <v>16</v>
      </c>
      <c r="E686" s="27" t="s">
        <v>381</v>
      </c>
      <c r="F686" s="27"/>
      <c r="G686" s="12">
        <f>G687</f>
        <v>5260.7</v>
      </c>
      <c r="H686" s="12">
        <f>H687</f>
        <v>4970.900000000001</v>
      </c>
      <c r="I686" s="12">
        <f t="shared" si="47"/>
        <v>94.49122740319731</v>
      </c>
      <c r="J686" s="26"/>
    </row>
    <row r="687" spans="1:10" ht="15" customHeight="1">
      <c r="A687" s="168" t="s">
        <v>398</v>
      </c>
      <c r="B687" s="169"/>
      <c r="C687" s="27" t="s">
        <v>30</v>
      </c>
      <c r="D687" s="27" t="s">
        <v>16</v>
      </c>
      <c r="E687" s="27" t="s">
        <v>399</v>
      </c>
      <c r="F687" s="27"/>
      <c r="G687" s="28">
        <f>G688+G691+G696+G699</f>
        <v>5260.7</v>
      </c>
      <c r="H687" s="28">
        <f>H688+H691+H696+H699</f>
        <v>4970.900000000001</v>
      </c>
      <c r="I687" s="12">
        <f t="shared" si="47"/>
        <v>94.49122740319731</v>
      </c>
      <c r="J687" s="26"/>
    </row>
    <row r="688" spans="1:10" ht="31.5" customHeight="1">
      <c r="A688" s="168" t="s">
        <v>384</v>
      </c>
      <c r="B688" s="169"/>
      <c r="C688" s="27" t="s">
        <v>30</v>
      </c>
      <c r="D688" s="27" t="s">
        <v>16</v>
      </c>
      <c r="E688" s="27" t="s">
        <v>400</v>
      </c>
      <c r="F688" s="27"/>
      <c r="G688" s="28">
        <f>G689</f>
        <v>4738.4</v>
      </c>
      <c r="H688" s="28">
        <f>H689</f>
        <v>4449.1</v>
      </c>
      <c r="I688" s="12">
        <f t="shared" si="47"/>
        <v>93.89456356576062</v>
      </c>
      <c r="J688" s="26"/>
    </row>
    <row r="689" spans="1:10" ht="94.5" customHeight="1">
      <c r="A689" s="168" t="s">
        <v>42</v>
      </c>
      <c r="B689" s="169"/>
      <c r="C689" s="27" t="s">
        <v>30</v>
      </c>
      <c r="D689" s="27" t="s">
        <v>16</v>
      </c>
      <c r="E689" s="27" t="s">
        <v>400</v>
      </c>
      <c r="F689" s="27" t="s">
        <v>43</v>
      </c>
      <c r="G689" s="28">
        <f>G690</f>
        <v>4738.4</v>
      </c>
      <c r="H689" s="28">
        <f>H690</f>
        <v>4449.1</v>
      </c>
      <c r="I689" s="12">
        <f t="shared" si="47"/>
        <v>93.89456356576062</v>
      </c>
      <c r="J689" s="26"/>
    </row>
    <row r="690" spans="1:10" ht="33" customHeight="1">
      <c r="A690" s="168" t="s">
        <v>112</v>
      </c>
      <c r="B690" s="169"/>
      <c r="C690" s="27" t="s">
        <v>30</v>
      </c>
      <c r="D690" s="27" t="s">
        <v>16</v>
      </c>
      <c r="E690" s="27" t="s">
        <v>400</v>
      </c>
      <c r="F690" s="27" t="s">
        <v>113</v>
      </c>
      <c r="G690" s="28">
        <f>'Прил 4'!H627</f>
        <v>4738.4</v>
      </c>
      <c r="H690" s="28">
        <f>'Прил 4'!I627</f>
        <v>4449.1</v>
      </c>
      <c r="I690" s="12">
        <f t="shared" si="47"/>
        <v>93.89456356576062</v>
      </c>
      <c r="J690" s="26"/>
    </row>
    <row r="691" spans="1:10" ht="31.5" customHeight="1">
      <c r="A691" s="168" t="s">
        <v>392</v>
      </c>
      <c r="B691" s="169"/>
      <c r="C691" s="27" t="s">
        <v>30</v>
      </c>
      <c r="D691" s="27" t="s">
        <v>16</v>
      </c>
      <c r="E691" s="27" t="s">
        <v>401</v>
      </c>
      <c r="F691" s="27"/>
      <c r="G691" s="28">
        <f>G692+G694</f>
        <v>185.2</v>
      </c>
      <c r="H691" s="28">
        <f>H692+H694</f>
        <v>184.8</v>
      </c>
      <c r="I691" s="12">
        <f t="shared" si="47"/>
        <v>99.78401727861772</v>
      </c>
      <c r="J691" s="26"/>
    </row>
    <row r="692" spans="1:10" ht="32.25" customHeight="1">
      <c r="A692" s="168" t="s">
        <v>19</v>
      </c>
      <c r="B692" s="169"/>
      <c r="C692" s="27" t="s">
        <v>30</v>
      </c>
      <c r="D692" s="27" t="s">
        <v>16</v>
      </c>
      <c r="E692" s="27" t="s">
        <v>401</v>
      </c>
      <c r="F692" s="27" t="s">
        <v>20</v>
      </c>
      <c r="G692" s="28">
        <f>G693</f>
        <v>184.2</v>
      </c>
      <c r="H692" s="28">
        <f>H693</f>
        <v>183.8</v>
      </c>
      <c r="I692" s="12">
        <f t="shared" si="47"/>
        <v>99.78284473398482</v>
      </c>
      <c r="J692" s="26"/>
    </row>
    <row r="693" spans="1:10" ht="47.25" customHeight="1">
      <c r="A693" s="168" t="s">
        <v>21</v>
      </c>
      <c r="B693" s="169"/>
      <c r="C693" s="27" t="s">
        <v>30</v>
      </c>
      <c r="D693" s="27" t="s">
        <v>16</v>
      </c>
      <c r="E693" s="27" t="s">
        <v>401</v>
      </c>
      <c r="F693" s="27" t="s">
        <v>22</v>
      </c>
      <c r="G693" s="28">
        <f>'Прил 4'!H630</f>
        <v>184.2</v>
      </c>
      <c r="H693" s="28">
        <f>'Прил 4'!I630</f>
        <v>183.8</v>
      </c>
      <c r="I693" s="12">
        <f t="shared" si="47"/>
        <v>99.78284473398482</v>
      </c>
      <c r="J693" s="26"/>
    </row>
    <row r="694" spans="1:10" ht="15" customHeight="1">
      <c r="A694" s="168" t="s">
        <v>78</v>
      </c>
      <c r="B694" s="169"/>
      <c r="C694" s="27" t="s">
        <v>30</v>
      </c>
      <c r="D694" s="27" t="s">
        <v>16</v>
      </c>
      <c r="E694" s="27" t="s">
        <v>401</v>
      </c>
      <c r="F694" s="27" t="s">
        <v>79</v>
      </c>
      <c r="G694" s="28">
        <f>G695</f>
        <v>1</v>
      </c>
      <c r="H694" s="28">
        <f>H695</f>
        <v>1</v>
      </c>
      <c r="I694" s="12">
        <f t="shared" si="47"/>
        <v>100</v>
      </c>
      <c r="J694" s="26"/>
    </row>
    <row r="695" spans="1:10" ht="15" customHeight="1">
      <c r="A695" s="168" t="s">
        <v>80</v>
      </c>
      <c r="B695" s="169"/>
      <c r="C695" s="27" t="s">
        <v>30</v>
      </c>
      <c r="D695" s="27" t="s">
        <v>16</v>
      </c>
      <c r="E695" s="27" t="s">
        <v>401</v>
      </c>
      <c r="F695" s="27" t="s">
        <v>81</v>
      </c>
      <c r="G695" s="28">
        <f>'Прил 4'!H632</f>
        <v>1</v>
      </c>
      <c r="H695" s="28">
        <f>'Прил 4'!I632</f>
        <v>1</v>
      </c>
      <c r="I695" s="12">
        <f t="shared" si="47"/>
        <v>100</v>
      </c>
      <c r="J695" s="26"/>
    </row>
    <row r="696" spans="1:10" ht="110.25" customHeight="1">
      <c r="A696" s="168" t="s">
        <v>394</v>
      </c>
      <c r="B696" s="169"/>
      <c r="C696" s="27" t="s">
        <v>30</v>
      </c>
      <c r="D696" s="27" t="s">
        <v>16</v>
      </c>
      <c r="E696" s="27" t="s">
        <v>404</v>
      </c>
      <c r="F696" s="27"/>
      <c r="G696" s="28">
        <f>G697</f>
        <v>172.1</v>
      </c>
      <c r="H696" s="28">
        <f>H697</f>
        <v>172</v>
      </c>
      <c r="I696" s="12">
        <f t="shared" si="47"/>
        <v>99.9418942475305</v>
      </c>
      <c r="J696" s="26"/>
    </row>
    <row r="697" spans="1:10" ht="94.5" customHeight="1">
      <c r="A697" s="168" t="s">
        <v>42</v>
      </c>
      <c r="B697" s="169"/>
      <c r="C697" s="27" t="s">
        <v>30</v>
      </c>
      <c r="D697" s="27" t="s">
        <v>16</v>
      </c>
      <c r="E697" s="27" t="s">
        <v>404</v>
      </c>
      <c r="F697" s="27" t="s">
        <v>43</v>
      </c>
      <c r="G697" s="28">
        <f>G698</f>
        <v>172.1</v>
      </c>
      <c r="H697" s="28">
        <f>H698</f>
        <v>172</v>
      </c>
      <c r="I697" s="12">
        <f t="shared" si="47"/>
        <v>99.9418942475305</v>
      </c>
      <c r="J697" s="26"/>
    </row>
    <row r="698" spans="1:10" ht="30.75" customHeight="1">
      <c r="A698" s="168" t="s">
        <v>112</v>
      </c>
      <c r="B698" s="169"/>
      <c r="C698" s="27" t="s">
        <v>30</v>
      </c>
      <c r="D698" s="27" t="s">
        <v>16</v>
      </c>
      <c r="E698" s="27" t="s">
        <v>404</v>
      </c>
      <c r="F698" s="27" t="s">
        <v>113</v>
      </c>
      <c r="G698" s="28">
        <f>'Прил 4'!H635</f>
        <v>172.1</v>
      </c>
      <c r="H698" s="28">
        <f>'Прил 4'!I635</f>
        <v>172</v>
      </c>
      <c r="I698" s="12">
        <f t="shared" si="47"/>
        <v>99.9418942475305</v>
      </c>
      <c r="J698" s="26"/>
    </row>
    <row r="699" spans="1:10" ht="47.25" customHeight="1">
      <c r="A699" s="168" t="s">
        <v>407</v>
      </c>
      <c r="B699" s="169"/>
      <c r="C699" s="27" t="s">
        <v>30</v>
      </c>
      <c r="D699" s="27" t="s">
        <v>16</v>
      </c>
      <c r="E699" s="27" t="s">
        <v>408</v>
      </c>
      <c r="F699" s="27"/>
      <c r="G699" s="28">
        <f>G700</f>
        <v>165</v>
      </c>
      <c r="H699" s="28">
        <f>H700</f>
        <v>165</v>
      </c>
      <c r="I699" s="12">
        <f t="shared" si="47"/>
        <v>100</v>
      </c>
      <c r="J699" s="26"/>
    </row>
    <row r="700" spans="1:10" ht="94.5" customHeight="1">
      <c r="A700" s="168" t="s">
        <v>42</v>
      </c>
      <c r="B700" s="169"/>
      <c r="C700" s="27" t="s">
        <v>30</v>
      </c>
      <c r="D700" s="27" t="s">
        <v>16</v>
      </c>
      <c r="E700" s="27" t="s">
        <v>408</v>
      </c>
      <c r="F700" s="27" t="s">
        <v>43</v>
      </c>
      <c r="G700" s="28">
        <f>G701</f>
        <v>165</v>
      </c>
      <c r="H700" s="28">
        <f>H701</f>
        <v>165</v>
      </c>
      <c r="I700" s="12">
        <f t="shared" si="47"/>
        <v>100</v>
      </c>
      <c r="J700" s="26"/>
    </row>
    <row r="701" spans="1:10" ht="32.25" customHeight="1">
      <c r="A701" s="168" t="s">
        <v>112</v>
      </c>
      <c r="B701" s="169"/>
      <c r="C701" s="27" t="s">
        <v>30</v>
      </c>
      <c r="D701" s="27" t="s">
        <v>16</v>
      </c>
      <c r="E701" s="27" t="s">
        <v>408</v>
      </c>
      <c r="F701" s="27" t="s">
        <v>113</v>
      </c>
      <c r="G701" s="28">
        <f>'Прил 4'!H638</f>
        <v>165</v>
      </c>
      <c r="H701" s="28">
        <f>'Прил 4'!I638</f>
        <v>165</v>
      </c>
      <c r="I701" s="12">
        <f t="shared" si="47"/>
        <v>100</v>
      </c>
      <c r="J701" s="26"/>
    </row>
    <row r="702" spans="1:10" ht="15.75" customHeight="1">
      <c r="A702" s="166" t="s">
        <v>94</v>
      </c>
      <c r="B702" s="167"/>
      <c r="C702" s="24" t="s">
        <v>95</v>
      </c>
      <c r="D702" s="10" t="s">
        <v>583</v>
      </c>
      <c r="E702" s="24"/>
      <c r="F702" s="24"/>
      <c r="G702" s="25">
        <f>G703+G708</f>
        <v>17653.3</v>
      </c>
      <c r="H702" s="25">
        <f>H703+H708</f>
        <v>10685.1</v>
      </c>
      <c r="I702" s="9">
        <f t="shared" si="47"/>
        <v>60.52749344315228</v>
      </c>
      <c r="J702" s="26"/>
    </row>
    <row r="703" spans="1:10" ht="15.75" customHeight="1">
      <c r="A703" s="166" t="s">
        <v>444</v>
      </c>
      <c r="B703" s="167"/>
      <c r="C703" s="24" t="s">
        <v>95</v>
      </c>
      <c r="D703" s="24" t="s">
        <v>32</v>
      </c>
      <c r="E703" s="24"/>
      <c r="F703" s="24"/>
      <c r="G703" s="25">
        <f aca="true" t="shared" si="51" ref="G703:H706">G704</f>
        <v>10715.3</v>
      </c>
      <c r="H703" s="25">
        <f t="shared" si="51"/>
        <v>5547.1</v>
      </c>
      <c r="I703" s="9">
        <f t="shared" si="47"/>
        <v>51.76803262624472</v>
      </c>
      <c r="J703" s="26"/>
    </row>
    <row r="704" spans="1:10" ht="31.5" customHeight="1">
      <c r="A704" s="168" t="s">
        <v>445</v>
      </c>
      <c r="B704" s="169"/>
      <c r="C704" s="27" t="s">
        <v>95</v>
      </c>
      <c r="D704" s="27" t="s">
        <v>32</v>
      </c>
      <c r="E704" s="27" t="s">
        <v>446</v>
      </c>
      <c r="F704" s="27"/>
      <c r="G704" s="28">
        <f t="shared" si="51"/>
        <v>10715.3</v>
      </c>
      <c r="H704" s="28">
        <f t="shared" si="51"/>
        <v>5547.1</v>
      </c>
      <c r="I704" s="12">
        <f t="shared" si="47"/>
        <v>51.76803262624472</v>
      </c>
      <c r="J704" s="26"/>
    </row>
    <row r="705" spans="1:10" ht="15" customHeight="1">
      <c r="A705" s="168" t="s">
        <v>447</v>
      </c>
      <c r="B705" s="169"/>
      <c r="C705" s="27" t="s">
        <v>95</v>
      </c>
      <c r="D705" s="27" t="s">
        <v>32</v>
      </c>
      <c r="E705" s="27" t="s">
        <v>448</v>
      </c>
      <c r="F705" s="27"/>
      <c r="G705" s="28">
        <f t="shared" si="51"/>
        <v>10715.3</v>
      </c>
      <c r="H705" s="28">
        <f t="shared" si="51"/>
        <v>5547.1</v>
      </c>
      <c r="I705" s="12">
        <f t="shared" si="47"/>
        <v>51.76803262624472</v>
      </c>
      <c r="J705" s="26"/>
    </row>
    <row r="706" spans="1:10" ht="31.5" customHeight="1">
      <c r="A706" s="168" t="s">
        <v>154</v>
      </c>
      <c r="B706" s="169"/>
      <c r="C706" s="27" t="s">
        <v>95</v>
      </c>
      <c r="D706" s="27" t="s">
        <v>32</v>
      </c>
      <c r="E706" s="27" t="s">
        <v>448</v>
      </c>
      <c r="F706" s="27" t="s">
        <v>155</v>
      </c>
      <c r="G706" s="28">
        <f t="shared" si="51"/>
        <v>10715.3</v>
      </c>
      <c r="H706" s="28">
        <f t="shared" si="51"/>
        <v>5547.1</v>
      </c>
      <c r="I706" s="12">
        <f t="shared" si="47"/>
        <v>51.76803262624472</v>
      </c>
      <c r="J706" s="26"/>
    </row>
    <row r="707" spans="1:10" ht="31.5" customHeight="1">
      <c r="A707" s="168" t="s">
        <v>449</v>
      </c>
      <c r="B707" s="169"/>
      <c r="C707" s="27" t="s">
        <v>95</v>
      </c>
      <c r="D707" s="27" t="s">
        <v>32</v>
      </c>
      <c r="E707" s="27" t="s">
        <v>448</v>
      </c>
      <c r="F707" s="27" t="s">
        <v>450</v>
      </c>
      <c r="G707" s="28">
        <f>'Прил 4'!H163</f>
        <v>10715.3</v>
      </c>
      <c r="H707" s="28">
        <f>'Прил 4'!I163</f>
        <v>5547.1</v>
      </c>
      <c r="I707" s="12">
        <f t="shared" si="47"/>
        <v>51.76803262624472</v>
      </c>
      <c r="J707" s="26"/>
    </row>
    <row r="708" spans="1:10" ht="31.5" customHeight="1">
      <c r="A708" s="166" t="s">
        <v>96</v>
      </c>
      <c r="B708" s="167"/>
      <c r="C708" s="24" t="s">
        <v>95</v>
      </c>
      <c r="D708" s="24" t="s">
        <v>57</v>
      </c>
      <c r="E708" s="24"/>
      <c r="F708" s="24"/>
      <c r="G708" s="25">
        <f>G709+G714+G724+G732+G739</f>
        <v>6938</v>
      </c>
      <c r="H708" s="25">
        <f>H709+H714+H724+H732+H739</f>
        <v>5138</v>
      </c>
      <c r="I708" s="9">
        <f t="shared" si="47"/>
        <v>74.05592389737676</v>
      </c>
      <c r="J708" s="26"/>
    </row>
    <row r="709" spans="1:10" ht="84" customHeight="1">
      <c r="A709" s="168" t="s">
        <v>88</v>
      </c>
      <c r="B709" s="169"/>
      <c r="C709" s="27" t="s">
        <v>95</v>
      </c>
      <c r="D709" s="27" t="s">
        <v>57</v>
      </c>
      <c r="E709" s="27" t="s">
        <v>89</v>
      </c>
      <c r="F709" s="27"/>
      <c r="G709" s="28">
        <f aca="true" t="shared" si="52" ref="G709:H712">G710</f>
        <v>60.9</v>
      </c>
      <c r="H709" s="28">
        <f t="shared" si="52"/>
        <v>0</v>
      </c>
      <c r="I709" s="12">
        <f t="shared" si="47"/>
        <v>0</v>
      </c>
      <c r="J709" s="26"/>
    </row>
    <row r="710" spans="1:10" ht="63" customHeight="1">
      <c r="A710" s="168" t="s">
        <v>90</v>
      </c>
      <c r="B710" s="169"/>
      <c r="C710" s="27" t="s">
        <v>95</v>
      </c>
      <c r="D710" s="27" t="s">
        <v>57</v>
      </c>
      <c r="E710" s="27" t="s">
        <v>91</v>
      </c>
      <c r="F710" s="27"/>
      <c r="G710" s="28">
        <f t="shared" si="52"/>
        <v>60.9</v>
      </c>
      <c r="H710" s="28">
        <f t="shared" si="52"/>
        <v>0</v>
      </c>
      <c r="I710" s="12">
        <f t="shared" si="47"/>
        <v>0</v>
      </c>
      <c r="J710" s="26"/>
    </row>
    <row r="711" spans="1:10" ht="33" customHeight="1">
      <c r="A711" s="168" t="s">
        <v>92</v>
      </c>
      <c r="B711" s="169"/>
      <c r="C711" s="27" t="s">
        <v>95</v>
      </c>
      <c r="D711" s="27" t="s">
        <v>57</v>
      </c>
      <c r="E711" s="27" t="s">
        <v>93</v>
      </c>
      <c r="F711" s="27"/>
      <c r="G711" s="28">
        <f t="shared" si="52"/>
        <v>60.9</v>
      </c>
      <c r="H711" s="28">
        <f t="shared" si="52"/>
        <v>0</v>
      </c>
      <c r="I711" s="12">
        <f t="shared" si="47"/>
        <v>0</v>
      </c>
      <c r="J711" s="26"/>
    </row>
    <row r="712" spans="1:10" ht="47.25" customHeight="1">
      <c r="A712" s="168" t="s">
        <v>33</v>
      </c>
      <c r="B712" s="169"/>
      <c r="C712" s="27" t="s">
        <v>95</v>
      </c>
      <c r="D712" s="27" t="s">
        <v>57</v>
      </c>
      <c r="E712" s="27" t="s">
        <v>93</v>
      </c>
      <c r="F712" s="27" t="s">
        <v>34</v>
      </c>
      <c r="G712" s="28">
        <f t="shared" si="52"/>
        <v>60.9</v>
      </c>
      <c r="H712" s="28">
        <f t="shared" si="52"/>
        <v>0</v>
      </c>
      <c r="I712" s="12">
        <f t="shared" si="47"/>
        <v>0</v>
      </c>
      <c r="J712" s="26"/>
    </row>
    <row r="713" spans="1:10" ht="78.75" customHeight="1">
      <c r="A713" s="168" t="s">
        <v>97</v>
      </c>
      <c r="B713" s="169"/>
      <c r="C713" s="27" t="s">
        <v>95</v>
      </c>
      <c r="D713" s="27" t="s">
        <v>57</v>
      </c>
      <c r="E713" s="27" t="s">
        <v>93</v>
      </c>
      <c r="F713" s="27" t="s">
        <v>98</v>
      </c>
      <c r="G713" s="28">
        <f>'Прил 4'!H169</f>
        <v>60.9</v>
      </c>
      <c r="H713" s="28">
        <f>'Прил 4'!I169</f>
        <v>0</v>
      </c>
      <c r="I713" s="12">
        <f aca="true" t="shared" si="53" ref="I713:I776">H713/G713*100</f>
        <v>0</v>
      </c>
      <c r="J713" s="26"/>
    </row>
    <row r="714" spans="1:10" ht="31.5" customHeight="1">
      <c r="A714" s="168" t="s">
        <v>130</v>
      </c>
      <c r="B714" s="169"/>
      <c r="C714" s="27" t="s">
        <v>95</v>
      </c>
      <c r="D714" s="27" t="s">
        <v>57</v>
      </c>
      <c r="E714" s="27" t="s">
        <v>131</v>
      </c>
      <c r="F714" s="27"/>
      <c r="G714" s="28">
        <f>G715</f>
        <v>4084.9</v>
      </c>
      <c r="H714" s="28">
        <f>H715</f>
        <v>3093.8</v>
      </c>
      <c r="I714" s="12">
        <f t="shared" si="53"/>
        <v>75.73747215354109</v>
      </c>
      <c r="J714" s="26"/>
    </row>
    <row r="715" spans="1:10" ht="69" customHeight="1">
      <c r="A715" s="168" t="s">
        <v>143</v>
      </c>
      <c r="B715" s="169"/>
      <c r="C715" s="27" t="s">
        <v>95</v>
      </c>
      <c r="D715" s="27" t="s">
        <v>57</v>
      </c>
      <c r="E715" s="27" t="s">
        <v>144</v>
      </c>
      <c r="F715" s="27"/>
      <c r="G715" s="28">
        <f>G716+G721</f>
        <v>4084.9</v>
      </c>
      <c r="H715" s="28">
        <f>H716+H721</f>
        <v>3093.8</v>
      </c>
      <c r="I715" s="12">
        <f t="shared" si="53"/>
        <v>75.73747215354109</v>
      </c>
      <c r="J715" s="26"/>
    </row>
    <row r="716" spans="1:10" ht="48.75" customHeight="1">
      <c r="A716" s="168" t="s">
        <v>145</v>
      </c>
      <c r="B716" s="169"/>
      <c r="C716" s="27" t="s">
        <v>95</v>
      </c>
      <c r="D716" s="27" t="s">
        <v>57</v>
      </c>
      <c r="E716" s="27" t="s">
        <v>146</v>
      </c>
      <c r="F716" s="27"/>
      <c r="G716" s="28">
        <f>G717+G719</f>
        <v>4060.4</v>
      </c>
      <c r="H716" s="28">
        <f>H717+H719</f>
        <v>3093.8</v>
      </c>
      <c r="I716" s="12">
        <f t="shared" si="53"/>
        <v>76.19446359964536</v>
      </c>
      <c r="J716" s="26"/>
    </row>
    <row r="717" spans="1:10" ht="94.5" customHeight="1">
      <c r="A717" s="168" t="s">
        <v>42</v>
      </c>
      <c r="B717" s="169"/>
      <c r="C717" s="27" t="s">
        <v>95</v>
      </c>
      <c r="D717" s="27" t="s">
        <v>57</v>
      </c>
      <c r="E717" s="27" t="s">
        <v>146</v>
      </c>
      <c r="F717" s="27" t="s">
        <v>43</v>
      </c>
      <c r="G717" s="28">
        <f>G718</f>
        <v>3484.5</v>
      </c>
      <c r="H717" s="28">
        <f>H718</f>
        <v>2869.8</v>
      </c>
      <c r="I717" s="12">
        <f t="shared" si="53"/>
        <v>82.3590185105467</v>
      </c>
      <c r="J717" s="26"/>
    </row>
    <row r="718" spans="1:10" ht="30.75" customHeight="1">
      <c r="A718" s="168" t="s">
        <v>112</v>
      </c>
      <c r="B718" s="169"/>
      <c r="C718" s="27" t="s">
        <v>95</v>
      </c>
      <c r="D718" s="27" t="s">
        <v>57</v>
      </c>
      <c r="E718" s="27" t="s">
        <v>146</v>
      </c>
      <c r="F718" s="27" t="s">
        <v>113</v>
      </c>
      <c r="G718" s="28">
        <f>'Прил 4'!H174</f>
        <v>3484.5</v>
      </c>
      <c r="H718" s="28">
        <f>'Прил 4'!I174</f>
        <v>2869.8</v>
      </c>
      <c r="I718" s="12">
        <f t="shared" si="53"/>
        <v>82.3590185105467</v>
      </c>
      <c r="J718" s="26"/>
    </row>
    <row r="719" spans="1:10" ht="33" customHeight="1">
      <c r="A719" s="168" t="s">
        <v>19</v>
      </c>
      <c r="B719" s="169"/>
      <c r="C719" s="27" t="s">
        <v>95</v>
      </c>
      <c r="D719" s="27" t="s">
        <v>57</v>
      </c>
      <c r="E719" s="27" t="s">
        <v>146</v>
      </c>
      <c r="F719" s="27" t="s">
        <v>20</v>
      </c>
      <c r="G719" s="28">
        <f>G720</f>
        <v>575.9</v>
      </c>
      <c r="H719" s="28">
        <f>H720</f>
        <v>224</v>
      </c>
      <c r="I719" s="12">
        <f t="shared" si="53"/>
        <v>38.89564160444522</v>
      </c>
      <c r="J719" s="26"/>
    </row>
    <row r="720" spans="1:10" ht="47.25" customHeight="1">
      <c r="A720" s="168" t="s">
        <v>21</v>
      </c>
      <c r="B720" s="169"/>
      <c r="C720" s="27" t="s">
        <v>95</v>
      </c>
      <c r="D720" s="27" t="s">
        <v>57</v>
      </c>
      <c r="E720" s="27" t="s">
        <v>146</v>
      </c>
      <c r="F720" s="27" t="s">
        <v>22</v>
      </c>
      <c r="G720" s="28">
        <f>'Прил 4'!H176</f>
        <v>575.9</v>
      </c>
      <c r="H720" s="28">
        <f>'Прил 4'!I176</f>
        <v>224</v>
      </c>
      <c r="I720" s="12">
        <f t="shared" si="53"/>
        <v>38.89564160444522</v>
      </c>
      <c r="J720" s="26"/>
    </row>
    <row r="721" spans="1:10" ht="47.25" customHeight="1">
      <c r="A721" s="168" t="s">
        <v>147</v>
      </c>
      <c r="B721" s="169"/>
      <c r="C721" s="27" t="s">
        <v>95</v>
      </c>
      <c r="D721" s="27" t="s">
        <v>57</v>
      </c>
      <c r="E721" s="27" t="s">
        <v>148</v>
      </c>
      <c r="F721" s="27"/>
      <c r="G721" s="28">
        <f>G722</f>
        <v>24.5</v>
      </c>
      <c r="H721" s="28">
        <f>H722</f>
        <v>0</v>
      </c>
      <c r="I721" s="12">
        <f t="shared" si="53"/>
        <v>0</v>
      </c>
      <c r="J721" s="26"/>
    </row>
    <row r="722" spans="1:10" ht="33" customHeight="1">
      <c r="A722" s="168" t="s">
        <v>19</v>
      </c>
      <c r="B722" s="169"/>
      <c r="C722" s="27" t="s">
        <v>95</v>
      </c>
      <c r="D722" s="27" t="s">
        <v>57</v>
      </c>
      <c r="E722" s="27" t="s">
        <v>148</v>
      </c>
      <c r="F722" s="27" t="s">
        <v>20</v>
      </c>
      <c r="G722" s="28">
        <f>G723</f>
        <v>24.5</v>
      </c>
      <c r="H722" s="28">
        <f>H723</f>
        <v>0</v>
      </c>
      <c r="I722" s="12">
        <f t="shared" si="53"/>
        <v>0</v>
      </c>
      <c r="J722" s="26"/>
    </row>
    <row r="723" spans="1:10" ht="47.25" customHeight="1">
      <c r="A723" s="168" t="s">
        <v>21</v>
      </c>
      <c r="B723" s="169"/>
      <c r="C723" s="27" t="s">
        <v>95</v>
      </c>
      <c r="D723" s="27" t="s">
        <v>57</v>
      </c>
      <c r="E723" s="27" t="s">
        <v>148</v>
      </c>
      <c r="F723" s="27" t="s">
        <v>22</v>
      </c>
      <c r="G723" s="28">
        <f>'Прил 4'!H179</f>
        <v>24.5</v>
      </c>
      <c r="H723" s="28">
        <f>'Прил 4'!I179</f>
        <v>0</v>
      </c>
      <c r="I723" s="12">
        <f t="shared" si="53"/>
        <v>0</v>
      </c>
      <c r="J723" s="26"/>
    </row>
    <row r="724" spans="1:10" ht="31.5" customHeight="1">
      <c r="A724" s="168" t="s">
        <v>299</v>
      </c>
      <c r="B724" s="169"/>
      <c r="C724" s="27" t="s">
        <v>95</v>
      </c>
      <c r="D724" s="27" t="s">
        <v>57</v>
      </c>
      <c r="E724" s="27" t="s">
        <v>300</v>
      </c>
      <c r="F724" s="27"/>
      <c r="G724" s="28">
        <f>G725</f>
        <v>720</v>
      </c>
      <c r="H724" s="28">
        <f>H725</f>
        <v>0</v>
      </c>
      <c r="I724" s="12">
        <f t="shared" si="53"/>
        <v>0</v>
      </c>
      <c r="J724" s="26"/>
    </row>
    <row r="725" spans="1:10" ht="63" customHeight="1">
      <c r="A725" s="168" t="s">
        <v>301</v>
      </c>
      <c r="B725" s="169"/>
      <c r="C725" s="27" t="s">
        <v>95</v>
      </c>
      <c r="D725" s="27" t="s">
        <v>57</v>
      </c>
      <c r="E725" s="27" t="s">
        <v>302</v>
      </c>
      <c r="F725" s="27"/>
      <c r="G725" s="28">
        <f>G726+G729</f>
        <v>720</v>
      </c>
      <c r="H725" s="28">
        <f>H726+H729</f>
        <v>0</v>
      </c>
      <c r="I725" s="12">
        <f t="shared" si="53"/>
        <v>0</v>
      </c>
      <c r="J725" s="26"/>
    </row>
    <row r="726" spans="1:10" ht="78.75" customHeight="1">
      <c r="A726" s="168" t="s">
        <v>315</v>
      </c>
      <c r="B726" s="169"/>
      <c r="C726" s="27" t="s">
        <v>95</v>
      </c>
      <c r="D726" s="27" t="s">
        <v>57</v>
      </c>
      <c r="E726" s="27" t="s">
        <v>316</v>
      </c>
      <c r="F726" s="27"/>
      <c r="G726" s="28">
        <f>G727</f>
        <v>144</v>
      </c>
      <c r="H726" s="28">
        <f>H727</f>
        <v>0</v>
      </c>
      <c r="I726" s="12">
        <f t="shared" si="53"/>
        <v>0</v>
      </c>
      <c r="J726" s="26"/>
    </row>
    <row r="727" spans="1:10" ht="31.5" customHeight="1">
      <c r="A727" s="168" t="s">
        <v>154</v>
      </c>
      <c r="B727" s="169"/>
      <c r="C727" s="27" t="s">
        <v>95</v>
      </c>
      <c r="D727" s="27" t="s">
        <v>57</v>
      </c>
      <c r="E727" s="27" t="s">
        <v>316</v>
      </c>
      <c r="F727" s="27" t="s">
        <v>155</v>
      </c>
      <c r="G727" s="28">
        <f>G728</f>
        <v>144</v>
      </c>
      <c r="H727" s="28">
        <f>H728</f>
        <v>0</v>
      </c>
      <c r="I727" s="12">
        <f t="shared" si="53"/>
        <v>0</v>
      </c>
      <c r="J727" s="26"/>
    </row>
    <row r="728" spans="1:10" ht="34.5" customHeight="1">
      <c r="A728" s="168" t="s">
        <v>251</v>
      </c>
      <c r="B728" s="169"/>
      <c r="C728" s="27" t="s">
        <v>95</v>
      </c>
      <c r="D728" s="27" t="s">
        <v>57</v>
      </c>
      <c r="E728" s="27" t="s">
        <v>316</v>
      </c>
      <c r="F728" s="27" t="s">
        <v>252</v>
      </c>
      <c r="G728" s="28">
        <f>'Прил 4'!H184</f>
        <v>144</v>
      </c>
      <c r="H728" s="28">
        <f>'Прил 4'!I184</f>
        <v>0</v>
      </c>
      <c r="I728" s="12">
        <f t="shared" si="53"/>
        <v>0</v>
      </c>
      <c r="J728" s="26"/>
    </row>
    <row r="729" spans="1:10" ht="78.75" customHeight="1">
      <c r="A729" s="168" t="s">
        <v>317</v>
      </c>
      <c r="B729" s="169"/>
      <c r="C729" s="27" t="s">
        <v>95</v>
      </c>
      <c r="D729" s="27" t="s">
        <v>57</v>
      </c>
      <c r="E729" s="27" t="s">
        <v>318</v>
      </c>
      <c r="F729" s="27"/>
      <c r="G729" s="28">
        <f>G730</f>
        <v>576</v>
      </c>
      <c r="H729" s="28">
        <f>H730</f>
        <v>0</v>
      </c>
      <c r="I729" s="12">
        <f t="shared" si="53"/>
        <v>0</v>
      </c>
      <c r="J729" s="26"/>
    </row>
    <row r="730" spans="1:10" ht="31.5" customHeight="1">
      <c r="A730" s="168" t="s">
        <v>19</v>
      </c>
      <c r="B730" s="169"/>
      <c r="C730" s="27" t="s">
        <v>95</v>
      </c>
      <c r="D730" s="27" t="s">
        <v>57</v>
      </c>
      <c r="E730" s="27" t="s">
        <v>318</v>
      </c>
      <c r="F730" s="27" t="s">
        <v>20</v>
      </c>
      <c r="G730" s="28">
        <f>G731</f>
        <v>576</v>
      </c>
      <c r="H730" s="28">
        <f>H731</f>
        <v>0</v>
      </c>
      <c r="I730" s="12">
        <f t="shared" si="53"/>
        <v>0</v>
      </c>
      <c r="J730" s="26"/>
    </row>
    <row r="731" spans="1:10" ht="47.25" customHeight="1">
      <c r="A731" s="168" t="s">
        <v>21</v>
      </c>
      <c r="B731" s="169"/>
      <c r="C731" s="27" t="s">
        <v>95</v>
      </c>
      <c r="D731" s="27" t="s">
        <v>57</v>
      </c>
      <c r="E731" s="27" t="s">
        <v>318</v>
      </c>
      <c r="F731" s="27" t="s">
        <v>22</v>
      </c>
      <c r="G731" s="28">
        <f>'Прил 4'!H187</f>
        <v>576</v>
      </c>
      <c r="H731" s="28">
        <f>'Прил 4'!I187</f>
        <v>0</v>
      </c>
      <c r="I731" s="12">
        <f t="shared" si="53"/>
        <v>0</v>
      </c>
      <c r="J731" s="26"/>
    </row>
    <row r="732" spans="1:10" ht="80.25" customHeight="1">
      <c r="A732" s="168" t="s">
        <v>387</v>
      </c>
      <c r="B732" s="169"/>
      <c r="C732" s="27" t="s">
        <v>95</v>
      </c>
      <c r="D732" s="27" t="s">
        <v>57</v>
      </c>
      <c r="E732" s="27" t="s">
        <v>388</v>
      </c>
      <c r="F732" s="27"/>
      <c r="G732" s="28">
        <f>G733</f>
        <v>455.2</v>
      </c>
      <c r="H732" s="28">
        <f>H733</f>
        <v>428.1</v>
      </c>
      <c r="I732" s="12">
        <f t="shared" si="53"/>
        <v>94.04657293497365</v>
      </c>
      <c r="J732" s="26"/>
    </row>
    <row r="733" spans="1:10" ht="45.75" customHeight="1">
      <c r="A733" s="168" t="s">
        <v>451</v>
      </c>
      <c r="B733" s="169"/>
      <c r="C733" s="27" t="s">
        <v>95</v>
      </c>
      <c r="D733" s="27" t="s">
        <v>57</v>
      </c>
      <c r="E733" s="27" t="s">
        <v>452</v>
      </c>
      <c r="F733" s="27"/>
      <c r="G733" s="28">
        <f>G734</f>
        <v>455.2</v>
      </c>
      <c r="H733" s="28">
        <f>H734</f>
        <v>428.1</v>
      </c>
      <c r="I733" s="12">
        <f t="shared" si="53"/>
        <v>94.04657293497365</v>
      </c>
      <c r="J733" s="26"/>
    </row>
    <row r="734" spans="1:10" ht="48" customHeight="1">
      <c r="A734" s="168" t="s">
        <v>145</v>
      </c>
      <c r="B734" s="169"/>
      <c r="C734" s="27" t="s">
        <v>95</v>
      </c>
      <c r="D734" s="27" t="s">
        <v>57</v>
      </c>
      <c r="E734" s="27" t="s">
        <v>453</v>
      </c>
      <c r="F734" s="27"/>
      <c r="G734" s="28">
        <f>G735+G737</f>
        <v>455.2</v>
      </c>
      <c r="H734" s="28">
        <f>H735+H737</f>
        <v>428.1</v>
      </c>
      <c r="I734" s="12">
        <f t="shared" si="53"/>
        <v>94.04657293497365</v>
      </c>
      <c r="J734" s="26"/>
    </row>
    <row r="735" spans="1:10" ht="94.5" customHeight="1">
      <c r="A735" s="168" t="s">
        <v>42</v>
      </c>
      <c r="B735" s="169"/>
      <c r="C735" s="27" t="s">
        <v>95</v>
      </c>
      <c r="D735" s="27" t="s">
        <v>57</v>
      </c>
      <c r="E735" s="27" t="s">
        <v>453</v>
      </c>
      <c r="F735" s="27" t="s">
        <v>43</v>
      </c>
      <c r="G735" s="28">
        <f>G736</f>
        <v>413.8</v>
      </c>
      <c r="H735" s="28">
        <f>H736</f>
        <v>391.1</v>
      </c>
      <c r="I735" s="12">
        <f t="shared" si="53"/>
        <v>94.51425809569841</v>
      </c>
      <c r="J735" s="26"/>
    </row>
    <row r="736" spans="1:10" ht="32.25" customHeight="1">
      <c r="A736" s="168" t="s">
        <v>112</v>
      </c>
      <c r="B736" s="169"/>
      <c r="C736" s="27" t="s">
        <v>95</v>
      </c>
      <c r="D736" s="27" t="s">
        <v>57</v>
      </c>
      <c r="E736" s="27" t="s">
        <v>453</v>
      </c>
      <c r="F736" s="27" t="s">
        <v>113</v>
      </c>
      <c r="G736" s="28">
        <f>'Прил 4'!H192</f>
        <v>413.8</v>
      </c>
      <c r="H736" s="28">
        <f>'Прил 4'!I192</f>
        <v>391.1</v>
      </c>
      <c r="I736" s="12">
        <f t="shared" si="53"/>
        <v>94.51425809569841</v>
      </c>
      <c r="J736" s="26"/>
    </row>
    <row r="737" spans="1:10" ht="34.5" customHeight="1">
      <c r="A737" s="168" t="s">
        <v>19</v>
      </c>
      <c r="B737" s="169"/>
      <c r="C737" s="27" t="s">
        <v>95</v>
      </c>
      <c r="D737" s="27" t="s">
        <v>57</v>
      </c>
      <c r="E737" s="27" t="s">
        <v>453</v>
      </c>
      <c r="F737" s="27" t="s">
        <v>20</v>
      </c>
      <c r="G737" s="28">
        <f>G738</f>
        <v>41.4</v>
      </c>
      <c r="H737" s="28">
        <f>H738</f>
        <v>37</v>
      </c>
      <c r="I737" s="12">
        <f t="shared" si="53"/>
        <v>89.3719806763285</v>
      </c>
      <c r="J737" s="26"/>
    </row>
    <row r="738" spans="1:10" ht="47.25" customHeight="1">
      <c r="A738" s="168" t="s">
        <v>21</v>
      </c>
      <c r="B738" s="169"/>
      <c r="C738" s="27" t="s">
        <v>95</v>
      </c>
      <c r="D738" s="27" t="s">
        <v>57</v>
      </c>
      <c r="E738" s="27" t="s">
        <v>453</v>
      </c>
      <c r="F738" s="27" t="s">
        <v>22</v>
      </c>
      <c r="G738" s="28">
        <f>'Прил 4'!H194</f>
        <v>41.4</v>
      </c>
      <c r="H738" s="28">
        <f>'Прил 4'!I194</f>
        <v>37</v>
      </c>
      <c r="I738" s="12">
        <f t="shared" si="53"/>
        <v>89.3719806763285</v>
      </c>
      <c r="J738" s="26"/>
    </row>
    <row r="739" spans="1:10" ht="47.25" customHeight="1">
      <c r="A739" s="168" t="s">
        <v>454</v>
      </c>
      <c r="B739" s="169"/>
      <c r="C739" s="27" t="s">
        <v>95</v>
      </c>
      <c r="D739" s="27" t="s">
        <v>57</v>
      </c>
      <c r="E739" s="27" t="s">
        <v>455</v>
      </c>
      <c r="F739" s="27"/>
      <c r="G739" s="28">
        <f aca="true" t="shared" si="54" ref="G739:H741">G740</f>
        <v>1617</v>
      </c>
      <c r="H739" s="28">
        <f t="shared" si="54"/>
        <v>1616.1</v>
      </c>
      <c r="I739" s="12">
        <f t="shared" si="53"/>
        <v>99.94434137291279</v>
      </c>
      <c r="J739" s="26"/>
    </row>
    <row r="740" spans="1:10" ht="33" customHeight="1">
      <c r="A740" s="168" t="s">
        <v>456</v>
      </c>
      <c r="B740" s="169"/>
      <c r="C740" s="27" t="s">
        <v>95</v>
      </c>
      <c r="D740" s="27" t="s">
        <v>57</v>
      </c>
      <c r="E740" s="27" t="s">
        <v>457</v>
      </c>
      <c r="F740" s="27"/>
      <c r="G740" s="28">
        <f t="shared" si="54"/>
        <v>1617</v>
      </c>
      <c r="H740" s="28">
        <f t="shared" si="54"/>
        <v>1616.1</v>
      </c>
      <c r="I740" s="12">
        <f t="shared" si="53"/>
        <v>99.94434137291279</v>
      </c>
      <c r="J740" s="26"/>
    </row>
    <row r="741" spans="1:10" ht="31.5" customHeight="1">
      <c r="A741" s="168" t="s">
        <v>154</v>
      </c>
      <c r="B741" s="169"/>
      <c r="C741" s="27" t="s">
        <v>95</v>
      </c>
      <c r="D741" s="27" t="s">
        <v>57</v>
      </c>
      <c r="E741" s="27" t="s">
        <v>457</v>
      </c>
      <c r="F741" s="27" t="s">
        <v>155</v>
      </c>
      <c r="G741" s="28">
        <f t="shared" si="54"/>
        <v>1617</v>
      </c>
      <c r="H741" s="28">
        <f t="shared" si="54"/>
        <v>1616.1</v>
      </c>
      <c r="I741" s="12">
        <f t="shared" si="53"/>
        <v>99.94434137291279</v>
      </c>
      <c r="J741" s="26"/>
    </row>
    <row r="742" spans="1:10" ht="15" customHeight="1">
      <c r="A742" s="168" t="s">
        <v>458</v>
      </c>
      <c r="B742" s="169"/>
      <c r="C742" s="27" t="s">
        <v>95</v>
      </c>
      <c r="D742" s="27" t="s">
        <v>57</v>
      </c>
      <c r="E742" s="27" t="s">
        <v>457</v>
      </c>
      <c r="F742" s="27" t="s">
        <v>459</v>
      </c>
      <c r="G742" s="28">
        <f>'Прил 4'!H198+'Прил 4'!H887</f>
        <v>1617</v>
      </c>
      <c r="H742" s="28">
        <f>'Прил 4'!I198+'Прил 4'!I887</f>
        <v>1616.1</v>
      </c>
      <c r="I742" s="12">
        <f t="shared" si="53"/>
        <v>99.94434137291279</v>
      </c>
      <c r="J742" s="26"/>
    </row>
    <row r="743" spans="1:10" ht="15.75" customHeight="1">
      <c r="A743" s="166" t="s">
        <v>202</v>
      </c>
      <c r="B743" s="167"/>
      <c r="C743" s="24" t="s">
        <v>203</v>
      </c>
      <c r="D743" s="10" t="s">
        <v>583</v>
      </c>
      <c r="E743" s="24"/>
      <c r="F743" s="24"/>
      <c r="G743" s="25">
        <f>G744+G758+G784</f>
        <v>38947.5</v>
      </c>
      <c r="H743" s="25">
        <f>H744+H758+H784</f>
        <v>36992.1</v>
      </c>
      <c r="I743" s="9">
        <f t="shared" si="53"/>
        <v>94.9793953398806</v>
      </c>
      <c r="J743" s="26"/>
    </row>
    <row r="744" spans="1:10" ht="15.75" customHeight="1">
      <c r="A744" s="166" t="s">
        <v>531</v>
      </c>
      <c r="B744" s="167"/>
      <c r="C744" s="24" t="s">
        <v>203</v>
      </c>
      <c r="D744" s="24" t="s">
        <v>32</v>
      </c>
      <c r="E744" s="24"/>
      <c r="F744" s="24"/>
      <c r="G744" s="25">
        <f>G745</f>
        <v>22371.9</v>
      </c>
      <c r="H744" s="25">
        <f>H745</f>
        <v>21854.600000000002</v>
      </c>
      <c r="I744" s="9">
        <f t="shared" si="53"/>
        <v>97.68772433275672</v>
      </c>
      <c r="J744" s="26"/>
    </row>
    <row r="745" spans="1:10" ht="34.5" customHeight="1">
      <c r="A745" s="168" t="s">
        <v>532</v>
      </c>
      <c r="B745" s="169"/>
      <c r="C745" s="27" t="s">
        <v>203</v>
      </c>
      <c r="D745" s="27" t="s">
        <v>32</v>
      </c>
      <c r="E745" s="27" t="s">
        <v>533</v>
      </c>
      <c r="F745" s="27"/>
      <c r="G745" s="28">
        <f>G746+G749+G752+G755</f>
        <v>22371.9</v>
      </c>
      <c r="H745" s="28">
        <f>H746+H749+H752+H755</f>
        <v>21854.600000000002</v>
      </c>
      <c r="I745" s="12">
        <f t="shared" si="53"/>
        <v>97.68772433275672</v>
      </c>
      <c r="J745" s="26"/>
    </row>
    <row r="746" spans="1:10" ht="110.25" customHeight="1">
      <c r="A746" s="168" t="s">
        <v>394</v>
      </c>
      <c r="B746" s="169"/>
      <c r="C746" s="27" t="s">
        <v>203</v>
      </c>
      <c r="D746" s="27" t="s">
        <v>32</v>
      </c>
      <c r="E746" s="27" t="s">
        <v>534</v>
      </c>
      <c r="F746" s="27"/>
      <c r="G746" s="28">
        <f>G747</f>
        <v>153.5</v>
      </c>
      <c r="H746" s="28">
        <f>H747</f>
        <v>153.4</v>
      </c>
      <c r="I746" s="12">
        <f t="shared" si="53"/>
        <v>99.93485342019545</v>
      </c>
      <c r="J746" s="26"/>
    </row>
    <row r="747" spans="1:10" ht="47.25" customHeight="1">
      <c r="A747" s="168" t="s">
        <v>33</v>
      </c>
      <c r="B747" s="169"/>
      <c r="C747" s="27" t="s">
        <v>203</v>
      </c>
      <c r="D747" s="27" t="s">
        <v>32</v>
      </c>
      <c r="E747" s="27" t="s">
        <v>534</v>
      </c>
      <c r="F747" s="27" t="s">
        <v>34</v>
      </c>
      <c r="G747" s="28">
        <f>G748</f>
        <v>153.5</v>
      </c>
      <c r="H747" s="28">
        <f>H748</f>
        <v>153.4</v>
      </c>
      <c r="I747" s="12">
        <f t="shared" si="53"/>
        <v>99.93485342019545</v>
      </c>
      <c r="J747" s="26"/>
    </row>
    <row r="748" spans="1:10" ht="15" customHeight="1">
      <c r="A748" s="168" t="s">
        <v>35</v>
      </c>
      <c r="B748" s="169"/>
      <c r="C748" s="27" t="s">
        <v>203</v>
      </c>
      <c r="D748" s="27" t="s">
        <v>32</v>
      </c>
      <c r="E748" s="27" t="s">
        <v>534</v>
      </c>
      <c r="F748" s="27" t="s">
        <v>36</v>
      </c>
      <c r="G748" s="28">
        <f>'Прил 4'!H644</f>
        <v>153.5</v>
      </c>
      <c r="H748" s="28">
        <f>'Прил 4'!I644</f>
        <v>153.4</v>
      </c>
      <c r="I748" s="12">
        <f t="shared" si="53"/>
        <v>99.93485342019545</v>
      </c>
      <c r="J748" s="26"/>
    </row>
    <row r="749" spans="1:10" ht="15" customHeight="1">
      <c r="A749" s="168" t="s">
        <v>405</v>
      </c>
      <c r="B749" s="169"/>
      <c r="C749" s="27" t="s">
        <v>203</v>
      </c>
      <c r="D749" s="27" t="s">
        <v>32</v>
      </c>
      <c r="E749" s="27" t="s">
        <v>535</v>
      </c>
      <c r="F749" s="27"/>
      <c r="G749" s="28">
        <f>G750</f>
        <v>10.5</v>
      </c>
      <c r="H749" s="28">
        <f>H750</f>
        <v>10.5</v>
      </c>
      <c r="I749" s="12">
        <f t="shared" si="53"/>
        <v>100</v>
      </c>
      <c r="J749" s="26"/>
    </row>
    <row r="750" spans="1:10" ht="47.25" customHeight="1">
      <c r="A750" s="168" t="s">
        <v>33</v>
      </c>
      <c r="B750" s="169"/>
      <c r="C750" s="27" t="s">
        <v>203</v>
      </c>
      <c r="D750" s="27" t="s">
        <v>32</v>
      </c>
      <c r="E750" s="27" t="s">
        <v>535</v>
      </c>
      <c r="F750" s="27" t="s">
        <v>34</v>
      </c>
      <c r="G750" s="28">
        <f>G751</f>
        <v>10.5</v>
      </c>
      <c r="H750" s="28">
        <f>H751</f>
        <v>10.5</v>
      </c>
      <c r="I750" s="12">
        <f t="shared" si="53"/>
        <v>100</v>
      </c>
      <c r="J750" s="26"/>
    </row>
    <row r="751" spans="1:10" ht="15" customHeight="1">
      <c r="A751" s="168" t="s">
        <v>35</v>
      </c>
      <c r="B751" s="169"/>
      <c r="C751" s="27" t="s">
        <v>203</v>
      </c>
      <c r="D751" s="27" t="s">
        <v>32</v>
      </c>
      <c r="E751" s="27" t="s">
        <v>535</v>
      </c>
      <c r="F751" s="27" t="s">
        <v>36</v>
      </c>
      <c r="G751" s="28">
        <f>'Прил 4'!H647</f>
        <v>10.5</v>
      </c>
      <c r="H751" s="28">
        <f>'Прил 4'!I647</f>
        <v>10.5</v>
      </c>
      <c r="I751" s="12">
        <f t="shared" si="53"/>
        <v>100</v>
      </c>
      <c r="J751" s="26"/>
    </row>
    <row r="752" spans="1:10" ht="33.75" customHeight="1">
      <c r="A752" s="168" t="s">
        <v>481</v>
      </c>
      <c r="B752" s="169"/>
      <c r="C752" s="27" t="s">
        <v>203</v>
      </c>
      <c r="D752" s="27" t="s">
        <v>32</v>
      </c>
      <c r="E752" s="27" t="s">
        <v>536</v>
      </c>
      <c r="F752" s="27"/>
      <c r="G752" s="28">
        <f>G753</f>
        <v>21394.7</v>
      </c>
      <c r="H752" s="28">
        <f>H753</f>
        <v>20877.5</v>
      </c>
      <c r="I752" s="12">
        <f t="shared" si="53"/>
        <v>97.58257886298944</v>
      </c>
      <c r="J752" s="26"/>
    </row>
    <row r="753" spans="1:10" ht="47.25" customHeight="1">
      <c r="A753" s="168" t="s">
        <v>33</v>
      </c>
      <c r="B753" s="169"/>
      <c r="C753" s="27" t="s">
        <v>203</v>
      </c>
      <c r="D753" s="27" t="s">
        <v>32</v>
      </c>
      <c r="E753" s="27" t="s">
        <v>536</v>
      </c>
      <c r="F753" s="27" t="s">
        <v>34</v>
      </c>
      <c r="G753" s="28">
        <f>G754</f>
        <v>21394.7</v>
      </c>
      <c r="H753" s="28">
        <f>H754</f>
        <v>20877.5</v>
      </c>
      <c r="I753" s="12">
        <f t="shared" si="53"/>
        <v>97.58257886298944</v>
      </c>
      <c r="J753" s="26"/>
    </row>
    <row r="754" spans="1:10" ht="15" customHeight="1">
      <c r="A754" s="168" t="s">
        <v>35</v>
      </c>
      <c r="B754" s="169"/>
      <c r="C754" s="27" t="s">
        <v>203</v>
      </c>
      <c r="D754" s="27" t="s">
        <v>32</v>
      </c>
      <c r="E754" s="27" t="s">
        <v>536</v>
      </c>
      <c r="F754" s="27" t="s">
        <v>36</v>
      </c>
      <c r="G754" s="28">
        <f>'Прил 4'!H650</f>
        <v>21394.7</v>
      </c>
      <c r="H754" s="28">
        <f>'Прил 4'!I650</f>
        <v>20877.5</v>
      </c>
      <c r="I754" s="12">
        <f t="shared" si="53"/>
        <v>97.58257886298944</v>
      </c>
      <c r="J754" s="26"/>
    </row>
    <row r="755" spans="1:10" ht="65.25" customHeight="1">
      <c r="A755" s="168" t="s">
        <v>483</v>
      </c>
      <c r="B755" s="169"/>
      <c r="C755" s="27" t="s">
        <v>203</v>
      </c>
      <c r="D755" s="27" t="s">
        <v>32</v>
      </c>
      <c r="E755" s="27" t="s">
        <v>537</v>
      </c>
      <c r="F755" s="27"/>
      <c r="G755" s="28">
        <f>G756</f>
        <v>813.2</v>
      </c>
      <c r="H755" s="28">
        <f>H756</f>
        <v>813.2</v>
      </c>
      <c r="I755" s="12">
        <f t="shared" si="53"/>
        <v>100</v>
      </c>
      <c r="J755" s="26"/>
    </row>
    <row r="756" spans="1:10" ht="47.25" customHeight="1">
      <c r="A756" s="168" t="s">
        <v>33</v>
      </c>
      <c r="B756" s="169"/>
      <c r="C756" s="27" t="s">
        <v>203</v>
      </c>
      <c r="D756" s="27" t="s">
        <v>32</v>
      </c>
      <c r="E756" s="27" t="s">
        <v>537</v>
      </c>
      <c r="F756" s="27" t="s">
        <v>34</v>
      </c>
      <c r="G756" s="28">
        <f>G757</f>
        <v>813.2</v>
      </c>
      <c r="H756" s="28">
        <f>H757</f>
        <v>813.2</v>
      </c>
      <c r="I756" s="12">
        <f t="shared" si="53"/>
        <v>100</v>
      </c>
      <c r="J756" s="26"/>
    </row>
    <row r="757" spans="1:10" ht="15" customHeight="1">
      <c r="A757" s="168" t="s">
        <v>35</v>
      </c>
      <c r="B757" s="169"/>
      <c r="C757" s="27" t="s">
        <v>203</v>
      </c>
      <c r="D757" s="27" t="s">
        <v>32</v>
      </c>
      <c r="E757" s="27" t="s">
        <v>537</v>
      </c>
      <c r="F757" s="27" t="s">
        <v>36</v>
      </c>
      <c r="G757" s="28">
        <f>'Прил 4'!H653</f>
        <v>813.2</v>
      </c>
      <c r="H757" s="28">
        <f>'Прил 4'!I653</f>
        <v>813.2</v>
      </c>
      <c r="I757" s="12">
        <f t="shared" si="53"/>
        <v>100</v>
      </c>
      <c r="J757" s="26"/>
    </row>
    <row r="758" spans="1:10" ht="15.75" customHeight="1">
      <c r="A758" s="166" t="s">
        <v>336</v>
      </c>
      <c r="B758" s="167"/>
      <c r="C758" s="24" t="s">
        <v>203</v>
      </c>
      <c r="D758" s="24" t="s">
        <v>163</v>
      </c>
      <c r="E758" s="24"/>
      <c r="F758" s="24"/>
      <c r="G758" s="25">
        <f>G759+G770+G780</f>
        <v>11233.5</v>
      </c>
      <c r="H758" s="25">
        <f>H759+H770+H780</f>
        <v>11149.8</v>
      </c>
      <c r="I758" s="9">
        <f t="shared" si="53"/>
        <v>99.2549071972226</v>
      </c>
      <c r="J758" s="26"/>
    </row>
    <row r="759" spans="1:10" ht="47.25" customHeight="1">
      <c r="A759" s="168" t="s">
        <v>331</v>
      </c>
      <c r="B759" s="169"/>
      <c r="C759" s="27" t="s">
        <v>203</v>
      </c>
      <c r="D759" s="27" t="s">
        <v>163</v>
      </c>
      <c r="E759" s="27" t="s">
        <v>332</v>
      </c>
      <c r="F759" s="27"/>
      <c r="G759" s="28">
        <f>G760</f>
        <v>495.8</v>
      </c>
      <c r="H759" s="28">
        <f>H760</f>
        <v>485</v>
      </c>
      <c r="I759" s="12">
        <f t="shared" si="53"/>
        <v>97.82170229931424</v>
      </c>
      <c r="J759" s="26"/>
    </row>
    <row r="760" spans="1:10" ht="45.75" customHeight="1">
      <c r="A760" s="168" t="s">
        <v>333</v>
      </c>
      <c r="B760" s="169"/>
      <c r="C760" s="27" t="s">
        <v>203</v>
      </c>
      <c r="D760" s="27" t="s">
        <v>163</v>
      </c>
      <c r="E760" s="27" t="s">
        <v>334</v>
      </c>
      <c r="F760" s="27"/>
      <c r="G760" s="28">
        <f>G761+G764+G767</f>
        <v>495.8</v>
      </c>
      <c r="H760" s="28">
        <f>H761+H764+H767</f>
        <v>485</v>
      </c>
      <c r="I760" s="12">
        <f t="shared" si="53"/>
        <v>97.82170229931424</v>
      </c>
      <c r="J760" s="26"/>
    </row>
    <row r="761" spans="1:10" ht="15" customHeight="1">
      <c r="A761" s="168" t="s">
        <v>48</v>
      </c>
      <c r="B761" s="169"/>
      <c r="C761" s="27" t="s">
        <v>203</v>
      </c>
      <c r="D761" s="27" t="s">
        <v>163</v>
      </c>
      <c r="E761" s="27" t="s">
        <v>335</v>
      </c>
      <c r="F761" s="27"/>
      <c r="G761" s="28">
        <f>G762</f>
        <v>87.6</v>
      </c>
      <c r="H761" s="28">
        <f>H762</f>
        <v>76.8</v>
      </c>
      <c r="I761" s="12">
        <f t="shared" si="53"/>
        <v>87.67123287671234</v>
      </c>
      <c r="J761" s="26"/>
    </row>
    <row r="762" spans="1:10" ht="47.25" customHeight="1">
      <c r="A762" s="168" t="s">
        <v>33</v>
      </c>
      <c r="B762" s="169"/>
      <c r="C762" s="27" t="s">
        <v>203</v>
      </c>
      <c r="D762" s="27" t="s">
        <v>163</v>
      </c>
      <c r="E762" s="27" t="s">
        <v>335</v>
      </c>
      <c r="F762" s="27" t="s">
        <v>34</v>
      </c>
      <c r="G762" s="28">
        <f>G763</f>
        <v>87.6</v>
      </c>
      <c r="H762" s="28">
        <f>H763</f>
        <v>76.8</v>
      </c>
      <c r="I762" s="12">
        <f t="shared" si="53"/>
        <v>87.67123287671234</v>
      </c>
      <c r="J762" s="26"/>
    </row>
    <row r="763" spans="1:10" ht="15" customHeight="1">
      <c r="A763" s="168" t="s">
        <v>35</v>
      </c>
      <c r="B763" s="169"/>
      <c r="C763" s="27" t="s">
        <v>203</v>
      </c>
      <c r="D763" s="27" t="s">
        <v>163</v>
      </c>
      <c r="E763" s="27" t="s">
        <v>335</v>
      </c>
      <c r="F763" s="27" t="s">
        <v>36</v>
      </c>
      <c r="G763" s="28">
        <f>'Прил 4'!H659</f>
        <v>87.6</v>
      </c>
      <c r="H763" s="28">
        <f>'Прил 4'!I659</f>
        <v>76.8</v>
      </c>
      <c r="I763" s="12">
        <f t="shared" si="53"/>
        <v>87.67123287671234</v>
      </c>
      <c r="J763" s="26"/>
    </row>
    <row r="764" spans="1:10" ht="15" customHeight="1">
      <c r="A764" s="168" t="s">
        <v>337</v>
      </c>
      <c r="B764" s="169"/>
      <c r="C764" s="27" t="s">
        <v>203</v>
      </c>
      <c r="D764" s="27" t="s">
        <v>163</v>
      </c>
      <c r="E764" s="27" t="s">
        <v>338</v>
      </c>
      <c r="F764" s="27"/>
      <c r="G764" s="28">
        <f>G765</f>
        <v>220</v>
      </c>
      <c r="H764" s="28">
        <f>H765</f>
        <v>220</v>
      </c>
      <c r="I764" s="12">
        <f t="shared" si="53"/>
        <v>100</v>
      </c>
      <c r="J764" s="26"/>
    </row>
    <row r="765" spans="1:10" ht="47.25" customHeight="1">
      <c r="A765" s="168" t="s">
        <v>33</v>
      </c>
      <c r="B765" s="169"/>
      <c r="C765" s="27" t="s">
        <v>203</v>
      </c>
      <c r="D765" s="27" t="s">
        <v>163</v>
      </c>
      <c r="E765" s="27" t="s">
        <v>338</v>
      </c>
      <c r="F765" s="27" t="s">
        <v>34</v>
      </c>
      <c r="G765" s="28">
        <f>G766</f>
        <v>220</v>
      </c>
      <c r="H765" s="28">
        <f>H766</f>
        <v>220</v>
      </c>
      <c r="I765" s="12">
        <f t="shared" si="53"/>
        <v>100</v>
      </c>
      <c r="J765" s="26"/>
    </row>
    <row r="766" spans="1:10" ht="15" customHeight="1">
      <c r="A766" s="168" t="s">
        <v>35</v>
      </c>
      <c r="B766" s="169"/>
      <c r="C766" s="27" t="s">
        <v>203</v>
      </c>
      <c r="D766" s="27" t="s">
        <v>163</v>
      </c>
      <c r="E766" s="27" t="s">
        <v>338</v>
      </c>
      <c r="F766" s="27" t="s">
        <v>36</v>
      </c>
      <c r="G766" s="28">
        <f>'Прил 4'!H662</f>
        <v>220</v>
      </c>
      <c r="H766" s="28">
        <f>'Прил 4'!I662</f>
        <v>220</v>
      </c>
      <c r="I766" s="12">
        <f t="shared" si="53"/>
        <v>100</v>
      </c>
      <c r="J766" s="26"/>
    </row>
    <row r="767" spans="1:10" ht="33" customHeight="1">
      <c r="A767" s="168" t="s">
        <v>339</v>
      </c>
      <c r="B767" s="169"/>
      <c r="C767" s="27" t="s">
        <v>203</v>
      </c>
      <c r="D767" s="27" t="s">
        <v>163</v>
      </c>
      <c r="E767" s="27" t="s">
        <v>340</v>
      </c>
      <c r="F767" s="27"/>
      <c r="G767" s="28">
        <f>G768</f>
        <v>188.2</v>
      </c>
      <c r="H767" s="28">
        <f>H768</f>
        <v>188.2</v>
      </c>
      <c r="I767" s="12">
        <f t="shared" si="53"/>
        <v>100</v>
      </c>
      <c r="J767" s="26"/>
    </row>
    <row r="768" spans="1:10" ht="47.25" customHeight="1">
      <c r="A768" s="168" t="s">
        <v>33</v>
      </c>
      <c r="B768" s="169"/>
      <c r="C768" s="27" t="s">
        <v>203</v>
      </c>
      <c r="D768" s="27" t="s">
        <v>163</v>
      </c>
      <c r="E768" s="27" t="s">
        <v>340</v>
      </c>
      <c r="F768" s="27" t="s">
        <v>34</v>
      </c>
      <c r="G768" s="28">
        <f>G769</f>
        <v>188.2</v>
      </c>
      <c r="H768" s="28">
        <f>H769</f>
        <v>188.2</v>
      </c>
      <c r="I768" s="12">
        <f t="shared" si="53"/>
        <v>100</v>
      </c>
      <c r="J768" s="26"/>
    </row>
    <row r="769" spans="1:10" ht="18.75" customHeight="1">
      <c r="A769" s="168" t="s">
        <v>35</v>
      </c>
      <c r="B769" s="169"/>
      <c r="C769" s="27" t="s">
        <v>203</v>
      </c>
      <c r="D769" s="27" t="s">
        <v>163</v>
      </c>
      <c r="E769" s="27" t="s">
        <v>340</v>
      </c>
      <c r="F769" s="27" t="s">
        <v>36</v>
      </c>
      <c r="G769" s="28">
        <f>'Прил 4'!H665</f>
        <v>188.2</v>
      </c>
      <c r="H769" s="28">
        <f>'Прил 4'!I665</f>
        <v>188.2</v>
      </c>
      <c r="I769" s="12">
        <f t="shared" si="53"/>
        <v>100</v>
      </c>
      <c r="J769" s="26"/>
    </row>
    <row r="770" spans="1:10" ht="33" customHeight="1">
      <c r="A770" s="168" t="s">
        <v>532</v>
      </c>
      <c r="B770" s="169"/>
      <c r="C770" s="27" t="s">
        <v>203</v>
      </c>
      <c r="D770" s="27" t="s">
        <v>163</v>
      </c>
      <c r="E770" s="27" t="s">
        <v>533</v>
      </c>
      <c r="F770" s="27"/>
      <c r="G770" s="28">
        <f>G771+G774+G777</f>
        <v>10637.2</v>
      </c>
      <c r="H770" s="28">
        <f>H771+H774+H777</f>
        <v>10564.3</v>
      </c>
      <c r="I770" s="12">
        <f t="shared" si="53"/>
        <v>99.31466927386904</v>
      </c>
      <c r="J770" s="26"/>
    </row>
    <row r="771" spans="1:10" ht="110.25" customHeight="1">
      <c r="A771" s="168" t="s">
        <v>394</v>
      </c>
      <c r="B771" s="169"/>
      <c r="C771" s="27" t="s">
        <v>203</v>
      </c>
      <c r="D771" s="27" t="s">
        <v>163</v>
      </c>
      <c r="E771" s="27" t="s">
        <v>534</v>
      </c>
      <c r="F771" s="27"/>
      <c r="G771" s="28">
        <f>G772</f>
        <v>183.7</v>
      </c>
      <c r="H771" s="28">
        <f>H772</f>
        <v>183.6</v>
      </c>
      <c r="I771" s="12">
        <f t="shared" si="53"/>
        <v>99.94556341861731</v>
      </c>
      <c r="J771" s="26"/>
    </row>
    <row r="772" spans="1:10" ht="47.25" customHeight="1">
      <c r="A772" s="168" t="s">
        <v>33</v>
      </c>
      <c r="B772" s="169"/>
      <c r="C772" s="27" t="s">
        <v>203</v>
      </c>
      <c r="D772" s="27" t="s">
        <v>163</v>
      </c>
      <c r="E772" s="27" t="s">
        <v>534</v>
      </c>
      <c r="F772" s="27" t="s">
        <v>34</v>
      </c>
      <c r="G772" s="28">
        <f>G773</f>
        <v>183.7</v>
      </c>
      <c r="H772" s="28">
        <f>H773</f>
        <v>183.6</v>
      </c>
      <c r="I772" s="12">
        <f t="shared" si="53"/>
        <v>99.94556341861731</v>
      </c>
      <c r="J772" s="26"/>
    </row>
    <row r="773" spans="1:10" ht="15" customHeight="1">
      <c r="A773" s="168" t="s">
        <v>35</v>
      </c>
      <c r="B773" s="169"/>
      <c r="C773" s="27" t="s">
        <v>203</v>
      </c>
      <c r="D773" s="27" t="s">
        <v>163</v>
      </c>
      <c r="E773" s="27" t="s">
        <v>534</v>
      </c>
      <c r="F773" s="27" t="s">
        <v>36</v>
      </c>
      <c r="G773" s="28">
        <f>'Прил 4'!H669</f>
        <v>183.7</v>
      </c>
      <c r="H773" s="28">
        <f>'Прил 4'!I669</f>
        <v>183.6</v>
      </c>
      <c r="I773" s="12">
        <f t="shared" si="53"/>
        <v>99.94556341861731</v>
      </c>
      <c r="J773" s="26"/>
    </row>
    <row r="774" spans="1:10" ht="15" customHeight="1">
      <c r="A774" s="168" t="s">
        <v>405</v>
      </c>
      <c r="B774" s="169"/>
      <c r="C774" s="27" t="s">
        <v>203</v>
      </c>
      <c r="D774" s="27" t="s">
        <v>163</v>
      </c>
      <c r="E774" s="27" t="s">
        <v>535</v>
      </c>
      <c r="F774" s="27"/>
      <c r="G774" s="28">
        <f>G775</f>
        <v>67.3</v>
      </c>
      <c r="H774" s="28">
        <f>H775</f>
        <v>67.3</v>
      </c>
      <c r="I774" s="12">
        <f t="shared" si="53"/>
        <v>100</v>
      </c>
      <c r="J774" s="26"/>
    </row>
    <row r="775" spans="1:10" ht="47.25" customHeight="1">
      <c r="A775" s="168" t="s">
        <v>33</v>
      </c>
      <c r="B775" s="169"/>
      <c r="C775" s="27" t="s">
        <v>203</v>
      </c>
      <c r="D775" s="27" t="s">
        <v>163</v>
      </c>
      <c r="E775" s="27" t="s">
        <v>535</v>
      </c>
      <c r="F775" s="27" t="s">
        <v>34</v>
      </c>
      <c r="G775" s="28">
        <f>G776</f>
        <v>67.3</v>
      </c>
      <c r="H775" s="28">
        <f>H776</f>
        <v>67.3</v>
      </c>
      <c r="I775" s="12">
        <f t="shared" si="53"/>
        <v>100</v>
      </c>
      <c r="J775" s="26"/>
    </row>
    <row r="776" spans="1:10" ht="15" customHeight="1">
      <c r="A776" s="168" t="s">
        <v>35</v>
      </c>
      <c r="B776" s="169"/>
      <c r="C776" s="27" t="s">
        <v>203</v>
      </c>
      <c r="D776" s="27" t="s">
        <v>163</v>
      </c>
      <c r="E776" s="27" t="s">
        <v>535</v>
      </c>
      <c r="F776" s="27" t="s">
        <v>36</v>
      </c>
      <c r="G776" s="28">
        <f>'Прил 4'!H672</f>
        <v>67.3</v>
      </c>
      <c r="H776" s="28">
        <f>'Прил 4'!I672</f>
        <v>67.3</v>
      </c>
      <c r="I776" s="12">
        <f t="shared" si="53"/>
        <v>100</v>
      </c>
      <c r="J776" s="26"/>
    </row>
    <row r="777" spans="1:10" ht="33" customHeight="1">
      <c r="A777" s="168" t="s">
        <v>481</v>
      </c>
      <c r="B777" s="169"/>
      <c r="C777" s="27" t="s">
        <v>203</v>
      </c>
      <c r="D777" s="27" t="s">
        <v>163</v>
      </c>
      <c r="E777" s="27" t="s">
        <v>536</v>
      </c>
      <c r="F777" s="27"/>
      <c r="G777" s="28">
        <f>G778</f>
        <v>10386.2</v>
      </c>
      <c r="H777" s="28">
        <f>H778</f>
        <v>10313.4</v>
      </c>
      <c r="I777" s="12">
        <f aca="true" t="shared" si="55" ref="I777:I825">H777/G777*100</f>
        <v>99.29906991970114</v>
      </c>
      <c r="J777" s="26"/>
    </row>
    <row r="778" spans="1:10" ht="47.25" customHeight="1">
      <c r="A778" s="168" t="s">
        <v>33</v>
      </c>
      <c r="B778" s="169"/>
      <c r="C778" s="27" t="s">
        <v>203</v>
      </c>
      <c r="D778" s="27" t="s">
        <v>163</v>
      </c>
      <c r="E778" s="27" t="s">
        <v>536</v>
      </c>
      <c r="F778" s="27" t="s">
        <v>34</v>
      </c>
      <c r="G778" s="28">
        <f>G779</f>
        <v>10386.2</v>
      </c>
      <c r="H778" s="28">
        <f>H779</f>
        <v>10313.4</v>
      </c>
      <c r="I778" s="12">
        <f t="shared" si="55"/>
        <v>99.29906991970114</v>
      </c>
      <c r="J778" s="26"/>
    </row>
    <row r="779" spans="1:10" ht="18" customHeight="1">
      <c r="A779" s="168" t="s">
        <v>35</v>
      </c>
      <c r="B779" s="169"/>
      <c r="C779" s="27" t="s">
        <v>203</v>
      </c>
      <c r="D779" s="27" t="s">
        <v>163</v>
      </c>
      <c r="E779" s="27" t="s">
        <v>536</v>
      </c>
      <c r="F779" s="27" t="s">
        <v>36</v>
      </c>
      <c r="G779" s="28">
        <f>'Прил 4'!H675</f>
        <v>10386.2</v>
      </c>
      <c r="H779" s="28">
        <f>'Прил 4'!I675</f>
        <v>10313.4</v>
      </c>
      <c r="I779" s="12">
        <f t="shared" si="55"/>
        <v>99.29906991970114</v>
      </c>
      <c r="J779" s="26"/>
    </row>
    <row r="780" spans="1:10" ht="31.5" customHeight="1">
      <c r="A780" s="168" t="s">
        <v>538</v>
      </c>
      <c r="B780" s="169"/>
      <c r="C780" s="27" t="s">
        <v>203</v>
      </c>
      <c r="D780" s="27" t="s">
        <v>163</v>
      </c>
      <c r="E780" s="27" t="s">
        <v>539</v>
      </c>
      <c r="F780" s="27"/>
      <c r="G780" s="28">
        <f>G781</f>
        <v>100.5</v>
      </c>
      <c r="H780" s="28">
        <f>H781</f>
        <v>100.5</v>
      </c>
      <c r="I780" s="12">
        <f t="shared" si="55"/>
        <v>100</v>
      </c>
      <c r="J780" s="26"/>
    </row>
    <row r="781" spans="1:10" ht="31.5" customHeight="1">
      <c r="A781" s="168" t="s">
        <v>540</v>
      </c>
      <c r="B781" s="169"/>
      <c r="C781" s="27" t="s">
        <v>203</v>
      </c>
      <c r="D781" s="27" t="s">
        <v>163</v>
      </c>
      <c r="E781" s="27" t="s">
        <v>541</v>
      </c>
      <c r="F781" s="27"/>
      <c r="G781" s="28">
        <f>G782</f>
        <v>100.5</v>
      </c>
      <c r="H781" s="28">
        <f>H782</f>
        <v>100.5</v>
      </c>
      <c r="I781" s="12">
        <f t="shared" si="55"/>
        <v>100</v>
      </c>
      <c r="J781" s="26"/>
    </row>
    <row r="782" spans="1:10" ht="47.25" customHeight="1">
      <c r="A782" s="168" t="s">
        <v>33</v>
      </c>
      <c r="B782" s="169"/>
      <c r="C782" s="27" t="s">
        <v>203</v>
      </c>
      <c r="D782" s="27" t="s">
        <v>163</v>
      </c>
      <c r="E782" s="27" t="s">
        <v>541</v>
      </c>
      <c r="F782" s="27" t="s">
        <v>34</v>
      </c>
      <c r="G782" s="28">
        <f>'Прил 4'!H679</f>
        <v>100.5</v>
      </c>
      <c r="H782" s="28">
        <f>'Прил 4'!I679</f>
        <v>100.5</v>
      </c>
      <c r="I782" s="12">
        <f t="shared" si="55"/>
        <v>100</v>
      </c>
      <c r="J782" s="26"/>
    </row>
    <row r="783" spans="1:10" ht="15" customHeight="1">
      <c r="A783" s="168" t="s">
        <v>35</v>
      </c>
      <c r="B783" s="169"/>
      <c r="C783" s="27" t="s">
        <v>203</v>
      </c>
      <c r="D783" s="27" t="s">
        <v>163</v>
      </c>
      <c r="E783" s="27" t="s">
        <v>541</v>
      </c>
      <c r="F783" s="27" t="s">
        <v>36</v>
      </c>
      <c r="G783" s="28">
        <f>'Прил 4'!H680</f>
        <v>100.5</v>
      </c>
      <c r="H783" s="28">
        <f>'Прил 4'!I680</f>
        <v>100.5</v>
      </c>
      <c r="I783" s="12">
        <f t="shared" si="55"/>
        <v>100</v>
      </c>
      <c r="J783" s="26"/>
    </row>
    <row r="784" spans="1:10" ht="31.5" customHeight="1">
      <c r="A784" s="166" t="s">
        <v>204</v>
      </c>
      <c r="B784" s="167"/>
      <c r="C784" s="24" t="s">
        <v>203</v>
      </c>
      <c r="D784" s="24" t="s">
        <v>59</v>
      </c>
      <c r="E784" s="24"/>
      <c r="F784" s="24"/>
      <c r="G784" s="25">
        <f>G785+G790+G804+G816</f>
        <v>5342.100000000001</v>
      </c>
      <c r="H784" s="25">
        <f>H785+H790+H804+H816</f>
        <v>3987.7000000000003</v>
      </c>
      <c r="I784" s="9">
        <f t="shared" si="55"/>
        <v>74.64667452874336</v>
      </c>
      <c r="J784" s="26"/>
    </row>
    <row r="785" spans="1:10" ht="51" customHeight="1">
      <c r="A785" s="168" t="s">
        <v>192</v>
      </c>
      <c r="B785" s="169"/>
      <c r="C785" s="27" t="s">
        <v>203</v>
      </c>
      <c r="D785" s="27" t="s">
        <v>59</v>
      </c>
      <c r="E785" s="27" t="s">
        <v>193</v>
      </c>
      <c r="F785" s="27"/>
      <c r="G785" s="28">
        <f aca="true" t="shared" si="56" ref="G785:H788">G786</f>
        <v>310</v>
      </c>
      <c r="H785" s="28">
        <f t="shared" si="56"/>
        <v>310</v>
      </c>
      <c r="I785" s="12">
        <f t="shared" si="55"/>
        <v>100</v>
      </c>
      <c r="J785" s="26"/>
    </row>
    <row r="786" spans="1:10" ht="63" customHeight="1">
      <c r="A786" s="168" t="s">
        <v>198</v>
      </c>
      <c r="B786" s="169"/>
      <c r="C786" s="27" t="s">
        <v>203</v>
      </c>
      <c r="D786" s="27" t="s">
        <v>59</v>
      </c>
      <c r="E786" s="27" t="s">
        <v>199</v>
      </c>
      <c r="F786" s="27"/>
      <c r="G786" s="28">
        <f t="shared" si="56"/>
        <v>310</v>
      </c>
      <c r="H786" s="28">
        <f t="shared" si="56"/>
        <v>310</v>
      </c>
      <c r="I786" s="12">
        <f t="shared" si="55"/>
        <v>100</v>
      </c>
      <c r="J786" s="26"/>
    </row>
    <row r="787" spans="1:10" ht="15" customHeight="1">
      <c r="A787" s="168" t="s">
        <v>200</v>
      </c>
      <c r="B787" s="169"/>
      <c r="C787" s="27" t="s">
        <v>203</v>
      </c>
      <c r="D787" s="27" t="s">
        <v>59</v>
      </c>
      <c r="E787" s="27" t="s">
        <v>201</v>
      </c>
      <c r="F787" s="27"/>
      <c r="G787" s="28">
        <f t="shared" si="56"/>
        <v>310</v>
      </c>
      <c r="H787" s="28">
        <f t="shared" si="56"/>
        <v>310</v>
      </c>
      <c r="I787" s="12">
        <f t="shared" si="55"/>
        <v>100</v>
      </c>
      <c r="J787" s="26"/>
    </row>
    <row r="788" spans="1:10" ht="47.25" customHeight="1">
      <c r="A788" s="168" t="s">
        <v>33</v>
      </c>
      <c r="B788" s="169"/>
      <c r="C788" s="27" t="s">
        <v>203</v>
      </c>
      <c r="D788" s="27" t="s">
        <v>59</v>
      </c>
      <c r="E788" s="27" t="s">
        <v>201</v>
      </c>
      <c r="F788" s="27" t="s">
        <v>34</v>
      </c>
      <c r="G788" s="28">
        <f t="shared" si="56"/>
        <v>310</v>
      </c>
      <c r="H788" s="28">
        <f t="shared" si="56"/>
        <v>310</v>
      </c>
      <c r="I788" s="12">
        <f t="shared" si="55"/>
        <v>100</v>
      </c>
      <c r="J788" s="26"/>
    </row>
    <row r="789" spans="1:10" ht="15" customHeight="1">
      <c r="A789" s="168" t="s">
        <v>35</v>
      </c>
      <c r="B789" s="169"/>
      <c r="C789" s="27" t="s">
        <v>203</v>
      </c>
      <c r="D789" s="27" t="s">
        <v>59</v>
      </c>
      <c r="E789" s="27" t="s">
        <v>201</v>
      </c>
      <c r="F789" s="27" t="s">
        <v>36</v>
      </c>
      <c r="G789" s="28">
        <f>'Прил 4'!H685</f>
        <v>310</v>
      </c>
      <c r="H789" s="28">
        <f>'Прил 4'!I685</f>
        <v>310</v>
      </c>
      <c r="I789" s="12">
        <f t="shared" si="55"/>
        <v>100</v>
      </c>
      <c r="J789" s="26"/>
    </row>
    <row r="790" spans="1:10" ht="31.5" customHeight="1">
      <c r="A790" s="168" t="s">
        <v>299</v>
      </c>
      <c r="B790" s="169"/>
      <c r="C790" s="27" t="s">
        <v>203</v>
      </c>
      <c r="D790" s="27" t="s">
        <v>59</v>
      </c>
      <c r="E790" s="27" t="s">
        <v>300</v>
      </c>
      <c r="F790" s="27"/>
      <c r="G790" s="28">
        <f>G791</f>
        <v>378.8</v>
      </c>
      <c r="H790" s="28">
        <f>H791</f>
        <v>378.8</v>
      </c>
      <c r="I790" s="12">
        <f t="shared" si="55"/>
        <v>100</v>
      </c>
      <c r="J790" s="26"/>
    </row>
    <row r="791" spans="1:10" ht="63" customHeight="1">
      <c r="A791" s="168" t="s">
        <v>301</v>
      </c>
      <c r="B791" s="169"/>
      <c r="C791" s="27" t="s">
        <v>203</v>
      </c>
      <c r="D791" s="27" t="s">
        <v>59</v>
      </c>
      <c r="E791" s="27" t="s">
        <v>302</v>
      </c>
      <c r="F791" s="27"/>
      <c r="G791" s="28">
        <f>G792+G795+G798+G801</f>
        <v>378.8</v>
      </c>
      <c r="H791" s="28">
        <f>H792+H795+H798+H801</f>
        <v>378.8</v>
      </c>
      <c r="I791" s="12">
        <f t="shared" si="55"/>
        <v>100</v>
      </c>
      <c r="J791" s="26"/>
    </row>
    <row r="792" spans="1:10" ht="78.75" customHeight="1">
      <c r="A792" s="168" t="s">
        <v>303</v>
      </c>
      <c r="B792" s="169"/>
      <c r="C792" s="27" t="s">
        <v>203</v>
      </c>
      <c r="D792" s="27" t="s">
        <v>59</v>
      </c>
      <c r="E792" s="27" t="s">
        <v>304</v>
      </c>
      <c r="F792" s="27"/>
      <c r="G792" s="28">
        <f>G793</f>
        <v>180</v>
      </c>
      <c r="H792" s="28">
        <f>H793</f>
        <v>180</v>
      </c>
      <c r="I792" s="12">
        <f t="shared" si="55"/>
        <v>100</v>
      </c>
      <c r="J792" s="26"/>
    </row>
    <row r="793" spans="1:10" ht="47.25" customHeight="1">
      <c r="A793" s="168" t="s">
        <v>33</v>
      </c>
      <c r="B793" s="169"/>
      <c r="C793" s="27" t="s">
        <v>203</v>
      </c>
      <c r="D793" s="27" t="s">
        <v>59</v>
      </c>
      <c r="E793" s="27" t="s">
        <v>304</v>
      </c>
      <c r="F793" s="27" t="s">
        <v>34</v>
      </c>
      <c r="G793" s="28">
        <f>G794</f>
        <v>180</v>
      </c>
      <c r="H793" s="28">
        <f>H794</f>
        <v>180</v>
      </c>
      <c r="I793" s="12">
        <f t="shared" si="55"/>
        <v>100</v>
      </c>
      <c r="J793" s="26"/>
    </row>
    <row r="794" spans="1:10" ht="15" customHeight="1">
      <c r="A794" s="168" t="s">
        <v>35</v>
      </c>
      <c r="B794" s="169"/>
      <c r="C794" s="27" t="s">
        <v>203</v>
      </c>
      <c r="D794" s="27" t="s">
        <v>59</v>
      </c>
      <c r="E794" s="27" t="s">
        <v>304</v>
      </c>
      <c r="F794" s="27" t="s">
        <v>36</v>
      </c>
      <c r="G794" s="28">
        <f>'Прил 4'!H690</f>
        <v>180</v>
      </c>
      <c r="H794" s="28">
        <f>'Прил 4'!I690</f>
        <v>180</v>
      </c>
      <c r="I794" s="12">
        <f t="shared" si="55"/>
        <v>100</v>
      </c>
      <c r="J794" s="26"/>
    </row>
    <row r="795" spans="1:10" ht="31.5" customHeight="1">
      <c r="A795" s="168" t="s">
        <v>307</v>
      </c>
      <c r="B795" s="169"/>
      <c r="C795" s="27" t="s">
        <v>203</v>
      </c>
      <c r="D795" s="27" t="s">
        <v>59</v>
      </c>
      <c r="E795" s="27" t="s">
        <v>308</v>
      </c>
      <c r="F795" s="27"/>
      <c r="G795" s="28">
        <v>33.6</v>
      </c>
      <c r="H795" s="28">
        <v>33.6</v>
      </c>
      <c r="I795" s="12">
        <f t="shared" si="55"/>
        <v>100</v>
      </c>
      <c r="J795" s="26"/>
    </row>
    <row r="796" spans="1:10" ht="47.25" customHeight="1">
      <c r="A796" s="168" t="s">
        <v>33</v>
      </c>
      <c r="B796" s="169"/>
      <c r="C796" s="27" t="s">
        <v>203</v>
      </c>
      <c r="D796" s="27" t="s">
        <v>59</v>
      </c>
      <c r="E796" s="27" t="s">
        <v>308</v>
      </c>
      <c r="F796" s="27" t="s">
        <v>34</v>
      </c>
      <c r="G796" s="28">
        <v>33.6</v>
      </c>
      <c r="H796" s="28">
        <v>33.6</v>
      </c>
      <c r="I796" s="12">
        <f t="shared" si="55"/>
        <v>100</v>
      </c>
      <c r="J796" s="26"/>
    </row>
    <row r="797" spans="1:10" ht="17.25" customHeight="1">
      <c r="A797" s="168" t="s">
        <v>35</v>
      </c>
      <c r="B797" s="169"/>
      <c r="C797" s="27" t="s">
        <v>203</v>
      </c>
      <c r="D797" s="27" t="s">
        <v>59</v>
      </c>
      <c r="E797" s="27" t="s">
        <v>308</v>
      </c>
      <c r="F797" s="27" t="s">
        <v>36</v>
      </c>
      <c r="G797" s="28">
        <v>33.6</v>
      </c>
      <c r="H797" s="28">
        <v>33.6</v>
      </c>
      <c r="I797" s="12">
        <f t="shared" si="55"/>
        <v>100</v>
      </c>
      <c r="J797" s="26"/>
    </row>
    <row r="798" spans="1:10" ht="30.75" customHeight="1">
      <c r="A798" s="168" t="s">
        <v>309</v>
      </c>
      <c r="B798" s="169"/>
      <c r="C798" s="27" t="s">
        <v>203</v>
      </c>
      <c r="D798" s="27" t="s">
        <v>59</v>
      </c>
      <c r="E798" s="27" t="s">
        <v>310</v>
      </c>
      <c r="F798" s="27"/>
      <c r="G798" s="28">
        <f>G799</f>
        <v>66.9</v>
      </c>
      <c r="H798" s="28">
        <f>H799</f>
        <v>66.9</v>
      </c>
      <c r="I798" s="12">
        <f t="shared" si="55"/>
        <v>100</v>
      </c>
      <c r="J798" s="26"/>
    </row>
    <row r="799" spans="1:10" ht="47.25" customHeight="1">
      <c r="A799" s="168" t="s">
        <v>33</v>
      </c>
      <c r="B799" s="169"/>
      <c r="C799" s="27" t="s">
        <v>203</v>
      </c>
      <c r="D799" s="27" t="s">
        <v>59</v>
      </c>
      <c r="E799" s="27" t="s">
        <v>310</v>
      </c>
      <c r="F799" s="27" t="s">
        <v>34</v>
      </c>
      <c r="G799" s="28">
        <f>G800</f>
        <v>66.9</v>
      </c>
      <c r="H799" s="28">
        <f>H800</f>
        <v>66.9</v>
      </c>
      <c r="I799" s="12">
        <f t="shared" si="55"/>
        <v>100</v>
      </c>
      <c r="J799" s="26"/>
    </row>
    <row r="800" spans="1:10" ht="15" customHeight="1">
      <c r="A800" s="168" t="s">
        <v>35</v>
      </c>
      <c r="B800" s="169"/>
      <c r="C800" s="27" t="s">
        <v>203</v>
      </c>
      <c r="D800" s="27" t="s">
        <v>59</v>
      </c>
      <c r="E800" s="27" t="s">
        <v>310</v>
      </c>
      <c r="F800" s="27" t="s">
        <v>36</v>
      </c>
      <c r="G800" s="28">
        <f>'Прил 4'!H696</f>
        <v>66.9</v>
      </c>
      <c r="H800" s="28">
        <f>'Прил 4'!I696</f>
        <v>66.9</v>
      </c>
      <c r="I800" s="12">
        <f t="shared" si="55"/>
        <v>100</v>
      </c>
      <c r="J800" s="26"/>
    </row>
    <row r="801" spans="1:10" ht="48" customHeight="1">
      <c r="A801" s="168" t="s">
        <v>311</v>
      </c>
      <c r="B801" s="169"/>
      <c r="C801" s="27" t="s">
        <v>203</v>
      </c>
      <c r="D801" s="27" t="s">
        <v>59</v>
      </c>
      <c r="E801" s="27" t="s">
        <v>312</v>
      </c>
      <c r="F801" s="27"/>
      <c r="G801" s="28">
        <f>G802</f>
        <v>98.3</v>
      </c>
      <c r="H801" s="28">
        <f>H802</f>
        <v>98.3</v>
      </c>
      <c r="I801" s="12">
        <f t="shared" si="55"/>
        <v>100</v>
      </c>
      <c r="J801" s="26"/>
    </row>
    <row r="802" spans="1:10" ht="47.25" customHeight="1">
      <c r="A802" s="168" t="s">
        <v>33</v>
      </c>
      <c r="B802" s="169"/>
      <c r="C802" s="27" t="s">
        <v>203</v>
      </c>
      <c r="D802" s="27" t="s">
        <v>59</v>
      </c>
      <c r="E802" s="27" t="s">
        <v>312</v>
      </c>
      <c r="F802" s="27" t="s">
        <v>34</v>
      </c>
      <c r="G802" s="28">
        <f>G803</f>
        <v>98.3</v>
      </c>
      <c r="H802" s="28">
        <f>H803</f>
        <v>98.3</v>
      </c>
      <c r="I802" s="12">
        <f t="shared" si="55"/>
        <v>100</v>
      </c>
      <c r="J802" s="26"/>
    </row>
    <row r="803" spans="1:10" ht="15" customHeight="1">
      <c r="A803" s="168" t="s">
        <v>35</v>
      </c>
      <c r="B803" s="169"/>
      <c r="C803" s="27" t="s">
        <v>203</v>
      </c>
      <c r="D803" s="27" t="s">
        <v>59</v>
      </c>
      <c r="E803" s="27" t="s">
        <v>312</v>
      </c>
      <c r="F803" s="27" t="s">
        <v>36</v>
      </c>
      <c r="G803" s="28">
        <f>'Прил 4'!H699</f>
        <v>98.3</v>
      </c>
      <c r="H803" s="28">
        <f>'Прил 4'!I699</f>
        <v>98.3</v>
      </c>
      <c r="I803" s="12">
        <f t="shared" si="55"/>
        <v>100</v>
      </c>
      <c r="J803" s="26"/>
    </row>
    <row r="804" spans="1:10" ht="47.25" customHeight="1">
      <c r="A804" s="168" t="s">
        <v>331</v>
      </c>
      <c r="B804" s="169"/>
      <c r="C804" s="27" t="s">
        <v>203</v>
      </c>
      <c r="D804" s="27" t="s">
        <v>59</v>
      </c>
      <c r="E804" s="27" t="s">
        <v>332</v>
      </c>
      <c r="F804" s="27"/>
      <c r="G804" s="28">
        <f>G805+G812</f>
        <v>4516.700000000001</v>
      </c>
      <c r="H804" s="28">
        <f>H805+H812</f>
        <v>3162.3</v>
      </c>
      <c r="I804" s="12">
        <f t="shared" si="55"/>
        <v>70.01350543538423</v>
      </c>
      <c r="J804" s="26"/>
    </row>
    <row r="805" spans="1:10" ht="51" customHeight="1">
      <c r="A805" s="168" t="s">
        <v>333</v>
      </c>
      <c r="B805" s="169"/>
      <c r="C805" s="27" t="s">
        <v>203</v>
      </c>
      <c r="D805" s="27" t="s">
        <v>59</v>
      </c>
      <c r="E805" s="27" t="s">
        <v>334</v>
      </c>
      <c r="F805" s="27"/>
      <c r="G805" s="28">
        <f>G806+G809</f>
        <v>922.4000000000001</v>
      </c>
      <c r="H805" s="28">
        <f>H806+H809</f>
        <v>922.3</v>
      </c>
      <c r="I805" s="12">
        <f t="shared" si="55"/>
        <v>99.989158716392</v>
      </c>
      <c r="J805" s="26"/>
    </row>
    <row r="806" spans="1:10" ht="15" customHeight="1">
      <c r="A806" s="168" t="s">
        <v>337</v>
      </c>
      <c r="B806" s="169"/>
      <c r="C806" s="27" t="s">
        <v>203</v>
      </c>
      <c r="D806" s="27" t="s">
        <v>59</v>
      </c>
      <c r="E806" s="27" t="s">
        <v>338</v>
      </c>
      <c r="F806" s="27"/>
      <c r="G806" s="28">
        <f>G807</f>
        <v>362.8</v>
      </c>
      <c r="H806" s="28">
        <f>H807</f>
        <v>362.8</v>
      </c>
      <c r="I806" s="12">
        <f t="shared" si="55"/>
        <v>100</v>
      </c>
      <c r="J806" s="26"/>
    </row>
    <row r="807" spans="1:10" ht="47.25" customHeight="1">
      <c r="A807" s="168" t="s">
        <v>33</v>
      </c>
      <c r="B807" s="169"/>
      <c r="C807" s="27" t="s">
        <v>203</v>
      </c>
      <c r="D807" s="27" t="s">
        <v>59</v>
      </c>
      <c r="E807" s="27" t="s">
        <v>338</v>
      </c>
      <c r="F807" s="27" t="s">
        <v>34</v>
      </c>
      <c r="G807" s="28">
        <f>G808</f>
        <v>362.8</v>
      </c>
      <c r="H807" s="28">
        <f>H808</f>
        <v>362.8</v>
      </c>
      <c r="I807" s="12">
        <f t="shared" si="55"/>
        <v>100</v>
      </c>
      <c r="J807" s="26"/>
    </row>
    <row r="808" spans="1:10" ht="15" customHeight="1">
      <c r="A808" s="168" t="s">
        <v>35</v>
      </c>
      <c r="B808" s="169"/>
      <c r="C808" s="27" t="s">
        <v>203</v>
      </c>
      <c r="D808" s="27" t="s">
        <v>59</v>
      </c>
      <c r="E808" s="27" t="s">
        <v>338</v>
      </c>
      <c r="F808" s="27" t="s">
        <v>36</v>
      </c>
      <c r="G808" s="28">
        <f>'Прил 4'!H704</f>
        <v>362.8</v>
      </c>
      <c r="H808" s="28">
        <f>'Прил 4'!I704</f>
        <v>362.8</v>
      </c>
      <c r="I808" s="12">
        <f t="shared" si="55"/>
        <v>100</v>
      </c>
      <c r="J808" s="26"/>
    </row>
    <row r="809" spans="1:10" ht="33" customHeight="1">
      <c r="A809" s="168" t="s">
        <v>339</v>
      </c>
      <c r="B809" s="169"/>
      <c r="C809" s="27" t="s">
        <v>203</v>
      </c>
      <c r="D809" s="27" t="s">
        <v>59</v>
      </c>
      <c r="E809" s="27" t="s">
        <v>340</v>
      </c>
      <c r="F809" s="27"/>
      <c r="G809" s="28">
        <f>G810</f>
        <v>559.6</v>
      </c>
      <c r="H809" s="28">
        <f>H810</f>
        <v>559.5</v>
      </c>
      <c r="I809" s="12">
        <f t="shared" si="55"/>
        <v>99.98213009292351</v>
      </c>
      <c r="J809" s="26"/>
    </row>
    <row r="810" spans="1:10" ht="47.25" customHeight="1">
      <c r="A810" s="168" t="s">
        <v>33</v>
      </c>
      <c r="B810" s="169"/>
      <c r="C810" s="27" t="s">
        <v>203</v>
      </c>
      <c r="D810" s="27" t="s">
        <v>59</v>
      </c>
      <c r="E810" s="27" t="s">
        <v>340</v>
      </c>
      <c r="F810" s="27" t="s">
        <v>34</v>
      </c>
      <c r="G810" s="28">
        <f>G811</f>
        <v>559.6</v>
      </c>
      <c r="H810" s="28">
        <f>H811</f>
        <v>559.5</v>
      </c>
      <c r="I810" s="12">
        <f t="shared" si="55"/>
        <v>99.98213009292351</v>
      </c>
      <c r="J810" s="26"/>
    </row>
    <row r="811" spans="1:10" ht="15" customHeight="1">
      <c r="A811" s="168" t="s">
        <v>35</v>
      </c>
      <c r="B811" s="169"/>
      <c r="C811" s="27" t="s">
        <v>203</v>
      </c>
      <c r="D811" s="27" t="s">
        <v>59</v>
      </c>
      <c r="E811" s="27" t="s">
        <v>340</v>
      </c>
      <c r="F811" s="27" t="s">
        <v>36</v>
      </c>
      <c r="G811" s="28">
        <f>'Прил 4'!H707</f>
        <v>559.6</v>
      </c>
      <c r="H811" s="28">
        <f>'Прил 4'!I707</f>
        <v>559.5</v>
      </c>
      <c r="I811" s="12">
        <f t="shared" si="55"/>
        <v>99.98213009292351</v>
      </c>
      <c r="J811" s="26"/>
    </row>
    <row r="812" spans="1:10" ht="50.25" customHeight="1">
      <c r="A812" s="168" t="s">
        <v>341</v>
      </c>
      <c r="B812" s="169"/>
      <c r="C812" s="27" t="s">
        <v>203</v>
      </c>
      <c r="D812" s="27" t="s">
        <v>59</v>
      </c>
      <c r="E812" s="27" t="s">
        <v>342</v>
      </c>
      <c r="F812" s="27"/>
      <c r="G812" s="28">
        <f aca="true" t="shared" si="57" ref="G812:H814">G813</f>
        <v>3594.3</v>
      </c>
      <c r="H812" s="28">
        <f t="shared" si="57"/>
        <v>2240</v>
      </c>
      <c r="I812" s="12">
        <f t="shared" si="55"/>
        <v>62.320896975767184</v>
      </c>
      <c r="J812" s="26"/>
    </row>
    <row r="813" spans="1:10" ht="49.5" customHeight="1">
      <c r="A813" s="168" t="s">
        <v>343</v>
      </c>
      <c r="B813" s="169"/>
      <c r="C813" s="27" t="s">
        <v>203</v>
      </c>
      <c r="D813" s="27" t="s">
        <v>59</v>
      </c>
      <c r="E813" s="27" t="s">
        <v>344</v>
      </c>
      <c r="F813" s="27"/>
      <c r="G813" s="28">
        <f t="shared" si="57"/>
        <v>3594.3</v>
      </c>
      <c r="H813" s="28">
        <f t="shared" si="57"/>
        <v>2240</v>
      </c>
      <c r="I813" s="12">
        <f t="shared" si="55"/>
        <v>62.320896975767184</v>
      </c>
      <c r="J813" s="26"/>
    </row>
    <row r="814" spans="1:10" ht="47.25" customHeight="1">
      <c r="A814" s="168" t="s">
        <v>33</v>
      </c>
      <c r="B814" s="169"/>
      <c r="C814" s="27" t="s">
        <v>203</v>
      </c>
      <c r="D814" s="27" t="s">
        <v>59</v>
      </c>
      <c r="E814" s="27" t="s">
        <v>344</v>
      </c>
      <c r="F814" s="27" t="s">
        <v>34</v>
      </c>
      <c r="G814" s="28">
        <f t="shared" si="57"/>
        <v>3594.3</v>
      </c>
      <c r="H814" s="28">
        <f t="shared" si="57"/>
        <v>2240</v>
      </c>
      <c r="I814" s="12">
        <f t="shared" si="55"/>
        <v>62.320896975767184</v>
      </c>
      <c r="J814" s="26"/>
    </row>
    <row r="815" spans="1:10" ht="15" customHeight="1">
      <c r="A815" s="168" t="s">
        <v>35</v>
      </c>
      <c r="B815" s="169"/>
      <c r="C815" s="27" t="s">
        <v>203</v>
      </c>
      <c r="D815" s="27" t="s">
        <v>59</v>
      </c>
      <c r="E815" s="27" t="s">
        <v>344</v>
      </c>
      <c r="F815" s="27" t="s">
        <v>36</v>
      </c>
      <c r="G815" s="28">
        <f>'Прил 4'!H711</f>
        <v>3594.3</v>
      </c>
      <c r="H815" s="28">
        <f>'Прил 4'!I711</f>
        <v>2240</v>
      </c>
      <c r="I815" s="12">
        <f t="shared" si="55"/>
        <v>62.320896975767184</v>
      </c>
      <c r="J815" s="26"/>
    </row>
    <row r="816" spans="1:10" ht="31.5" customHeight="1">
      <c r="A816" s="168" t="s">
        <v>538</v>
      </c>
      <c r="B816" s="169"/>
      <c r="C816" s="27" t="s">
        <v>203</v>
      </c>
      <c r="D816" s="27" t="s">
        <v>59</v>
      </c>
      <c r="E816" s="27" t="s">
        <v>539</v>
      </c>
      <c r="F816" s="27"/>
      <c r="G816" s="28">
        <f aca="true" t="shared" si="58" ref="G816:H818">G817</f>
        <v>136.6</v>
      </c>
      <c r="H816" s="28">
        <f t="shared" si="58"/>
        <v>136.6</v>
      </c>
      <c r="I816" s="12">
        <f t="shared" si="55"/>
        <v>100</v>
      </c>
      <c r="J816" s="26"/>
    </row>
    <row r="817" spans="1:10" ht="31.5" customHeight="1">
      <c r="A817" s="168" t="s">
        <v>540</v>
      </c>
      <c r="B817" s="169"/>
      <c r="C817" s="27" t="s">
        <v>203</v>
      </c>
      <c r="D817" s="27" t="s">
        <v>59</v>
      </c>
      <c r="E817" s="27" t="s">
        <v>541</v>
      </c>
      <c r="F817" s="27"/>
      <c r="G817" s="28">
        <f t="shared" si="58"/>
        <v>136.6</v>
      </c>
      <c r="H817" s="28">
        <f t="shared" si="58"/>
        <v>136.6</v>
      </c>
      <c r="I817" s="12">
        <f t="shared" si="55"/>
        <v>100</v>
      </c>
      <c r="J817" s="26"/>
    </row>
    <row r="818" spans="1:10" ht="47.25" customHeight="1">
      <c r="A818" s="168" t="s">
        <v>33</v>
      </c>
      <c r="B818" s="169"/>
      <c r="C818" s="27" t="s">
        <v>203</v>
      </c>
      <c r="D818" s="27" t="s">
        <v>59</v>
      </c>
      <c r="E818" s="27" t="s">
        <v>541</v>
      </c>
      <c r="F818" s="27" t="s">
        <v>34</v>
      </c>
      <c r="G818" s="28">
        <f t="shared" si="58"/>
        <v>136.6</v>
      </c>
      <c r="H818" s="28">
        <f t="shared" si="58"/>
        <v>136.6</v>
      </c>
      <c r="I818" s="12">
        <f t="shared" si="55"/>
        <v>100</v>
      </c>
      <c r="J818" s="26"/>
    </row>
    <row r="819" spans="1:10" ht="15" customHeight="1">
      <c r="A819" s="168" t="s">
        <v>35</v>
      </c>
      <c r="B819" s="169"/>
      <c r="C819" s="27" t="s">
        <v>203</v>
      </c>
      <c r="D819" s="27" t="s">
        <v>59</v>
      </c>
      <c r="E819" s="27" t="s">
        <v>541</v>
      </c>
      <c r="F819" s="27" t="s">
        <v>36</v>
      </c>
      <c r="G819" s="28">
        <f>'Прил 4'!H715</f>
        <v>136.6</v>
      </c>
      <c r="H819" s="28">
        <f>'Прил 4'!I715</f>
        <v>136.6</v>
      </c>
      <c r="I819" s="12">
        <f t="shared" si="55"/>
        <v>100</v>
      </c>
      <c r="J819" s="26"/>
    </row>
    <row r="820" spans="1:10" ht="15.75" customHeight="1">
      <c r="A820" s="166" t="s">
        <v>492</v>
      </c>
      <c r="B820" s="167"/>
      <c r="C820" s="24" t="s">
        <v>260</v>
      </c>
      <c r="D820" s="10" t="s">
        <v>583</v>
      </c>
      <c r="E820" s="24"/>
      <c r="F820" s="24"/>
      <c r="G820" s="25">
        <f aca="true" t="shared" si="59" ref="G820:H824">G821</f>
        <v>7317.9</v>
      </c>
      <c r="H820" s="25">
        <f t="shared" si="59"/>
        <v>7317.9</v>
      </c>
      <c r="I820" s="9">
        <f t="shared" si="55"/>
        <v>100</v>
      </c>
      <c r="J820" s="26"/>
    </row>
    <row r="821" spans="1:10" ht="15.75" customHeight="1">
      <c r="A821" s="166" t="s">
        <v>493</v>
      </c>
      <c r="B821" s="167"/>
      <c r="C821" s="24" t="s">
        <v>260</v>
      </c>
      <c r="D821" s="24" t="s">
        <v>123</v>
      </c>
      <c r="E821" s="24"/>
      <c r="F821" s="24"/>
      <c r="G821" s="25">
        <f t="shared" si="59"/>
        <v>7317.9</v>
      </c>
      <c r="H821" s="25">
        <f t="shared" si="59"/>
        <v>7317.9</v>
      </c>
      <c r="I821" s="9">
        <f t="shared" si="55"/>
        <v>100</v>
      </c>
      <c r="J821" s="26"/>
    </row>
    <row r="822" spans="1:10" ht="31.5" customHeight="1">
      <c r="A822" s="168" t="s">
        <v>494</v>
      </c>
      <c r="B822" s="169"/>
      <c r="C822" s="27" t="s">
        <v>260</v>
      </c>
      <c r="D822" s="27" t="s">
        <v>123</v>
      </c>
      <c r="E822" s="27" t="s">
        <v>495</v>
      </c>
      <c r="F822" s="27"/>
      <c r="G822" s="28">
        <f t="shared" si="59"/>
        <v>7317.9</v>
      </c>
      <c r="H822" s="28">
        <f t="shared" si="59"/>
        <v>7317.9</v>
      </c>
      <c r="I822" s="12">
        <f t="shared" si="55"/>
        <v>100</v>
      </c>
      <c r="J822" s="26"/>
    </row>
    <row r="823" spans="1:10" ht="30.75" customHeight="1">
      <c r="A823" s="168" t="s">
        <v>481</v>
      </c>
      <c r="B823" s="169"/>
      <c r="C823" s="27" t="s">
        <v>260</v>
      </c>
      <c r="D823" s="27" t="s">
        <v>123</v>
      </c>
      <c r="E823" s="27" t="s">
        <v>496</v>
      </c>
      <c r="F823" s="27"/>
      <c r="G823" s="28">
        <f t="shared" si="59"/>
        <v>7317.9</v>
      </c>
      <c r="H823" s="28">
        <f t="shared" si="59"/>
        <v>7317.9</v>
      </c>
      <c r="I823" s="12">
        <f t="shared" si="55"/>
        <v>100</v>
      </c>
      <c r="J823" s="26"/>
    </row>
    <row r="824" spans="1:10" ht="47.25" customHeight="1">
      <c r="A824" s="168" t="s">
        <v>33</v>
      </c>
      <c r="B824" s="169"/>
      <c r="C824" s="27" t="s">
        <v>260</v>
      </c>
      <c r="D824" s="27" t="s">
        <v>123</v>
      </c>
      <c r="E824" s="27" t="s">
        <v>496</v>
      </c>
      <c r="F824" s="27" t="s">
        <v>34</v>
      </c>
      <c r="G824" s="28">
        <f t="shared" si="59"/>
        <v>7317.9</v>
      </c>
      <c r="H824" s="28">
        <f t="shared" si="59"/>
        <v>7317.9</v>
      </c>
      <c r="I824" s="12">
        <f t="shared" si="55"/>
        <v>100</v>
      </c>
      <c r="J824" s="26"/>
    </row>
    <row r="825" spans="1:10" ht="18" customHeight="1">
      <c r="A825" s="168" t="s">
        <v>497</v>
      </c>
      <c r="B825" s="169"/>
      <c r="C825" s="27" t="s">
        <v>260</v>
      </c>
      <c r="D825" s="27" t="s">
        <v>123</v>
      </c>
      <c r="E825" s="27" t="s">
        <v>496</v>
      </c>
      <c r="F825" s="27" t="s">
        <v>498</v>
      </c>
      <c r="G825" s="28">
        <f>'Прил 4'!H309</f>
        <v>7317.9</v>
      </c>
      <c r="H825" s="28">
        <f>'Прил 4'!I309</f>
        <v>7317.9</v>
      </c>
      <c r="I825" s="12">
        <f t="shared" si="55"/>
        <v>100</v>
      </c>
      <c r="J825" s="26"/>
    </row>
  </sheetData>
  <sheetProtection/>
  <mergeCells count="826">
    <mergeCell ref="A1:A4"/>
    <mergeCell ref="B1:G1"/>
    <mergeCell ref="B2:G2"/>
    <mergeCell ref="B4:G4"/>
    <mergeCell ref="A10:B10"/>
    <mergeCell ref="B3:I3"/>
    <mergeCell ref="A6:G6"/>
    <mergeCell ref="A7:B7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19:B819"/>
    <mergeCell ref="A820:B820"/>
    <mergeCell ref="A809:B809"/>
    <mergeCell ref="A810:B810"/>
    <mergeCell ref="A811:B811"/>
    <mergeCell ref="A812:B812"/>
    <mergeCell ref="A813:B813"/>
    <mergeCell ref="A814:B814"/>
    <mergeCell ref="A821:B821"/>
    <mergeCell ref="A822:B822"/>
    <mergeCell ref="A823:B823"/>
    <mergeCell ref="A824:B824"/>
    <mergeCell ref="A825:B825"/>
    <mergeCell ref="A5:I5"/>
    <mergeCell ref="A815:B815"/>
    <mergeCell ref="A816:B816"/>
    <mergeCell ref="A817:B817"/>
    <mergeCell ref="A818:B818"/>
  </mergeCells>
  <printOptions/>
  <pageMargins left="0.3937007874015748" right="0.3937007874015748" top="0.3937007874015748" bottom="0.3937007874015748" header="0" footer="0.5118110236220472"/>
  <pageSetup fitToHeight="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6"/>
  <sheetViews>
    <sheetView zoomScalePageLayoutView="0" workbookViewId="0" topLeftCell="A1">
      <selection activeCell="I746" sqref="I746:I755"/>
    </sheetView>
  </sheetViews>
  <sheetFormatPr defaultColWidth="9.140625" defaultRowHeight="15"/>
  <cols>
    <col min="1" max="1" width="44.28125" style="6" customWidth="1"/>
    <col min="2" max="2" width="4.7109375" style="6" customWidth="1"/>
    <col min="3" max="4" width="3.7109375" style="6" customWidth="1"/>
    <col min="5" max="5" width="15.28125" style="6" customWidth="1"/>
    <col min="6" max="6" width="3.57421875" style="6" customWidth="1"/>
    <col min="7" max="7" width="1.28515625" style="6" customWidth="1"/>
    <col min="8" max="8" width="11.8515625" style="6" customWidth="1"/>
    <col min="9" max="9" width="12.8515625" style="6" customWidth="1"/>
    <col min="10" max="10" width="12.8515625" style="15" customWidth="1"/>
    <col min="11" max="11" width="8.8515625" style="15" customWidth="1"/>
    <col min="12" max="12" width="17.28125" style="15" customWidth="1"/>
    <col min="13" max="13" width="16.7109375" style="15" customWidth="1"/>
    <col min="14" max="14" width="8.8515625" style="15" customWidth="1"/>
    <col min="15" max="16384" width="8.8515625" style="6" customWidth="1"/>
  </cols>
  <sheetData>
    <row r="1" spans="1:10" ht="18.75" customHeight="1">
      <c r="A1" s="14"/>
      <c r="B1" s="14"/>
      <c r="C1" s="162" t="s">
        <v>377</v>
      </c>
      <c r="D1" s="162"/>
      <c r="E1" s="162"/>
      <c r="F1" s="179"/>
      <c r="G1" s="162"/>
      <c r="H1" s="162"/>
      <c r="I1" s="162"/>
      <c r="J1" s="14"/>
    </row>
    <row r="2" spans="1:10" ht="57.75" customHeight="1">
      <c r="A2" s="14"/>
      <c r="B2" s="162" t="str">
        <f>Прил_3!B3</f>
        <v>к решению Собрания представителей Сусуманского муниципального округа Магаданской области "Об исполнении бюджета муниципального образования "Сусуманский муниципальный округ Магаданской области" за 2023 год"
</v>
      </c>
      <c r="C2" s="179"/>
      <c r="D2" s="179"/>
      <c r="E2" s="179"/>
      <c r="F2" s="179"/>
      <c r="G2" s="179"/>
      <c r="H2" s="179"/>
      <c r="I2" s="180"/>
      <c r="J2" s="180"/>
    </row>
    <row r="3" spans="1:10" ht="5.25" customHeight="1">
      <c r="A3" s="14"/>
      <c r="B3" s="179"/>
      <c r="C3" s="179"/>
      <c r="D3" s="179"/>
      <c r="E3" s="179"/>
      <c r="F3" s="179"/>
      <c r="G3" s="179"/>
      <c r="H3" s="179"/>
      <c r="I3" s="180"/>
      <c r="J3" s="180"/>
    </row>
    <row r="4" spans="1:10" ht="18.75" customHeight="1">
      <c r="A4" s="14"/>
      <c r="B4" s="14"/>
      <c r="C4" s="162" t="str">
        <f>'Прил.2'!C3</f>
        <v>от  05.2024 г. №  </v>
      </c>
      <c r="D4" s="182"/>
      <c r="E4" s="182"/>
      <c r="F4" s="182"/>
      <c r="G4" s="182"/>
      <c r="H4" s="14"/>
      <c r="I4" s="14"/>
      <c r="J4" s="14"/>
    </row>
    <row r="5" spans="1:10" ht="57" customHeight="1">
      <c r="A5" s="164" t="s">
        <v>672</v>
      </c>
      <c r="B5" s="164"/>
      <c r="C5" s="164"/>
      <c r="D5" s="164"/>
      <c r="E5" s="164"/>
      <c r="F5" s="164"/>
      <c r="G5" s="164"/>
      <c r="H5" s="164"/>
      <c r="I5" s="181"/>
      <c r="J5" s="181"/>
    </row>
    <row r="6" spans="1:10" ht="17.25" customHeight="1">
      <c r="A6" s="158" t="s">
        <v>378</v>
      </c>
      <c r="B6" s="158"/>
      <c r="C6" s="158"/>
      <c r="D6" s="158"/>
      <c r="E6" s="158"/>
      <c r="F6" s="158"/>
      <c r="G6" s="158"/>
      <c r="H6" s="158"/>
      <c r="I6" s="17"/>
      <c r="J6" s="17"/>
    </row>
    <row r="7" spans="1:14" s="112" customFormat="1" ht="19.5" customHeight="1">
      <c r="A7" s="191" t="s">
        <v>2</v>
      </c>
      <c r="B7" s="191" t="s">
        <v>7</v>
      </c>
      <c r="C7" s="191" t="s">
        <v>4</v>
      </c>
      <c r="D7" s="191" t="s">
        <v>5</v>
      </c>
      <c r="E7" s="191" t="s">
        <v>3</v>
      </c>
      <c r="F7" s="193" t="s">
        <v>6</v>
      </c>
      <c r="G7" s="194"/>
      <c r="H7" s="183" t="s">
        <v>587</v>
      </c>
      <c r="I7" s="185" t="s">
        <v>643</v>
      </c>
      <c r="J7" s="177" t="s">
        <v>600</v>
      </c>
      <c r="K7" s="111"/>
      <c r="L7" s="111"/>
      <c r="M7" s="111"/>
      <c r="N7" s="111"/>
    </row>
    <row r="8" spans="1:14" s="112" customFormat="1" ht="36" customHeight="1">
      <c r="A8" s="192"/>
      <c r="B8" s="192"/>
      <c r="C8" s="192"/>
      <c r="D8" s="192"/>
      <c r="E8" s="192"/>
      <c r="F8" s="195"/>
      <c r="G8" s="196"/>
      <c r="H8" s="184"/>
      <c r="I8" s="186"/>
      <c r="J8" s="178"/>
      <c r="K8" s="111"/>
      <c r="L8" s="111"/>
      <c r="M8" s="111"/>
      <c r="N8" s="111"/>
    </row>
    <row r="9" spans="1:13" ht="17.25" customHeight="1">
      <c r="A9" s="19" t="s">
        <v>8</v>
      </c>
      <c r="B9" s="8"/>
      <c r="C9" s="8"/>
      <c r="D9" s="8"/>
      <c r="E9" s="8"/>
      <c r="F9" s="189"/>
      <c r="G9" s="190"/>
      <c r="H9" s="29">
        <f>H10+H200+H243+H260+H310+H523+H717+H889</f>
        <v>1170375</v>
      </c>
      <c r="I9" s="29">
        <f>I10+I200+I243+I260+I310+I523+I717+I889</f>
        <v>1107668.8</v>
      </c>
      <c r="J9" s="29">
        <f>I9/H9*100</f>
        <v>94.64221296592973</v>
      </c>
      <c r="K9" s="18"/>
      <c r="L9" s="119"/>
      <c r="M9" s="116"/>
    </row>
    <row r="10" spans="1:13" ht="46.5">
      <c r="A10" s="19" t="s">
        <v>99</v>
      </c>
      <c r="B10" s="8" t="s">
        <v>100</v>
      </c>
      <c r="C10" s="8"/>
      <c r="D10" s="8"/>
      <c r="E10" s="8"/>
      <c r="F10" s="189"/>
      <c r="G10" s="190"/>
      <c r="H10" s="9">
        <f>H11+H99+H106+H126+H138+H150+H159</f>
        <v>183573.89999999997</v>
      </c>
      <c r="I10" s="9">
        <f>I11+I99+I106+I126+I138+I150+I159</f>
        <v>148875.80000000002</v>
      </c>
      <c r="J10" s="29">
        <f aca="true" t="shared" si="0" ref="J10:J73">I10/H10*100</f>
        <v>81.09856575471788</v>
      </c>
      <c r="K10" s="18"/>
      <c r="M10" s="18"/>
    </row>
    <row r="11" spans="1:14" s="115" customFormat="1" ht="18.75" customHeight="1">
      <c r="A11" s="19" t="s">
        <v>105</v>
      </c>
      <c r="B11" s="8" t="s">
        <v>100</v>
      </c>
      <c r="C11" s="8" t="s">
        <v>32</v>
      </c>
      <c r="D11" s="10" t="s">
        <v>583</v>
      </c>
      <c r="E11" s="8"/>
      <c r="F11" s="189"/>
      <c r="G11" s="190"/>
      <c r="H11" s="9">
        <f>H12+H18+H57</f>
        <v>129180.7</v>
      </c>
      <c r="I11" s="9">
        <f>I12+I18+I57</f>
        <v>125229.8</v>
      </c>
      <c r="J11" s="29">
        <f t="shared" si="0"/>
        <v>96.94157099319017</v>
      </c>
      <c r="K11" s="113"/>
      <c r="L11" s="114"/>
      <c r="M11" s="114"/>
      <c r="N11" s="114"/>
    </row>
    <row r="12" spans="1:11" ht="46.5">
      <c r="A12" s="20" t="s">
        <v>379</v>
      </c>
      <c r="B12" s="11" t="s">
        <v>100</v>
      </c>
      <c r="C12" s="11" t="s">
        <v>32</v>
      </c>
      <c r="D12" s="11" t="s">
        <v>123</v>
      </c>
      <c r="E12" s="11"/>
      <c r="F12" s="187"/>
      <c r="G12" s="188"/>
      <c r="H12" s="12">
        <f aca="true" t="shared" si="1" ref="H12:I16">H13</f>
        <v>7201</v>
      </c>
      <c r="I12" s="12">
        <f t="shared" si="1"/>
        <v>7199.5</v>
      </c>
      <c r="J12" s="110">
        <f t="shared" si="0"/>
        <v>99.97916955978337</v>
      </c>
      <c r="K12" s="18"/>
    </row>
    <row r="13" spans="1:11" ht="62.25">
      <c r="A13" s="20" t="s">
        <v>380</v>
      </c>
      <c r="B13" s="11" t="s">
        <v>100</v>
      </c>
      <c r="C13" s="11" t="s">
        <v>32</v>
      </c>
      <c r="D13" s="11" t="s">
        <v>123</v>
      </c>
      <c r="E13" s="11" t="s">
        <v>381</v>
      </c>
      <c r="F13" s="187"/>
      <c r="G13" s="188"/>
      <c r="H13" s="12">
        <f t="shared" si="1"/>
        <v>7201</v>
      </c>
      <c r="I13" s="12">
        <f t="shared" si="1"/>
        <v>7199.5</v>
      </c>
      <c r="J13" s="110">
        <f t="shared" si="0"/>
        <v>99.97916955978337</v>
      </c>
      <c r="K13" s="18"/>
    </row>
    <row r="14" spans="1:11" ht="15">
      <c r="A14" s="20" t="s">
        <v>382</v>
      </c>
      <c r="B14" s="11" t="s">
        <v>100</v>
      </c>
      <c r="C14" s="11" t="s">
        <v>32</v>
      </c>
      <c r="D14" s="11" t="s">
        <v>123</v>
      </c>
      <c r="E14" s="11" t="s">
        <v>383</v>
      </c>
      <c r="F14" s="187"/>
      <c r="G14" s="188"/>
      <c r="H14" s="12">
        <f t="shared" si="1"/>
        <v>7201</v>
      </c>
      <c r="I14" s="12">
        <f t="shared" si="1"/>
        <v>7199.5</v>
      </c>
      <c r="J14" s="110">
        <f t="shared" si="0"/>
        <v>99.97916955978337</v>
      </c>
      <c r="K14" s="18"/>
    </row>
    <row r="15" spans="1:11" ht="30.75">
      <c r="A15" s="20" t="s">
        <v>384</v>
      </c>
      <c r="B15" s="11" t="s">
        <v>100</v>
      </c>
      <c r="C15" s="11" t="s">
        <v>32</v>
      </c>
      <c r="D15" s="11" t="s">
        <v>123</v>
      </c>
      <c r="E15" s="11" t="s">
        <v>385</v>
      </c>
      <c r="F15" s="187"/>
      <c r="G15" s="188"/>
      <c r="H15" s="12">
        <f t="shared" si="1"/>
        <v>7201</v>
      </c>
      <c r="I15" s="12">
        <f t="shared" si="1"/>
        <v>7199.5</v>
      </c>
      <c r="J15" s="110">
        <f t="shared" si="0"/>
        <v>99.97916955978337</v>
      </c>
      <c r="K15" s="18"/>
    </row>
    <row r="16" spans="1:11" ht="96.75" customHeight="1">
      <c r="A16" s="20" t="s">
        <v>42</v>
      </c>
      <c r="B16" s="11" t="s">
        <v>100</v>
      </c>
      <c r="C16" s="11" t="s">
        <v>32</v>
      </c>
      <c r="D16" s="11" t="s">
        <v>123</v>
      </c>
      <c r="E16" s="11" t="s">
        <v>385</v>
      </c>
      <c r="F16" s="187" t="s">
        <v>43</v>
      </c>
      <c r="G16" s="188"/>
      <c r="H16" s="12">
        <f t="shared" si="1"/>
        <v>7201</v>
      </c>
      <c r="I16" s="12">
        <f t="shared" si="1"/>
        <v>7199.5</v>
      </c>
      <c r="J16" s="110">
        <f t="shared" si="0"/>
        <v>99.97916955978337</v>
      </c>
      <c r="K16" s="18"/>
    </row>
    <row r="17" spans="1:11" ht="30.75">
      <c r="A17" s="20" t="s">
        <v>112</v>
      </c>
      <c r="B17" s="11" t="s">
        <v>100</v>
      </c>
      <c r="C17" s="11" t="s">
        <v>32</v>
      </c>
      <c r="D17" s="11" t="s">
        <v>123</v>
      </c>
      <c r="E17" s="11" t="s">
        <v>385</v>
      </c>
      <c r="F17" s="187" t="s">
        <v>113</v>
      </c>
      <c r="G17" s="188"/>
      <c r="H17" s="12">
        <v>7201</v>
      </c>
      <c r="I17" s="12">
        <v>7199.5</v>
      </c>
      <c r="J17" s="110">
        <f t="shared" si="0"/>
        <v>99.97916955978337</v>
      </c>
      <c r="K17" s="18"/>
    </row>
    <row r="18" spans="1:11" ht="78">
      <c r="A18" s="20" t="s">
        <v>386</v>
      </c>
      <c r="B18" s="11" t="s">
        <v>100</v>
      </c>
      <c r="C18" s="11" t="s">
        <v>32</v>
      </c>
      <c r="D18" s="11" t="s">
        <v>16</v>
      </c>
      <c r="E18" s="11"/>
      <c r="F18" s="187"/>
      <c r="G18" s="188"/>
      <c r="H18" s="12">
        <f>H19+H35</f>
        <v>120107</v>
      </c>
      <c r="I18" s="12">
        <f>I19+I35</f>
        <v>116528.5</v>
      </c>
      <c r="J18" s="110">
        <f t="shared" si="0"/>
        <v>97.02057332212111</v>
      </c>
      <c r="K18" s="18"/>
    </row>
    <row r="19" spans="1:11" ht="93">
      <c r="A19" s="20" t="s">
        <v>387</v>
      </c>
      <c r="B19" s="11" t="s">
        <v>100</v>
      </c>
      <c r="C19" s="11" t="s">
        <v>32</v>
      </c>
      <c r="D19" s="11" t="s">
        <v>16</v>
      </c>
      <c r="E19" s="11" t="s">
        <v>388</v>
      </c>
      <c r="F19" s="187"/>
      <c r="G19" s="188"/>
      <c r="H19" s="12">
        <f>H20</f>
        <v>3887.6</v>
      </c>
      <c r="I19" s="12">
        <f>I20</f>
        <v>3768.4</v>
      </c>
      <c r="J19" s="110">
        <f t="shared" si="0"/>
        <v>96.93384093013685</v>
      </c>
      <c r="K19" s="18"/>
    </row>
    <row r="20" spans="1:11" ht="46.5">
      <c r="A20" s="20" t="s">
        <v>389</v>
      </c>
      <c r="B20" s="11" t="s">
        <v>100</v>
      </c>
      <c r="C20" s="11" t="s">
        <v>32</v>
      </c>
      <c r="D20" s="11" t="s">
        <v>16</v>
      </c>
      <c r="E20" s="11" t="s">
        <v>390</v>
      </c>
      <c r="F20" s="187"/>
      <c r="G20" s="188"/>
      <c r="H20" s="12">
        <f>H21+H24+H27+H30</f>
        <v>3887.6</v>
      </c>
      <c r="I20" s="12">
        <f>I21+I24+I27+I30</f>
        <v>3768.4</v>
      </c>
      <c r="J20" s="110">
        <f t="shared" si="0"/>
        <v>96.93384093013685</v>
      </c>
      <c r="K20" s="18"/>
    </row>
    <row r="21" spans="1:11" ht="30.75">
      <c r="A21" s="20" t="s">
        <v>384</v>
      </c>
      <c r="B21" s="11" t="s">
        <v>100</v>
      </c>
      <c r="C21" s="11" t="s">
        <v>32</v>
      </c>
      <c r="D21" s="11" t="s">
        <v>16</v>
      </c>
      <c r="E21" s="11" t="s">
        <v>391</v>
      </c>
      <c r="F21" s="187"/>
      <c r="G21" s="188"/>
      <c r="H21" s="12">
        <f>H22</f>
        <v>2664.9</v>
      </c>
      <c r="I21" s="12">
        <f>I22</f>
        <v>2663.9</v>
      </c>
      <c r="J21" s="110">
        <f t="shared" si="0"/>
        <v>99.96247513978011</v>
      </c>
      <c r="K21" s="18"/>
    </row>
    <row r="22" spans="1:11" ht="93">
      <c r="A22" s="20" t="s">
        <v>42</v>
      </c>
      <c r="B22" s="11" t="s">
        <v>100</v>
      </c>
      <c r="C22" s="11" t="s">
        <v>32</v>
      </c>
      <c r="D22" s="11" t="s">
        <v>16</v>
      </c>
      <c r="E22" s="11" t="s">
        <v>391</v>
      </c>
      <c r="F22" s="187" t="s">
        <v>43</v>
      </c>
      <c r="G22" s="188"/>
      <c r="H22" s="12">
        <f>H23</f>
        <v>2664.9</v>
      </c>
      <c r="I22" s="12">
        <f>I23</f>
        <v>2663.9</v>
      </c>
      <c r="J22" s="110">
        <f t="shared" si="0"/>
        <v>99.96247513978011</v>
      </c>
      <c r="K22" s="18"/>
    </row>
    <row r="23" spans="1:11" ht="30.75">
      <c r="A23" s="20" t="s">
        <v>112</v>
      </c>
      <c r="B23" s="11" t="s">
        <v>100</v>
      </c>
      <c r="C23" s="11" t="s">
        <v>32</v>
      </c>
      <c r="D23" s="11" t="s">
        <v>16</v>
      </c>
      <c r="E23" s="11" t="s">
        <v>391</v>
      </c>
      <c r="F23" s="187" t="s">
        <v>113</v>
      </c>
      <c r="G23" s="188"/>
      <c r="H23" s="12">
        <v>2664.9</v>
      </c>
      <c r="I23" s="12">
        <v>2663.9</v>
      </c>
      <c r="J23" s="110">
        <f t="shared" si="0"/>
        <v>99.96247513978011</v>
      </c>
      <c r="K23" s="18"/>
    </row>
    <row r="24" spans="1:11" ht="30.75">
      <c r="A24" s="20" t="s">
        <v>392</v>
      </c>
      <c r="B24" s="11" t="s">
        <v>100</v>
      </c>
      <c r="C24" s="11" t="s">
        <v>32</v>
      </c>
      <c r="D24" s="11" t="s">
        <v>16</v>
      </c>
      <c r="E24" s="11" t="s">
        <v>393</v>
      </c>
      <c r="F24" s="187"/>
      <c r="G24" s="188"/>
      <c r="H24" s="12">
        <f>H25</f>
        <v>142</v>
      </c>
      <c r="I24" s="12">
        <f>I25</f>
        <v>23.9</v>
      </c>
      <c r="J24" s="110">
        <f t="shared" si="0"/>
        <v>16.830985915492956</v>
      </c>
      <c r="K24" s="18"/>
    </row>
    <row r="25" spans="1:11" ht="46.5">
      <c r="A25" s="20" t="s">
        <v>19</v>
      </c>
      <c r="B25" s="11" t="s">
        <v>100</v>
      </c>
      <c r="C25" s="11" t="s">
        <v>32</v>
      </c>
      <c r="D25" s="11" t="s">
        <v>16</v>
      </c>
      <c r="E25" s="11" t="s">
        <v>393</v>
      </c>
      <c r="F25" s="187" t="s">
        <v>20</v>
      </c>
      <c r="G25" s="188"/>
      <c r="H25" s="12">
        <f>H26</f>
        <v>142</v>
      </c>
      <c r="I25" s="12">
        <f>I26</f>
        <v>23.9</v>
      </c>
      <c r="J25" s="110">
        <f t="shared" si="0"/>
        <v>16.830985915492956</v>
      </c>
      <c r="K25" s="18"/>
    </row>
    <row r="26" spans="1:11" ht="46.5">
      <c r="A26" s="20" t="s">
        <v>21</v>
      </c>
      <c r="B26" s="11" t="s">
        <v>100</v>
      </c>
      <c r="C26" s="11" t="s">
        <v>32</v>
      </c>
      <c r="D26" s="11" t="s">
        <v>16</v>
      </c>
      <c r="E26" s="11" t="s">
        <v>393</v>
      </c>
      <c r="F26" s="187" t="s">
        <v>22</v>
      </c>
      <c r="G26" s="188"/>
      <c r="H26" s="12">
        <v>142</v>
      </c>
      <c r="I26" s="12">
        <v>23.9</v>
      </c>
      <c r="J26" s="110">
        <f t="shared" si="0"/>
        <v>16.830985915492956</v>
      </c>
      <c r="K26" s="18"/>
    </row>
    <row r="27" spans="1:11" ht="108.75">
      <c r="A27" s="20" t="s">
        <v>394</v>
      </c>
      <c r="B27" s="11" t="s">
        <v>100</v>
      </c>
      <c r="C27" s="11" t="s">
        <v>32</v>
      </c>
      <c r="D27" s="11" t="s">
        <v>16</v>
      </c>
      <c r="E27" s="11" t="s">
        <v>395</v>
      </c>
      <c r="F27" s="187"/>
      <c r="G27" s="188"/>
      <c r="H27" s="12">
        <f>H28</f>
        <v>80</v>
      </c>
      <c r="I27" s="12">
        <f>I28</f>
        <v>80</v>
      </c>
      <c r="J27" s="110">
        <f t="shared" si="0"/>
        <v>100</v>
      </c>
      <c r="K27" s="18"/>
    </row>
    <row r="28" spans="1:11" ht="93">
      <c r="A28" s="20" t="s">
        <v>42</v>
      </c>
      <c r="B28" s="11" t="s">
        <v>100</v>
      </c>
      <c r="C28" s="11" t="s">
        <v>32</v>
      </c>
      <c r="D28" s="11" t="s">
        <v>16</v>
      </c>
      <c r="E28" s="11" t="s">
        <v>395</v>
      </c>
      <c r="F28" s="187" t="s">
        <v>43</v>
      </c>
      <c r="G28" s="188"/>
      <c r="H28" s="12">
        <f>H29</f>
        <v>80</v>
      </c>
      <c r="I28" s="12">
        <f>I29</f>
        <v>80</v>
      </c>
      <c r="J28" s="110">
        <f t="shared" si="0"/>
        <v>100</v>
      </c>
      <c r="K28" s="18"/>
    </row>
    <row r="29" spans="1:11" ht="30.75">
      <c r="A29" s="20" t="s">
        <v>112</v>
      </c>
      <c r="B29" s="11" t="s">
        <v>100</v>
      </c>
      <c r="C29" s="11" t="s">
        <v>32</v>
      </c>
      <c r="D29" s="11" t="s">
        <v>16</v>
      </c>
      <c r="E29" s="11" t="s">
        <v>395</v>
      </c>
      <c r="F29" s="187" t="s">
        <v>113</v>
      </c>
      <c r="G29" s="188"/>
      <c r="H29" s="12">
        <v>80</v>
      </c>
      <c r="I29" s="12">
        <v>80</v>
      </c>
      <c r="J29" s="110">
        <f t="shared" si="0"/>
        <v>100</v>
      </c>
      <c r="K29" s="18"/>
    </row>
    <row r="30" spans="1:11" ht="126" customHeight="1">
      <c r="A30" s="20" t="s">
        <v>396</v>
      </c>
      <c r="B30" s="11" t="s">
        <v>100</v>
      </c>
      <c r="C30" s="11" t="s">
        <v>32</v>
      </c>
      <c r="D30" s="11" t="s">
        <v>16</v>
      </c>
      <c r="E30" s="11" t="s">
        <v>397</v>
      </c>
      <c r="F30" s="187"/>
      <c r="G30" s="188"/>
      <c r="H30" s="12">
        <f>H31+H33</f>
        <v>1000.6999999999999</v>
      </c>
      <c r="I30" s="12">
        <f>I31+I33</f>
        <v>1000.5999999999999</v>
      </c>
      <c r="J30" s="110">
        <f t="shared" si="0"/>
        <v>99.99000699510341</v>
      </c>
      <c r="K30" s="18"/>
    </row>
    <row r="31" spans="1:11" ht="93">
      <c r="A31" s="20" t="s">
        <v>42</v>
      </c>
      <c r="B31" s="11" t="s">
        <v>100</v>
      </c>
      <c r="C31" s="11" t="s">
        <v>32</v>
      </c>
      <c r="D31" s="11" t="s">
        <v>16</v>
      </c>
      <c r="E31" s="11" t="s">
        <v>397</v>
      </c>
      <c r="F31" s="187" t="s">
        <v>43</v>
      </c>
      <c r="G31" s="188"/>
      <c r="H31" s="12">
        <f>H32</f>
        <v>960.4</v>
      </c>
      <c r="I31" s="12">
        <f>I32</f>
        <v>960.3</v>
      </c>
      <c r="J31" s="110">
        <f t="shared" si="0"/>
        <v>99.98958767180342</v>
      </c>
      <c r="K31" s="18"/>
    </row>
    <row r="32" spans="1:11" ht="30.75">
      <c r="A32" s="20" t="s">
        <v>112</v>
      </c>
      <c r="B32" s="11" t="s">
        <v>100</v>
      </c>
      <c r="C32" s="11" t="s">
        <v>32</v>
      </c>
      <c r="D32" s="11" t="s">
        <v>16</v>
      </c>
      <c r="E32" s="11" t="s">
        <v>397</v>
      </c>
      <c r="F32" s="187" t="s">
        <v>113</v>
      </c>
      <c r="G32" s="188"/>
      <c r="H32" s="12">
        <v>960.4</v>
      </c>
      <c r="I32" s="12">
        <v>960.3</v>
      </c>
      <c r="J32" s="110">
        <f t="shared" si="0"/>
        <v>99.98958767180342</v>
      </c>
      <c r="K32" s="18"/>
    </row>
    <row r="33" spans="1:11" ht="46.5">
      <c r="A33" s="20" t="s">
        <v>19</v>
      </c>
      <c r="B33" s="11" t="s">
        <v>100</v>
      </c>
      <c r="C33" s="11" t="s">
        <v>32</v>
      </c>
      <c r="D33" s="11" t="s">
        <v>16</v>
      </c>
      <c r="E33" s="11" t="s">
        <v>397</v>
      </c>
      <c r="F33" s="187" t="s">
        <v>20</v>
      </c>
      <c r="G33" s="188"/>
      <c r="H33" s="12">
        <f>H34</f>
        <v>40.3</v>
      </c>
      <c r="I33" s="12">
        <f>I34</f>
        <v>40.3</v>
      </c>
      <c r="J33" s="110">
        <f t="shared" si="0"/>
        <v>100</v>
      </c>
      <c r="K33" s="18"/>
    </row>
    <row r="34" spans="1:11" ht="46.5">
      <c r="A34" s="20" t="s">
        <v>21</v>
      </c>
      <c r="B34" s="11" t="s">
        <v>100</v>
      </c>
      <c r="C34" s="11" t="s">
        <v>32</v>
      </c>
      <c r="D34" s="11" t="s">
        <v>16</v>
      </c>
      <c r="E34" s="11" t="s">
        <v>397</v>
      </c>
      <c r="F34" s="187" t="s">
        <v>22</v>
      </c>
      <c r="G34" s="188"/>
      <c r="H34" s="12">
        <v>40.3</v>
      </c>
      <c r="I34" s="12">
        <v>40.3</v>
      </c>
      <c r="J34" s="110">
        <f t="shared" si="0"/>
        <v>100</v>
      </c>
      <c r="K34" s="18"/>
    </row>
    <row r="35" spans="1:11" ht="62.25">
      <c r="A35" s="20" t="s">
        <v>380</v>
      </c>
      <c r="B35" s="11" t="s">
        <v>100</v>
      </c>
      <c r="C35" s="11" t="s">
        <v>32</v>
      </c>
      <c r="D35" s="11" t="s">
        <v>16</v>
      </c>
      <c r="E35" s="11" t="s">
        <v>381</v>
      </c>
      <c r="F35" s="187"/>
      <c r="G35" s="188"/>
      <c r="H35" s="12">
        <f>H36</f>
        <v>116219.4</v>
      </c>
      <c r="I35" s="12">
        <f>I36</f>
        <v>112760.1</v>
      </c>
      <c r="J35" s="110">
        <f t="shared" si="0"/>
        <v>97.0234745662084</v>
      </c>
      <c r="K35" s="18"/>
    </row>
    <row r="36" spans="1:11" ht="15">
      <c r="A36" s="20" t="s">
        <v>398</v>
      </c>
      <c r="B36" s="11" t="s">
        <v>100</v>
      </c>
      <c r="C36" s="11" t="s">
        <v>32</v>
      </c>
      <c r="D36" s="11" t="s">
        <v>16</v>
      </c>
      <c r="E36" s="11" t="s">
        <v>399</v>
      </c>
      <c r="F36" s="187"/>
      <c r="G36" s="188"/>
      <c r="H36" s="12">
        <f>H37+H40+H46+H49+H54</f>
        <v>116219.4</v>
      </c>
      <c r="I36" s="12">
        <f>I37+I40+I46+I49+I54</f>
        <v>112760.1</v>
      </c>
      <c r="J36" s="110">
        <f t="shared" si="0"/>
        <v>97.0234745662084</v>
      </c>
      <c r="K36" s="18"/>
    </row>
    <row r="37" spans="1:11" ht="30.75">
      <c r="A37" s="20" t="s">
        <v>384</v>
      </c>
      <c r="B37" s="11" t="s">
        <v>100</v>
      </c>
      <c r="C37" s="11" t="s">
        <v>32</v>
      </c>
      <c r="D37" s="11" t="s">
        <v>16</v>
      </c>
      <c r="E37" s="11" t="s">
        <v>400</v>
      </c>
      <c r="F37" s="187"/>
      <c r="G37" s="188"/>
      <c r="H37" s="12">
        <f>H38</f>
        <v>106762.9</v>
      </c>
      <c r="I37" s="12">
        <f>I38</f>
        <v>106512.6</v>
      </c>
      <c r="J37" s="110">
        <f t="shared" si="0"/>
        <v>99.76555526311107</v>
      </c>
      <c r="K37" s="18"/>
    </row>
    <row r="38" spans="1:11" ht="93">
      <c r="A38" s="20" t="s">
        <v>42</v>
      </c>
      <c r="B38" s="11" t="s">
        <v>100</v>
      </c>
      <c r="C38" s="11" t="s">
        <v>32</v>
      </c>
      <c r="D38" s="11" t="s">
        <v>16</v>
      </c>
      <c r="E38" s="11" t="s">
        <v>400</v>
      </c>
      <c r="F38" s="187" t="s">
        <v>43</v>
      </c>
      <c r="G38" s="188"/>
      <c r="H38" s="12">
        <f>H39</f>
        <v>106762.9</v>
      </c>
      <c r="I38" s="12">
        <f>I39</f>
        <v>106512.6</v>
      </c>
      <c r="J38" s="110">
        <f t="shared" si="0"/>
        <v>99.76555526311107</v>
      </c>
      <c r="K38" s="18"/>
    </row>
    <row r="39" spans="1:11" ht="30.75">
      <c r="A39" s="20" t="s">
        <v>112</v>
      </c>
      <c r="B39" s="11" t="s">
        <v>100</v>
      </c>
      <c r="C39" s="11" t="s">
        <v>32</v>
      </c>
      <c r="D39" s="11" t="s">
        <v>16</v>
      </c>
      <c r="E39" s="11" t="s">
        <v>400</v>
      </c>
      <c r="F39" s="187" t="s">
        <v>113</v>
      </c>
      <c r="G39" s="188"/>
      <c r="H39" s="12">
        <v>106762.9</v>
      </c>
      <c r="I39" s="12">
        <v>106512.6</v>
      </c>
      <c r="J39" s="110">
        <f t="shared" si="0"/>
        <v>99.76555526311107</v>
      </c>
      <c r="K39" s="18"/>
    </row>
    <row r="40" spans="1:11" ht="30.75">
      <c r="A40" s="20" t="s">
        <v>392</v>
      </c>
      <c r="B40" s="11" t="s">
        <v>100</v>
      </c>
      <c r="C40" s="11" t="s">
        <v>32</v>
      </c>
      <c r="D40" s="11" t="s">
        <v>16</v>
      </c>
      <c r="E40" s="11" t="s">
        <v>401</v>
      </c>
      <c r="F40" s="187"/>
      <c r="G40" s="188"/>
      <c r="H40" s="12">
        <f>H41+H43</f>
        <v>6309.5</v>
      </c>
      <c r="I40" s="12">
        <f>I41+I43</f>
        <v>3559.5</v>
      </c>
      <c r="J40" s="110">
        <f t="shared" si="0"/>
        <v>56.41492986765988</v>
      </c>
      <c r="K40" s="18"/>
    </row>
    <row r="41" spans="1:11" ht="46.5">
      <c r="A41" s="20" t="s">
        <v>19</v>
      </c>
      <c r="B41" s="11" t="s">
        <v>100</v>
      </c>
      <c r="C41" s="11" t="s">
        <v>32</v>
      </c>
      <c r="D41" s="11" t="s">
        <v>16</v>
      </c>
      <c r="E41" s="11" t="s">
        <v>401</v>
      </c>
      <c r="F41" s="187" t="s">
        <v>20</v>
      </c>
      <c r="G41" s="188"/>
      <c r="H41" s="12">
        <f>H42</f>
        <v>5565.5</v>
      </c>
      <c r="I41" s="12">
        <f>I42</f>
        <v>3063.8</v>
      </c>
      <c r="J41" s="110">
        <f t="shared" si="0"/>
        <v>55.049860749258826</v>
      </c>
      <c r="K41" s="18"/>
    </row>
    <row r="42" spans="1:11" ht="46.5">
      <c r="A42" s="20" t="s">
        <v>21</v>
      </c>
      <c r="B42" s="11" t="s">
        <v>100</v>
      </c>
      <c r="C42" s="11" t="s">
        <v>32</v>
      </c>
      <c r="D42" s="11" t="s">
        <v>16</v>
      </c>
      <c r="E42" s="11" t="s">
        <v>401</v>
      </c>
      <c r="F42" s="187" t="s">
        <v>22</v>
      </c>
      <c r="G42" s="188"/>
      <c r="H42" s="12">
        <v>5565.5</v>
      </c>
      <c r="I42" s="12">
        <v>3063.8</v>
      </c>
      <c r="J42" s="110">
        <f t="shared" si="0"/>
        <v>55.049860749258826</v>
      </c>
      <c r="K42" s="18"/>
    </row>
    <row r="43" spans="1:11" ht="15">
      <c r="A43" s="20" t="s">
        <v>78</v>
      </c>
      <c r="B43" s="11" t="s">
        <v>100</v>
      </c>
      <c r="C43" s="11" t="s">
        <v>32</v>
      </c>
      <c r="D43" s="11" t="s">
        <v>16</v>
      </c>
      <c r="E43" s="11" t="s">
        <v>401</v>
      </c>
      <c r="F43" s="187" t="s">
        <v>79</v>
      </c>
      <c r="G43" s="188"/>
      <c r="H43" s="12">
        <f>H44+H45</f>
        <v>744</v>
      </c>
      <c r="I43" s="12">
        <f>I44+I45</f>
        <v>495.70000000000005</v>
      </c>
      <c r="J43" s="110">
        <f t="shared" si="0"/>
        <v>66.62634408602152</v>
      </c>
      <c r="K43" s="18"/>
    </row>
    <row r="44" spans="1:11" ht="15">
      <c r="A44" s="20" t="s">
        <v>402</v>
      </c>
      <c r="B44" s="11" t="s">
        <v>100</v>
      </c>
      <c r="C44" s="11" t="s">
        <v>32</v>
      </c>
      <c r="D44" s="11" t="s">
        <v>16</v>
      </c>
      <c r="E44" s="11" t="s">
        <v>401</v>
      </c>
      <c r="F44" s="187" t="s">
        <v>403</v>
      </c>
      <c r="G44" s="188"/>
      <c r="H44" s="12">
        <v>75</v>
      </c>
      <c r="I44" s="12">
        <v>74.1</v>
      </c>
      <c r="J44" s="110">
        <f t="shared" si="0"/>
        <v>98.79999999999998</v>
      </c>
      <c r="K44" s="18"/>
    </row>
    <row r="45" spans="1:11" ht="15">
      <c r="A45" s="20" t="s">
        <v>80</v>
      </c>
      <c r="B45" s="11" t="s">
        <v>100</v>
      </c>
      <c r="C45" s="11" t="s">
        <v>32</v>
      </c>
      <c r="D45" s="11" t="s">
        <v>16</v>
      </c>
      <c r="E45" s="11" t="s">
        <v>401</v>
      </c>
      <c r="F45" s="187" t="s">
        <v>81</v>
      </c>
      <c r="G45" s="188"/>
      <c r="H45" s="12">
        <v>669</v>
      </c>
      <c r="I45" s="12">
        <v>421.6</v>
      </c>
      <c r="J45" s="110">
        <f t="shared" si="0"/>
        <v>63.01943198804185</v>
      </c>
      <c r="K45" s="18"/>
    </row>
    <row r="46" spans="1:11" ht="108.75">
      <c r="A46" s="20" t="s">
        <v>394</v>
      </c>
      <c r="B46" s="11" t="s">
        <v>100</v>
      </c>
      <c r="C46" s="11" t="s">
        <v>32</v>
      </c>
      <c r="D46" s="11" t="s">
        <v>16</v>
      </c>
      <c r="E46" s="11" t="s">
        <v>404</v>
      </c>
      <c r="F46" s="187"/>
      <c r="G46" s="188"/>
      <c r="H46" s="12">
        <f>H47</f>
        <v>1480</v>
      </c>
      <c r="I46" s="12">
        <f>I47</f>
        <v>1136.1</v>
      </c>
      <c r="J46" s="110">
        <f t="shared" si="0"/>
        <v>76.7635135135135</v>
      </c>
      <c r="K46" s="18"/>
    </row>
    <row r="47" spans="1:11" ht="93">
      <c r="A47" s="20" t="s">
        <v>42</v>
      </c>
      <c r="B47" s="11" t="s">
        <v>100</v>
      </c>
      <c r="C47" s="11" t="s">
        <v>32</v>
      </c>
      <c r="D47" s="11" t="s">
        <v>16</v>
      </c>
      <c r="E47" s="11" t="s">
        <v>404</v>
      </c>
      <c r="F47" s="187" t="s">
        <v>43</v>
      </c>
      <c r="G47" s="188"/>
      <c r="H47" s="12">
        <f>H48</f>
        <v>1480</v>
      </c>
      <c r="I47" s="12">
        <f>I48</f>
        <v>1136.1</v>
      </c>
      <c r="J47" s="110">
        <f t="shared" si="0"/>
        <v>76.7635135135135</v>
      </c>
      <c r="K47" s="18"/>
    </row>
    <row r="48" spans="1:11" ht="30.75">
      <c r="A48" s="20" t="s">
        <v>112</v>
      </c>
      <c r="B48" s="11" t="s">
        <v>100</v>
      </c>
      <c r="C48" s="11" t="s">
        <v>32</v>
      </c>
      <c r="D48" s="11" t="s">
        <v>16</v>
      </c>
      <c r="E48" s="11" t="s">
        <v>404</v>
      </c>
      <c r="F48" s="187" t="s">
        <v>113</v>
      </c>
      <c r="G48" s="188"/>
      <c r="H48" s="12">
        <v>1480</v>
      </c>
      <c r="I48" s="12">
        <v>1136.1</v>
      </c>
      <c r="J48" s="110">
        <f t="shared" si="0"/>
        <v>76.7635135135135</v>
      </c>
      <c r="K48" s="18"/>
    </row>
    <row r="49" spans="1:11" ht="15">
      <c r="A49" s="20" t="s">
        <v>405</v>
      </c>
      <c r="B49" s="11" t="s">
        <v>100</v>
      </c>
      <c r="C49" s="11" t="s">
        <v>32</v>
      </c>
      <c r="D49" s="11" t="s">
        <v>16</v>
      </c>
      <c r="E49" s="11" t="s">
        <v>406</v>
      </c>
      <c r="F49" s="187"/>
      <c r="G49" s="188"/>
      <c r="H49" s="12">
        <f>H50+H52</f>
        <v>557</v>
      </c>
      <c r="I49" s="12">
        <f>I50+I52</f>
        <v>441.9</v>
      </c>
      <c r="J49" s="110">
        <f t="shared" si="0"/>
        <v>79.33572710951525</v>
      </c>
      <c r="K49" s="18"/>
    </row>
    <row r="50" spans="1:11" ht="93">
      <c r="A50" s="20" t="s">
        <v>42</v>
      </c>
      <c r="B50" s="11" t="s">
        <v>100</v>
      </c>
      <c r="C50" s="11" t="s">
        <v>32</v>
      </c>
      <c r="D50" s="11" t="s">
        <v>16</v>
      </c>
      <c r="E50" s="11" t="s">
        <v>406</v>
      </c>
      <c r="F50" s="187" t="s">
        <v>43</v>
      </c>
      <c r="G50" s="188"/>
      <c r="H50" s="12">
        <f>H51</f>
        <v>74</v>
      </c>
      <c r="I50" s="12">
        <f>I51</f>
        <v>49</v>
      </c>
      <c r="J50" s="110">
        <f t="shared" si="0"/>
        <v>66.21621621621621</v>
      </c>
      <c r="K50" s="18"/>
    </row>
    <row r="51" spans="1:11" ht="30.75">
      <c r="A51" s="20" t="s">
        <v>112</v>
      </c>
      <c r="B51" s="11" t="s">
        <v>100</v>
      </c>
      <c r="C51" s="11" t="s">
        <v>32</v>
      </c>
      <c r="D51" s="11" t="s">
        <v>16</v>
      </c>
      <c r="E51" s="11" t="s">
        <v>406</v>
      </c>
      <c r="F51" s="187" t="s">
        <v>113</v>
      </c>
      <c r="G51" s="188"/>
      <c r="H51" s="12">
        <v>74</v>
      </c>
      <c r="I51" s="12">
        <v>49</v>
      </c>
      <c r="J51" s="110">
        <f t="shared" si="0"/>
        <v>66.21621621621621</v>
      </c>
      <c r="K51" s="18"/>
    </row>
    <row r="52" spans="1:11" ht="30.75">
      <c r="A52" s="20" t="s">
        <v>154</v>
      </c>
      <c r="B52" s="11" t="s">
        <v>100</v>
      </c>
      <c r="C52" s="11" t="s">
        <v>32</v>
      </c>
      <c r="D52" s="11" t="s">
        <v>16</v>
      </c>
      <c r="E52" s="11" t="s">
        <v>406</v>
      </c>
      <c r="F52" s="187" t="s">
        <v>155</v>
      </c>
      <c r="G52" s="188"/>
      <c r="H52" s="12">
        <f>H53</f>
        <v>483</v>
      </c>
      <c r="I52" s="12">
        <f>I53</f>
        <v>392.9</v>
      </c>
      <c r="J52" s="110">
        <f t="shared" si="0"/>
        <v>81.34575569358178</v>
      </c>
      <c r="K52" s="18"/>
    </row>
    <row r="53" spans="1:11" ht="46.5">
      <c r="A53" s="20" t="s">
        <v>251</v>
      </c>
      <c r="B53" s="11" t="s">
        <v>100</v>
      </c>
      <c r="C53" s="11" t="s">
        <v>32</v>
      </c>
      <c r="D53" s="11" t="s">
        <v>16</v>
      </c>
      <c r="E53" s="11" t="s">
        <v>406</v>
      </c>
      <c r="F53" s="187" t="s">
        <v>252</v>
      </c>
      <c r="G53" s="188"/>
      <c r="H53" s="12">
        <v>483</v>
      </c>
      <c r="I53" s="12">
        <v>392.9</v>
      </c>
      <c r="J53" s="110">
        <f t="shared" si="0"/>
        <v>81.34575569358178</v>
      </c>
      <c r="K53" s="18"/>
    </row>
    <row r="54" spans="1:11" ht="46.5">
      <c r="A54" s="20" t="s">
        <v>407</v>
      </c>
      <c r="B54" s="11" t="s">
        <v>100</v>
      </c>
      <c r="C54" s="11" t="s">
        <v>32</v>
      </c>
      <c r="D54" s="11" t="s">
        <v>16</v>
      </c>
      <c r="E54" s="11" t="s">
        <v>408</v>
      </c>
      <c r="F54" s="187"/>
      <c r="G54" s="188"/>
      <c r="H54" s="12">
        <f>H55</f>
        <v>1110</v>
      </c>
      <c r="I54" s="12">
        <f>I55</f>
        <v>1110</v>
      </c>
      <c r="J54" s="110">
        <f t="shared" si="0"/>
        <v>100</v>
      </c>
      <c r="K54" s="18"/>
    </row>
    <row r="55" spans="1:11" ht="93">
      <c r="A55" s="20" t="s">
        <v>42</v>
      </c>
      <c r="B55" s="11" t="s">
        <v>100</v>
      </c>
      <c r="C55" s="11" t="s">
        <v>32</v>
      </c>
      <c r="D55" s="11" t="s">
        <v>16</v>
      </c>
      <c r="E55" s="11" t="s">
        <v>408</v>
      </c>
      <c r="F55" s="187" t="s">
        <v>43</v>
      </c>
      <c r="G55" s="188"/>
      <c r="H55" s="12">
        <f>H56</f>
        <v>1110</v>
      </c>
      <c r="I55" s="12">
        <f>I56</f>
        <v>1110</v>
      </c>
      <c r="J55" s="110">
        <f t="shared" si="0"/>
        <v>100</v>
      </c>
      <c r="K55" s="18"/>
    </row>
    <row r="56" spans="1:11" ht="30.75">
      <c r="A56" s="20" t="s">
        <v>112</v>
      </c>
      <c r="B56" s="11" t="s">
        <v>100</v>
      </c>
      <c r="C56" s="11" t="s">
        <v>32</v>
      </c>
      <c r="D56" s="11" t="s">
        <v>16</v>
      </c>
      <c r="E56" s="11" t="s">
        <v>408</v>
      </c>
      <c r="F56" s="187" t="s">
        <v>113</v>
      </c>
      <c r="G56" s="188"/>
      <c r="H56" s="12">
        <v>1110</v>
      </c>
      <c r="I56" s="12">
        <v>1110</v>
      </c>
      <c r="J56" s="110">
        <f t="shared" si="0"/>
        <v>100</v>
      </c>
      <c r="K56" s="18"/>
    </row>
    <row r="57" spans="1:11" ht="15">
      <c r="A57" s="20" t="s">
        <v>106</v>
      </c>
      <c r="B57" s="11" t="s">
        <v>100</v>
      </c>
      <c r="C57" s="11" t="s">
        <v>32</v>
      </c>
      <c r="D57" s="11" t="s">
        <v>107</v>
      </c>
      <c r="E57" s="11"/>
      <c r="F57" s="187"/>
      <c r="G57" s="188"/>
      <c r="H57" s="12">
        <f>H58+H67+H72+H77+H85+H90</f>
        <v>1872.7000000000003</v>
      </c>
      <c r="I57" s="12">
        <f>I58+I67+I72+I77+I85+I90</f>
        <v>1501.8</v>
      </c>
      <c r="J57" s="110">
        <f t="shared" si="0"/>
        <v>80.19437176269555</v>
      </c>
      <c r="K57" s="18"/>
    </row>
    <row r="58" spans="1:11" ht="93">
      <c r="A58" s="20" t="s">
        <v>88</v>
      </c>
      <c r="B58" s="11" t="s">
        <v>100</v>
      </c>
      <c r="C58" s="11" t="s">
        <v>32</v>
      </c>
      <c r="D58" s="11" t="s">
        <v>107</v>
      </c>
      <c r="E58" s="11" t="s">
        <v>89</v>
      </c>
      <c r="F58" s="187"/>
      <c r="G58" s="188"/>
      <c r="H58" s="12">
        <f>H59+H63</f>
        <v>64</v>
      </c>
      <c r="I58" s="12">
        <f>I59+I63</f>
        <v>0</v>
      </c>
      <c r="J58" s="110">
        <f t="shared" si="0"/>
        <v>0</v>
      </c>
      <c r="K58" s="18"/>
    </row>
    <row r="59" spans="1:11" ht="46.5">
      <c r="A59" s="20" t="s">
        <v>101</v>
      </c>
      <c r="B59" s="11" t="s">
        <v>100</v>
      </c>
      <c r="C59" s="11" t="s">
        <v>32</v>
      </c>
      <c r="D59" s="11" t="s">
        <v>107</v>
      </c>
      <c r="E59" s="11" t="s">
        <v>102</v>
      </c>
      <c r="F59" s="187"/>
      <c r="G59" s="188"/>
      <c r="H59" s="12">
        <f aca="true" t="shared" si="2" ref="H59:I61">H60</f>
        <v>50</v>
      </c>
      <c r="I59" s="12">
        <f t="shared" si="2"/>
        <v>0</v>
      </c>
      <c r="J59" s="110">
        <f t="shared" si="0"/>
        <v>0</v>
      </c>
      <c r="K59" s="18"/>
    </row>
    <row r="60" spans="1:11" ht="46.5">
      <c r="A60" s="20" t="s">
        <v>103</v>
      </c>
      <c r="B60" s="11" t="s">
        <v>100</v>
      </c>
      <c r="C60" s="11" t="s">
        <v>32</v>
      </c>
      <c r="D60" s="11" t="s">
        <v>107</v>
      </c>
      <c r="E60" s="11" t="s">
        <v>104</v>
      </c>
      <c r="F60" s="187"/>
      <c r="G60" s="188"/>
      <c r="H60" s="12">
        <f t="shared" si="2"/>
        <v>50</v>
      </c>
      <c r="I60" s="12">
        <f t="shared" si="2"/>
        <v>0</v>
      </c>
      <c r="J60" s="110">
        <f t="shared" si="0"/>
        <v>0</v>
      </c>
      <c r="K60" s="18"/>
    </row>
    <row r="61" spans="1:11" ht="46.5">
      <c r="A61" s="20" t="s">
        <v>19</v>
      </c>
      <c r="B61" s="11" t="s">
        <v>100</v>
      </c>
      <c r="C61" s="11" t="s">
        <v>32</v>
      </c>
      <c r="D61" s="11" t="s">
        <v>107</v>
      </c>
      <c r="E61" s="11" t="s">
        <v>104</v>
      </c>
      <c r="F61" s="187" t="s">
        <v>20</v>
      </c>
      <c r="G61" s="188"/>
      <c r="H61" s="12">
        <f t="shared" si="2"/>
        <v>50</v>
      </c>
      <c r="I61" s="12">
        <f t="shared" si="2"/>
        <v>0</v>
      </c>
      <c r="J61" s="110">
        <f t="shared" si="0"/>
        <v>0</v>
      </c>
      <c r="K61" s="18"/>
    </row>
    <row r="62" spans="1:11" ht="46.5">
      <c r="A62" s="20" t="s">
        <v>21</v>
      </c>
      <c r="B62" s="11" t="s">
        <v>100</v>
      </c>
      <c r="C62" s="11" t="s">
        <v>32</v>
      </c>
      <c r="D62" s="11" t="s">
        <v>107</v>
      </c>
      <c r="E62" s="11" t="s">
        <v>104</v>
      </c>
      <c r="F62" s="187" t="s">
        <v>22</v>
      </c>
      <c r="G62" s="188"/>
      <c r="H62" s="12">
        <f>'Прил.5'!H100</f>
        <v>50</v>
      </c>
      <c r="I62" s="12">
        <f>'Прил.5'!I100</f>
        <v>0</v>
      </c>
      <c r="J62" s="110">
        <f t="shared" si="0"/>
        <v>0</v>
      </c>
      <c r="K62" s="18"/>
    </row>
    <row r="63" spans="1:11" ht="30.75">
      <c r="A63" s="20" t="s">
        <v>108</v>
      </c>
      <c r="B63" s="11" t="s">
        <v>100</v>
      </c>
      <c r="C63" s="11" t="s">
        <v>32</v>
      </c>
      <c r="D63" s="11" t="s">
        <v>107</v>
      </c>
      <c r="E63" s="11" t="s">
        <v>109</v>
      </c>
      <c r="F63" s="187"/>
      <c r="G63" s="188"/>
      <c r="H63" s="12">
        <f aca="true" t="shared" si="3" ref="H63:I65">H64</f>
        <v>14</v>
      </c>
      <c r="I63" s="12">
        <f t="shared" si="3"/>
        <v>0</v>
      </c>
      <c r="J63" s="110">
        <f t="shared" si="0"/>
        <v>0</v>
      </c>
      <c r="K63" s="18"/>
    </row>
    <row r="64" spans="1:11" ht="78">
      <c r="A64" s="20" t="s">
        <v>110</v>
      </c>
      <c r="B64" s="11" t="s">
        <v>100</v>
      </c>
      <c r="C64" s="11" t="s">
        <v>32</v>
      </c>
      <c r="D64" s="11" t="s">
        <v>107</v>
      </c>
      <c r="E64" s="11" t="s">
        <v>111</v>
      </c>
      <c r="F64" s="187"/>
      <c r="G64" s="188"/>
      <c r="H64" s="12">
        <f t="shared" si="3"/>
        <v>14</v>
      </c>
      <c r="I64" s="12">
        <f t="shared" si="3"/>
        <v>0</v>
      </c>
      <c r="J64" s="110">
        <f t="shared" si="0"/>
        <v>0</v>
      </c>
      <c r="K64" s="18"/>
    </row>
    <row r="65" spans="1:11" ht="93">
      <c r="A65" s="20" t="s">
        <v>42</v>
      </c>
      <c r="B65" s="11" t="s">
        <v>100</v>
      </c>
      <c r="C65" s="11" t="s">
        <v>32</v>
      </c>
      <c r="D65" s="11" t="s">
        <v>107</v>
      </c>
      <c r="E65" s="11" t="s">
        <v>111</v>
      </c>
      <c r="F65" s="187" t="s">
        <v>43</v>
      </c>
      <c r="G65" s="188"/>
      <c r="H65" s="12">
        <f t="shared" si="3"/>
        <v>14</v>
      </c>
      <c r="I65" s="12">
        <f t="shared" si="3"/>
        <v>0</v>
      </c>
      <c r="J65" s="110">
        <f t="shared" si="0"/>
        <v>0</v>
      </c>
      <c r="K65" s="18"/>
    </row>
    <row r="66" spans="1:11" ht="30.75">
      <c r="A66" s="20" t="s">
        <v>112</v>
      </c>
      <c r="B66" s="11" t="s">
        <v>100</v>
      </c>
      <c r="C66" s="11" t="s">
        <v>32</v>
      </c>
      <c r="D66" s="11" t="s">
        <v>107</v>
      </c>
      <c r="E66" s="11" t="s">
        <v>111</v>
      </c>
      <c r="F66" s="187" t="s">
        <v>113</v>
      </c>
      <c r="G66" s="188"/>
      <c r="H66" s="12">
        <f>'Прил.5'!H107</f>
        <v>14</v>
      </c>
      <c r="I66" s="12">
        <f>'Прил.5'!I107</f>
        <v>0</v>
      </c>
      <c r="J66" s="110">
        <f t="shared" si="0"/>
        <v>0</v>
      </c>
      <c r="K66" s="18"/>
    </row>
    <row r="67" spans="1:11" ht="46.5">
      <c r="A67" s="20" t="s">
        <v>180</v>
      </c>
      <c r="B67" s="11" t="s">
        <v>100</v>
      </c>
      <c r="C67" s="11" t="s">
        <v>32</v>
      </c>
      <c r="D67" s="11" t="s">
        <v>107</v>
      </c>
      <c r="E67" s="11" t="s">
        <v>181</v>
      </c>
      <c r="F67" s="187"/>
      <c r="G67" s="188"/>
      <c r="H67" s="12">
        <f aca="true" t="shared" si="4" ref="H67:I70">H68</f>
        <v>49</v>
      </c>
      <c r="I67" s="12">
        <f t="shared" si="4"/>
        <v>30</v>
      </c>
      <c r="J67" s="110">
        <f t="shared" si="0"/>
        <v>61.224489795918366</v>
      </c>
      <c r="K67" s="18"/>
    </row>
    <row r="68" spans="1:11" ht="78">
      <c r="A68" s="20" t="s">
        <v>182</v>
      </c>
      <c r="B68" s="11" t="s">
        <v>100</v>
      </c>
      <c r="C68" s="11" t="s">
        <v>32</v>
      </c>
      <c r="D68" s="11" t="s">
        <v>107</v>
      </c>
      <c r="E68" s="11" t="s">
        <v>183</v>
      </c>
      <c r="F68" s="187"/>
      <c r="G68" s="188"/>
      <c r="H68" s="12">
        <f t="shared" si="4"/>
        <v>49</v>
      </c>
      <c r="I68" s="12">
        <f t="shared" si="4"/>
        <v>30</v>
      </c>
      <c r="J68" s="110">
        <f t="shared" si="0"/>
        <v>61.224489795918366</v>
      </c>
      <c r="K68" s="18"/>
    </row>
    <row r="69" spans="1:11" ht="30.75">
      <c r="A69" s="20" t="s">
        <v>184</v>
      </c>
      <c r="B69" s="11" t="s">
        <v>100</v>
      </c>
      <c r="C69" s="11" t="s">
        <v>32</v>
      </c>
      <c r="D69" s="11" t="s">
        <v>107</v>
      </c>
      <c r="E69" s="11" t="s">
        <v>185</v>
      </c>
      <c r="F69" s="187"/>
      <c r="G69" s="188"/>
      <c r="H69" s="12">
        <f t="shared" si="4"/>
        <v>49</v>
      </c>
      <c r="I69" s="12">
        <f t="shared" si="4"/>
        <v>30</v>
      </c>
      <c r="J69" s="110">
        <f t="shared" si="0"/>
        <v>61.224489795918366</v>
      </c>
      <c r="K69" s="18"/>
    </row>
    <row r="70" spans="1:11" ht="46.5">
      <c r="A70" s="20" t="s">
        <v>19</v>
      </c>
      <c r="B70" s="11" t="s">
        <v>100</v>
      </c>
      <c r="C70" s="11" t="s">
        <v>32</v>
      </c>
      <c r="D70" s="11" t="s">
        <v>107</v>
      </c>
      <c r="E70" s="11" t="s">
        <v>185</v>
      </c>
      <c r="F70" s="187" t="s">
        <v>20</v>
      </c>
      <c r="G70" s="188"/>
      <c r="H70" s="12">
        <f t="shared" si="4"/>
        <v>49</v>
      </c>
      <c r="I70" s="12">
        <f t="shared" si="4"/>
        <v>30</v>
      </c>
      <c r="J70" s="110">
        <f t="shared" si="0"/>
        <v>61.224489795918366</v>
      </c>
      <c r="K70" s="18"/>
    </row>
    <row r="71" spans="1:11" ht="46.5">
      <c r="A71" s="20" t="s">
        <v>21</v>
      </c>
      <c r="B71" s="11" t="s">
        <v>100</v>
      </c>
      <c r="C71" s="11" t="s">
        <v>32</v>
      </c>
      <c r="D71" s="11" t="s">
        <v>107</v>
      </c>
      <c r="E71" s="11" t="s">
        <v>185</v>
      </c>
      <c r="F71" s="187" t="s">
        <v>22</v>
      </c>
      <c r="G71" s="188"/>
      <c r="H71" s="12">
        <f>'Прил.5'!H237</f>
        <v>49</v>
      </c>
      <c r="I71" s="12">
        <f>'Прил.5'!I237</f>
        <v>30</v>
      </c>
      <c r="J71" s="110">
        <f t="shared" si="0"/>
        <v>61.224489795918366</v>
      </c>
      <c r="K71" s="18"/>
    </row>
    <row r="72" spans="1:11" ht="62.25">
      <c r="A72" s="20" t="s">
        <v>192</v>
      </c>
      <c r="B72" s="11" t="s">
        <v>100</v>
      </c>
      <c r="C72" s="11" t="s">
        <v>32</v>
      </c>
      <c r="D72" s="11" t="s">
        <v>107</v>
      </c>
      <c r="E72" s="11" t="s">
        <v>193</v>
      </c>
      <c r="F72" s="187"/>
      <c r="G72" s="188"/>
      <c r="H72" s="12">
        <f aca="true" t="shared" si="5" ref="H72:I75">H73</f>
        <v>20</v>
      </c>
      <c r="I72" s="12">
        <f t="shared" si="5"/>
        <v>0</v>
      </c>
      <c r="J72" s="110">
        <f t="shared" si="0"/>
        <v>0</v>
      </c>
      <c r="K72" s="18"/>
    </row>
    <row r="73" spans="1:11" ht="46.5">
      <c r="A73" s="20" t="s">
        <v>194</v>
      </c>
      <c r="B73" s="11" t="s">
        <v>100</v>
      </c>
      <c r="C73" s="11" t="s">
        <v>32</v>
      </c>
      <c r="D73" s="11" t="s">
        <v>107</v>
      </c>
      <c r="E73" s="11" t="s">
        <v>195</v>
      </c>
      <c r="F73" s="187"/>
      <c r="G73" s="188"/>
      <c r="H73" s="12">
        <f t="shared" si="5"/>
        <v>20</v>
      </c>
      <c r="I73" s="12">
        <f t="shared" si="5"/>
        <v>0</v>
      </c>
      <c r="J73" s="110">
        <f t="shared" si="0"/>
        <v>0</v>
      </c>
      <c r="K73" s="18"/>
    </row>
    <row r="74" spans="1:11" ht="46.5">
      <c r="A74" s="20" t="s">
        <v>196</v>
      </c>
      <c r="B74" s="11" t="s">
        <v>100</v>
      </c>
      <c r="C74" s="11" t="s">
        <v>32</v>
      </c>
      <c r="D74" s="11" t="s">
        <v>107</v>
      </c>
      <c r="E74" s="11" t="s">
        <v>197</v>
      </c>
      <c r="F74" s="187"/>
      <c r="G74" s="188"/>
      <c r="H74" s="12">
        <f t="shared" si="5"/>
        <v>20</v>
      </c>
      <c r="I74" s="12">
        <f t="shared" si="5"/>
        <v>0</v>
      </c>
      <c r="J74" s="110">
        <f aca="true" t="shared" si="6" ref="J74:J137">I74/H74*100</f>
        <v>0</v>
      </c>
      <c r="K74" s="18"/>
    </row>
    <row r="75" spans="1:11" ht="46.5">
      <c r="A75" s="20" t="s">
        <v>19</v>
      </c>
      <c r="B75" s="11" t="s">
        <v>100</v>
      </c>
      <c r="C75" s="11" t="s">
        <v>32</v>
      </c>
      <c r="D75" s="11" t="s">
        <v>107</v>
      </c>
      <c r="E75" s="11" t="s">
        <v>197</v>
      </c>
      <c r="F75" s="187" t="s">
        <v>20</v>
      </c>
      <c r="G75" s="188"/>
      <c r="H75" s="12">
        <f t="shared" si="5"/>
        <v>20</v>
      </c>
      <c r="I75" s="12">
        <f t="shared" si="5"/>
        <v>0</v>
      </c>
      <c r="J75" s="110">
        <f t="shared" si="6"/>
        <v>0</v>
      </c>
      <c r="K75" s="18"/>
    </row>
    <row r="76" spans="1:11" ht="46.5">
      <c r="A76" s="20" t="s">
        <v>21</v>
      </c>
      <c r="B76" s="11" t="s">
        <v>100</v>
      </c>
      <c r="C76" s="11" t="s">
        <v>32</v>
      </c>
      <c r="D76" s="11" t="s">
        <v>107</v>
      </c>
      <c r="E76" s="11" t="s">
        <v>197</v>
      </c>
      <c r="F76" s="187" t="s">
        <v>22</v>
      </c>
      <c r="G76" s="188"/>
      <c r="H76" s="12">
        <f>'Прил.5'!H253</f>
        <v>20</v>
      </c>
      <c r="I76" s="12">
        <f>'Прил.5'!I253</f>
        <v>0</v>
      </c>
      <c r="J76" s="110">
        <f t="shared" si="6"/>
        <v>0</v>
      </c>
      <c r="K76" s="18"/>
    </row>
    <row r="77" spans="1:11" ht="46.5">
      <c r="A77" s="20" t="s">
        <v>319</v>
      </c>
      <c r="B77" s="11" t="s">
        <v>100</v>
      </c>
      <c r="C77" s="11" t="s">
        <v>32</v>
      </c>
      <c r="D77" s="11" t="s">
        <v>107</v>
      </c>
      <c r="E77" s="11" t="s">
        <v>320</v>
      </c>
      <c r="F77" s="187"/>
      <c r="G77" s="188"/>
      <c r="H77" s="12">
        <f>H78</f>
        <v>58.7</v>
      </c>
      <c r="I77" s="12">
        <f>I78</f>
        <v>0</v>
      </c>
      <c r="J77" s="110">
        <f t="shared" si="6"/>
        <v>0</v>
      </c>
      <c r="K77" s="18"/>
    </row>
    <row r="78" spans="1:11" ht="49.5" customHeight="1">
      <c r="A78" s="20" t="s">
        <v>321</v>
      </c>
      <c r="B78" s="11" t="s">
        <v>100</v>
      </c>
      <c r="C78" s="11" t="s">
        <v>32</v>
      </c>
      <c r="D78" s="11" t="s">
        <v>107</v>
      </c>
      <c r="E78" s="11" t="s">
        <v>322</v>
      </c>
      <c r="F78" s="187"/>
      <c r="G78" s="188"/>
      <c r="H78" s="12">
        <f>H79+H82</f>
        <v>58.7</v>
      </c>
      <c r="I78" s="12">
        <f>I79+I82</f>
        <v>0</v>
      </c>
      <c r="J78" s="110">
        <f t="shared" si="6"/>
        <v>0</v>
      </c>
      <c r="K78" s="18"/>
    </row>
    <row r="79" spans="1:11" ht="93">
      <c r="A79" s="20" t="s">
        <v>323</v>
      </c>
      <c r="B79" s="11" t="s">
        <v>100</v>
      </c>
      <c r="C79" s="11" t="s">
        <v>32</v>
      </c>
      <c r="D79" s="11" t="s">
        <v>107</v>
      </c>
      <c r="E79" s="11" t="s">
        <v>324</v>
      </c>
      <c r="F79" s="187"/>
      <c r="G79" s="188"/>
      <c r="H79" s="12">
        <f>H80</f>
        <v>8</v>
      </c>
      <c r="I79" s="12">
        <f>I80</f>
        <v>0</v>
      </c>
      <c r="J79" s="110">
        <f t="shared" si="6"/>
        <v>0</v>
      </c>
      <c r="K79" s="18"/>
    </row>
    <row r="80" spans="1:11" ht="46.5">
      <c r="A80" s="20" t="s">
        <v>19</v>
      </c>
      <c r="B80" s="11" t="s">
        <v>100</v>
      </c>
      <c r="C80" s="11" t="s">
        <v>32</v>
      </c>
      <c r="D80" s="11" t="s">
        <v>107</v>
      </c>
      <c r="E80" s="11" t="s">
        <v>324</v>
      </c>
      <c r="F80" s="187" t="s">
        <v>20</v>
      </c>
      <c r="G80" s="188"/>
      <c r="H80" s="12">
        <f>H81</f>
        <v>8</v>
      </c>
      <c r="I80" s="12">
        <f>I81</f>
        <v>0</v>
      </c>
      <c r="J80" s="110">
        <f t="shared" si="6"/>
        <v>0</v>
      </c>
      <c r="K80" s="18"/>
    </row>
    <row r="81" spans="1:11" ht="46.5">
      <c r="A81" s="20" t="s">
        <v>21</v>
      </c>
      <c r="B81" s="11" t="s">
        <v>100</v>
      </c>
      <c r="C81" s="11" t="s">
        <v>32</v>
      </c>
      <c r="D81" s="11" t="s">
        <v>107</v>
      </c>
      <c r="E81" s="11" t="s">
        <v>324</v>
      </c>
      <c r="F81" s="187" t="s">
        <v>22</v>
      </c>
      <c r="G81" s="188"/>
      <c r="H81" s="12">
        <f>'Прил.5'!H559</f>
        <v>8</v>
      </c>
      <c r="I81" s="12">
        <f>'Прил.5'!I559</f>
        <v>0</v>
      </c>
      <c r="J81" s="110">
        <f t="shared" si="6"/>
        <v>0</v>
      </c>
      <c r="K81" s="18"/>
    </row>
    <row r="82" spans="1:11" ht="46.5">
      <c r="A82" s="20" t="s">
        <v>325</v>
      </c>
      <c r="B82" s="11" t="s">
        <v>100</v>
      </c>
      <c r="C82" s="11" t="s">
        <v>32</v>
      </c>
      <c r="D82" s="11" t="s">
        <v>107</v>
      </c>
      <c r="E82" s="11" t="s">
        <v>326</v>
      </c>
      <c r="F82" s="187"/>
      <c r="G82" s="188"/>
      <c r="H82" s="12">
        <f>H83</f>
        <v>50.7</v>
      </c>
      <c r="I82" s="12">
        <f>I83</f>
        <v>0</v>
      </c>
      <c r="J82" s="110">
        <f t="shared" si="6"/>
        <v>0</v>
      </c>
      <c r="K82" s="18"/>
    </row>
    <row r="83" spans="1:11" ht="93">
      <c r="A83" s="20" t="s">
        <v>42</v>
      </c>
      <c r="B83" s="11" t="s">
        <v>100</v>
      </c>
      <c r="C83" s="11" t="s">
        <v>32</v>
      </c>
      <c r="D83" s="11" t="s">
        <v>107</v>
      </c>
      <c r="E83" s="11" t="s">
        <v>326</v>
      </c>
      <c r="F83" s="187" t="s">
        <v>43</v>
      </c>
      <c r="G83" s="188"/>
      <c r="H83" s="12">
        <f>H84</f>
        <v>50.7</v>
      </c>
      <c r="I83" s="12">
        <f>I84</f>
        <v>0</v>
      </c>
      <c r="J83" s="110">
        <f t="shared" si="6"/>
        <v>0</v>
      </c>
      <c r="K83" s="18"/>
    </row>
    <row r="84" spans="1:11" ht="30.75">
      <c r="A84" s="20" t="s">
        <v>112</v>
      </c>
      <c r="B84" s="11" t="s">
        <v>100</v>
      </c>
      <c r="C84" s="11" t="s">
        <v>32</v>
      </c>
      <c r="D84" s="11" t="s">
        <v>107</v>
      </c>
      <c r="E84" s="11" t="s">
        <v>326</v>
      </c>
      <c r="F84" s="187" t="s">
        <v>113</v>
      </c>
      <c r="G84" s="188"/>
      <c r="H84" s="12">
        <f>'Прил.5'!H565</f>
        <v>50.7</v>
      </c>
      <c r="I84" s="12">
        <f>'Прил.5'!I565</f>
        <v>0</v>
      </c>
      <c r="J84" s="110">
        <f t="shared" si="6"/>
        <v>0</v>
      </c>
      <c r="K84" s="18"/>
    </row>
    <row r="85" spans="1:11" ht="93">
      <c r="A85" s="20" t="s">
        <v>387</v>
      </c>
      <c r="B85" s="11" t="s">
        <v>100</v>
      </c>
      <c r="C85" s="11" t="s">
        <v>32</v>
      </c>
      <c r="D85" s="11" t="s">
        <v>107</v>
      </c>
      <c r="E85" s="11" t="s">
        <v>409</v>
      </c>
      <c r="F85" s="187"/>
      <c r="G85" s="188"/>
      <c r="H85" s="12">
        <f aca="true" t="shared" si="7" ref="H85:I88">H86</f>
        <v>5.7</v>
      </c>
      <c r="I85" s="12">
        <f t="shared" si="7"/>
        <v>0</v>
      </c>
      <c r="J85" s="110">
        <f t="shared" si="6"/>
        <v>0</v>
      </c>
      <c r="K85" s="18"/>
    </row>
    <row r="86" spans="1:11" ht="78">
      <c r="A86" s="20" t="s">
        <v>410</v>
      </c>
      <c r="B86" s="11" t="s">
        <v>100</v>
      </c>
      <c r="C86" s="11" t="s">
        <v>32</v>
      </c>
      <c r="D86" s="11" t="s">
        <v>107</v>
      </c>
      <c r="E86" s="11" t="s">
        <v>411</v>
      </c>
      <c r="F86" s="187"/>
      <c r="G86" s="188"/>
      <c r="H86" s="12">
        <f t="shared" si="7"/>
        <v>5.7</v>
      </c>
      <c r="I86" s="12">
        <f t="shared" si="7"/>
        <v>0</v>
      </c>
      <c r="J86" s="110">
        <f t="shared" si="6"/>
        <v>0</v>
      </c>
      <c r="K86" s="18"/>
    </row>
    <row r="87" spans="1:11" ht="62.25">
      <c r="A87" s="20" t="s">
        <v>412</v>
      </c>
      <c r="B87" s="11" t="s">
        <v>100</v>
      </c>
      <c r="C87" s="11" t="s">
        <v>32</v>
      </c>
      <c r="D87" s="11" t="s">
        <v>107</v>
      </c>
      <c r="E87" s="11" t="s">
        <v>413</v>
      </c>
      <c r="F87" s="187"/>
      <c r="G87" s="188"/>
      <c r="H87" s="12">
        <f t="shared" si="7"/>
        <v>5.7</v>
      </c>
      <c r="I87" s="12">
        <f t="shared" si="7"/>
        <v>0</v>
      </c>
      <c r="J87" s="110">
        <f t="shared" si="6"/>
        <v>0</v>
      </c>
      <c r="K87" s="18"/>
    </row>
    <row r="88" spans="1:11" ht="46.5">
      <c r="A88" s="20" t="s">
        <v>19</v>
      </c>
      <c r="B88" s="11" t="s">
        <v>100</v>
      </c>
      <c r="C88" s="11" t="s">
        <v>32</v>
      </c>
      <c r="D88" s="11" t="s">
        <v>107</v>
      </c>
      <c r="E88" s="11" t="s">
        <v>413</v>
      </c>
      <c r="F88" s="187" t="s">
        <v>20</v>
      </c>
      <c r="G88" s="188"/>
      <c r="H88" s="12">
        <f t="shared" si="7"/>
        <v>5.7</v>
      </c>
      <c r="I88" s="12">
        <f t="shared" si="7"/>
        <v>0</v>
      </c>
      <c r="J88" s="110">
        <f t="shared" si="6"/>
        <v>0</v>
      </c>
      <c r="K88" s="18"/>
    </row>
    <row r="89" spans="1:11" ht="46.5">
      <c r="A89" s="20" t="s">
        <v>21</v>
      </c>
      <c r="B89" s="11" t="s">
        <v>100</v>
      </c>
      <c r="C89" s="11" t="s">
        <v>32</v>
      </c>
      <c r="D89" s="11" t="s">
        <v>107</v>
      </c>
      <c r="E89" s="11" t="s">
        <v>413</v>
      </c>
      <c r="F89" s="187" t="s">
        <v>22</v>
      </c>
      <c r="G89" s="188"/>
      <c r="H89" s="12">
        <v>5.7</v>
      </c>
      <c r="I89" s="12">
        <v>0</v>
      </c>
      <c r="J89" s="110">
        <f t="shared" si="6"/>
        <v>0</v>
      </c>
      <c r="K89" s="18"/>
    </row>
    <row r="90" spans="1:11" ht="93">
      <c r="A90" s="20" t="s">
        <v>387</v>
      </c>
      <c r="B90" s="11" t="s">
        <v>100</v>
      </c>
      <c r="C90" s="11" t="s">
        <v>32</v>
      </c>
      <c r="D90" s="11" t="s">
        <v>107</v>
      </c>
      <c r="E90" s="11" t="s">
        <v>388</v>
      </c>
      <c r="F90" s="187"/>
      <c r="G90" s="188"/>
      <c r="H90" s="12">
        <f>H91+H95</f>
        <v>1675.3000000000002</v>
      </c>
      <c r="I90" s="12">
        <f>I91+I95</f>
        <v>1471.8</v>
      </c>
      <c r="J90" s="110">
        <f t="shared" si="6"/>
        <v>87.85292186474064</v>
      </c>
      <c r="K90" s="18"/>
    </row>
    <row r="91" spans="1:11" ht="46.5">
      <c r="A91" s="20" t="s">
        <v>414</v>
      </c>
      <c r="B91" s="11" t="s">
        <v>100</v>
      </c>
      <c r="C91" s="11" t="s">
        <v>32</v>
      </c>
      <c r="D91" s="11" t="s">
        <v>107</v>
      </c>
      <c r="E91" s="11" t="s">
        <v>415</v>
      </c>
      <c r="F91" s="187"/>
      <c r="G91" s="188"/>
      <c r="H91" s="12">
        <f aca="true" t="shared" si="8" ref="H91:I93">H92</f>
        <v>1158.9</v>
      </c>
      <c r="I91" s="12">
        <f t="shared" si="8"/>
        <v>1002.5</v>
      </c>
      <c r="J91" s="110">
        <f t="shared" si="6"/>
        <v>86.50444386918629</v>
      </c>
      <c r="K91" s="18"/>
    </row>
    <row r="92" spans="1:11" ht="46.5">
      <c r="A92" s="20" t="s">
        <v>416</v>
      </c>
      <c r="B92" s="11" t="s">
        <v>100</v>
      </c>
      <c r="C92" s="11" t="s">
        <v>32</v>
      </c>
      <c r="D92" s="11" t="s">
        <v>107</v>
      </c>
      <c r="E92" s="11" t="s">
        <v>417</v>
      </c>
      <c r="F92" s="187"/>
      <c r="G92" s="188"/>
      <c r="H92" s="12">
        <f t="shared" si="8"/>
        <v>1158.9</v>
      </c>
      <c r="I92" s="12">
        <f t="shared" si="8"/>
        <v>1002.5</v>
      </c>
      <c r="J92" s="110">
        <f t="shared" si="6"/>
        <v>86.50444386918629</v>
      </c>
      <c r="K92" s="18"/>
    </row>
    <row r="93" spans="1:11" ht="93">
      <c r="A93" s="20" t="s">
        <v>42</v>
      </c>
      <c r="B93" s="11" t="s">
        <v>100</v>
      </c>
      <c r="C93" s="11" t="s">
        <v>32</v>
      </c>
      <c r="D93" s="11" t="s">
        <v>107</v>
      </c>
      <c r="E93" s="11" t="s">
        <v>417</v>
      </c>
      <c r="F93" s="187" t="s">
        <v>43</v>
      </c>
      <c r="G93" s="188"/>
      <c r="H93" s="12">
        <f t="shared" si="8"/>
        <v>1158.9</v>
      </c>
      <c r="I93" s="12">
        <f t="shared" si="8"/>
        <v>1002.5</v>
      </c>
      <c r="J93" s="110">
        <f t="shared" si="6"/>
        <v>86.50444386918629</v>
      </c>
      <c r="K93" s="18"/>
    </row>
    <row r="94" spans="1:11" ht="30.75">
      <c r="A94" s="20" t="s">
        <v>112</v>
      </c>
      <c r="B94" s="11" t="s">
        <v>100</v>
      </c>
      <c r="C94" s="11" t="s">
        <v>32</v>
      </c>
      <c r="D94" s="11" t="s">
        <v>107</v>
      </c>
      <c r="E94" s="11" t="s">
        <v>417</v>
      </c>
      <c r="F94" s="187" t="s">
        <v>113</v>
      </c>
      <c r="G94" s="188"/>
      <c r="H94" s="12">
        <v>1158.9</v>
      </c>
      <c r="I94" s="12">
        <v>1002.5</v>
      </c>
      <c r="J94" s="110">
        <f t="shared" si="6"/>
        <v>86.50444386918629</v>
      </c>
      <c r="K94" s="18"/>
    </row>
    <row r="95" spans="1:11" ht="62.25">
      <c r="A95" s="20" t="s">
        <v>418</v>
      </c>
      <c r="B95" s="11" t="s">
        <v>100</v>
      </c>
      <c r="C95" s="11" t="s">
        <v>32</v>
      </c>
      <c r="D95" s="11" t="s">
        <v>107</v>
      </c>
      <c r="E95" s="11" t="s">
        <v>419</v>
      </c>
      <c r="F95" s="187"/>
      <c r="G95" s="188"/>
      <c r="H95" s="12">
        <f aca="true" t="shared" si="9" ref="H95:I97">H96</f>
        <v>516.4</v>
      </c>
      <c r="I95" s="12">
        <f t="shared" si="9"/>
        <v>469.3</v>
      </c>
      <c r="J95" s="110">
        <f t="shared" si="6"/>
        <v>90.87916343919443</v>
      </c>
      <c r="K95" s="18"/>
    </row>
    <row r="96" spans="1:11" ht="234">
      <c r="A96" s="20" t="s">
        <v>420</v>
      </c>
      <c r="B96" s="11" t="s">
        <v>100</v>
      </c>
      <c r="C96" s="11" t="s">
        <v>32</v>
      </c>
      <c r="D96" s="11" t="s">
        <v>107</v>
      </c>
      <c r="E96" s="11" t="s">
        <v>421</v>
      </c>
      <c r="F96" s="187"/>
      <c r="G96" s="188"/>
      <c r="H96" s="12">
        <f t="shared" si="9"/>
        <v>516.4</v>
      </c>
      <c r="I96" s="12">
        <f t="shared" si="9"/>
        <v>469.3</v>
      </c>
      <c r="J96" s="110">
        <f t="shared" si="6"/>
        <v>90.87916343919443</v>
      </c>
      <c r="K96" s="18"/>
    </row>
    <row r="97" spans="1:11" ht="93">
      <c r="A97" s="20" t="s">
        <v>42</v>
      </c>
      <c r="B97" s="11" t="s">
        <v>100</v>
      </c>
      <c r="C97" s="11" t="s">
        <v>32</v>
      </c>
      <c r="D97" s="11" t="s">
        <v>107</v>
      </c>
      <c r="E97" s="11" t="s">
        <v>421</v>
      </c>
      <c r="F97" s="187" t="s">
        <v>43</v>
      </c>
      <c r="G97" s="188"/>
      <c r="H97" s="12">
        <f t="shared" si="9"/>
        <v>516.4</v>
      </c>
      <c r="I97" s="12">
        <f t="shared" si="9"/>
        <v>469.3</v>
      </c>
      <c r="J97" s="110">
        <f t="shared" si="6"/>
        <v>90.87916343919443</v>
      </c>
      <c r="K97" s="18"/>
    </row>
    <row r="98" spans="1:11" ht="30.75">
      <c r="A98" s="20" t="s">
        <v>112</v>
      </c>
      <c r="B98" s="11" t="s">
        <v>100</v>
      </c>
      <c r="C98" s="11" t="s">
        <v>32</v>
      </c>
      <c r="D98" s="11" t="s">
        <v>107</v>
      </c>
      <c r="E98" s="11" t="s">
        <v>421</v>
      </c>
      <c r="F98" s="187" t="s">
        <v>113</v>
      </c>
      <c r="G98" s="188"/>
      <c r="H98" s="12">
        <v>516.4</v>
      </c>
      <c r="I98" s="12">
        <v>469.3</v>
      </c>
      <c r="J98" s="110">
        <f t="shared" si="6"/>
        <v>90.87916343919443</v>
      </c>
      <c r="K98" s="18"/>
    </row>
    <row r="99" spans="1:14" s="115" customFormat="1" ht="15">
      <c r="A99" s="19" t="s">
        <v>422</v>
      </c>
      <c r="B99" s="8" t="s">
        <v>100</v>
      </c>
      <c r="C99" s="8" t="s">
        <v>123</v>
      </c>
      <c r="D99" s="10" t="s">
        <v>583</v>
      </c>
      <c r="E99" s="8"/>
      <c r="F99" s="189"/>
      <c r="G99" s="190"/>
      <c r="H99" s="9">
        <f aca="true" t="shared" si="10" ref="H99:I104">H100</f>
        <v>700.9</v>
      </c>
      <c r="I99" s="9">
        <f t="shared" si="10"/>
        <v>700.9</v>
      </c>
      <c r="J99" s="29">
        <f t="shared" si="6"/>
        <v>100</v>
      </c>
      <c r="K99" s="113"/>
      <c r="L99" s="114"/>
      <c r="M99" s="114"/>
      <c r="N99" s="114"/>
    </row>
    <row r="100" spans="1:11" ht="30.75">
      <c r="A100" s="20" t="s">
        <v>423</v>
      </c>
      <c r="B100" s="11" t="s">
        <v>100</v>
      </c>
      <c r="C100" s="11" t="s">
        <v>123</v>
      </c>
      <c r="D100" s="11" t="s">
        <v>163</v>
      </c>
      <c r="E100" s="11"/>
      <c r="F100" s="187"/>
      <c r="G100" s="188"/>
      <c r="H100" s="12">
        <f t="shared" si="10"/>
        <v>700.9</v>
      </c>
      <c r="I100" s="12">
        <f t="shared" si="10"/>
        <v>700.9</v>
      </c>
      <c r="J100" s="110">
        <f t="shared" si="6"/>
        <v>100</v>
      </c>
      <c r="K100" s="18"/>
    </row>
    <row r="101" spans="1:11" ht="93">
      <c r="A101" s="20" t="s">
        <v>387</v>
      </c>
      <c r="B101" s="11" t="s">
        <v>100</v>
      </c>
      <c r="C101" s="11" t="s">
        <v>123</v>
      </c>
      <c r="D101" s="11" t="s">
        <v>163</v>
      </c>
      <c r="E101" s="11" t="s">
        <v>388</v>
      </c>
      <c r="F101" s="187"/>
      <c r="G101" s="188"/>
      <c r="H101" s="12">
        <f t="shared" si="10"/>
        <v>700.9</v>
      </c>
      <c r="I101" s="12">
        <f t="shared" si="10"/>
        <v>700.9</v>
      </c>
      <c r="J101" s="110">
        <f t="shared" si="6"/>
        <v>100</v>
      </c>
      <c r="K101" s="18"/>
    </row>
    <row r="102" spans="1:11" ht="62.25">
      <c r="A102" s="20" t="s">
        <v>424</v>
      </c>
      <c r="B102" s="11" t="s">
        <v>100</v>
      </c>
      <c r="C102" s="11" t="s">
        <v>123</v>
      </c>
      <c r="D102" s="11" t="s">
        <v>163</v>
      </c>
      <c r="E102" s="11" t="s">
        <v>425</v>
      </c>
      <c r="F102" s="187"/>
      <c r="G102" s="188"/>
      <c r="H102" s="12">
        <f t="shared" si="10"/>
        <v>700.9</v>
      </c>
      <c r="I102" s="12">
        <f t="shared" si="10"/>
        <v>700.9</v>
      </c>
      <c r="J102" s="110">
        <f t="shared" si="6"/>
        <v>100</v>
      </c>
      <c r="K102" s="18"/>
    </row>
    <row r="103" spans="1:11" ht="46.5">
      <c r="A103" s="20" t="s">
        <v>426</v>
      </c>
      <c r="B103" s="11" t="s">
        <v>100</v>
      </c>
      <c r="C103" s="11" t="s">
        <v>123</v>
      </c>
      <c r="D103" s="11" t="s">
        <v>163</v>
      </c>
      <c r="E103" s="11" t="s">
        <v>427</v>
      </c>
      <c r="F103" s="187"/>
      <c r="G103" s="188"/>
      <c r="H103" s="12">
        <f t="shared" si="10"/>
        <v>700.9</v>
      </c>
      <c r="I103" s="12">
        <f t="shared" si="10"/>
        <v>700.9</v>
      </c>
      <c r="J103" s="110">
        <f t="shared" si="6"/>
        <v>100</v>
      </c>
      <c r="K103" s="18"/>
    </row>
    <row r="104" spans="1:11" ht="93">
      <c r="A104" s="20" t="s">
        <v>42</v>
      </c>
      <c r="B104" s="11" t="s">
        <v>100</v>
      </c>
      <c r="C104" s="11" t="s">
        <v>123</v>
      </c>
      <c r="D104" s="11" t="s">
        <v>163</v>
      </c>
      <c r="E104" s="11" t="s">
        <v>427</v>
      </c>
      <c r="F104" s="187" t="s">
        <v>43</v>
      </c>
      <c r="G104" s="188"/>
      <c r="H104" s="12">
        <f t="shared" si="10"/>
        <v>700.9</v>
      </c>
      <c r="I104" s="12">
        <f t="shared" si="10"/>
        <v>700.9</v>
      </c>
      <c r="J104" s="110">
        <f t="shared" si="6"/>
        <v>100</v>
      </c>
      <c r="K104" s="18"/>
    </row>
    <row r="105" spans="1:11" ht="30.75">
      <c r="A105" s="20" t="s">
        <v>112</v>
      </c>
      <c r="B105" s="11" t="s">
        <v>100</v>
      </c>
      <c r="C105" s="11" t="s">
        <v>123</v>
      </c>
      <c r="D105" s="11" t="s">
        <v>163</v>
      </c>
      <c r="E105" s="11" t="s">
        <v>427</v>
      </c>
      <c r="F105" s="187" t="s">
        <v>113</v>
      </c>
      <c r="G105" s="188"/>
      <c r="H105" s="12">
        <v>700.9</v>
      </c>
      <c r="I105" s="12">
        <v>700.9</v>
      </c>
      <c r="J105" s="110">
        <f t="shared" si="6"/>
        <v>100</v>
      </c>
      <c r="K105" s="18"/>
    </row>
    <row r="106" spans="1:14" s="115" customFormat="1" ht="46.5">
      <c r="A106" s="19" t="s">
        <v>351</v>
      </c>
      <c r="B106" s="8" t="s">
        <v>100</v>
      </c>
      <c r="C106" s="8" t="s">
        <v>163</v>
      </c>
      <c r="D106" s="10" t="s">
        <v>583</v>
      </c>
      <c r="E106" s="8"/>
      <c r="F106" s="189"/>
      <c r="G106" s="190"/>
      <c r="H106" s="9">
        <f>H107</f>
        <v>11514.4</v>
      </c>
      <c r="I106" s="9">
        <f>I107</f>
        <v>10555.199999999999</v>
      </c>
      <c r="J106" s="29">
        <f t="shared" si="6"/>
        <v>91.66956159244076</v>
      </c>
      <c r="K106" s="113"/>
      <c r="L106" s="114"/>
      <c r="M106" s="114"/>
      <c r="N106" s="114"/>
    </row>
    <row r="107" spans="1:11" ht="62.25">
      <c r="A107" s="20" t="s">
        <v>352</v>
      </c>
      <c r="B107" s="11" t="s">
        <v>100</v>
      </c>
      <c r="C107" s="11" t="s">
        <v>163</v>
      </c>
      <c r="D107" s="11" t="s">
        <v>95</v>
      </c>
      <c r="E107" s="11"/>
      <c r="F107" s="187"/>
      <c r="G107" s="188"/>
      <c r="H107" s="12">
        <f>H108+H117</f>
        <v>11514.4</v>
      </c>
      <c r="I107" s="12">
        <f>I108+I117</f>
        <v>10555.199999999999</v>
      </c>
      <c r="J107" s="110">
        <f t="shared" si="6"/>
        <v>91.66956159244076</v>
      </c>
      <c r="K107" s="18"/>
    </row>
    <row r="108" spans="1:11" ht="62.25">
      <c r="A108" s="20" t="s">
        <v>345</v>
      </c>
      <c r="B108" s="11" t="s">
        <v>100</v>
      </c>
      <c r="C108" s="11" t="s">
        <v>163</v>
      </c>
      <c r="D108" s="11" t="s">
        <v>95</v>
      </c>
      <c r="E108" s="11" t="s">
        <v>346</v>
      </c>
      <c r="F108" s="187"/>
      <c r="G108" s="188"/>
      <c r="H108" s="12">
        <f>H109+H113</f>
        <v>1124</v>
      </c>
      <c r="I108" s="12">
        <f>I109+I113</f>
        <v>274.8</v>
      </c>
      <c r="J108" s="110">
        <f t="shared" si="6"/>
        <v>24.448398576512457</v>
      </c>
      <c r="K108" s="18"/>
    </row>
    <row r="109" spans="1:11" ht="93">
      <c r="A109" s="20" t="s">
        <v>347</v>
      </c>
      <c r="B109" s="11" t="s">
        <v>100</v>
      </c>
      <c r="C109" s="11" t="s">
        <v>163</v>
      </c>
      <c r="D109" s="11" t="s">
        <v>95</v>
      </c>
      <c r="E109" s="11" t="s">
        <v>348</v>
      </c>
      <c r="F109" s="187"/>
      <c r="G109" s="188"/>
      <c r="H109" s="12">
        <f aca="true" t="shared" si="11" ref="H109:I111">H110</f>
        <v>397.5</v>
      </c>
      <c r="I109" s="12">
        <f t="shared" si="11"/>
        <v>97.5</v>
      </c>
      <c r="J109" s="110">
        <f t="shared" si="6"/>
        <v>24.528301886792452</v>
      </c>
      <c r="K109" s="18"/>
    </row>
    <row r="110" spans="1:11" ht="46.5">
      <c r="A110" s="20" t="s">
        <v>349</v>
      </c>
      <c r="B110" s="11" t="s">
        <v>100</v>
      </c>
      <c r="C110" s="11" t="s">
        <v>163</v>
      </c>
      <c r="D110" s="11" t="s">
        <v>95</v>
      </c>
      <c r="E110" s="11" t="s">
        <v>350</v>
      </c>
      <c r="F110" s="187"/>
      <c r="G110" s="188"/>
      <c r="H110" s="12">
        <f t="shared" si="11"/>
        <v>397.5</v>
      </c>
      <c r="I110" s="12">
        <f t="shared" si="11"/>
        <v>97.5</v>
      </c>
      <c r="J110" s="110">
        <f t="shared" si="6"/>
        <v>24.528301886792452</v>
      </c>
      <c r="K110" s="18"/>
    </row>
    <row r="111" spans="1:11" ht="46.5">
      <c r="A111" s="20" t="s">
        <v>19</v>
      </c>
      <c r="B111" s="11" t="s">
        <v>100</v>
      </c>
      <c r="C111" s="11" t="s">
        <v>163</v>
      </c>
      <c r="D111" s="11" t="s">
        <v>95</v>
      </c>
      <c r="E111" s="11" t="s">
        <v>350</v>
      </c>
      <c r="F111" s="187" t="s">
        <v>20</v>
      </c>
      <c r="G111" s="188"/>
      <c r="H111" s="12">
        <f t="shared" si="11"/>
        <v>397.5</v>
      </c>
      <c r="I111" s="12">
        <f t="shared" si="11"/>
        <v>97.5</v>
      </c>
      <c r="J111" s="110">
        <f t="shared" si="6"/>
        <v>24.528301886792452</v>
      </c>
      <c r="K111" s="18"/>
    </row>
    <row r="112" spans="1:11" ht="46.5">
      <c r="A112" s="20" t="s">
        <v>21</v>
      </c>
      <c r="B112" s="11" t="s">
        <v>100</v>
      </c>
      <c r="C112" s="11" t="s">
        <v>163</v>
      </c>
      <c r="D112" s="11" t="s">
        <v>95</v>
      </c>
      <c r="E112" s="11" t="s">
        <v>350</v>
      </c>
      <c r="F112" s="187" t="s">
        <v>22</v>
      </c>
      <c r="G112" s="188"/>
      <c r="H112" s="12">
        <f>'Прил.5'!H615</f>
        <v>397.5</v>
      </c>
      <c r="I112" s="12">
        <f>'Прил.5'!I615</f>
        <v>97.5</v>
      </c>
      <c r="J112" s="110">
        <f t="shared" si="6"/>
        <v>24.528301886792452</v>
      </c>
      <c r="K112" s="18"/>
    </row>
    <row r="113" spans="1:11" ht="62.25">
      <c r="A113" s="20" t="s">
        <v>353</v>
      </c>
      <c r="B113" s="11" t="s">
        <v>100</v>
      </c>
      <c r="C113" s="11" t="s">
        <v>163</v>
      </c>
      <c r="D113" s="11" t="s">
        <v>95</v>
      </c>
      <c r="E113" s="11" t="s">
        <v>354</v>
      </c>
      <c r="F113" s="187"/>
      <c r="G113" s="188"/>
      <c r="H113" s="12">
        <f aca="true" t="shared" si="12" ref="H113:I115">H114</f>
        <v>726.5</v>
      </c>
      <c r="I113" s="12">
        <f t="shared" si="12"/>
        <v>177.3</v>
      </c>
      <c r="J113" s="110">
        <f t="shared" si="6"/>
        <v>24.404679972470753</v>
      </c>
      <c r="K113" s="18"/>
    </row>
    <row r="114" spans="1:11" ht="78">
      <c r="A114" s="20" t="s">
        <v>355</v>
      </c>
      <c r="B114" s="11" t="s">
        <v>100</v>
      </c>
      <c r="C114" s="11" t="s">
        <v>163</v>
      </c>
      <c r="D114" s="11" t="s">
        <v>95</v>
      </c>
      <c r="E114" s="11" t="s">
        <v>356</v>
      </c>
      <c r="F114" s="187"/>
      <c r="G114" s="188"/>
      <c r="H114" s="12">
        <f t="shared" si="12"/>
        <v>726.5</v>
      </c>
      <c r="I114" s="12">
        <f t="shared" si="12"/>
        <v>177.3</v>
      </c>
      <c r="J114" s="110">
        <f t="shared" si="6"/>
        <v>24.404679972470753</v>
      </c>
      <c r="K114" s="18"/>
    </row>
    <row r="115" spans="1:11" ht="46.5">
      <c r="A115" s="20" t="s">
        <v>19</v>
      </c>
      <c r="B115" s="11" t="s">
        <v>100</v>
      </c>
      <c r="C115" s="11" t="s">
        <v>163</v>
      </c>
      <c r="D115" s="11" t="s">
        <v>95</v>
      </c>
      <c r="E115" s="11" t="s">
        <v>356</v>
      </c>
      <c r="F115" s="187" t="s">
        <v>20</v>
      </c>
      <c r="G115" s="188"/>
      <c r="H115" s="12">
        <f t="shared" si="12"/>
        <v>726.5</v>
      </c>
      <c r="I115" s="12">
        <f t="shared" si="12"/>
        <v>177.3</v>
      </c>
      <c r="J115" s="110">
        <f t="shared" si="6"/>
        <v>24.404679972470753</v>
      </c>
      <c r="K115" s="18"/>
    </row>
    <row r="116" spans="1:11" ht="46.5">
      <c r="A116" s="20" t="s">
        <v>21</v>
      </c>
      <c r="B116" s="11" t="s">
        <v>100</v>
      </c>
      <c r="C116" s="11" t="s">
        <v>163</v>
      </c>
      <c r="D116" s="11" t="s">
        <v>95</v>
      </c>
      <c r="E116" s="11" t="s">
        <v>356</v>
      </c>
      <c r="F116" s="187" t="s">
        <v>22</v>
      </c>
      <c r="G116" s="188"/>
      <c r="H116" s="12">
        <f>'Прил.5'!H622</f>
        <v>726.5</v>
      </c>
      <c r="I116" s="12">
        <f>'Прил.5'!I622</f>
        <v>177.3</v>
      </c>
      <c r="J116" s="110">
        <f t="shared" si="6"/>
        <v>24.404679972470753</v>
      </c>
      <c r="K116" s="18"/>
    </row>
    <row r="117" spans="1:11" ht="62.25">
      <c r="A117" s="20" t="s">
        <v>428</v>
      </c>
      <c r="B117" s="11" t="s">
        <v>100</v>
      </c>
      <c r="C117" s="11" t="s">
        <v>163</v>
      </c>
      <c r="D117" s="11" t="s">
        <v>95</v>
      </c>
      <c r="E117" s="11" t="s">
        <v>429</v>
      </c>
      <c r="F117" s="187"/>
      <c r="G117" s="188"/>
      <c r="H117" s="12">
        <f>H118+H121</f>
        <v>10390.4</v>
      </c>
      <c r="I117" s="12">
        <f>I118+I121</f>
        <v>10280.4</v>
      </c>
      <c r="J117" s="110">
        <f t="shared" si="6"/>
        <v>98.94133045888512</v>
      </c>
      <c r="K117" s="18"/>
    </row>
    <row r="118" spans="1:11" ht="108.75">
      <c r="A118" s="20" t="s">
        <v>394</v>
      </c>
      <c r="B118" s="11" t="s">
        <v>100</v>
      </c>
      <c r="C118" s="11" t="s">
        <v>163</v>
      </c>
      <c r="D118" s="11" t="s">
        <v>95</v>
      </c>
      <c r="E118" s="11" t="s">
        <v>430</v>
      </c>
      <c r="F118" s="187"/>
      <c r="G118" s="188"/>
      <c r="H118" s="12">
        <f>H119</f>
        <v>309.1</v>
      </c>
      <c r="I118" s="12">
        <f>I119</f>
        <v>280</v>
      </c>
      <c r="J118" s="110">
        <f t="shared" si="6"/>
        <v>90.58557101261727</v>
      </c>
      <c r="K118" s="18"/>
    </row>
    <row r="119" spans="1:11" ht="93">
      <c r="A119" s="20" t="s">
        <v>42</v>
      </c>
      <c r="B119" s="11" t="s">
        <v>100</v>
      </c>
      <c r="C119" s="11" t="s">
        <v>163</v>
      </c>
      <c r="D119" s="11" t="s">
        <v>95</v>
      </c>
      <c r="E119" s="11" t="s">
        <v>430</v>
      </c>
      <c r="F119" s="187" t="s">
        <v>43</v>
      </c>
      <c r="G119" s="188"/>
      <c r="H119" s="12">
        <f>H120</f>
        <v>309.1</v>
      </c>
      <c r="I119" s="12">
        <f>I120</f>
        <v>280</v>
      </c>
      <c r="J119" s="110">
        <f t="shared" si="6"/>
        <v>90.58557101261727</v>
      </c>
      <c r="K119" s="18"/>
    </row>
    <row r="120" spans="1:11" ht="30.75">
      <c r="A120" s="20" t="s">
        <v>112</v>
      </c>
      <c r="B120" s="11" t="s">
        <v>100</v>
      </c>
      <c r="C120" s="11" t="s">
        <v>163</v>
      </c>
      <c r="D120" s="11" t="s">
        <v>95</v>
      </c>
      <c r="E120" s="11" t="s">
        <v>430</v>
      </c>
      <c r="F120" s="187" t="s">
        <v>113</v>
      </c>
      <c r="G120" s="188"/>
      <c r="H120" s="12">
        <v>309.1</v>
      </c>
      <c r="I120" s="12">
        <v>280</v>
      </c>
      <c r="J120" s="110">
        <f t="shared" si="6"/>
        <v>90.58557101261727</v>
      </c>
      <c r="K120" s="18"/>
    </row>
    <row r="121" spans="1:11" ht="30.75">
      <c r="A121" s="20" t="s">
        <v>431</v>
      </c>
      <c r="B121" s="11" t="s">
        <v>100</v>
      </c>
      <c r="C121" s="11" t="s">
        <v>163</v>
      </c>
      <c r="D121" s="11" t="s">
        <v>95</v>
      </c>
      <c r="E121" s="11" t="s">
        <v>432</v>
      </c>
      <c r="F121" s="187"/>
      <c r="G121" s="188"/>
      <c r="H121" s="12">
        <f>H122+H124</f>
        <v>10081.3</v>
      </c>
      <c r="I121" s="12">
        <f>I122+I124</f>
        <v>10000.4</v>
      </c>
      <c r="J121" s="110">
        <f t="shared" si="6"/>
        <v>99.1975241288326</v>
      </c>
      <c r="K121" s="18"/>
    </row>
    <row r="122" spans="1:11" ht="93">
      <c r="A122" s="20" t="s">
        <v>42</v>
      </c>
      <c r="B122" s="11" t="s">
        <v>100</v>
      </c>
      <c r="C122" s="11" t="s">
        <v>163</v>
      </c>
      <c r="D122" s="11" t="s">
        <v>95</v>
      </c>
      <c r="E122" s="11" t="s">
        <v>432</v>
      </c>
      <c r="F122" s="187" t="s">
        <v>43</v>
      </c>
      <c r="G122" s="188"/>
      <c r="H122" s="12">
        <f>H123</f>
        <v>9780.3</v>
      </c>
      <c r="I122" s="12">
        <f>I123</f>
        <v>9780.3</v>
      </c>
      <c r="J122" s="110">
        <f t="shared" si="6"/>
        <v>100</v>
      </c>
      <c r="K122" s="18"/>
    </row>
    <row r="123" spans="1:11" ht="30.75">
      <c r="A123" s="20" t="s">
        <v>112</v>
      </c>
      <c r="B123" s="11" t="s">
        <v>100</v>
      </c>
      <c r="C123" s="11" t="s">
        <v>163</v>
      </c>
      <c r="D123" s="11" t="s">
        <v>95</v>
      </c>
      <c r="E123" s="11" t="s">
        <v>432</v>
      </c>
      <c r="F123" s="187" t="s">
        <v>113</v>
      </c>
      <c r="G123" s="188"/>
      <c r="H123" s="12">
        <v>9780.3</v>
      </c>
      <c r="I123" s="12">
        <v>9780.3</v>
      </c>
      <c r="J123" s="110">
        <f t="shared" si="6"/>
        <v>100</v>
      </c>
      <c r="K123" s="18"/>
    </row>
    <row r="124" spans="1:11" ht="46.5">
      <c r="A124" s="20" t="s">
        <v>19</v>
      </c>
      <c r="B124" s="11" t="s">
        <v>100</v>
      </c>
      <c r="C124" s="11" t="s">
        <v>163</v>
      </c>
      <c r="D124" s="11" t="s">
        <v>95</v>
      </c>
      <c r="E124" s="11" t="s">
        <v>432</v>
      </c>
      <c r="F124" s="187" t="s">
        <v>20</v>
      </c>
      <c r="G124" s="188"/>
      <c r="H124" s="12">
        <f>H125</f>
        <v>301</v>
      </c>
      <c r="I124" s="12">
        <f>I125</f>
        <v>220.1</v>
      </c>
      <c r="J124" s="110">
        <f t="shared" si="6"/>
        <v>73.12292358803987</v>
      </c>
      <c r="K124" s="18"/>
    </row>
    <row r="125" spans="1:11" ht="46.5">
      <c r="A125" s="20" t="s">
        <v>21</v>
      </c>
      <c r="B125" s="11" t="s">
        <v>100</v>
      </c>
      <c r="C125" s="11" t="s">
        <v>163</v>
      </c>
      <c r="D125" s="11" t="s">
        <v>95</v>
      </c>
      <c r="E125" s="11" t="s">
        <v>432</v>
      </c>
      <c r="F125" s="187" t="s">
        <v>22</v>
      </c>
      <c r="G125" s="188"/>
      <c r="H125" s="12">
        <v>301</v>
      </c>
      <c r="I125" s="12">
        <v>220.1</v>
      </c>
      <c r="J125" s="110">
        <f t="shared" si="6"/>
        <v>73.12292358803987</v>
      </c>
      <c r="K125" s="18"/>
    </row>
    <row r="126" spans="1:14" s="115" customFormat="1" ht="15">
      <c r="A126" s="19" t="s">
        <v>15</v>
      </c>
      <c r="B126" s="8" t="s">
        <v>100</v>
      </c>
      <c r="C126" s="8" t="s">
        <v>16</v>
      </c>
      <c r="D126" s="10" t="s">
        <v>583</v>
      </c>
      <c r="E126" s="8"/>
      <c r="F126" s="189"/>
      <c r="G126" s="190"/>
      <c r="H126" s="9">
        <f>H127</f>
        <v>522</v>
      </c>
      <c r="I126" s="9">
        <f>I127</f>
        <v>69.5</v>
      </c>
      <c r="J126" s="29">
        <f t="shared" si="6"/>
        <v>13.31417624521073</v>
      </c>
      <c r="K126" s="113"/>
      <c r="L126" s="114"/>
      <c r="M126" s="114"/>
      <c r="N126" s="114"/>
    </row>
    <row r="127" spans="1:11" ht="30.75">
      <c r="A127" s="20" t="s">
        <v>259</v>
      </c>
      <c r="B127" s="11" t="s">
        <v>100</v>
      </c>
      <c r="C127" s="11" t="s">
        <v>16</v>
      </c>
      <c r="D127" s="11" t="s">
        <v>260</v>
      </c>
      <c r="E127" s="11"/>
      <c r="F127" s="187"/>
      <c r="G127" s="188"/>
      <c r="H127" s="12">
        <f>H128+H133</f>
        <v>522</v>
      </c>
      <c r="I127" s="12">
        <f>I128+I133</f>
        <v>69.5</v>
      </c>
      <c r="J127" s="110">
        <f t="shared" si="6"/>
        <v>13.31417624521073</v>
      </c>
      <c r="K127" s="18"/>
    </row>
    <row r="128" spans="1:11" ht="46.5">
      <c r="A128" s="20" t="s">
        <v>253</v>
      </c>
      <c r="B128" s="11" t="s">
        <v>100</v>
      </c>
      <c r="C128" s="11" t="s">
        <v>16</v>
      </c>
      <c r="D128" s="11" t="s">
        <v>260</v>
      </c>
      <c r="E128" s="11" t="s">
        <v>254</v>
      </c>
      <c r="F128" s="187"/>
      <c r="G128" s="188"/>
      <c r="H128" s="12">
        <f aca="true" t="shared" si="13" ref="H128:I131">H129</f>
        <v>200</v>
      </c>
      <c r="I128" s="12">
        <f t="shared" si="13"/>
        <v>0</v>
      </c>
      <c r="J128" s="110">
        <f t="shared" si="6"/>
        <v>0</v>
      </c>
      <c r="K128" s="18"/>
    </row>
    <row r="129" spans="1:11" ht="62.25">
      <c r="A129" s="20" t="s">
        <v>255</v>
      </c>
      <c r="B129" s="11" t="s">
        <v>100</v>
      </c>
      <c r="C129" s="11" t="s">
        <v>16</v>
      </c>
      <c r="D129" s="11" t="s">
        <v>260</v>
      </c>
      <c r="E129" s="11" t="s">
        <v>256</v>
      </c>
      <c r="F129" s="187"/>
      <c r="G129" s="188"/>
      <c r="H129" s="12">
        <f t="shared" si="13"/>
        <v>200</v>
      </c>
      <c r="I129" s="12">
        <f t="shared" si="13"/>
        <v>0</v>
      </c>
      <c r="J129" s="110">
        <f t="shared" si="6"/>
        <v>0</v>
      </c>
      <c r="K129" s="18"/>
    </row>
    <row r="130" spans="1:11" ht="30.75">
      <c r="A130" s="20" t="s">
        <v>257</v>
      </c>
      <c r="B130" s="11" t="s">
        <v>100</v>
      </c>
      <c r="C130" s="11" t="s">
        <v>16</v>
      </c>
      <c r="D130" s="11" t="s">
        <v>260</v>
      </c>
      <c r="E130" s="11" t="s">
        <v>258</v>
      </c>
      <c r="F130" s="187"/>
      <c r="G130" s="188"/>
      <c r="H130" s="12">
        <f t="shared" si="13"/>
        <v>200</v>
      </c>
      <c r="I130" s="12">
        <f t="shared" si="13"/>
        <v>0</v>
      </c>
      <c r="J130" s="110">
        <f t="shared" si="6"/>
        <v>0</v>
      </c>
      <c r="K130" s="18"/>
    </row>
    <row r="131" spans="1:11" ht="15">
      <c r="A131" s="20" t="s">
        <v>78</v>
      </c>
      <c r="B131" s="11" t="s">
        <v>100</v>
      </c>
      <c r="C131" s="11" t="s">
        <v>16</v>
      </c>
      <c r="D131" s="11" t="s">
        <v>260</v>
      </c>
      <c r="E131" s="11" t="s">
        <v>258</v>
      </c>
      <c r="F131" s="187" t="s">
        <v>79</v>
      </c>
      <c r="G131" s="188"/>
      <c r="H131" s="12">
        <f t="shared" si="13"/>
        <v>200</v>
      </c>
      <c r="I131" s="12">
        <f t="shared" si="13"/>
        <v>0</v>
      </c>
      <c r="J131" s="110">
        <f t="shared" si="6"/>
        <v>0</v>
      </c>
      <c r="K131" s="18"/>
    </row>
    <row r="132" spans="1:11" ht="78">
      <c r="A132" s="20" t="s">
        <v>124</v>
      </c>
      <c r="B132" s="11" t="s">
        <v>100</v>
      </c>
      <c r="C132" s="11" t="s">
        <v>16</v>
      </c>
      <c r="D132" s="11" t="s">
        <v>260</v>
      </c>
      <c r="E132" s="11" t="s">
        <v>258</v>
      </c>
      <c r="F132" s="187" t="s">
        <v>125</v>
      </c>
      <c r="G132" s="188"/>
      <c r="H132" s="12">
        <f>'Прил.5'!H356</f>
        <v>200</v>
      </c>
      <c r="I132" s="12">
        <f>'Прил.5'!I356</f>
        <v>0</v>
      </c>
      <c r="J132" s="110">
        <f t="shared" si="6"/>
        <v>0</v>
      </c>
      <c r="K132" s="18"/>
    </row>
    <row r="133" spans="1:11" ht="30.75">
      <c r="A133" s="20" t="s">
        <v>293</v>
      </c>
      <c r="B133" s="11" t="s">
        <v>100</v>
      </c>
      <c r="C133" s="11" t="s">
        <v>16</v>
      </c>
      <c r="D133" s="11" t="s">
        <v>260</v>
      </c>
      <c r="E133" s="11" t="s">
        <v>294</v>
      </c>
      <c r="F133" s="187"/>
      <c r="G133" s="188"/>
      <c r="H133" s="12">
        <f aca="true" t="shared" si="14" ref="H133:I136">H134</f>
        <v>322</v>
      </c>
      <c r="I133" s="12">
        <f t="shared" si="14"/>
        <v>69.5</v>
      </c>
      <c r="J133" s="110">
        <f t="shared" si="6"/>
        <v>21.583850931677016</v>
      </c>
      <c r="K133" s="18"/>
    </row>
    <row r="134" spans="1:11" ht="46.5">
      <c r="A134" s="20" t="s">
        <v>295</v>
      </c>
      <c r="B134" s="11" t="s">
        <v>100</v>
      </c>
      <c r="C134" s="11" t="s">
        <v>16</v>
      </c>
      <c r="D134" s="11" t="s">
        <v>260</v>
      </c>
      <c r="E134" s="11" t="s">
        <v>296</v>
      </c>
      <c r="F134" s="187"/>
      <c r="G134" s="188"/>
      <c r="H134" s="12">
        <f t="shared" si="14"/>
        <v>322</v>
      </c>
      <c r="I134" s="12">
        <f t="shared" si="14"/>
        <v>69.5</v>
      </c>
      <c r="J134" s="110">
        <f t="shared" si="6"/>
        <v>21.583850931677016</v>
      </c>
      <c r="K134" s="18"/>
    </row>
    <row r="135" spans="1:11" ht="46.5">
      <c r="A135" s="20" t="s">
        <v>297</v>
      </c>
      <c r="B135" s="11" t="s">
        <v>100</v>
      </c>
      <c r="C135" s="11" t="s">
        <v>16</v>
      </c>
      <c r="D135" s="11" t="s">
        <v>260</v>
      </c>
      <c r="E135" s="11" t="s">
        <v>298</v>
      </c>
      <c r="F135" s="187"/>
      <c r="G135" s="188"/>
      <c r="H135" s="12">
        <f t="shared" si="14"/>
        <v>322</v>
      </c>
      <c r="I135" s="12">
        <f t="shared" si="14"/>
        <v>69.5</v>
      </c>
      <c r="J135" s="110">
        <f t="shared" si="6"/>
        <v>21.583850931677016</v>
      </c>
      <c r="K135" s="18"/>
    </row>
    <row r="136" spans="1:11" ht="46.5">
      <c r="A136" s="20" t="s">
        <v>19</v>
      </c>
      <c r="B136" s="11" t="s">
        <v>100</v>
      </c>
      <c r="C136" s="11" t="s">
        <v>16</v>
      </c>
      <c r="D136" s="11" t="s">
        <v>260</v>
      </c>
      <c r="E136" s="11" t="s">
        <v>298</v>
      </c>
      <c r="F136" s="187" t="s">
        <v>20</v>
      </c>
      <c r="G136" s="188"/>
      <c r="H136" s="12">
        <f t="shared" si="14"/>
        <v>322</v>
      </c>
      <c r="I136" s="12">
        <f t="shared" si="14"/>
        <v>69.5</v>
      </c>
      <c r="J136" s="110">
        <f t="shared" si="6"/>
        <v>21.583850931677016</v>
      </c>
      <c r="K136" s="18"/>
    </row>
    <row r="137" spans="1:11" ht="46.5">
      <c r="A137" s="20" t="s">
        <v>21</v>
      </c>
      <c r="B137" s="11" t="s">
        <v>100</v>
      </c>
      <c r="C137" s="11" t="s">
        <v>16</v>
      </c>
      <c r="D137" s="11" t="s">
        <v>260</v>
      </c>
      <c r="E137" s="11" t="s">
        <v>298</v>
      </c>
      <c r="F137" s="187" t="s">
        <v>22</v>
      </c>
      <c r="G137" s="188"/>
      <c r="H137" s="12">
        <f>'Прил.5'!H428</f>
        <v>322</v>
      </c>
      <c r="I137" s="12">
        <f>'Прил.5'!I428</f>
        <v>69.5</v>
      </c>
      <c r="J137" s="110">
        <f t="shared" si="6"/>
        <v>21.583850931677016</v>
      </c>
      <c r="K137" s="18"/>
    </row>
    <row r="138" spans="1:14" s="115" customFormat="1" ht="30.75">
      <c r="A138" s="19" t="s">
        <v>70</v>
      </c>
      <c r="B138" s="8" t="s">
        <v>100</v>
      </c>
      <c r="C138" s="8" t="s">
        <v>59</v>
      </c>
      <c r="D138" s="10" t="s">
        <v>583</v>
      </c>
      <c r="E138" s="8"/>
      <c r="F138" s="189"/>
      <c r="G138" s="190"/>
      <c r="H138" s="9">
        <f>H139+H144</f>
        <v>22374.8</v>
      </c>
      <c r="I138" s="9">
        <f>I139+I144</f>
        <v>84.7</v>
      </c>
      <c r="J138" s="29">
        <f aca="true" t="shared" si="15" ref="J138:J201">I138/H138*100</f>
        <v>0.37855086972844454</v>
      </c>
      <c r="K138" s="113"/>
      <c r="L138" s="114"/>
      <c r="M138" s="114"/>
      <c r="N138" s="114"/>
    </row>
    <row r="139" spans="1:11" ht="15">
      <c r="A139" s="20" t="s">
        <v>71</v>
      </c>
      <c r="B139" s="11" t="s">
        <v>100</v>
      </c>
      <c r="C139" s="11" t="s">
        <v>59</v>
      </c>
      <c r="D139" s="11" t="s">
        <v>32</v>
      </c>
      <c r="E139" s="11"/>
      <c r="F139" s="187"/>
      <c r="G139" s="188"/>
      <c r="H139" s="12">
        <f aca="true" t="shared" si="16" ref="H139:I142">H140</f>
        <v>14</v>
      </c>
      <c r="I139" s="12">
        <f t="shared" si="16"/>
        <v>4.7</v>
      </c>
      <c r="J139" s="110">
        <f t="shared" si="15"/>
        <v>33.57142857142858</v>
      </c>
      <c r="K139" s="18"/>
    </row>
    <row r="140" spans="1:11" ht="15">
      <c r="A140" s="20" t="s">
        <v>433</v>
      </c>
      <c r="B140" s="11" t="s">
        <v>100</v>
      </c>
      <c r="C140" s="11" t="s">
        <v>59</v>
      </c>
      <c r="D140" s="11" t="s">
        <v>32</v>
      </c>
      <c r="E140" s="11" t="s">
        <v>434</v>
      </c>
      <c r="F140" s="187"/>
      <c r="G140" s="188"/>
      <c r="H140" s="12">
        <f t="shared" si="16"/>
        <v>14</v>
      </c>
      <c r="I140" s="12">
        <f t="shared" si="16"/>
        <v>4.7</v>
      </c>
      <c r="J140" s="110">
        <f t="shared" si="15"/>
        <v>33.57142857142858</v>
      </c>
      <c r="K140" s="18"/>
    </row>
    <row r="141" spans="1:11" ht="30.75">
      <c r="A141" s="20" t="s">
        <v>435</v>
      </c>
      <c r="B141" s="11" t="s">
        <v>100</v>
      </c>
      <c r="C141" s="11" t="s">
        <v>59</v>
      </c>
      <c r="D141" s="11" t="s">
        <v>32</v>
      </c>
      <c r="E141" s="11" t="s">
        <v>436</v>
      </c>
      <c r="F141" s="187"/>
      <c r="G141" s="188"/>
      <c r="H141" s="12">
        <f t="shared" si="16"/>
        <v>14</v>
      </c>
      <c r="I141" s="12">
        <f t="shared" si="16"/>
        <v>4.7</v>
      </c>
      <c r="J141" s="110">
        <f t="shared" si="15"/>
        <v>33.57142857142858</v>
      </c>
      <c r="K141" s="18"/>
    </row>
    <row r="142" spans="1:11" ht="46.5">
      <c r="A142" s="20" t="s">
        <v>19</v>
      </c>
      <c r="B142" s="11" t="s">
        <v>100</v>
      </c>
      <c r="C142" s="11" t="s">
        <v>59</v>
      </c>
      <c r="D142" s="11" t="s">
        <v>32</v>
      </c>
      <c r="E142" s="11" t="s">
        <v>436</v>
      </c>
      <c r="F142" s="187" t="s">
        <v>20</v>
      </c>
      <c r="G142" s="188"/>
      <c r="H142" s="12">
        <f t="shared" si="16"/>
        <v>14</v>
      </c>
      <c r="I142" s="12">
        <f t="shared" si="16"/>
        <v>4.7</v>
      </c>
      <c r="J142" s="110">
        <f t="shared" si="15"/>
        <v>33.57142857142858</v>
      </c>
      <c r="K142" s="18"/>
    </row>
    <row r="143" spans="1:11" ht="46.5">
      <c r="A143" s="20" t="s">
        <v>21</v>
      </c>
      <c r="B143" s="11" t="s">
        <v>100</v>
      </c>
      <c r="C143" s="11" t="s">
        <v>59</v>
      </c>
      <c r="D143" s="11" t="s">
        <v>32</v>
      </c>
      <c r="E143" s="11" t="s">
        <v>436</v>
      </c>
      <c r="F143" s="187" t="s">
        <v>22</v>
      </c>
      <c r="G143" s="188"/>
      <c r="H143" s="12">
        <v>14</v>
      </c>
      <c r="I143" s="12">
        <v>4.7</v>
      </c>
      <c r="J143" s="110">
        <f t="shared" si="15"/>
        <v>33.57142857142858</v>
      </c>
      <c r="K143" s="18"/>
    </row>
    <row r="144" spans="1:11" ht="30.75">
      <c r="A144" s="20" t="s">
        <v>437</v>
      </c>
      <c r="B144" s="11" t="s">
        <v>100</v>
      </c>
      <c r="C144" s="11" t="s">
        <v>59</v>
      </c>
      <c r="D144" s="11" t="s">
        <v>59</v>
      </c>
      <c r="E144" s="11"/>
      <c r="F144" s="187"/>
      <c r="G144" s="188"/>
      <c r="H144" s="12">
        <f aca="true" t="shared" si="17" ref="H144:I146">H145</f>
        <v>22360.8</v>
      </c>
      <c r="I144" s="12">
        <f t="shared" si="17"/>
        <v>80</v>
      </c>
      <c r="J144" s="110">
        <f t="shared" si="15"/>
        <v>0.35776895281027515</v>
      </c>
      <c r="K144" s="18"/>
    </row>
    <row r="145" spans="1:11" ht="15">
      <c r="A145" s="20" t="s">
        <v>438</v>
      </c>
      <c r="B145" s="11" t="s">
        <v>100</v>
      </c>
      <c r="C145" s="11" t="s">
        <v>59</v>
      </c>
      <c r="D145" s="11" t="s">
        <v>59</v>
      </c>
      <c r="E145" s="11" t="s">
        <v>439</v>
      </c>
      <c r="F145" s="187"/>
      <c r="G145" s="188"/>
      <c r="H145" s="12">
        <f t="shared" si="17"/>
        <v>22360.8</v>
      </c>
      <c r="I145" s="12">
        <f t="shared" si="17"/>
        <v>80</v>
      </c>
      <c r="J145" s="110">
        <f t="shared" si="15"/>
        <v>0.35776895281027515</v>
      </c>
      <c r="K145" s="18"/>
    </row>
    <row r="146" spans="1:11" ht="46.5">
      <c r="A146" s="20" t="s">
        <v>440</v>
      </c>
      <c r="B146" s="11" t="s">
        <v>100</v>
      </c>
      <c r="C146" s="11" t="s">
        <v>59</v>
      </c>
      <c r="D146" s="11" t="s">
        <v>59</v>
      </c>
      <c r="E146" s="11" t="s">
        <v>441</v>
      </c>
      <c r="F146" s="187"/>
      <c r="G146" s="188"/>
      <c r="H146" s="12">
        <f t="shared" si="17"/>
        <v>22360.8</v>
      </c>
      <c r="I146" s="12">
        <f t="shared" si="17"/>
        <v>80</v>
      </c>
      <c r="J146" s="110">
        <f t="shared" si="15"/>
        <v>0.35776895281027515</v>
      </c>
      <c r="K146" s="18"/>
    </row>
    <row r="147" spans="1:11" ht="15">
      <c r="A147" s="20" t="s">
        <v>78</v>
      </c>
      <c r="B147" s="11" t="s">
        <v>100</v>
      </c>
      <c r="C147" s="11" t="s">
        <v>59</v>
      </c>
      <c r="D147" s="11" t="s">
        <v>59</v>
      </c>
      <c r="E147" s="11" t="s">
        <v>441</v>
      </c>
      <c r="F147" s="187" t="s">
        <v>79</v>
      </c>
      <c r="G147" s="188"/>
      <c r="H147" s="12">
        <f>H148+H149</f>
        <v>22360.8</v>
      </c>
      <c r="I147" s="12">
        <f>I148+I149</f>
        <v>80</v>
      </c>
      <c r="J147" s="110">
        <f t="shared" si="15"/>
        <v>0.35776895281027515</v>
      </c>
      <c r="K147" s="18"/>
    </row>
    <row r="148" spans="1:11" ht="15">
      <c r="A148" s="20" t="s">
        <v>402</v>
      </c>
      <c r="B148" s="11" t="s">
        <v>100</v>
      </c>
      <c r="C148" s="11" t="s">
        <v>59</v>
      </c>
      <c r="D148" s="11" t="s">
        <v>59</v>
      </c>
      <c r="E148" s="11" t="s">
        <v>441</v>
      </c>
      <c r="F148" s="187" t="s">
        <v>403</v>
      </c>
      <c r="G148" s="188"/>
      <c r="H148" s="12">
        <v>80</v>
      </c>
      <c r="I148" s="12">
        <v>80</v>
      </c>
      <c r="J148" s="110">
        <f t="shared" si="15"/>
        <v>100</v>
      </c>
      <c r="K148" s="18"/>
    </row>
    <row r="149" spans="1:11" ht="78">
      <c r="A149" s="20" t="s">
        <v>442</v>
      </c>
      <c r="B149" s="11" t="s">
        <v>100</v>
      </c>
      <c r="C149" s="11" t="s">
        <v>59</v>
      </c>
      <c r="D149" s="11" t="s">
        <v>59</v>
      </c>
      <c r="E149" s="11" t="s">
        <v>441</v>
      </c>
      <c r="F149" s="187" t="s">
        <v>443</v>
      </c>
      <c r="G149" s="188"/>
      <c r="H149" s="12">
        <v>22280.8</v>
      </c>
      <c r="I149" s="12">
        <v>0</v>
      </c>
      <c r="J149" s="110">
        <f t="shared" si="15"/>
        <v>0</v>
      </c>
      <c r="K149" s="18"/>
    </row>
    <row r="150" spans="1:14" s="115" customFormat="1" ht="15">
      <c r="A150" s="19" t="s">
        <v>136</v>
      </c>
      <c r="B150" s="8" t="s">
        <v>100</v>
      </c>
      <c r="C150" s="8" t="s">
        <v>137</v>
      </c>
      <c r="D150" s="10" t="s">
        <v>583</v>
      </c>
      <c r="E150" s="8"/>
      <c r="F150" s="189"/>
      <c r="G150" s="190"/>
      <c r="H150" s="9">
        <f aca="true" t="shared" si="18" ref="H150:I153">H151</f>
        <v>2232.3</v>
      </c>
      <c r="I150" s="9">
        <f t="shared" si="18"/>
        <v>2130.5</v>
      </c>
      <c r="J150" s="29">
        <f t="shared" si="15"/>
        <v>95.43968104645431</v>
      </c>
      <c r="K150" s="113"/>
      <c r="L150" s="113">
        <f>I150+I159</f>
        <v>12235.7</v>
      </c>
      <c r="M150" s="114"/>
      <c r="N150" s="114"/>
    </row>
    <row r="151" spans="1:11" ht="15">
      <c r="A151" s="20" t="s">
        <v>153</v>
      </c>
      <c r="B151" s="11" t="s">
        <v>100</v>
      </c>
      <c r="C151" s="11" t="s">
        <v>137</v>
      </c>
      <c r="D151" s="11" t="s">
        <v>18</v>
      </c>
      <c r="E151" s="11"/>
      <c r="F151" s="187"/>
      <c r="G151" s="188"/>
      <c r="H151" s="12">
        <f t="shared" si="18"/>
        <v>2232.3</v>
      </c>
      <c r="I151" s="12">
        <f t="shared" si="18"/>
        <v>2130.5</v>
      </c>
      <c r="J151" s="110">
        <f t="shared" si="15"/>
        <v>95.43968104645431</v>
      </c>
      <c r="K151" s="18"/>
    </row>
    <row r="152" spans="1:11" ht="30.75">
      <c r="A152" s="20" t="s">
        <v>130</v>
      </c>
      <c r="B152" s="11" t="s">
        <v>100</v>
      </c>
      <c r="C152" s="11" t="s">
        <v>137</v>
      </c>
      <c r="D152" s="11" t="s">
        <v>18</v>
      </c>
      <c r="E152" s="11" t="s">
        <v>131</v>
      </c>
      <c r="F152" s="187"/>
      <c r="G152" s="188"/>
      <c r="H152" s="12">
        <f t="shared" si="18"/>
        <v>2232.3</v>
      </c>
      <c r="I152" s="12">
        <f t="shared" si="18"/>
        <v>2130.5</v>
      </c>
      <c r="J152" s="110">
        <f t="shared" si="15"/>
        <v>95.43968104645431</v>
      </c>
      <c r="K152" s="18"/>
    </row>
    <row r="153" spans="1:11" ht="46.5">
      <c r="A153" s="20" t="s">
        <v>158</v>
      </c>
      <c r="B153" s="11" t="s">
        <v>100</v>
      </c>
      <c r="C153" s="11" t="s">
        <v>137</v>
      </c>
      <c r="D153" s="11" t="s">
        <v>18</v>
      </c>
      <c r="E153" s="11" t="s">
        <v>159</v>
      </c>
      <c r="F153" s="187"/>
      <c r="G153" s="188"/>
      <c r="H153" s="12">
        <f t="shared" si="18"/>
        <v>2232.3</v>
      </c>
      <c r="I153" s="12">
        <f t="shared" si="18"/>
        <v>2130.5</v>
      </c>
      <c r="J153" s="110">
        <f t="shared" si="15"/>
        <v>95.43968104645431</v>
      </c>
      <c r="K153" s="18"/>
    </row>
    <row r="154" spans="1:11" ht="15">
      <c r="A154" s="20" t="s">
        <v>48</v>
      </c>
      <c r="B154" s="11" t="s">
        <v>100</v>
      </c>
      <c r="C154" s="11" t="s">
        <v>137</v>
      </c>
      <c r="D154" s="11" t="s">
        <v>18</v>
      </c>
      <c r="E154" s="11" t="s">
        <v>160</v>
      </c>
      <c r="F154" s="187"/>
      <c r="G154" s="188"/>
      <c r="H154" s="12">
        <f>H155+H157</f>
        <v>2232.3</v>
      </c>
      <c r="I154" s="12">
        <f>I155+I157</f>
        <v>2130.5</v>
      </c>
      <c r="J154" s="110">
        <f t="shared" si="15"/>
        <v>95.43968104645431</v>
      </c>
      <c r="K154" s="18"/>
    </row>
    <row r="155" spans="1:11" ht="93">
      <c r="A155" s="20" t="s">
        <v>42</v>
      </c>
      <c r="B155" s="11" t="s">
        <v>100</v>
      </c>
      <c r="C155" s="11" t="s">
        <v>137</v>
      </c>
      <c r="D155" s="11" t="s">
        <v>18</v>
      </c>
      <c r="E155" s="11" t="s">
        <v>160</v>
      </c>
      <c r="F155" s="187" t="s">
        <v>43</v>
      </c>
      <c r="G155" s="188"/>
      <c r="H155" s="12">
        <f>H156</f>
        <v>2040.3</v>
      </c>
      <c r="I155" s="12">
        <f>I156</f>
        <v>2040.3</v>
      </c>
      <c r="J155" s="110">
        <f t="shared" si="15"/>
        <v>100</v>
      </c>
      <c r="K155" s="18"/>
    </row>
    <row r="156" spans="1:11" ht="30.75">
      <c r="A156" s="20" t="s">
        <v>112</v>
      </c>
      <c r="B156" s="11" t="s">
        <v>100</v>
      </c>
      <c r="C156" s="11" t="s">
        <v>137</v>
      </c>
      <c r="D156" s="11" t="s">
        <v>18</v>
      </c>
      <c r="E156" s="11" t="s">
        <v>160</v>
      </c>
      <c r="F156" s="187" t="s">
        <v>113</v>
      </c>
      <c r="G156" s="188"/>
      <c r="H156" s="12">
        <f>'Прил.5'!H198</f>
        <v>2040.3</v>
      </c>
      <c r="I156" s="12">
        <f>'Прил.5'!I198</f>
        <v>2040.3</v>
      </c>
      <c r="J156" s="110">
        <f t="shared" si="15"/>
        <v>100</v>
      </c>
      <c r="K156" s="18"/>
    </row>
    <row r="157" spans="1:11" ht="46.5">
      <c r="A157" s="20" t="s">
        <v>19</v>
      </c>
      <c r="B157" s="11" t="s">
        <v>100</v>
      </c>
      <c r="C157" s="11" t="s">
        <v>137</v>
      </c>
      <c r="D157" s="11" t="s">
        <v>18</v>
      </c>
      <c r="E157" s="11" t="s">
        <v>160</v>
      </c>
      <c r="F157" s="187" t="s">
        <v>20</v>
      </c>
      <c r="G157" s="188"/>
      <c r="H157" s="12">
        <f>H158</f>
        <v>192</v>
      </c>
      <c r="I157" s="12">
        <f>I158</f>
        <v>90.2</v>
      </c>
      <c r="J157" s="110">
        <f t="shared" si="15"/>
        <v>46.979166666666664</v>
      </c>
      <c r="K157" s="18"/>
    </row>
    <row r="158" spans="1:11" ht="46.5">
      <c r="A158" s="20" t="s">
        <v>21</v>
      </c>
      <c r="B158" s="11" t="s">
        <v>100</v>
      </c>
      <c r="C158" s="11" t="s">
        <v>137</v>
      </c>
      <c r="D158" s="11" t="s">
        <v>18</v>
      </c>
      <c r="E158" s="11" t="s">
        <v>160</v>
      </c>
      <c r="F158" s="187" t="s">
        <v>22</v>
      </c>
      <c r="G158" s="188"/>
      <c r="H158" s="12">
        <f>'Прил.5'!H201</f>
        <v>192</v>
      </c>
      <c r="I158" s="12">
        <f>'Прил.5'!I201</f>
        <v>90.2</v>
      </c>
      <c r="J158" s="110">
        <f t="shared" si="15"/>
        <v>46.979166666666664</v>
      </c>
      <c r="K158" s="18"/>
    </row>
    <row r="159" spans="1:14" s="115" customFormat="1" ht="15">
      <c r="A159" s="19" t="s">
        <v>94</v>
      </c>
      <c r="B159" s="8" t="s">
        <v>100</v>
      </c>
      <c r="C159" s="8" t="s">
        <v>95</v>
      </c>
      <c r="D159" s="10" t="s">
        <v>583</v>
      </c>
      <c r="E159" s="8"/>
      <c r="F159" s="189"/>
      <c r="G159" s="190"/>
      <c r="H159" s="9">
        <f>H160+H165</f>
        <v>17048.8</v>
      </c>
      <c r="I159" s="9">
        <f>I160+I165</f>
        <v>10105.2</v>
      </c>
      <c r="J159" s="29">
        <f t="shared" si="15"/>
        <v>59.27220684153725</v>
      </c>
      <c r="K159" s="113"/>
      <c r="L159" s="114"/>
      <c r="M159" s="114"/>
      <c r="N159" s="114"/>
    </row>
    <row r="160" spans="1:11" ht="15">
      <c r="A160" s="20" t="s">
        <v>444</v>
      </c>
      <c r="B160" s="11" t="s">
        <v>100</v>
      </c>
      <c r="C160" s="11" t="s">
        <v>95</v>
      </c>
      <c r="D160" s="11" t="s">
        <v>32</v>
      </c>
      <c r="E160" s="11"/>
      <c r="F160" s="187"/>
      <c r="G160" s="188"/>
      <c r="H160" s="12">
        <f aca="true" t="shared" si="19" ref="H160:I163">H161</f>
        <v>10715.3</v>
      </c>
      <c r="I160" s="12">
        <f t="shared" si="19"/>
        <v>5547.1</v>
      </c>
      <c r="J160" s="110">
        <f t="shared" si="15"/>
        <v>51.76803262624472</v>
      </c>
      <c r="K160" s="18"/>
    </row>
    <row r="161" spans="1:11" ht="30.75">
      <c r="A161" s="20" t="s">
        <v>445</v>
      </c>
      <c r="B161" s="11" t="s">
        <v>100</v>
      </c>
      <c r="C161" s="11" t="s">
        <v>95</v>
      </c>
      <c r="D161" s="11" t="s">
        <v>32</v>
      </c>
      <c r="E161" s="11" t="s">
        <v>446</v>
      </c>
      <c r="F161" s="187"/>
      <c r="G161" s="188"/>
      <c r="H161" s="12">
        <f t="shared" si="19"/>
        <v>10715.3</v>
      </c>
      <c r="I161" s="12">
        <f t="shared" si="19"/>
        <v>5547.1</v>
      </c>
      <c r="J161" s="110">
        <f t="shared" si="15"/>
        <v>51.76803262624472</v>
      </c>
      <c r="K161" s="18"/>
    </row>
    <row r="162" spans="1:11" ht="15">
      <c r="A162" s="20" t="s">
        <v>447</v>
      </c>
      <c r="B162" s="11" t="s">
        <v>100</v>
      </c>
      <c r="C162" s="11" t="s">
        <v>95</v>
      </c>
      <c r="D162" s="11" t="s">
        <v>32</v>
      </c>
      <c r="E162" s="11" t="s">
        <v>448</v>
      </c>
      <c r="F162" s="187"/>
      <c r="G162" s="188"/>
      <c r="H162" s="12">
        <f t="shared" si="19"/>
        <v>10715.3</v>
      </c>
      <c r="I162" s="12">
        <f t="shared" si="19"/>
        <v>5547.1</v>
      </c>
      <c r="J162" s="110">
        <f t="shared" si="15"/>
        <v>51.76803262624472</v>
      </c>
      <c r="K162" s="18"/>
    </row>
    <row r="163" spans="1:11" ht="30.75">
      <c r="A163" s="20" t="s">
        <v>154</v>
      </c>
      <c r="B163" s="11" t="s">
        <v>100</v>
      </c>
      <c r="C163" s="11" t="s">
        <v>95</v>
      </c>
      <c r="D163" s="11" t="s">
        <v>32</v>
      </c>
      <c r="E163" s="11" t="s">
        <v>448</v>
      </c>
      <c r="F163" s="187" t="s">
        <v>155</v>
      </c>
      <c r="G163" s="188"/>
      <c r="H163" s="12">
        <f t="shared" si="19"/>
        <v>10715.3</v>
      </c>
      <c r="I163" s="12">
        <f t="shared" si="19"/>
        <v>5547.1</v>
      </c>
      <c r="J163" s="110">
        <f t="shared" si="15"/>
        <v>51.76803262624472</v>
      </c>
      <c r="K163" s="18"/>
    </row>
    <row r="164" spans="1:11" ht="30.75">
      <c r="A164" s="20" t="s">
        <v>449</v>
      </c>
      <c r="B164" s="11" t="s">
        <v>100</v>
      </c>
      <c r="C164" s="11" t="s">
        <v>95</v>
      </c>
      <c r="D164" s="11" t="s">
        <v>32</v>
      </c>
      <c r="E164" s="11" t="s">
        <v>448</v>
      </c>
      <c r="F164" s="187" t="s">
        <v>450</v>
      </c>
      <c r="G164" s="188"/>
      <c r="H164" s="12">
        <v>10715.3</v>
      </c>
      <c r="I164" s="12">
        <v>5547.1</v>
      </c>
      <c r="J164" s="110">
        <f t="shared" si="15"/>
        <v>51.76803262624472</v>
      </c>
      <c r="K164" s="18"/>
    </row>
    <row r="165" spans="1:11" ht="30.75">
      <c r="A165" s="20" t="s">
        <v>96</v>
      </c>
      <c r="B165" s="11" t="s">
        <v>100</v>
      </c>
      <c r="C165" s="11" t="s">
        <v>95</v>
      </c>
      <c r="D165" s="11" t="s">
        <v>57</v>
      </c>
      <c r="E165" s="11"/>
      <c r="F165" s="187"/>
      <c r="G165" s="188"/>
      <c r="H165" s="12">
        <f>H166+H171+H181+H189+H196</f>
        <v>6333.5</v>
      </c>
      <c r="I165" s="12">
        <f>I166+I171+I181+I189+I196</f>
        <v>4558.1</v>
      </c>
      <c r="J165" s="110">
        <f t="shared" si="15"/>
        <v>71.968106102471</v>
      </c>
      <c r="K165" s="18"/>
    </row>
    <row r="166" spans="1:11" ht="93">
      <c r="A166" s="20" t="s">
        <v>88</v>
      </c>
      <c r="B166" s="11" t="s">
        <v>100</v>
      </c>
      <c r="C166" s="11" t="s">
        <v>95</v>
      </c>
      <c r="D166" s="11" t="s">
        <v>57</v>
      </c>
      <c r="E166" s="11" t="s">
        <v>89</v>
      </c>
      <c r="F166" s="187"/>
      <c r="G166" s="188"/>
      <c r="H166" s="12">
        <f aca="true" t="shared" si="20" ref="H166:I169">H167</f>
        <v>60.9</v>
      </c>
      <c r="I166" s="12">
        <f t="shared" si="20"/>
        <v>0</v>
      </c>
      <c r="J166" s="110">
        <f t="shared" si="15"/>
        <v>0</v>
      </c>
      <c r="K166" s="18"/>
    </row>
    <row r="167" spans="1:11" ht="62.25">
      <c r="A167" s="20" t="s">
        <v>90</v>
      </c>
      <c r="B167" s="11" t="s">
        <v>100</v>
      </c>
      <c r="C167" s="11" t="s">
        <v>95</v>
      </c>
      <c r="D167" s="11" t="s">
        <v>57</v>
      </c>
      <c r="E167" s="11" t="s">
        <v>91</v>
      </c>
      <c r="F167" s="187"/>
      <c r="G167" s="188"/>
      <c r="H167" s="12">
        <f t="shared" si="20"/>
        <v>60.9</v>
      </c>
      <c r="I167" s="12">
        <f t="shared" si="20"/>
        <v>0</v>
      </c>
      <c r="J167" s="110">
        <f t="shared" si="15"/>
        <v>0</v>
      </c>
      <c r="K167" s="18"/>
    </row>
    <row r="168" spans="1:11" ht="46.5">
      <c r="A168" s="20" t="s">
        <v>92</v>
      </c>
      <c r="B168" s="11" t="s">
        <v>100</v>
      </c>
      <c r="C168" s="11" t="s">
        <v>95</v>
      </c>
      <c r="D168" s="11" t="s">
        <v>57</v>
      </c>
      <c r="E168" s="11" t="s">
        <v>93</v>
      </c>
      <c r="F168" s="187"/>
      <c r="G168" s="188"/>
      <c r="H168" s="12">
        <f t="shared" si="20"/>
        <v>60.9</v>
      </c>
      <c r="I168" s="12">
        <f t="shared" si="20"/>
        <v>0</v>
      </c>
      <c r="J168" s="110">
        <f t="shared" si="15"/>
        <v>0</v>
      </c>
      <c r="K168" s="18"/>
    </row>
    <row r="169" spans="1:11" ht="46.5">
      <c r="A169" s="20" t="s">
        <v>33</v>
      </c>
      <c r="B169" s="11" t="s">
        <v>100</v>
      </c>
      <c r="C169" s="11" t="s">
        <v>95</v>
      </c>
      <c r="D169" s="11" t="s">
        <v>57</v>
      </c>
      <c r="E169" s="11" t="s">
        <v>93</v>
      </c>
      <c r="F169" s="187" t="s">
        <v>34</v>
      </c>
      <c r="G169" s="188"/>
      <c r="H169" s="12">
        <f t="shared" si="20"/>
        <v>60.9</v>
      </c>
      <c r="I169" s="12">
        <f t="shared" si="20"/>
        <v>0</v>
      </c>
      <c r="J169" s="110">
        <f t="shared" si="15"/>
        <v>0</v>
      </c>
      <c r="K169" s="18"/>
    </row>
    <row r="170" spans="1:11" ht="78">
      <c r="A170" s="20" t="s">
        <v>97</v>
      </c>
      <c r="B170" s="11" t="s">
        <v>100</v>
      </c>
      <c r="C170" s="11" t="s">
        <v>95</v>
      </c>
      <c r="D170" s="11" t="s">
        <v>57</v>
      </c>
      <c r="E170" s="11" t="s">
        <v>93</v>
      </c>
      <c r="F170" s="187" t="s">
        <v>98</v>
      </c>
      <c r="G170" s="188"/>
      <c r="H170" s="12">
        <f>'Прил.5'!H93</f>
        <v>60.9</v>
      </c>
      <c r="I170" s="12">
        <f>'Прил.5'!I93</f>
        <v>0</v>
      </c>
      <c r="J170" s="110">
        <f t="shared" si="15"/>
        <v>0</v>
      </c>
      <c r="K170" s="18"/>
    </row>
    <row r="171" spans="1:11" ht="30.75">
      <c r="A171" s="20" t="s">
        <v>130</v>
      </c>
      <c r="B171" s="11" t="s">
        <v>100</v>
      </c>
      <c r="C171" s="11" t="s">
        <v>95</v>
      </c>
      <c r="D171" s="11" t="s">
        <v>57</v>
      </c>
      <c r="E171" s="11" t="s">
        <v>131</v>
      </c>
      <c r="F171" s="187"/>
      <c r="G171" s="188"/>
      <c r="H171" s="12">
        <f>H172</f>
        <v>4060.4</v>
      </c>
      <c r="I171" s="12">
        <f>I172</f>
        <v>3093.8</v>
      </c>
      <c r="J171" s="110">
        <f t="shared" si="15"/>
        <v>76.19446359964536</v>
      </c>
      <c r="K171" s="18"/>
    </row>
    <row r="172" spans="1:11" ht="78">
      <c r="A172" s="20" t="s">
        <v>143</v>
      </c>
      <c r="B172" s="11" t="s">
        <v>100</v>
      </c>
      <c r="C172" s="11" t="s">
        <v>95</v>
      </c>
      <c r="D172" s="11" t="s">
        <v>57</v>
      </c>
      <c r="E172" s="11" t="s">
        <v>144</v>
      </c>
      <c r="F172" s="187"/>
      <c r="G172" s="188"/>
      <c r="H172" s="12">
        <f>H173</f>
        <v>4060.4</v>
      </c>
      <c r="I172" s="12">
        <f>I173</f>
        <v>3093.8</v>
      </c>
      <c r="J172" s="110">
        <f t="shared" si="15"/>
        <v>76.19446359964536</v>
      </c>
      <c r="K172" s="18"/>
    </row>
    <row r="173" spans="1:11" ht="62.25">
      <c r="A173" s="20" t="s">
        <v>145</v>
      </c>
      <c r="B173" s="11" t="s">
        <v>100</v>
      </c>
      <c r="C173" s="11" t="s">
        <v>95</v>
      </c>
      <c r="D173" s="11" t="s">
        <v>57</v>
      </c>
      <c r="E173" s="11" t="s">
        <v>146</v>
      </c>
      <c r="F173" s="187"/>
      <c r="G173" s="188"/>
      <c r="H173" s="12">
        <f>H174+H176</f>
        <v>4060.4</v>
      </c>
      <c r="I173" s="12">
        <f>I174+I176</f>
        <v>3093.8</v>
      </c>
      <c r="J173" s="110">
        <f t="shared" si="15"/>
        <v>76.19446359964536</v>
      </c>
      <c r="K173" s="18"/>
    </row>
    <row r="174" spans="1:11" ht="93">
      <c r="A174" s="20" t="s">
        <v>42</v>
      </c>
      <c r="B174" s="11" t="s">
        <v>100</v>
      </c>
      <c r="C174" s="11" t="s">
        <v>95</v>
      </c>
      <c r="D174" s="11" t="s">
        <v>57</v>
      </c>
      <c r="E174" s="11" t="s">
        <v>146</v>
      </c>
      <c r="F174" s="187" t="s">
        <v>43</v>
      </c>
      <c r="G174" s="188"/>
      <c r="H174" s="12">
        <f>H175</f>
        <v>3484.5</v>
      </c>
      <c r="I174" s="12">
        <f>I175</f>
        <v>2869.8</v>
      </c>
      <c r="J174" s="110">
        <f t="shared" si="15"/>
        <v>82.3590185105467</v>
      </c>
      <c r="K174" s="18"/>
    </row>
    <row r="175" spans="1:11" ht="30.75">
      <c r="A175" s="20" t="s">
        <v>112</v>
      </c>
      <c r="B175" s="11" t="s">
        <v>100</v>
      </c>
      <c r="C175" s="11" t="s">
        <v>95</v>
      </c>
      <c r="D175" s="11" t="s">
        <v>57</v>
      </c>
      <c r="E175" s="11" t="s">
        <v>146</v>
      </c>
      <c r="F175" s="187" t="s">
        <v>113</v>
      </c>
      <c r="G175" s="188"/>
      <c r="H175" s="12">
        <f>'Прил.5'!H160</f>
        <v>3484.5</v>
      </c>
      <c r="I175" s="12">
        <f>'Прил.5'!I160</f>
        <v>2869.8</v>
      </c>
      <c r="J175" s="110">
        <f t="shared" si="15"/>
        <v>82.3590185105467</v>
      </c>
      <c r="K175" s="18"/>
    </row>
    <row r="176" spans="1:11" ht="46.5">
      <c r="A176" s="20" t="s">
        <v>19</v>
      </c>
      <c r="B176" s="11" t="s">
        <v>100</v>
      </c>
      <c r="C176" s="11" t="s">
        <v>95</v>
      </c>
      <c r="D176" s="11" t="s">
        <v>57</v>
      </c>
      <c r="E176" s="11" t="s">
        <v>146</v>
      </c>
      <c r="F176" s="187" t="s">
        <v>20</v>
      </c>
      <c r="G176" s="188"/>
      <c r="H176" s="12">
        <f>H177</f>
        <v>575.9</v>
      </c>
      <c r="I176" s="12">
        <f>I177</f>
        <v>224</v>
      </c>
      <c r="J176" s="110">
        <f t="shared" si="15"/>
        <v>38.89564160444522</v>
      </c>
      <c r="K176" s="18"/>
    </row>
    <row r="177" spans="1:11" ht="46.5">
      <c r="A177" s="20" t="s">
        <v>21</v>
      </c>
      <c r="B177" s="11" t="s">
        <v>100</v>
      </c>
      <c r="C177" s="11" t="s">
        <v>95</v>
      </c>
      <c r="D177" s="11" t="s">
        <v>57</v>
      </c>
      <c r="E177" s="11" t="s">
        <v>146</v>
      </c>
      <c r="F177" s="187" t="s">
        <v>22</v>
      </c>
      <c r="G177" s="188"/>
      <c r="H177" s="12">
        <f>'Прил.5'!H163</f>
        <v>575.9</v>
      </c>
      <c r="I177" s="12">
        <f>'Прил.5'!I163</f>
        <v>224</v>
      </c>
      <c r="J177" s="110">
        <f t="shared" si="15"/>
        <v>38.89564160444522</v>
      </c>
      <c r="K177" s="18"/>
    </row>
    <row r="178" spans="1:11" ht="46.5">
      <c r="A178" s="20" t="s">
        <v>147</v>
      </c>
      <c r="B178" s="11" t="s">
        <v>100</v>
      </c>
      <c r="C178" s="11" t="s">
        <v>95</v>
      </c>
      <c r="D178" s="11" t="s">
        <v>57</v>
      </c>
      <c r="E178" s="11" t="s">
        <v>148</v>
      </c>
      <c r="F178" s="187"/>
      <c r="G178" s="188"/>
      <c r="H178" s="12">
        <f>H179</f>
        <v>24.5</v>
      </c>
      <c r="I178" s="12">
        <f>I179</f>
        <v>0</v>
      </c>
      <c r="J178" s="110">
        <f t="shared" si="15"/>
        <v>0</v>
      </c>
      <c r="K178" s="18"/>
    </row>
    <row r="179" spans="1:11" ht="46.5">
      <c r="A179" s="20" t="s">
        <v>19</v>
      </c>
      <c r="B179" s="11" t="s">
        <v>100</v>
      </c>
      <c r="C179" s="11" t="s">
        <v>95</v>
      </c>
      <c r="D179" s="11" t="s">
        <v>57</v>
      </c>
      <c r="E179" s="11" t="s">
        <v>148</v>
      </c>
      <c r="F179" s="187" t="s">
        <v>20</v>
      </c>
      <c r="G179" s="188"/>
      <c r="H179" s="12">
        <f>H180</f>
        <v>24.5</v>
      </c>
      <c r="I179" s="12">
        <f>I180</f>
        <v>0</v>
      </c>
      <c r="J179" s="110">
        <f t="shared" si="15"/>
        <v>0</v>
      </c>
      <c r="K179" s="18"/>
    </row>
    <row r="180" spans="1:11" ht="46.5">
      <c r="A180" s="20" t="s">
        <v>21</v>
      </c>
      <c r="B180" s="11" t="s">
        <v>100</v>
      </c>
      <c r="C180" s="11" t="s">
        <v>95</v>
      </c>
      <c r="D180" s="11" t="s">
        <v>57</v>
      </c>
      <c r="E180" s="11" t="s">
        <v>148</v>
      </c>
      <c r="F180" s="187" t="s">
        <v>22</v>
      </c>
      <c r="G180" s="188"/>
      <c r="H180" s="12">
        <f>'Прил.5'!H169</f>
        <v>24.5</v>
      </c>
      <c r="I180" s="12">
        <f>'Прил.5'!I169</f>
        <v>0</v>
      </c>
      <c r="J180" s="110">
        <f t="shared" si="15"/>
        <v>0</v>
      </c>
      <c r="K180" s="18"/>
    </row>
    <row r="181" spans="1:11" ht="30.75">
      <c r="A181" s="20" t="s">
        <v>299</v>
      </c>
      <c r="B181" s="11" t="s">
        <v>100</v>
      </c>
      <c r="C181" s="11" t="s">
        <v>95</v>
      </c>
      <c r="D181" s="11" t="s">
        <v>57</v>
      </c>
      <c r="E181" s="11" t="s">
        <v>300</v>
      </c>
      <c r="F181" s="187"/>
      <c r="G181" s="188"/>
      <c r="H181" s="12">
        <f>H182</f>
        <v>720</v>
      </c>
      <c r="I181" s="12">
        <f>I182</f>
        <v>0</v>
      </c>
      <c r="J181" s="110">
        <f t="shared" si="15"/>
        <v>0</v>
      </c>
      <c r="K181" s="18"/>
    </row>
    <row r="182" spans="1:11" ht="62.25">
      <c r="A182" s="20" t="s">
        <v>301</v>
      </c>
      <c r="B182" s="11" t="s">
        <v>100</v>
      </c>
      <c r="C182" s="11" t="s">
        <v>95</v>
      </c>
      <c r="D182" s="11" t="s">
        <v>57</v>
      </c>
      <c r="E182" s="11" t="s">
        <v>302</v>
      </c>
      <c r="F182" s="187"/>
      <c r="G182" s="188"/>
      <c r="H182" s="12">
        <f>H183+H186</f>
        <v>720</v>
      </c>
      <c r="I182" s="12">
        <f>I183+I186</f>
        <v>0</v>
      </c>
      <c r="J182" s="110">
        <f t="shared" si="15"/>
        <v>0</v>
      </c>
      <c r="K182" s="18"/>
    </row>
    <row r="183" spans="1:11" ht="78">
      <c r="A183" s="20" t="s">
        <v>315</v>
      </c>
      <c r="B183" s="11" t="s">
        <v>100</v>
      </c>
      <c r="C183" s="11" t="s">
        <v>95</v>
      </c>
      <c r="D183" s="11" t="s">
        <v>57</v>
      </c>
      <c r="E183" s="11" t="s">
        <v>316</v>
      </c>
      <c r="F183" s="187"/>
      <c r="G183" s="188"/>
      <c r="H183" s="12">
        <f>H184</f>
        <v>144</v>
      </c>
      <c r="I183" s="12">
        <f>I184</f>
        <v>0</v>
      </c>
      <c r="J183" s="110">
        <f t="shared" si="15"/>
        <v>0</v>
      </c>
      <c r="K183" s="18"/>
    </row>
    <row r="184" spans="1:11" ht="30.75">
      <c r="A184" s="20" t="s">
        <v>154</v>
      </c>
      <c r="B184" s="11" t="s">
        <v>100</v>
      </c>
      <c r="C184" s="11" t="s">
        <v>95</v>
      </c>
      <c r="D184" s="11" t="s">
        <v>57</v>
      </c>
      <c r="E184" s="11" t="s">
        <v>316</v>
      </c>
      <c r="F184" s="187" t="s">
        <v>155</v>
      </c>
      <c r="G184" s="188"/>
      <c r="H184" s="12">
        <f>H185</f>
        <v>144</v>
      </c>
      <c r="I184" s="12">
        <f>I185</f>
        <v>0</v>
      </c>
      <c r="J184" s="110">
        <f t="shared" si="15"/>
        <v>0</v>
      </c>
      <c r="K184" s="18"/>
    </row>
    <row r="185" spans="1:11" ht="46.5">
      <c r="A185" s="20" t="s">
        <v>251</v>
      </c>
      <c r="B185" s="11" t="s">
        <v>100</v>
      </c>
      <c r="C185" s="11" t="s">
        <v>95</v>
      </c>
      <c r="D185" s="11" t="s">
        <v>57</v>
      </c>
      <c r="E185" s="11" t="s">
        <v>316</v>
      </c>
      <c r="F185" s="187" t="s">
        <v>252</v>
      </c>
      <c r="G185" s="188"/>
      <c r="H185" s="12">
        <f>'Прил.5'!H545</f>
        <v>144</v>
      </c>
      <c r="I185" s="12">
        <f>'Прил.5'!I545</f>
        <v>0</v>
      </c>
      <c r="J185" s="110">
        <f t="shared" si="15"/>
        <v>0</v>
      </c>
      <c r="K185" s="18"/>
    </row>
    <row r="186" spans="1:11" ht="78">
      <c r="A186" s="20" t="s">
        <v>317</v>
      </c>
      <c r="B186" s="11" t="s">
        <v>100</v>
      </c>
      <c r="C186" s="11" t="s">
        <v>95</v>
      </c>
      <c r="D186" s="11" t="s">
        <v>57</v>
      </c>
      <c r="E186" s="11" t="s">
        <v>318</v>
      </c>
      <c r="F186" s="187"/>
      <c r="G186" s="188"/>
      <c r="H186" s="12">
        <f>H187</f>
        <v>576</v>
      </c>
      <c r="I186" s="12">
        <f>I187</f>
        <v>0</v>
      </c>
      <c r="J186" s="110">
        <f t="shared" si="15"/>
        <v>0</v>
      </c>
      <c r="K186" s="18"/>
    </row>
    <row r="187" spans="1:11" ht="46.5">
      <c r="A187" s="20" t="s">
        <v>19</v>
      </c>
      <c r="B187" s="11" t="s">
        <v>100</v>
      </c>
      <c r="C187" s="11" t="s">
        <v>95</v>
      </c>
      <c r="D187" s="11" t="s">
        <v>57</v>
      </c>
      <c r="E187" s="11" t="s">
        <v>318</v>
      </c>
      <c r="F187" s="187" t="s">
        <v>20</v>
      </c>
      <c r="G187" s="188"/>
      <c r="H187" s="12">
        <f>H188</f>
        <v>576</v>
      </c>
      <c r="I187" s="12">
        <f>I188</f>
        <v>0</v>
      </c>
      <c r="J187" s="110">
        <f t="shared" si="15"/>
        <v>0</v>
      </c>
      <c r="K187" s="18"/>
    </row>
    <row r="188" spans="1:11" ht="46.5">
      <c r="A188" s="20" t="s">
        <v>21</v>
      </c>
      <c r="B188" s="11" t="s">
        <v>100</v>
      </c>
      <c r="C188" s="11" t="s">
        <v>95</v>
      </c>
      <c r="D188" s="11" t="s">
        <v>57</v>
      </c>
      <c r="E188" s="11" t="s">
        <v>318</v>
      </c>
      <c r="F188" s="187" t="s">
        <v>22</v>
      </c>
      <c r="G188" s="188"/>
      <c r="H188" s="12">
        <f>'Прил.5'!H551</f>
        <v>576</v>
      </c>
      <c r="I188" s="12">
        <f>'Прил.5'!I551</f>
        <v>0</v>
      </c>
      <c r="J188" s="110">
        <f t="shared" si="15"/>
        <v>0</v>
      </c>
      <c r="K188" s="18"/>
    </row>
    <row r="189" spans="1:11" ht="93">
      <c r="A189" s="20" t="s">
        <v>387</v>
      </c>
      <c r="B189" s="11" t="s">
        <v>100</v>
      </c>
      <c r="C189" s="11" t="s">
        <v>95</v>
      </c>
      <c r="D189" s="11" t="s">
        <v>57</v>
      </c>
      <c r="E189" s="11" t="s">
        <v>388</v>
      </c>
      <c r="F189" s="187"/>
      <c r="G189" s="188"/>
      <c r="H189" s="12">
        <f>H190</f>
        <v>455.2</v>
      </c>
      <c r="I189" s="12">
        <f>I190</f>
        <v>428.1</v>
      </c>
      <c r="J189" s="110">
        <f t="shared" si="15"/>
        <v>94.04657293497365</v>
      </c>
      <c r="K189" s="18"/>
    </row>
    <row r="190" spans="1:11" ht="62.25">
      <c r="A190" s="20" t="s">
        <v>451</v>
      </c>
      <c r="B190" s="11" t="s">
        <v>100</v>
      </c>
      <c r="C190" s="11" t="s">
        <v>95</v>
      </c>
      <c r="D190" s="11" t="s">
        <v>57</v>
      </c>
      <c r="E190" s="11" t="s">
        <v>452</v>
      </c>
      <c r="F190" s="187"/>
      <c r="G190" s="188"/>
      <c r="H190" s="12">
        <f>H191</f>
        <v>455.2</v>
      </c>
      <c r="I190" s="12">
        <f>I191</f>
        <v>428.1</v>
      </c>
      <c r="J190" s="110">
        <f t="shared" si="15"/>
        <v>94.04657293497365</v>
      </c>
      <c r="K190" s="18"/>
    </row>
    <row r="191" spans="1:11" ht="62.25">
      <c r="A191" s="20" t="s">
        <v>145</v>
      </c>
      <c r="B191" s="11" t="s">
        <v>100</v>
      </c>
      <c r="C191" s="11" t="s">
        <v>95</v>
      </c>
      <c r="D191" s="11" t="s">
        <v>57</v>
      </c>
      <c r="E191" s="11" t="s">
        <v>453</v>
      </c>
      <c r="F191" s="187"/>
      <c r="G191" s="188"/>
      <c r="H191" s="12">
        <f>H192+H194</f>
        <v>455.2</v>
      </c>
      <c r="I191" s="12">
        <f>I192+I194</f>
        <v>428.1</v>
      </c>
      <c r="J191" s="110">
        <f t="shared" si="15"/>
        <v>94.04657293497365</v>
      </c>
      <c r="K191" s="18"/>
    </row>
    <row r="192" spans="1:11" ht="93">
      <c r="A192" s="20" t="s">
        <v>42</v>
      </c>
      <c r="B192" s="11" t="s">
        <v>100</v>
      </c>
      <c r="C192" s="11" t="s">
        <v>95</v>
      </c>
      <c r="D192" s="11" t="s">
        <v>57</v>
      </c>
      <c r="E192" s="11" t="s">
        <v>453</v>
      </c>
      <c r="F192" s="187" t="s">
        <v>43</v>
      </c>
      <c r="G192" s="188"/>
      <c r="H192" s="12">
        <f>H193</f>
        <v>413.8</v>
      </c>
      <c r="I192" s="12">
        <f>I193</f>
        <v>391.1</v>
      </c>
      <c r="J192" s="110">
        <f t="shared" si="15"/>
        <v>94.51425809569841</v>
      </c>
      <c r="K192" s="18"/>
    </row>
    <row r="193" spans="1:11" ht="30.75">
      <c r="A193" s="20" t="s">
        <v>112</v>
      </c>
      <c r="B193" s="11" t="s">
        <v>100</v>
      </c>
      <c r="C193" s="11" t="s">
        <v>95</v>
      </c>
      <c r="D193" s="11" t="s">
        <v>57</v>
      </c>
      <c r="E193" s="11" t="s">
        <v>453</v>
      </c>
      <c r="F193" s="187" t="s">
        <v>113</v>
      </c>
      <c r="G193" s="188"/>
      <c r="H193" s="12">
        <v>413.8</v>
      </c>
      <c r="I193" s="12">
        <v>391.1</v>
      </c>
      <c r="J193" s="110">
        <f t="shared" si="15"/>
        <v>94.51425809569841</v>
      </c>
      <c r="K193" s="18"/>
    </row>
    <row r="194" spans="1:11" ht="46.5">
      <c r="A194" s="20" t="s">
        <v>19</v>
      </c>
      <c r="B194" s="11" t="s">
        <v>100</v>
      </c>
      <c r="C194" s="11" t="s">
        <v>95</v>
      </c>
      <c r="D194" s="11" t="s">
        <v>57</v>
      </c>
      <c r="E194" s="11" t="s">
        <v>453</v>
      </c>
      <c r="F194" s="187" t="s">
        <v>20</v>
      </c>
      <c r="G194" s="188"/>
      <c r="H194" s="12">
        <f>H195</f>
        <v>41.4</v>
      </c>
      <c r="I194" s="12">
        <f>I195</f>
        <v>37</v>
      </c>
      <c r="J194" s="110">
        <f t="shared" si="15"/>
        <v>89.3719806763285</v>
      </c>
      <c r="K194" s="18"/>
    </row>
    <row r="195" spans="1:11" ht="46.5">
      <c r="A195" s="20" t="s">
        <v>21</v>
      </c>
      <c r="B195" s="11" t="s">
        <v>100</v>
      </c>
      <c r="C195" s="11" t="s">
        <v>95</v>
      </c>
      <c r="D195" s="11" t="s">
        <v>57</v>
      </c>
      <c r="E195" s="11" t="s">
        <v>453</v>
      </c>
      <c r="F195" s="187" t="s">
        <v>22</v>
      </c>
      <c r="G195" s="188"/>
      <c r="H195" s="12">
        <v>41.4</v>
      </c>
      <c r="I195" s="12">
        <v>37</v>
      </c>
      <c r="J195" s="110">
        <f t="shared" si="15"/>
        <v>89.3719806763285</v>
      </c>
      <c r="K195" s="18"/>
    </row>
    <row r="196" spans="1:11" ht="46.5">
      <c r="A196" s="20" t="s">
        <v>454</v>
      </c>
      <c r="B196" s="11" t="s">
        <v>100</v>
      </c>
      <c r="C196" s="11" t="s">
        <v>95</v>
      </c>
      <c r="D196" s="11" t="s">
        <v>57</v>
      </c>
      <c r="E196" s="11" t="s">
        <v>455</v>
      </c>
      <c r="F196" s="187"/>
      <c r="G196" s="188"/>
      <c r="H196" s="12">
        <f aca="true" t="shared" si="21" ref="H196:I198">H197</f>
        <v>1037</v>
      </c>
      <c r="I196" s="12">
        <f t="shared" si="21"/>
        <v>1036.2</v>
      </c>
      <c r="J196" s="110">
        <f t="shared" si="15"/>
        <v>99.9228543876567</v>
      </c>
      <c r="K196" s="18"/>
    </row>
    <row r="197" spans="1:11" ht="46.5">
      <c r="A197" s="20" t="s">
        <v>456</v>
      </c>
      <c r="B197" s="11" t="s">
        <v>100</v>
      </c>
      <c r="C197" s="11" t="s">
        <v>95</v>
      </c>
      <c r="D197" s="11" t="s">
        <v>57</v>
      </c>
      <c r="E197" s="11" t="s">
        <v>457</v>
      </c>
      <c r="F197" s="187"/>
      <c r="G197" s="188"/>
      <c r="H197" s="12">
        <f t="shared" si="21"/>
        <v>1037</v>
      </c>
      <c r="I197" s="12">
        <f t="shared" si="21"/>
        <v>1036.2</v>
      </c>
      <c r="J197" s="110">
        <f t="shared" si="15"/>
        <v>99.9228543876567</v>
      </c>
      <c r="K197" s="18"/>
    </row>
    <row r="198" spans="1:11" ht="30.75">
      <c r="A198" s="20" t="s">
        <v>154</v>
      </c>
      <c r="B198" s="11" t="s">
        <v>100</v>
      </c>
      <c r="C198" s="11" t="s">
        <v>95</v>
      </c>
      <c r="D198" s="11" t="s">
        <v>57</v>
      </c>
      <c r="E198" s="11" t="s">
        <v>457</v>
      </c>
      <c r="F198" s="187" t="s">
        <v>155</v>
      </c>
      <c r="G198" s="188"/>
      <c r="H198" s="12">
        <f t="shared" si="21"/>
        <v>1037</v>
      </c>
      <c r="I198" s="12">
        <f t="shared" si="21"/>
        <v>1036.2</v>
      </c>
      <c r="J198" s="110">
        <f t="shared" si="15"/>
        <v>99.9228543876567</v>
      </c>
      <c r="K198" s="18"/>
    </row>
    <row r="199" spans="1:11" ht="15">
      <c r="A199" s="20" t="s">
        <v>458</v>
      </c>
      <c r="B199" s="11" t="s">
        <v>100</v>
      </c>
      <c r="C199" s="11" t="s">
        <v>95</v>
      </c>
      <c r="D199" s="11" t="s">
        <v>57</v>
      </c>
      <c r="E199" s="11" t="s">
        <v>457</v>
      </c>
      <c r="F199" s="187" t="s">
        <v>459</v>
      </c>
      <c r="G199" s="188"/>
      <c r="H199" s="12">
        <v>1037</v>
      </c>
      <c r="I199" s="12">
        <v>1036.2</v>
      </c>
      <c r="J199" s="110">
        <f t="shared" si="15"/>
        <v>99.9228543876567</v>
      </c>
      <c r="K199" s="18"/>
    </row>
    <row r="200" spans="1:11" ht="62.25">
      <c r="A200" s="19" t="s">
        <v>588</v>
      </c>
      <c r="B200" s="8" t="s">
        <v>460</v>
      </c>
      <c r="C200" s="8"/>
      <c r="D200" s="8"/>
      <c r="E200" s="8"/>
      <c r="F200" s="189"/>
      <c r="G200" s="190"/>
      <c r="H200" s="9">
        <f>H201</f>
        <v>62832.100000000006</v>
      </c>
      <c r="I200" s="9">
        <f>I201</f>
        <v>61727.1</v>
      </c>
      <c r="J200" s="110">
        <f t="shared" si="15"/>
        <v>98.24134479032213</v>
      </c>
      <c r="K200" s="18"/>
    </row>
    <row r="201" spans="1:14" s="115" customFormat="1" ht="18" customHeight="1">
      <c r="A201" s="19" t="s">
        <v>105</v>
      </c>
      <c r="B201" s="8" t="s">
        <v>460</v>
      </c>
      <c r="C201" s="8" t="s">
        <v>32</v>
      </c>
      <c r="D201" s="10" t="s">
        <v>583</v>
      </c>
      <c r="E201" s="8"/>
      <c r="F201" s="189"/>
      <c r="G201" s="190"/>
      <c r="H201" s="9">
        <f>H202+H223+H228</f>
        <v>62832.100000000006</v>
      </c>
      <c r="I201" s="9">
        <f>I202+I223+I228</f>
        <v>61727.1</v>
      </c>
      <c r="J201" s="29">
        <f t="shared" si="15"/>
        <v>98.24134479032213</v>
      </c>
      <c r="K201" s="113"/>
      <c r="L201" s="114"/>
      <c r="M201" s="114"/>
      <c r="N201" s="114"/>
    </row>
    <row r="202" spans="1:11" ht="62.25">
      <c r="A202" s="20" t="s">
        <v>461</v>
      </c>
      <c r="B202" s="11" t="s">
        <v>460</v>
      </c>
      <c r="C202" s="11" t="s">
        <v>32</v>
      </c>
      <c r="D202" s="11" t="s">
        <v>57</v>
      </c>
      <c r="E202" s="11"/>
      <c r="F202" s="187"/>
      <c r="G202" s="188"/>
      <c r="H202" s="12">
        <f>H203</f>
        <v>27007.4</v>
      </c>
      <c r="I202" s="12">
        <f>I203</f>
        <v>26871</v>
      </c>
      <c r="J202" s="110">
        <f aca="true" t="shared" si="22" ref="J202:J265">I202/H202*100</f>
        <v>99.49495323503929</v>
      </c>
      <c r="K202" s="18"/>
    </row>
    <row r="203" spans="1:11" ht="62.25">
      <c r="A203" s="20" t="s">
        <v>380</v>
      </c>
      <c r="B203" s="11" t="s">
        <v>460</v>
      </c>
      <c r="C203" s="11" t="s">
        <v>32</v>
      </c>
      <c r="D203" s="11" t="s">
        <v>57</v>
      </c>
      <c r="E203" s="11" t="s">
        <v>381</v>
      </c>
      <c r="F203" s="187"/>
      <c r="G203" s="188"/>
      <c r="H203" s="12">
        <f>H204</f>
        <v>27007.4</v>
      </c>
      <c r="I203" s="12">
        <f>I204</f>
        <v>26871</v>
      </c>
      <c r="J203" s="110">
        <f t="shared" si="22"/>
        <v>99.49495323503929</v>
      </c>
      <c r="K203" s="18"/>
    </row>
    <row r="204" spans="1:11" ht="15">
      <c r="A204" s="20" t="s">
        <v>398</v>
      </c>
      <c r="B204" s="11" t="s">
        <v>460</v>
      </c>
      <c r="C204" s="11" t="s">
        <v>32</v>
      </c>
      <c r="D204" s="11" t="s">
        <v>57</v>
      </c>
      <c r="E204" s="11" t="s">
        <v>399</v>
      </c>
      <c r="F204" s="187"/>
      <c r="G204" s="188"/>
      <c r="H204" s="12">
        <f>H205+H208+H214+H219+H220</f>
        <v>27007.4</v>
      </c>
      <c r="I204" s="12">
        <f>I205+I208+I214+I219+I220</f>
        <v>26871</v>
      </c>
      <c r="J204" s="110">
        <f t="shared" si="22"/>
        <v>99.49495323503929</v>
      </c>
      <c r="K204" s="18"/>
    </row>
    <row r="205" spans="1:11" ht="30.75">
      <c r="A205" s="20" t="s">
        <v>384</v>
      </c>
      <c r="B205" s="11" t="s">
        <v>460</v>
      </c>
      <c r="C205" s="11" t="s">
        <v>32</v>
      </c>
      <c r="D205" s="11" t="s">
        <v>57</v>
      </c>
      <c r="E205" s="11" t="s">
        <v>400</v>
      </c>
      <c r="F205" s="187"/>
      <c r="G205" s="188"/>
      <c r="H205" s="12">
        <f>H206</f>
        <v>25267.4</v>
      </c>
      <c r="I205" s="12">
        <f>I206</f>
        <v>25170.9</v>
      </c>
      <c r="J205" s="110">
        <f t="shared" si="22"/>
        <v>99.61808496323326</v>
      </c>
      <c r="K205" s="18"/>
    </row>
    <row r="206" spans="1:11" ht="93">
      <c r="A206" s="20" t="s">
        <v>42</v>
      </c>
      <c r="B206" s="11" t="s">
        <v>460</v>
      </c>
      <c r="C206" s="11" t="s">
        <v>32</v>
      </c>
      <c r="D206" s="11" t="s">
        <v>57</v>
      </c>
      <c r="E206" s="11" t="s">
        <v>400</v>
      </c>
      <c r="F206" s="187" t="s">
        <v>43</v>
      </c>
      <c r="G206" s="188"/>
      <c r="H206" s="12">
        <f>H207</f>
        <v>25267.4</v>
      </c>
      <c r="I206" s="12">
        <f>I207</f>
        <v>25170.9</v>
      </c>
      <c r="J206" s="110">
        <f t="shared" si="22"/>
        <v>99.61808496323326</v>
      </c>
      <c r="K206" s="18"/>
    </row>
    <row r="207" spans="1:11" ht="30.75">
      <c r="A207" s="20" t="s">
        <v>112</v>
      </c>
      <c r="B207" s="11" t="s">
        <v>460</v>
      </c>
      <c r="C207" s="11" t="s">
        <v>32</v>
      </c>
      <c r="D207" s="11" t="s">
        <v>57</v>
      </c>
      <c r="E207" s="11" t="s">
        <v>400</v>
      </c>
      <c r="F207" s="187" t="s">
        <v>113</v>
      </c>
      <c r="G207" s="188"/>
      <c r="H207" s="12">
        <v>25267.4</v>
      </c>
      <c r="I207" s="12">
        <v>25170.9</v>
      </c>
      <c r="J207" s="110">
        <f t="shared" si="22"/>
        <v>99.61808496323326</v>
      </c>
      <c r="K207" s="18"/>
    </row>
    <row r="208" spans="1:11" ht="30.75">
      <c r="A208" s="20" t="s">
        <v>392</v>
      </c>
      <c r="B208" s="11" t="s">
        <v>460</v>
      </c>
      <c r="C208" s="11" t="s">
        <v>32</v>
      </c>
      <c r="D208" s="11" t="s">
        <v>57</v>
      </c>
      <c r="E208" s="11" t="s">
        <v>401</v>
      </c>
      <c r="F208" s="187"/>
      <c r="G208" s="188"/>
      <c r="H208" s="12">
        <f>H209+H211</f>
        <v>900</v>
      </c>
      <c r="I208" s="12">
        <f>I209+I211</f>
        <v>871.6</v>
      </c>
      <c r="J208" s="110">
        <f t="shared" si="22"/>
        <v>96.84444444444445</v>
      </c>
      <c r="K208" s="18"/>
    </row>
    <row r="209" spans="1:11" ht="46.5">
      <c r="A209" s="20" t="s">
        <v>19</v>
      </c>
      <c r="B209" s="11" t="s">
        <v>460</v>
      </c>
      <c r="C209" s="11" t="s">
        <v>32</v>
      </c>
      <c r="D209" s="11" t="s">
        <v>57</v>
      </c>
      <c r="E209" s="11" t="s">
        <v>401</v>
      </c>
      <c r="F209" s="187" t="s">
        <v>20</v>
      </c>
      <c r="G209" s="188"/>
      <c r="H209" s="12">
        <f>H210</f>
        <v>885.5</v>
      </c>
      <c r="I209" s="12">
        <f>I210</f>
        <v>861.6</v>
      </c>
      <c r="J209" s="110">
        <f t="shared" si="22"/>
        <v>97.30095990965556</v>
      </c>
      <c r="K209" s="18"/>
    </row>
    <row r="210" spans="1:11" ht="46.5">
      <c r="A210" s="20" t="s">
        <v>21</v>
      </c>
      <c r="B210" s="11" t="s">
        <v>460</v>
      </c>
      <c r="C210" s="11" t="s">
        <v>32</v>
      </c>
      <c r="D210" s="11" t="s">
        <v>57</v>
      </c>
      <c r="E210" s="11" t="s">
        <v>401</v>
      </c>
      <c r="F210" s="187" t="s">
        <v>22</v>
      </c>
      <c r="G210" s="188"/>
      <c r="H210" s="12">
        <v>885.5</v>
      </c>
      <c r="I210" s="12">
        <v>861.6</v>
      </c>
      <c r="J210" s="110">
        <f t="shared" si="22"/>
        <v>97.30095990965556</v>
      </c>
      <c r="K210" s="18"/>
    </row>
    <row r="211" spans="1:11" ht="15">
      <c r="A211" s="20" t="s">
        <v>78</v>
      </c>
      <c r="B211" s="11" t="s">
        <v>460</v>
      </c>
      <c r="C211" s="11" t="s">
        <v>32</v>
      </c>
      <c r="D211" s="11" t="s">
        <v>57</v>
      </c>
      <c r="E211" s="11" t="s">
        <v>401</v>
      </c>
      <c r="F211" s="187" t="s">
        <v>79</v>
      </c>
      <c r="G211" s="188"/>
      <c r="H211" s="12">
        <f>H212+H213</f>
        <v>14.5</v>
      </c>
      <c r="I211" s="12">
        <f>I212+I213</f>
        <v>10</v>
      </c>
      <c r="J211" s="110">
        <f t="shared" si="22"/>
        <v>68.96551724137932</v>
      </c>
      <c r="K211" s="18"/>
    </row>
    <row r="212" spans="1:11" ht="15">
      <c r="A212" s="20" t="s">
        <v>402</v>
      </c>
      <c r="B212" s="11" t="s">
        <v>460</v>
      </c>
      <c r="C212" s="11" t="s">
        <v>32</v>
      </c>
      <c r="D212" s="11" t="s">
        <v>57</v>
      </c>
      <c r="E212" s="11" t="s">
        <v>401</v>
      </c>
      <c r="F212" s="187" t="s">
        <v>403</v>
      </c>
      <c r="G212" s="188"/>
      <c r="H212" s="12">
        <v>10</v>
      </c>
      <c r="I212" s="12">
        <v>10</v>
      </c>
      <c r="J212" s="110">
        <f t="shared" si="22"/>
        <v>100</v>
      </c>
      <c r="K212" s="18"/>
    </row>
    <row r="213" spans="1:11" ht="15">
      <c r="A213" s="20" t="s">
        <v>80</v>
      </c>
      <c r="B213" s="11" t="s">
        <v>460</v>
      </c>
      <c r="C213" s="11" t="s">
        <v>32</v>
      </c>
      <c r="D213" s="11" t="s">
        <v>57</v>
      </c>
      <c r="E213" s="11" t="s">
        <v>401</v>
      </c>
      <c r="F213" s="187" t="s">
        <v>81</v>
      </c>
      <c r="G213" s="188"/>
      <c r="H213" s="12">
        <v>4.5</v>
      </c>
      <c r="I213" s="12">
        <v>0</v>
      </c>
      <c r="J213" s="110">
        <f t="shared" si="22"/>
        <v>0</v>
      </c>
      <c r="K213" s="18"/>
    </row>
    <row r="214" spans="1:11" ht="108.75">
      <c r="A214" s="20" t="s">
        <v>394</v>
      </c>
      <c r="B214" s="11" t="s">
        <v>460</v>
      </c>
      <c r="C214" s="11" t="s">
        <v>32</v>
      </c>
      <c r="D214" s="11" t="s">
        <v>57</v>
      </c>
      <c r="E214" s="11" t="s">
        <v>404</v>
      </c>
      <c r="F214" s="187"/>
      <c r="G214" s="188"/>
      <c r="H214" s="12">
        <f>H215</f>
        <v>605</v>
      </c>
      <c r="I214" s="12">
        <f>I215</f>
        <v>597.5</v>
      </c>
      <c r="J214" s="110">
        <f t="shared" si="22"/>
        <v>98.7603305785124</v>
      </c>
      <c r="K214" s="18"/>
    </row>
    <row r="215" spans="1:11" ht="93">
      <c r="A215" s="20" t="s">
        <v>42</v>
      </c>
      <c r="B215" s="11" t="s">
        <v>460</v>
      </c>
      <c r="C215" s="11" t="s">
        <v>32</v>
      </c>
      <c r="D215" s="11" t="s">
        <v>57</v>
      </c>
      <c r="E215" s="11" t="s">
        <v>404</v>
      </c>
      <c r="F215" s="187" t="s">
        <v>43</v>
      </c>
      <c r="G215" s="188"/>
      <c r="H215" s="12">
        <f>H216</f>
        <v>605</v>
      </c>
      <c r="I215" s="12">
        <f>I216</f>
        <v>597.5</v>
      </c>
      <c r="J215" s="110">
        <f t="shared" si="22"/>
        <v>98.7603305785124</v>
      </c>
      <c r="K215" s="18"/>
    </row>
    <row r="216" spans="1:11" ht="30.75">
      <c r="A216" s="20" t="s">
        <v>112</v>
      </c>
      <c r="B216" s="11" t="s">
        <v>460</v>
      </c>
      <c r="C216" s="11" t="s">
        <v>32</v>
      </c>
      <c r="D216" s="11" t="s">
        <v>57</v>
      </c>
      <c r="E216" s="11" t="s">
        <v>404</v>
      </c>
      <c r="F216" s="187" t="s">
        <v>113</v>
      </c>
      <c r="G216" s="188"/>
      <c r="H216" s="12">
        <v>605</v>
      </c>
      <c r="I216" s="12">
        <v>597.5</v>
      </c>
      <c r="J216" s="110">
        <f t="shared" si="22"/>
        <v>98.7603305785124</v>
      </c>
      <c r="K216" s="18"/>
    </row>
    <row r="217" spans="1:11" ht="15">
      <c r="A217" s="20" t="s">
        <v>405</v>
      </c>
      <c r="B217" s="11" t="s">
        <v>460</v>
      </c>
      <c r="C217" s="11" t="s">
        <v>32</v>
      </c>
      <c r="D217" s="11" t="s">
        <v>57</v>
      </c>
      <c r="E217" s="11" t="s">
        <v>406</v>
      </c>
      <c r="F217" s="187"/>
      <c r="G217" s="188"/>
      <c r="H217" s="12">
        <f>H218</f>
        <v>10</v>
      </c>
      <c r="I217" s="12">
        <f>I218</f>
        <v>6</v>
      </c>
      <c r="J217" s="110">
        <f t="shared" si="22"/>
        <v>60</v>
      </c>
      <c r="K217" s="18"/>
    </row>
    <row r="218" spans="1:11" ht="93">
      <c r="A218" s="20" t="s">
        <v>42</v>
      </c>
      <c r="B218" s="11" t="s">
        <v>460</v>
      </c>
      <c r="C218" s="11" t="s">
        <v>32</v>
      </c>
      <c r="D218" s="11" t="s">
        <v>57</v>
      </c>
      <c r="E218" s="11" t="s">
        <v>406</v>
      </c>
      <c r="F218" s="187" t="s">
        <v>43</v>
      </c>
      <c r="G218" s="188"/>
      <c r="H218" s="12">
        <f>H219</f>
        <v>10</v>
      </c>
      <c r="I218" s="12">
        <f>I219</f>
        <v>6</v>
      </c>
      <c r="J218" s="110">
        <f t="shared" si="22"/>
        <v>60</v>
      </c>
      <c r="K218" s="18"/>
    </row>
    <row r="219" spans="1:11" ht="30.75">
      <c r="A219" s="20" t="s">
        <v>112</v>
      </c>
      <c r="B219" s="11" t="s">
        <v>460</v>
      </c>
      <c r="C219" s="11" t="s">
        <v>32</v>
      </c>
      <c r="D219" s="11" t="s">
        <v>57</v>
      </c>
      <c r="E219" s="11" t="s">
        <v>406</v>
      </c>
      <c r="F219" s="187" t="s">
        <v>113</v>
      </c>
      <c r="G219" s="188"/>
      <c r="H219" s="12">
        <v>10</v>
      </c>
      <c r="I219" s="12">
        <v>6</v>
      </c>
      <c r="J219" s="110">
        <f t="shared" si="22"/>
        <v>60</v>
      </c>
      <c r="K219" s="18"/>
    </row>
    <row r="220" spans="1:11" ht="46.5">
      <c r="A220" s="20" t="s">
        <v>407</v>
      </c>
      <c r="B220" s="11" t="s">
        <v>460</v>
      </c>
      <c r="C220" s="11" t="s">
        <v>32</v>
      </c>
      <c r="D220" s="11" t="s">
        <v>57</v>
      </c>
      <c r="E220" s="11" t="s">
        <v>408</v>
      </c>
      <c r="F220" s="187"/>
      <c r="G220" s="188"/>
      <c r="H220" s="12">
        <f>H221</f>
        <v>225</v>
      </c>
      <c r="I220" s="12">
        <f>I221</f>
        <v>225</v>
      </c>
      <c r="J220" s="110">
        <f t="shared" si="22"/>
        <v>100</v>
      </c>
      <c r="K220" s="18"/>
    </row>
    <row r="221" spans="1:11" ht="93">
      <c r="A221" s="20" t="s">
        <v>42</v>
      </c>
      <c r="B221" s="11" t="s">
        <v>460</v>
      </c>
      <c r="C221" s="11" t="s">
        <v>32</v>
      </c>
      <c r="D221" s="11" t="s">
        <v>57</v>
      </c>
      <c r="E221" s="11" t="s">
        <v>408</v>
      </c>
      <c r="F221" s="187" t="s">
        <v>43</v>
      </c>
      <c r="G221" s="188"/>
      <c r="H221" s="12">
        <f>H222</f>
        <v>225</v>
      </c>
      <c r="I221" s="12">
        <f>I222</f>
        <v>225</v>
      </c>
      <c r="J221" s="110">
        <f t="shared" si="22"/>
        <v>100</v>
      </c>
      <c r="K221" s="18"/>
    </row>
    <row r="222" spans="1:11" ht="30.75">
      <c r="A222" s="20" t="s">
        <v>112</v>
      </c>
      <c r="B222" s="11" t="s">
        <v>460</v>
      </c>
      <c r="C222" s="11" t="s">
        <v>32</v>
      </c>
      <c r="D222" s="11" t="s">
        <v>57</v>
      </c>
      <c r="E222" s="11" t="s">
        <v>408</v>
      </c>
      <c r="F222" s="187" t="s">
        <v>113</v>
      </c>
      <c r="G222" s="188"/>
      <c r="H222" s="12">
        <v>225</v>
      </c>
      <c r="I222" s="12">
        <v>225</v>
      </c>
      <c r="J222" s="110">
        <f t="shared" si="22"/>
        <v>100</v>
      </c>
      <c r="K222" s="18"/>
    </row>
    <row r="223" spans="1:11" ht="15">
      <c r="A223" s="20" t="s">
        <v>462</v>
      </c>
      <c r="B223" s="11" t="s">
        <v>460</v>
      </c>
      <c r="C223" s="11" t="s">
        <v>32</v>
      </c>
      <c r="D223" s="11" t="s">
        <v>203</v>
      </c>
      <c r="E223" s="11"/>
      <c r="F223" s="187"/>
      <c r="G223" s="188"/>
      <c r="H223" s="12">
        <f aca="true" t="shared" si="23" ref="H223:I226">H224</f>
        <v>500</v>
      </c>
      <c r="I223" s="12">
        <f t="shared" si="23"/>
        <v>0</v>
      </c>
      <c r="J223" s="110">
        <f t="shared" si="22"/>
        <v>0</v>
      </c>
      <c r="K223" s="18"/>
    </row>
    <row r="224" spans="1:11" ht="15">
      <c r="A224" s="20" t="s">
        <v>462</v>
      </c>
      <c r="B224" s="11" t="s">
        <v>460</v>
      </c>
      <c r="C224" s="11" t="s">
        <v>32</v>
      </c>
      <c r="D224" s="11" t="s">
        <v>203</v>
      </c>
      <c r="E224" s="11" t="s">
        <v>463</v>
      </c>
      <c r="F224" s="187"/>
      <c r="G224" s="188"/>
      <c r="H224" s="12">
        <f t="shared" si="23"/>
        <v>500</v>
      </c>
      <c r="I224" s="12">
        <f t="shared" si="23"/>
        <v>0</v>
      </c>
      <c r="J224" s="110">
        <f t="shared" si="22"/>
        <v>0</v>
      </c>
      <c r="K224" s="18"/>
    </row>
    <row r="225" spans="1:11" ht="15">
      <c r="A225" s="20" t="s">
        <v>464</v>
      </c>
      <c r="B225" s="11" t="s">
        <v>460</v>
      </c>
      <c r="C225" s="11" t="s">
        <v>32</v>
      </c>
      <c r="D225" s="11" t="s">
        <v>203</v>
      </c>
      <c r="E225" s="11" t="s">
        <v>465</v>
      </c>
      <c r="F225" s="187"/>
      <c r="G225" s="188"/>
      <c r="H225" s="12">
        <f t="shared" si="23"/>
        <v>500</v>
      </c>
      <c r="I225" s="12">
        <f t="shared" si="23"/>
        <v>0</v>
      </c>
      <c r="J225" s="110">
        <f t="shared" si="22"/>
        <v>0</v>
      </c>
      <c r="K225" s="18"/>
    </row>
    <row r="226" spans="1:11" ht="15">
      <c r="A226" s="20" t="s">
        <v>78</v>
      </c>
      <c r="B226" s="11" t="s">
        <v>460</v>
      </c>
      <c r="C226" s="11" t="s">
        <v>32</v>
      </c>
      <c r="D226" s="11" t="s">
        <v>203</v>
      </c>
      <c r="E226" s="11" t="s">
        <v>465</v>
      </c>
      <c r="F226" s="187" t="s">
        <v>79</v>
      </c>
      <c r="G226" s="188"/>
      <c r="H226" s="12">
        <f t="shared" si="23"/>
        <v>500</v>
      </c>
      <c r="I226" s="12">
        <f t="shared" si="23"/>
        <v>0</v>
      </c>
      <c r="J226" s="110">
        <f t="shared" si="22"/>
        <v>0</v>
      </c>
      <c r="K226" s="18"/>
    </row>
    <row r="227" spans="1:11" ht="15">
      <c r="A227" s="20" t="s">
        <v>466</v>
      </c>
      <c r="B227" s="11" t="s">
        <v>460</v>
      </c>
      <c r="C227" s="11" t="s">
        <v>32</v>
      </c>
      <c r="D227" s="11" t="s">
        <v>203</v>
      </c>
      <c r="E227" s="11" t="s">
        <v>465</v>
      </c>
      <c r="F227" s="187" t="s">
        <v>467</v>
      </c>
      <c r="G227" s="188"/>
      <c r="H227" s="12">
        <v>500</v>
      </c>
      <c r="I227" s="12">
        <v>0</v>
      </c>
      <c r="J227" s="110">
        <f t="shared" si="22"/>
        <v>0</v>
      </c>
      <c r="K227" s="18"/>
    </row>
    <row r="228" spans="1:11" ht="15">
      <c r="A228" s="20" t="s">
        <v>106</v>
      </c>
      <c r="B228" s="11" t="s">
        <v>460</v>
      </c>
      <c r="C228" s="11" t="s">
        <v>32</v>
      </c>
      <c r="D228" s="11" t="s">
        <v>107</v>
      </c>
      <c r="E228" s="11"/>
      <c r="F228" s="187"/>
      <c r="G228" s="188"/>
      <c r="H228" s="12">
        <f>H229</f>
        <v>35324.700000000004</v>
      </c>
      <c r="I228" s="12">
        <f>I229</f>
        <v>34856.1</v>
      </c>
      <c r="J228" s="110">
        <f t="shared" si="22"/>
        <v>98.67344945604633</v>
      </c>
      <c r="K228" s="18"/>
    </row>
    <row r="229" spans="1:11" ht="15">
      <c r="A229" s="20" t="s">
        <v>468</v>
      </c>
      <c r="B229" s="11" t="s">
        <v>460</v>
      </c>
      <c r="C229" s="11" t="s">
        <v>32</v>
      </c>
      <c r="D229" s="11" t="s">
        <v>107</v>
      </c>
      <c r="E229" s="11" t="s">
        <v>469</v>
      </c>
      <c r="F229" s="187"/>
      <c r="G229" s="188"/>
      <c r="H229" s="12">
        <f>H230+H233+H236</f>
        <v>35324.700000000004</v>
      </c>
      <c r="I229" s="12">
        <f>I230+I233+I236</f>
        <v>34856.1</v>
      </c>
      <c r="J229" s="110">
        <f t="shared" si="22"/>
        <v>98.67344945604633</v>
      </c>
      <c r="K229" s="18"/>
    </row>
    <row r="230" spans="1:11" ht="108.75">
      <c r="A230" s="20" t="s">
        <v>394</v>
      </c>
      <c r="B230" s="11" t="s">
        <v>460</v>
      </c>
      <c r="C230" s="11" t="s">
        <v>32</v>
      </c>
      <c r="D230" s="11" t="s">
        <v>107</v>
      </c>
      <c r="E230" s="11" t="s">
        <v>470</v>
      </c>
      <c r="F230" s="187"/>
      <c r="G230" s="188"/>
      <c r="H230" s="12">
        <f>H231</f>
        <v>254.1</v>
      </c>
      <c r="I230" s="12">
        <f>I231</f>
        <v>254.1</v>
      </c>
      <c r="J230" s="110">
        <f t="shared" si="22"/>
        <v>100</v>
      </c>
      <c r="K230" s="18"/>
    </row>
    <row r="231" spans="1:11" ht="93">
      <c r="A231" s="20" t="s">
        <v>42</v>
      </c>
      <c r="B231" s="11" t="s">
        <v>460</v>
      </c>
      <c r="C231" s="11" t="s">
        <v>32</v>
      </c>
      <c r="D231" s="11" t="s">
        <v>107</v>
      </c>
      <c r="E231" s="11" t="s">
        <v>470</v>
      </c>
      <c r="F231" s="187" t="s">
        <v>43</v>
      </c>
      <c r="G231" s="188"/>
      <c r="H231" s="12">
        <f>H232</f>
        <v>254.1</v>
      </c>
      <c r="I231" s="12">
        <f>I232</f>
        <v>254.1</v>
      </c>
      <c r="J231" s="110">
        <f t="shared" si="22"/>
        <v>100</v>
      </c>
      <c r="K231" s="18"/>
    </row>
    <row r="232" spans="1:11" ht="30.75">
      <c r="A232" s="20" t="s">
        <v>44</v>
      </c>
      <c r="B232" s="11" t="s">
        <v>460</v>
      </c>
      <c r="C232" s="11" t="s">
        <v>32</v>
      </c>
      <c r="D232" s="11" t="s">
        <v>107</v>
      </c>
      <c r="E232" s="11" t="s">
        <v>470</v>
      </c>
      <c r="F232" s="187" t="s">
        <v>45</v>
      </c>
      <c r="G232" s="188"/>
      <c r="H232" s="12">
        <v>254.1</v>
      </c>
      <c r="I232" s="12">
        <v>254.1</v>
      </c>
      <c r="J232" s="110">
        <f t="shared" si="22"/>
        <v>100</v>
      </c>
      <c r="K232" s="18"/>
    </row>
    <row r="233" spans="1:11" ht="15">
      <c r="A233" s="20" t="s">
        <v>405</v>
      </c>
      <c r="B233" s="11" t="s">
        <v>460</v>
      </c>
      <c r="C233" s="11" t="s">
        <v>32</v>
      </c>
      <c r="D233" s="11" t="s">
        <v>107</v>
      </c>
      <c r="E233" s="11" t="s">
        <v>471</v>
      </c>
      <c r="F233" s="187"/>
      <c r="G233" s="188"/>
      <c r="H233" s="12">
        <f>H234</f>
        <v>40.7</v>
      </c>
      <c r="I233" s="12">
        <f>I234</f>
        <v>40.7</v>
      </c>
      <c r="J233" s="110">
        <f t="shared" si="22"/>
        <v>100</v>
      </c>
      <c r="K233" s="18"/>
    </row>
    <row r="234" spans="1:11" ht="93">
      <c r="A234" s="20" t="s">
        <v>42</v>
      </c>
      <c r="B234" s="11" t="s">
        <v>460</v>
      </c>
      <c r="C234" s="11" t="s">
        <v>32</v>
      </c>
      <c r="D234" s="11" t="s">
        <v>107</v>
      </c>
      <c r="E234" s="11" t="s">
        <v>471</v>
      </c>
      <c r="F234" s="187" t="s">
        <v>43</v>
      </c>
      <c r="G234" s="188"/>
      <c r="H234" s="12">
        <f>H235</f>
        <v>40.7</v>
      </c>
      <c r="I234" s="12">
        <f>I235</f>
        <v>40.7</v>
      </c>
      <c r="J234" s="110">
        <f t="shared" si="22"/>
        <v>100</v>
      </c>
      <c r="K234" s="18"/>
    </row>
    <row r="235" spans="1:11" ht="30.75">
      <c r="A235" s="20" t="s">
        <v>44</v>
      </c>
      <c r="B235" s="11" t="s">
        <v>460</v>
      </c>
      <c r="C235" s="11" t="s">
        <v>32</v>
      </c>
      <c r="D235" s="11" t="s">
        <v>107</v>
      </c>
      <c r="E235" s="11" t="s">
        <v>471</v>
      </c>
      <c r="F235" s="187" t="s">
        <v>45</v>
      </c>
      <c r="G235" s="188"/>
      <c r="H235" s="12">
        <v>40.7</v>
      </c>
      <c r="I235" s="12">
        <v>40.7</v>
      </c>
      <c r="J235" s="110">
        <f t="shared" si="22"/>
        <v>100</v>
      </c>
      <c r="K235" s="18"/>
    </row>
    <row r="236" spans="1:11" ht="46.5">
      <c r="A236" s="20" t="s">
        <v>472</v>
      </c>
      <c r="B236" s="11" t="s">
        <v>460</v>
      </c>
      <c r="C236" s="11" t="s">
        <v>32</v>
      </c>
      <c r="D236" s="11" t="s">
        <v>107</v>
      </c>
      <c r="E236" s="11" t="s">
        <v>473</v>
      </c>
      <c r="F236" s="187"/>
      <c r="G236" s="188"/>
      <c r="H236" s="12">
        <f>H237+H239+H241</f>
        <v>35029.9</v>
      </c>
      <c r="I236" s="12">
        <f>I237+I239+I241</f>
        <v>34561.299999999996</v>
      </c>
      <c r="J236" s="110">
        <f t="shared" si="22"/>
        <v>98.66228564740406</v>
      </c>
      <c r="K236" s="18"/>
    </row>
    <row r="237" spans="1:11" ht="93">
      <c r="A237" s="20" t="s">
        <v>42</v>
      </c>
      <c r="B237" s="11" t="s">
        <v>460</v>
      </c>
      <c r="C237" s="11" t="s">
        <v>32</v>
      </c>
      <c r="D237" s="11" t="s">
        <v>107</v>
      </c>
      <c r="E237" s="11" t="s">
        <v>473</v>
      </c>
      <c r="F237" s="187" t="s">
        <v>43</v>
      </c>
      <c r="G237" s="188"/>
      <c r="H237" s="12">
        <f>H238</f>
        <v>34248.2</v>
      </c>
      <c r="I237" s="12">
        <f>I238</f>
        <v>33808.1</v>
      </c>
      <c r="J237" s="110">
        <f t="shared" si="22"/>
        <v>98.71496896187246</v>
      </c>
      <c r="K237" s="18"/>
    </row>
    <row r="238" spans="1:11" ht="30.75">
      <c r="A238" s="20" t="s">
        <v>44</v>
      </c>
      <c r="B238" s="11" t="s">
        <v>460</v>
      </c>
      <c r="C238" s="11" t="s">
        <v>32</v>
      </c>
      <c r="D238" s="11" t="s">
        <v>107</v>
      </c>
      <c r="E238" s="11" t="s">
        <v>473</v>
      </c>
      <c r="F238" s="187" t="s">
        <v>45</v>
      </c>
      <c r="G238" s="188"/>
      <c r="H238" s="12">
        <v>34248.2</v>
      </c>
      <c r="I238" s="12">
        <v>33808.1</v>
      </c>
      <c r="J238" s="110">
        <f t="shared" si="22"/>
        <v>98.71496896187246</v>
      </c>
      <c r="K238" s="18"/>
    </row>
    <row r="239" spans="1:11" ht="46.5">
      <c r="A239" s="20" t="s">
        <v>19</v>
      </c>
      <c r="B239" s="11" t="s">
        <v>460</v>
      </c>
      <c r="C239" s="11" t="s">
        <v>32</v>
      </c>
      <c r="D239" s="11" t="s">
        <v>107</v>
      </c>
      <c r="E239" s="11" t="s">
        <v>473</v>
      </c>
      <c r="F239" s="187" t="s">
        <v>20</v>
      </c>
      <c r="G239" s="188"/>
      <c r="H239" s="12">
        <f>H240</f>
        <v>780.4</v>
      </c>
      <c r="I239" s="12">
        <f>I240</f>
        <v>752</v>
      </c>
      <c r="J239" s="110">
        <f t="shared" si="22"/>
        <v>96.3608405945669</v>
      </c>
      <c r="K239" s="18"/>
    </row>
    <row r="240" spans="1:11" ht="46.5">
      <c r="A240" s="20" t="s">
        <v>21</v>
      </c>
      <c r="B240" s="11" t="s">
        <v>460</v>
      </c>
      <c r="C240" s="11" t="s">
        <v>32</v>
      </c>
      <c r="D240" s="11" t="s">
        <v>107</v>
      </c>
      <c r="E240" s="11" t="s">
        <v>473</v>
      </c>
      <c r="F240" s="187" t="s">
        <v>22</v>
      </c>
      <c r="G240" s="188"/>
      <c r="H240" s="12">
        <v>780.4</v>
      </c>
      <c r="I240" s="12">
        <v>752</v>
      </c>
      <c r="J240" s="110">
        <f t="shared" si="22"/>
        <v>96.3608405945669</v>
      </c>
      <c r="K240" s="18"/>
    </row>
    <row r="241" spans="1:11" ht="15">
      <c r="A241" s="20" t="s">
        <v>78</v>
      </c>
      <c r="B241" s="11" t="s">
        <v>460</v>
      </c>
      <c r="C241" s="11" t="s">
        <v>32</v>
      </c>
      <c r="D241" s="11" t="s">
        <v>107</v>
      </c>
      <c r="E241" s="11" t="s">
        <v>473</v>
      </c>
      <c r="F241" s="187" t="s">
        <v>79</v>
      </c>
      <c r="G241" s="188"/>
      <c r="H241" s="12">
        <f>H242</f>
        <v>1.3</v>
      </c>
      <c r="I241" s="12">
        <f>I242</f>
        <v>1.2</v>
      </c>
      <c r="J241" s="110">
        <f t="shared" si="22"/>
        <v>92.3076923076923</v>
      </c>
      <c r="K241" s="18"/>
    </row>
    <row r="242" spans="1:11" ht="15">
      <c r="A242" s="20" t="s">
        <v>80</v>
      </c>
      <c r="B242" s="11" t="s">
        <v>460</v>
      </c>
      <c r="C242" s="11" t="s">
        <v>32</v>
      </c>
      <c r="D242" s="11" t="s">
        <v>107</v>
      </c>
      <c r="E242" s="11" t="s">
        <v>473</v>
      </c>
      <c r="F242" s="187" t="s">
        <v>81</v>
      </c>
      <c r="G242" s="188"/>
      <c r="H242" s="12">
        <v>1.3</v>
      </c>
      <c r="I242" s="12">
        <v>1.2</v>
      </c>
      <c r="J242" s="110">
        <f t="shared" si="22"/>
        <v>92.3076923076923</v>
      </c>
      <c r="K242" s="18"/>
    </row>
    <row r="243" spans="1:11" ht="46.5">
      <c r="A243" s="19" t="s">
        <v>474</v>
      </c>
      <c r="B243" s="8" t="s">
        <v>475</v>
      </c>
      <c r="C243" s="8"/>
      <c r="D243" s="8"/>
      <c r="E243" s="8"/>
      <c r="F243" s="189"/>
      <c r="G243" s="190"/>
      <c r="H243" s="9">
        <f aca="true" t="shared" si="24" ref="H243:I246">H244</f>
        <v>5449.4</v>
      </c>
      <c r="I243" s="9">
        <f t="shared" si="24"/>
        <v>5427.8</v>
      </c>
      <c r="J243" s="110">
        <f t="shared" si="22"/>
        <v>99.60362608727567</v>
      </c>
      <c r="K243" s="18"/>
    </row>
    <row r="244" spans="1:14" s="115" customFormat="1" ht="18" customHeight="1">
      <c r="A244" s="19" t="s">
        <v>105</v>
      </c>
      <c r="B244" s="8" t="s">
        <v>475</v>
      </c>
      <c r="C244" s="8" t="s">
        <v>32</v>
      </c>
      <c r="D244" s="10" t="s">
        <v>583</v>
      </c>
      <c r="E244" s="8"/>
      <c r="F244" s="189"/>
      <c r="G244" s="190"/>
      <c r="H244" s="9">
        <f t="shared" si="24"/>
        <v>5449.4</v>
      </c>
      <c r="I244" s="9">
        <f t="shared" si="24"/>
        <v>5427.8</v>
      </c>
      <c r="J244" s="29">
        <f t="shared" si="22"/>
        <v>99.60362608727567</v>
      </c>
      <c r="K244" s="113"/>
      <c r="L244" s="114"/>
      <c r="M244" s="114"/>
      <c r="N244" s="114"/>
    </row>
    <row r="245" spans="1:11" ht="78">
      <c r="A245" s="20" t="s">
        <v>476</v>
      </c>
      <c r="B245" s="11" t="s">
        <v>475</v>
      </c>
      <c r="C245" s="11" t="s">
        <v>32</v>
      </c>
      <c r="D245" s="11" t="s">
        <v>163</v>
      </c>
      <c r="E245" s="11"/>
      <c r="F245" s="187"/>
      <c r="G245" s="188"/>
      <c r="H245" s="12">
        <f t="shared" si="24"/>
        <v>5449.4</v>
      </c>
      <c r="I245" s="12">
        <f t="shared" si="24"/>
        <v>5427.8</v>
      </c>
      <c r="J245" s="110">
        <f t="shared" si="22"/>
        <v>99.60362608727567</v>
      </c>
      <c r="K245" s="18"/>
    </row>
    <row r="246" spans="1:11" ht="62.25">
      <c r="A246" s="20" t="s">
        <v>380</v>
      </c>
      <c r="B246" s="11" t="s">
        <v>475</v>
      </c>
      <c r="C246" s="11" t="s">
        <v>32</v>
      </c>
      <c r="D246" s="11" t="s">
        <v>163</v>
      </c>
      <c r="E246" s="11" t="s">
        <v>381</v>
      </c>
      <c r="F246" s="187"/>
      <c r="G246" s="188"/>
      <c r="H246" s="12">
        <f t="shared" si="24"/>
        <v>5449.4</v>
      </c>
      <c r="I246" s="12">
        <f t="shared" si="24"/>
        <v>5427.8</v>
      </c>
      <c r="J246" s="110">
        <f t="shared" si="22"/>
        <v>99.60362608727567</v>
      </c>
      <c r="K246" s="18"/>
    </row>
    <row r="247" spans="1:11" ht="15">
      <c r="A247" s="20" t="s">
        <v>398</v>
      </c>
      <c r="B247" s="11" t="s">
        <v>475</v>
      </c>
      <c r="C247" s="11" t="s">
        <v>32</v>
      </c>
      <c r="D247" s="11" t="s">
        <v>163</v>
      </c>
      <c r="E247" s="11" t="s">
        <v>399</v>
      </c>
      <c r="F247" s="187"/>
      <c r="G247" s="188"/>
      <c r="H247" s="12">
        <f>H248+H251+H254+H257</f>
        <v>5449.4</v>
      </c>
      <c r="I247" s="12">
        <f>I248+I251+I254+I257</f>
        <v>5427.8</v>
      </c>
      <c r="J247" s="110">
        <f t="shared" si="22"/>
        <v>99.60362608727567</v>
      </c>
      <c r="K247" s="18"/>
    </row>
    <row r="248" spans="1:11" ht="30.75">
      <c r="A248" s="20" t="s">
        <v>384</v>
      </c>
      <c r="B248" s="11" t="s">
        <v>475</v>
      </c>
      <c r="C248" s="11" t="s">
        <v>32</v>
      </c>
      <c r="D248" s="11" t="s">
        <v>163</v>
      </c>
      <c r="E248" s="11" t="s">
        <v>400</v>
      </c>
      <c r="F248" s="187"/>
      <c r="G248" s="188"/>
      <c r="H248" s="12">
        <f>H249</f>
        <v>5141.9</v>
      </c>
      <c r="I248" s="12">
        <f>I249</f>
        <v>5139.4</v>
      </c>
      <c r="J248" s="110">
        <f t="shared" si="22"/>
        <v>99.95137984013691</v>
      </c>
      <c r="K248" s="18"/>
    </row>
    <row r="249" spans="1:11" ht="93">
      <c r="A249" s="20" t="s">
        <v>42</v>
      </c>
      <c r="B249" s="11" t="s">
        <v>475</v>
      </c>
      <c r="C249" s="11" t="s">
        <v>32</v>
      </c>
      <c r="D249" s="11" t="s">
        <v>163</v>
      </c>
      <c r="E249" s="11" t="s">
        <v>400</v>
      </c>
      <c r="F249" s="187" t="s">
        <v>43</v>
      </c>
      <c r="G249" s="188"/>
      <c r="H249" s="12">
        <f>H250</f>
        <v>5141.9</v>
      </c>
      <c r="I249" s="12">
        <f>I250</f>
        <v>5139.4</v>
      </c>
      <c r="J249" s="110">
        <f t="shared" si="22"/>
        <v>99.95137984013691</v>
      </c>
      <c r="K249" s="18"/>
    </row>
    <row r="250" spans="1:11" ht="30.75">
      <c r="A250" s="20" t="s">
        <v>112</v>
      </c>
      <c r="B250" s="11" t="s">
        <v>475</v>
      </c>
      <c r="C250" s="11" t="s">
        <v>32</v>
      </c>
      <c r="D250" s="11" t="s">
        <v>163</v>
      </c>
      <c r="E250" s="11" t="s">
        <v>400</v>
      </c>
      <c r="F250" s="187" t="s">
        <v>113</v>
      </c>
      <c r="G250" s="188"/>
      <c r="H250" s="12">
        <v>5141.9</v>
      </c>
      <c r="I250" s="12">
        <v>5139.4</v>
      </c>
      <c r="J250" s="110">
        <f t="shared" si="22"/>
        <v>99.95137984013691</v>
      </c>
      <c r="K250" s="18"/>
    </row>
    <row r="251" spans="1:11" ht="30.75">
      <c r="A251" s="20" t="s">
        <v>392</v>
      </c>
      <c r="B251" s="11" t="s">
        <v>475</v>
      </c>
      <c r="C251" s="11" t="s">
        <v>32</v>
      </c>
      <c r="D251" s="11" t="s">
        <v>163</v>
      </c>
      <c r="E251" s="11" t="s">
        <v>401</v>
      </c>
      <c r="F251" s="187"/>
      <c r="G251" s="188"/>
      <c r="H251" s="12">
        <f>H252</f>
        <v>234.6</v>
      </c>
      <c r="I251" s="12">
        <f>I252</f>
        <v>230.6</v>
      </c>
      <c r="J251" s="110">
        <f t="shared" si="22"/>
        <v>98.29497016197783</v>
      </c>
      <c r="K251" s="18"/>
    </row>
    <row r="252" spans="1:11" ht="46.5">
      <c r="A252" s="20" t="s">
        <v>19</v>
      </c>
      <c r="B252" s="11" t="s">
        <v>475</v>
      </c>
      <c r="C252" s="11" t="s">
        <v>32</v>
      </c>
      <c r="D252" s="11" t="s">
        <v>163</v>
      </c>
      <c r="E252" s="11" t="s">
        <v>401</v>
      </c>
      <c r="F252" s="187" t="s">
        <v>20</v>
      </c>
      <c r="G252" s="188"/>
      <c r="H252" s="12">
        <f>H253</f>
        <v>234.6</v>
      </c>
      <c r="I252" s="12">
        <f>I253</f>
        <v>230.6</v>
      </c>
      <c r="J252" s="110">
        <f t="shared" si="22"/>
        <v>98.29497016197783</v>
      </c>
      <c r="K252" s="18"/>
    </row>
    <row r="253" spans="1:11" ht="46.5">
      <c r="A253" s="20" t="s">
        <v>21</v>
      </c>
      <c r="B253" s="11" t="s">
        <v>475</v>
      </c>
      <c r="C253" s="11" t="s">
        <v>32</v>
      </c>
      <c r="D253" s="11" t="s">
        <v>163</v>
      </c>
      <c r="E253" s="11" t="s">
        <v>401</v>
      </c>
      <c r="F253" s="187" t="s">
        <v>22</v>
      </c>
      <c r="G253" s="188"/>
      <c r="H253" s="12">
        <v>234.6</v>
      </c>
      <c r="I253" s="12">
        <v>230.6</v>
      </c>
      <c r="J253" s="110">
        <f t="shared" si="22"/>
        <v>98.29497016197783</v>
      </c>
      <c r="K253" s="18"/>
    </row>
    <row r="254" spans="1:11" ht="108.75">
      <c r="A254" s="20" t="s">
        <v>394</v>
      </c>
      <c r="B254" s="11" t="s">
        <v>475</v>
      </c>
      <c r="C254" s="11" t="s">
        <v>32</v>
      </c>
      <c r="D254" s="11" t="s">
        <v>163</v>
      </c>
      <c r="E254" s="11" t="s">
        <v>404</v>
      </c>
      <c r="F254" s="187"/>
      <c r="G254" s="188"/>
      <c r="H254" s="12">
        <f>H255</f>
        <v>40</v>
      </c>
      <c r="I254" s="12">
        <f>I255</f>
        <v>40</v>
      </c>
      <c r="J254" s="110">
        <f t="shared" si="22"/>
        <v>100</v>
      </c>
      <c r="K254" s="18"/>
    </row>
    <row r="255" spans="1:11" ht="93">
      <c r="A255" s="20" t="s">
        <v>42</v>
      </c>
      <c r="B255" s="11" t="s">
        <v>475</v>
      </c>
      <c r="C255" s="11" t="s">
        <v>32</v>
      </c>
      <c r="D255" s="11" t="s">
        <v>163</v>
      </c>
      <c r="E255" s="11" t="s">
        <v>404</v>
      </c>
      <c r="F255" s="187" t="s">
        <v>43</v>
      </c>
      <c r="G255" s="188"/>
      <c r="H255" s="12">
        <f>H256</f>
        <v>40</v>
      </c>
      <c r="I255" s="12">
        <f>I256</f>
        <v>40</v>
      </c>
      <c r="J255" s="110">
        <f t="shared" si="22"/>
        <v>100</v>
      </c>
      <c r="K255" s="18"/>
    </row>
    <row r="256" spans="1:11" ht="30.75">
      <c r="A256" s="20" t="s">
        <v>112</v>
      </c>
      <c r="B256" s="11" t="s">
        <v>475</v>
      </c>
      <c r="C256" s="11" t="s">
        <v>32</v>
      </c>
      <c r="D256" s="11" t="s">
        <v>163</v>
      </c>
      <c r="E256" s="11" t="s">
        <v>404</v>
      </c>
      <c r="F256" s="187" t="s">
        <v>113</v>
      </c>
      <c r="G256" s="188"/>
      <c r="H256" s="12">
        <v>40</v>
      </c>
      <c r="I256" s="12">
        <v>40</v>
      </c>
      <c r="J256" s="110">
        <f t="shared" si="22"/>
        <v>100</v>
      </c>
      <c r="K256" s="18"/>
    </row>
    <row r="257" spans="1:11" ht="15">
      <c r="A257" s="20" t="s">
        <v>405</v>
      </c>
      <c r="B257" s="11" t="s">
        <v>475</v>
      </c>
      <c r="C257" s="11" t="s">
        <v>32</v>
      </c>
      <c r="D257" s="11" t="s">
        <v>163</v>
      </c>
      <c r="E257" s="11" t="s">
        <v>406</v>
      </c>
      <c r="F257" s="187"/>
      <c r="G257" s="188"/>
      <c r="H257" s="12">
        <f>H258</f>
        <v>32.9</v>
      </c>
      <c r="I257" s="12">
        <f>I258</f>
        <v>17.8</v>
      </c>
      <c r="J257" s="110">
        <f t="shared" si="22"/>
        <v>54.1033434650456</v>
      </c>
      <c r="K257" s="18"/>
    </row>
    <row r="258" spans="1:11" ht="93">
      <c r="A258" s="20" t="s">
        <v>42</v>
      </c>
      <c r="B258" s="11" t="s">
        <v>475</v>
      </c>
      <c r="C258" s="11" t="s">
        <v>32</v>
      </c>
      <c r="D258" s="11" t="s">
        <v>163</v>
      </c>
      <c r="E258" s="11" t="s">
        <v>406</v>
      </c>
      <c r="F258" s="187" t="s">
        <v>43</v>
      </c>
      <c r="G258" s="188"/>
      <c r="H258" s="12">
        <f>H259</f>
        <v>32.9</v>
      </c>
      <c r="I258" s="12">
        <f>I259</f>
        <v>17.8</v>
      </c>
      <c r="J258" s="110">
        <f t="shared" si="22"/>
        <v>54.1033434650456</v>
      </c>
      <c r="K258" s="18"/>
    </row>
    <row r="259" spans="1:11" ht="30.75">
      <c r="A259" s="20" t="s">
        <v>112</v>
      </c>
      <c r="B259" s="11" t="s">
        <v>475</v>
      </c>
      <c r="C259" s="11" t="s">
        <v>32</v>
      </c>
      <c r="D259" s="11" t="s">
        <v>163</v>
      </c>
      <c r="E259" s="11" t="s">
        <v>406</v>
      </c>
      <c r="F259" s="187" t="s">
        <v>113</v>
      </c>
      <c r="G259" s="188"/>
      <c r="H259" s="12">
        <v>32.9</v>
      </c>
      <c r="I259" s="12">
        <v>17.8</v>
      </c>
      <c r="J259" s="110">
        <f t="shared" si="22"/>
        <v>54.1033434650456</v>
      </c>
      <c r="K259" s="18"/>
    </row>
    <row r="260" spans="1:11" ht="65.25" customHeight="1">
      <c r="A260" s="19" t="s">
        <v>357</v>
      </c>
      <c r="B260" s="8" t="s">
        <v>358</v>
      </c>
      <c r="C260" s="8"/>
      <c r="D260" s="8"/>
      <c r="E260" s="8"/>
      <c r="F260" s="189"/>
      <c r="G260" s="190"/>
      <c r="H260" s="9">
        <f>H261+H291+H298+H304</f>
        <v>111460.59999999999</v>
      </c>
      <c r="I260" s="9">
        <f>I261+I291+I298+I304</f>
        <v>108836.39999999998</v>
      </c>
      <c r="J260" s="110">
        <f t="shared" si="22"/>
        <v>97.64562544971047</v>
      </c>
      <c r="K260" s="18"/>
    </row>
    <row r="261" spans="1:14" s="115" customFormat="1" ht="19.5" customHeight="1">
      <c r="A261" s="19" t="s">
        <v>105</v>
      </c>
      <c r="B261" s="8" t="s">
        <v>358</v>
      </c>
      <c r="C261" s="8" t="s">
        <v>32</v>
      </c>
      <c r="D261" s="10" t="s">
        <v>583</v>
      </c>
      <c r="E261" s="8"/>
      <c r="F261" s="189"/>
      <c r="G261" s="190"/>
      <c r="H261" s="9">
        <f>H262</f>
        <v>102472.9</v>
      </c>
      <c r="I261" s="9">
        <f>I262</f>
        <v>99900.9</v>
      </c>
      <c r="J261" s="29">
        <f t="shared" si="22"/>
        <v>97.49006810581139</v>
      </c>
      <c r="K261" s="113"/>
      <c r="L261" s="114"/>
      <c r="M261" s="114"/>
      <c r="N261" s="114"/>
    </row>
    <row r="262" spans="1:11" ht="15">
      <c r="A262" s="20" t="s">
        <v>106</v>
      </c>
      <c r="B262" s="11" t="s">
        <v>358</v>
      </c>
      <c r="C262" s="11" t="s">
        <v>32</v>
      </c>
      <c r="D262" s="11" t="s">
        <v>107</v>
      </c>
      <c r="E262" s="11"/>
      <c r="F262" s="187"/>
      <c r="G262" s="188"/>
      <c r="H262" s="12">
        <f>H263+H280</f>
        <v>102472.9</v>
      </c>
      <c r="I262" s="12">
        <f>I263+I280</f>
        <v>99900.9</v>
      </c>
      <c r="J262" s="110">
        <f t="shared" si="22"/>
        <v>97.49006810581139</v>
      </c>
      <c r="K262" s="18"/>
    </row>
    <row r="263" spans="1:11" ht="30.75">
      <c r="A263" s="20" t="s">
        <v>477</v>
      </c>
      <c r="B263" s="11" t="s">
        <v>358</v>
      </c>
      <c r="C263" s="11" t="s">
        <v>32</v>
      </c>
      <c r="D263" s="11" t="s">
        <v>107</v>
      </c>
      <c r="E263" s="11" t="s">
        <v>478</v>
      </c>
      <c r="F263" s="187"/>
      <c r="G263" s="188"/>
      <c r="H263" s="12">
        <f>H264+H267+H270+H277</f>
        <v>100872.79999999999</v>
      </c>
      <c r="I263" s="12">
        <f>I264+I267+I270+I277</f>
        <v>98492.59999999999</v>
      </c>
      <c r="J263" s="110">
        <f t="shared" si="22"/>
        <v>97.64039463562031</v>
      </c>
      <c r="K263" s="18"/>
    </row>
    <row r="264" spans="1:11" ht="108.75">
      <c r="A264" s="20" t="s">
        <v>394</v>
      </c>
      <c r="B264" s="11" t="s">
        <v>358</v>
      </c>
      <c r="C264" s="11" t="s">
        <v>32</v>
      </c>
      <c r="D264" s="11" t="s">
        <v>107</v>
      </c>
      <c r="E264" s="11" t="s">
        <v>479</v>
      </c>
      <c r="F264" s="187"/>
      <c r="G264" s="188"/>
      <c r="H264" s="12">
        <f>H265</f>
        <v>415.8</v>
      </c>
      <c r="I264" s="12">
        <f>I265</f>
        <v>415.8</v>
      </c>
      <c r="J264" s="110">
        <f t="shared" si="22"/>
        <v>100</v>
      </c>
      <c r="K264" s="18"/>
    </row>
    <row r="265" spans="1:11" ht="93">
      <c r="A265" s="20" t="s">
        <v>42</v>
      </c>
      <c r="B265" s="11" t="s">
        <v>358</v>
      </c>
      <c r="C265" s="11" t="s">
        <v>32</v>
      </c>
      <c r="D265" s="11" t="s">
        <v>107</v>
      </c>
      <c r="E265" s="11" t="s">
        <v>479</v>
      </c>
      <c r="F265" s="187" t="s">
        <v>43</v>
      </c>
      <c r="G265" s="188"/>
      <c r="H265" s="12">
        <f>H266</f>
        <v>415.8</v>
      </c>
      <c r="I265" s="12">
        <f>I266</f>
        <v>415.8</v>
      </c>
      <c r="J265" s="110">
        <f t="shared" si="22"/>
        <v>100</v>
      </c>
      <c r="K265" s="18"/>
    </row>
    <row r="266" spans="1:11" ht="30.75">
      <c r="A266" s="20" t="s">
        <v>44</v>
      </c>
      <c r="B266" s="11" t="s">
        <v>358</v>
      </c>
      <c r="C266" s="11" t="s">
        <v>32</v>
      </c>
      <c r="D266" s="11" t="s">
        <v>107</v>
      </c>
      <c r="E266" s="11" t="s">
        <v>479</v>
      </c>
      <c r="F266" s="187" t="s">
        <v>45</v>
      </c>
      <c r="G266" s="188"/>
      <c r="H266" s="12">
        <v>415.8</v>
      </c>
      <c r="I266" s="12">
        <v>415.8</v>
      </c>
      <c r="J266" s="110">
        <f aca="true" t="shared" si="25" ref="J266:J329">I266/H266*100</f>
        <v>100</v>
      </c>
      <c r="K266" s="18"/>
    </row>
    <row r="267" spans="1:11" ht="15">
      <c r="A267" s="20" t="s">
        <v>405</v>
      </c>
      <c r="B267" s="11" t="s">
        <v>358</v>
      </c>
      <c r="C267" s="11" t="s">
        <v>32</v>
      </c>
      <c r="D267" s="11" t="s">
        <v>107</v>
      </c>
      <c r="E267" s="11" t="s">
        <v>480</v>
      </c>
      <c r="F267" s="187"/>
      <c r="G267" s="188"/>
      <c r="H267" s="12">
        <f>H268</f>
        <v>58.9</v>
      </c>
      <c r="I267" s="12">
        <f>I268</f>
        <v>58.9</v>
      </c>
      <c r="J267" s="110">
        <f t="shared" si="25"/>
        <v>100</v>
      </c>
      <c r="K267" s="18"/>
    </row>
    <row r="268" spans="1:11" ht="93">
      <c r="A268" s="20" t="s">
        <v>42</v>
      </c>
      <c r="B268" s="11" t="s">
        <v>358</v>
      </c>
      <c r="C268" s="11" t="s">
        <v>32</v>
      </c>
      <c r="D268" s="11" t="s">
        <v>107</v>
      </c>
      <c r="E268" s="11" t="s">
        <v>480</v>
      </c>
      <c r="F268" s="187" t="s">
        <v>43</v>
      </c>
      <c r="G268" s="188"/>
      <c r="H268" s="12">
        <f>H269</f>
        <v>58.9</v>
      </c>
      <c r="I268" s="12">
        <f>I269</f>
        <v>58.9</v>
      </c>
      <c r="J268" s="110">
        <f t="shared" si="25"/>
        <v>100</v>
      </c>
      <c r="K268" s="18"/>
    </row>
    <row r="269" spans="1:11" ht="30.75">
      <c r="A269" s="20" t="s">
        <v>44</v>
      </c>
      <c r="B269" s="11" t="s">
        <v>358</v>
      </c>
      <c r="C269" s="11" t="s">
        <v>32</v>
      </c>
      <c r="D269" s="11" t="s">
        <v>107</v>
      </c>
      <c r="E269" s="11" t="s">
        <v>480</v>
      </c>
      <c r="F269" s="187" t="s">
        <v>45</v>
      </c>
      <c r="G269" s="188"/>
      <c r="H269" s="12">
        <v>58.9</v>
      </c>
      <c r="I269" s="12">
        <v>58.9</v>
      </c>
      <c r="J269" s="110">
        <f t="shared" si="25"/>
        <v>100</v>
      </c>
      <c r="K269" s="18"/>
    </row>
    <row r="270" spans="1:11" ht="46.5">
      <c r="A270" s="20" t="s">
        <v>481</v>
      </c>
      <c r="B270" s="11" t="s">
        <v>358</v>
      </c>
      <c r="C270" s="11" t="s">
        <v>32</v>
      </c>
      <c r="D270" s="11" t="s">
        <v>107</v>
      </c>
      <c r="E270" s="11" t="s">
        <v>482</v>
      </c>
      <c r="F270" s="187"/>
      <c r="G270" s="188"/>
      <c r="H270" s="12">
        <f>H271+H273+H275</f>
        <v>99340.7</v>
      </c>
      <c r="I270" s="12">
        <f>I271+I273+I275</f>
        <v>96960.5</v>
      </c>
      <c r="J270" s="110">
        <f t="shared" si="25"/>
        <v>97.6040031930518</v>
      </c>
      <c r="K270" s="18"/>
    </row>
    <row r="271" spans="1:11" ht="93">
      <c r="A271" s="20" t="s">
        <v>42</v>
      </c>
      <c r="B271" s="11" t="s">
        <v>358</v>
      </c>
      <c r="C271" s="11" t="s">
        <v>32</v>
      </c>
      <c r="D271" s="11" t="s">
        <v>107</v>
      </c>
      <c r="E271" s="11" t="s">
        <v>482</v>
      </c>
      <c r="F271" s="187" t="s">
        <v>43</v>
      </c>
      <c r="G271" s="188"/>
      <c r="H271" s="12">
        <f>H272</f>
        <v>64750.5</v>
      </c>
      <c r="I271" s="12">
        <f>I272</f>
        <v>63748.7</v>
      </c>
      <c r="J271" s="110">
        <f t="shared" si="25"/>
        <v>98.4528304800735</v>
      </c>
      <c r="K271" s="18"/>
    </row>
    <row r="272" spans="1:11" ht="30.75">
      <c r="A272" s="20" t="s">
        <v>44</v>
      </c>
      <c r="B272" s="11" t="s">
        <v>358</v>
      </c>
      <c r="C272" s="11" t="s">
        <v>32</v>
      </c>
      <c r="D272" s="11" t="s">
        <v>107</v>
      </c>
      <c r="E272" s="11" t="s">
        <v>482</v>
      </c>
      <c r="F272" s="187" t="s">
        <v>45</v>
      </c>
      <c r="G272" s="188"/>
      <c r="H272" s="12">
        <v>64750.5</v>
      </c>
      <c r="I272" s="12">
        <v>63748.7</v>
      </c>
      <c r="J272" s="110">
        <f t="shared" si="25"/>
        <v>98.4528304800735</v>
      </c>
      <c r="K272" s="18"/>
    </row>
    <row r="273" spans="1:11" ht="46.5">
      <c r="A273" s="20" t="s">
        <v>19</v>
      </c>
      <c r="B273" s="11" t="s">
        <v>358</v>
      </c>
      <c r="C273" s="11" t="s">
        <v>32</v>
      </c>
      <c r="D273" s="11" t="s">
        <v>107</v>
      </c>
      <c r="E273" s="11" t="s">
        <v>482</v>
      </c>
      <c r="F273" s="187" t="s">
        <v>20</v>
      </c>
      <c r="G273" s="188"/>
      <c r="H273" s="12">
        <f>H274</f>
        <v>33713.7</v>
      </c>
      <c r="I273" s="12">
        <f>I274</f>
        <v>32340.3</v>
      </c>
      <c r="J273" s="110">
        <f t="shared" si="25"/>
        <v>95.9262851600388</v>
      </c>
      <c r="K273" s="18"/>
    </row>
    <row r="274" spans="1:11" ht="46.5">
      <c r="A274" s="20" t="s">
        <v>21</v>
      </c>
      <c r="B274" s="11" t="s">
        <v>358</v>
      </c>
      <c r="C274" s="11" t="s">
        <v>32</v>
      </c>
      <c r="D274" s="11" t="s">
        <v>107</v>
      </c>
      <c r="E274" s="11" t="s">
        <v>482</v>
      </c>
      <c r="F274" s="187" t="s">
        <v>22</v>
      </c>
      <c r="G274" s="188"/>
      <c r="H274" s="12">
        <v>33713.7</v>
      </c>
      <c r="I274" s="12">
        <v>32340.3</v>
      </c>
      <c r="J274" s="110">
        <f t="shared" si="25"/>
        <v>95.9262851600388</v>
      </c>
      <c r="K274" s="18"/>
    </row>
    <row r="275" spans="1:11" ht="15">
      <c r="A275" s="20" t="s">
        <v>78</v>
      </c>
      <c r="B275" s="11" t="s">
        <v>358</v>
      </c>
      <c r="C275" s="11" t="s">
        <v>32</v>
      </c>
      <c r="D275" s="11" t="s">
        <v>107</v>
      </c>
      <c r="E275" s="11" t="s">
        <v>482</v>
      </c>
      <c r="F275" s="187" t="s">
        <v>79</v>
      </c>
      <c r="G275" s="188"/>
      <c r="H275" s="12">
        <f>H276</f>
        <v>876.5</v>
      </c>
      <c r="I275" s="12">
        <f>I276</f>
        <v>871.5</v>
      </c>
      <c r="J275" s="110">
        <f t="shared" si="25"/>
        <v>99.42954934398175</v>
      </c>
      <c r="K275" s="18"/>
    </row>
    <row r="276" spans="1:11" ht="15">
      <c r="A276" s="20" t="s">
        <v>80</v>
      </c>
      <c r="B276" s="11" t="s">
        <v>358</v>
      </c>
      <c r="C276" s="11" t="s">
        <v>32</v>
      </c>
      <c r="D276" s="11" t="s">
        <v>107</v>
      </c>
      <c r="E276" s="11" t="s">
        <v>482</v>
      </c>
      <c r="F276" s="187" t="s">
        <v>81</v>
      </c>
      <c r="G276" s="188"/>
      <c r="H276" s="12">
        <v>876.5</v>
      </c>
      <c r="I276" s="12">
        <v>871.5</v>
      </c>
      <c r="J276" s="110">
        <f t="shared" si="25"/>
        <v>99.42954934398175</v>
      </c>
      <c r="K276" s="18"/>
    </row>
    <row r="277" spans="1:11" ht="78">
      <c r="A277" s="20" t="s">
        <v>483</v>
      </c>
      <c r="B277" s="11" t="s">
        <v>358</v>
      </c>
      <c r="C277" s="11" t="s">
        <v>32</v>
      </c>
      <c r="D277" s="11" t="s">
        <v>107</v>
      </c>
      <c r="E277" s="11" t="s">
        <v>484</v>
      </c>
      <c r="F277" s="187"/>
      <c r="G277" s="188"/>
      <c r="H277" s="12">
        <f>H278</f>
        <v>1057.4</v>
      </c>
      <c r="I277" s="12">
        <f>I278</f>
        <v>1057.4</v>
      </c>
      <c r="J277" s="110">
        <f t="shared" si="25"/>
        <v>100</v>
      </c>
      <c r="K277" s="18"/>
    </row>
    <row r="278" spans="1:11" ht="93">
      <c r="A278" s="20" t="s">
        <v>42</v>
      </c>
      <c r="B278" s="11" t="s">
        <v>358</v>
      </c>
      <c r="C278" s="11" t="s">
        <v>32</v>
      </c>
      <c r="D278" s="11" t="s">
        <v>107</v>
      </c>
      <c r="E278" s="11" t="s">
        <v>484</v>
      </c>
      <c r="F278" s="187" t="s">
        <v>43</v>
      </c>
      <c r="G278" s="188"/>
      <c r="H278" s="12">
        <f>H279</f>
        <v>1057.4</v>
      </c>
      <c r="I278" s="12">
        <f>I279</f>
        <v>1057.4</v>
      </c>
      <c r="J278" s="110">
        <f t="shared" si="25"/>
        <v>100</v>
      </c>
      <c r="K278" s="18"/>
    </row>
    <row r="279" spans="1:11" ht="30.75">
      <c r="A279" s="20" t="s">
        <v>44</v>
      </c>
      <c r="B279" s="11" t="s">
        <v>358</v>
      </c>
      <c r="C279" s="11" t="s">
        <v>32</v>
      </c>
      <c r="D279" s="11" t="s">
        <v>107</v>
      </c>
      <c r="E279" s="11" t="s">
        <v>484</v>
      </c>
      <c r="F279" s="187" t="s">
        <v>45</v>
      </c>
      <c r="G279" s="188"/>
      <c r="H279" s="12">
        <v>1057.4</v>
      </c>
      <c r="I279" s="12">
        <v>1057.4</v>
      </c>
      <c r="J279" s="110">
        <f t="shared" si="25"/>
        <v>100</v>
      </c>
      <c r="K279" s="18"/>
    </row>
    <row r="280" spans="1:11" ht="46.5">
      <c r="A280" s="20" t="s">
        <v>485</v>
      </c>
      <c r="B280" s="11" t="s">
        <v>358</v>
      </c>
      <c r="C280" s="11" t="s">
        <v>32</v>
      </c>
      <c r="D280" s="11" t="s">
        <v>107</v>
      </c>
      <c r="E280" s="11" t="s">
        <v>486</v>
      </c>
      <c r="F280" s="187"/>
      <c r="G280" s="188"/>
      <c r="H280" s="12">
        <f>H281+H284+H287</f>
        <v>1600.1</v>
      </c>
      <c r="I280" s="12">
        <f>I281+I284+I287</f>
        <v>1408.3</v>
      </c>
      <c r="J280" s="110">
        <f t="shared" si="25"/>
        <v>88.01324917192676</v>
      </c>
      <c r="K280" s="18"/>
    </row>
    <row r="281" spans="1:11" ht="30.75">
      <c r="A281" s="20" t="s">
        <v>487</v>
      </c>
      <c r="B281" s="11" t="s">
        <v>358</v>
      </c>
      <c r="C281" s="11" t="s">
        <v>32</v>
      </c>
      <c r="D281" s="11" t="s">
        <v>107</v>
      </c>
      <c r="E281" s="11" t="s">
        <v>488</v>
      </c>
      <c r="F281" s="187"/>
      <c r="G281" s="188"/>
      <c r="H281" s="12">
        <f>H282</f>
        <v>1339.6</v>
      </c>
      <c r="I281" s="12">
        <f>I282</f>
        <v>1184.5</v>
      </c>
      <c r="J281" s="110">
        <f t="shared" si="25"/>
        <v>88.42191699014631</v>
      </c>
      <c r="K281" s="18"/>
    </row>
    <row r="282" spans="1:11" ht="46.5">
      <c r="A282" s="20" t="s">
        <v>19</v>
      </c>
      <c r="B282" s="11" t="s">
        <v>358</v>
      </c>
      <c r="C282" s="11" t="s">
        <v>32</v>
      </c>
      <c r="D282" s="11" t="s">
        <v>107</v>
      </c>
      <c r="E282" s="11" t="s">
        <v>488</v>
      </c>
      <c r="F282" s="187" t="s">
        <v>20</v>
      </c>
      <c r="G282" s="188"/>
      <c r="H282" s="12">
        <f>H283</f>
        <v>1339.6</v>
      </c>
      <c r="I282" s="12">
        <f>I283</f>
        <v>1184.5</v>
      </c>
      <c r="J282" s="110">
        <f t="shared" si="25"/>
        <v>88.42191699014631</v>
      </c>
      <c r="K282" s="18"/>
    </row>
    <row r="283" spans="1:11" ht="46.5">
      <c r="A283" s="20" t="s">
        <v>21</v>
      </c>
      <c r="B283" s="11" t="s">
        <v>358</v>
      </c>
      <c r="C283" s="11" t="s">
        <v>32</v>
      </c>
      <c r="D283" s="11" t="s">
        <v>107</v>
      </c>
      <c r="E283" s="11" t="s">
        <v>488</v>
      </c>
      <c r="F283" s="187" t="s">
        <v>22</v>
      </c>
      <c r="G283" s="188"/>
      <c r="H283" s="12">
        <v>1339.6</v>
      </c>
      <c r="I283" s="12">
        <v>1184.5</v>
      </c>
      <c r="J283" s="110">
        <f t="shared" si="25"/>
        <v>88.42191699014631</v>
      </c>
      <c r="K283" s="18"/>
    </row>
    <row r="284" spans="1:11" ht="62.25">
      <c r="A284" s="20" t="s">
        <v>489</v>
      </c>
      <c r="B284" s="11" t="s">
        <v>358</v>
      </c>
      <c r="C284" s="11" t="s">
        <v>32</v>
      </c>
      <c r="D284" s="11" t="s">
        <v>107</v>
      </c>
      <c r="E284" s="11" t="s">
        <v>490</v>
      </c>
      <c r="F284" s="187"/>
      <c r="G284" s="188"/>
      <c r="H284" s="12">
        <f>H285</f>
        <v>110</v>
      </c>
      <c r="I284" s="12">
        <f>I285</f>
        <v>75.1</v>
      </c>
      <c r="J284" s="110">
        <f t="shared" si="25"/>
        <v>68.27272727272727</v>
      </c>
      <c r="K284" s="18"/>
    </row>
    <row r="285" spans="1:11" ht="46.5">
      <c r="A285" s="20" t="s">
        <v>19</v>
      </c>
      <c r="B285" s="11" t="s">
        <v>358</v>
      </c>
      <c r="C285" s="11" t="s">
        <v>32</v>
      </c>
      <c r="D285" s="11" t="s">
        <v>107</v>
      </c>
      <c r="E285" s="11" t="s">
        <v>490</v>
      </c>
      <c r="F285" s="187" t="s">
        <v>20</v>
      </c>
      <c r="G285" s="188"/>
      <c r="H285" s="12">
        <f>H286</f>
        <v>110</v>
      </c>
      <c r="I285" s="12">
        <f>I286</f>
        <v>75.1</v>
      </c>
      <c r="J285" s="110">
        <f t="shared" si="25"/>
        <v>68.27272727272727</v>
      </c>
      <c r="K285" s="18"/>
    </row>
    <row r="286" spans="1:11" ht="46.5">
      <c r="A286" s="20" t="s">
        <v>21</v>
      </c>
      <c r="B286" s="11" t="s">
        <v>358</v>
      </c>
      <c r="C286" s="11" t="s">
        <v>32</v>
      </c>
      <c r="D286" s="11" t="s">
        <v>107</v>
      </c>
      <c r="E286" s="11" t="s">
        <v>490</v>
      </c>
      <c r="F286" s="187" t="s">
        <v>22</v>
      </c>
      <c r="G286" s="188"/>
      <c r="H286" s="12">
        <v>110</v>
      </c>
      <c r="I286" s="12">
        <v>75.1</v>
      </c>
      <c r="J286" s="110">
        <f t="shared" si="25"/>
        <v>68.27272727272727</v>
      </c>
      <c r="K286" s="18"/>
    </row>
    <row r="287" spans="1:11" ht="46.5">
      <c r="A287" s="20" t="s">
        <v>481</v>
      </c>
      <c r="B287" s="11" t="s">
        <v>358</v>
      </c>
      <c r="C287" s="11" t="s">
        <v>32</v>
      </c>
      <c r="D287" s="11" t="s">
        <v>107</v>
      </c>
      <c r="E287" s="11" t="s">
        <v>491</v>
      </c>
      <c r="F287" s="187"/>
      <c r="G287" s="188"/>
      <c r="H287" s="12">
        <f>H288</f>
        <v>150.5</v>
      </c>
      <c r="I287" s="12">
        <f>I288</f>
        <v>148.7</v>
      </c>
      <c r="J287" s="110">
        <f t="shared" si="25"/>
        <v>98.80398671096344</v>
      </c>
      <c r="K287" s="18"/>
    </row>
    <row r="288" spans="1:11" ht="15">
      <c r="A288" s="20" t="s">
        <v>78</v>
      </c>
      <c r="B288" s="11" t="s">
        <v>358</v>
      </c>
      <c r="C288" s="11" t="s">
        <v>32</v>
      </c>
      <c r="D288" s="11" t="s">
        <v>107</v>
      </c>
      <c r="E288" s="11" t="s">
        <v>491</v>
      </c>
      <c r="F288" s="187" t="s">
        <v>79</v>
      </c>
      <c r="G288" s="188"/>
      <c r="H288" s="12">
        <f>H289+H290</f>
        <v>150.5</v>
      </c>
      <c r="I288" s="12">
        <f>I289+I290</f>
        <v>148.7</v>
      </c>
      <c r="J288" s="110">
        <f t="shared" si="25"/>
        <v>98.80398671096344</v>
      </c>
      <c r="K288" s="18"/>
    </row>
    <row r="289" spans="1:11" ht="15">
      <c r="A289" s="20" t="s">
        <v>402</v>
      </c>
      <c r="B289" s="11" t="s">
        <v>358</v>
      </c>
      <c r="C289" s="11" t="s">
        <v>32</v>
      </c>
      <c r="D289" s="11" t="s">
        <v>107</v>
      </c>
      <c r="E289" s="11" t="s">
        <v>491</v>
      </c>
      <c r="F289" s="187" t="s">
        <v>403</v>
      </c>
      <c r="G289" s="188"/>
      <c r="H289" s="12">
        <v>48</v>
      </c>
      <c r="I289" s="12">
        <v>46.5</v>
      </c>
      <c r="J289" s="110">
        <f t="shared" si="25"/>
        <v>96.875</v>
      </c>
      <c r="K289" s="18"/>
    </row>
    <row r="290" spans="1:11" ht="15">
      <c r="A290" s="20" t="s">
        <v>80</v>
      </c>
      <c r="B290" s="11" t="s">
        <v>358</v>
      </c>
      <c r="C290" s="11" t="s">
        <v>32</v>
      </c>
      <c r="D290" s="11" t="s">
        <v>107</v>
      </c>
      <c r="E290" s="11" t="s">
        <v>491</v>
      </c>
      <c r="F290" s="187" t="s">
        <v>81</v>
      </c>
      <c r="G290" s="188"/>
      <c r="H290" s="12">
        <v>102.5</v>
      </c>
      <c r="I290" s="12">
        <v>102.2</v>
      </c>
      <c r="J290" s="110">
        <f t="shared" si="25"/>
        <v>99.70731707317073</v>
      </c>
      <c r="K290" s="18"/>
    </row>
    <row r="291" spans="1:14" s="115" customFormat="1" ht="46.5">
      <c r="A291" s="19" t="s">
        <v>351</v>
      </c>
      <c r="B291" s="8" t="s">
        <v>358</v>
      </c>
      <c r="C291" s="8" t="s">
        <v>163</v>
      </c>
      <c r="D291" s="10" t="s">
        <v>583</v>
      </c>
      <c r="E291" s="8"/>
      <c r="F291" s="189"/>
      <c r="G291" s="190"/>
      <c r="H291" s="9">
        <f aca="true" t="shared" si="26" ref="H291:I296">H292</f>
        <v>1160</v>
      </c>
      <c r="I291" s="9">
        <f t="shared" si="26"/>
        <v>1151.4</v>
      </c>
      <c r="J291" s="29">
        <f t="shared" si="25"/>
        <v>99.25862068965517</v>
      </c>
      <c r="K291" s="113"/>
      <c r="L291" s="114"/>
      <c r="M291" s="114"/>
      <c r="N291" s="114"/>
    </row>
    <row r="292" spans="1:11" ht="62.25">
      <c r="A292" s="20" t="s">
        <v>352</v>
      </c>
      <c r="B292" s="11" t="s">
        <v>358</v>
      </c>
      <c r="C292" s="11" t="s">
        <v>163</v>
      </c>
      <c r="D292" s="11" t="s">
        <v>95</v>
      </c>
      <c r="E292" s="11"/>
      <c r="F292" s="187"/>
      <c r="G292" s="188"/>
      <c r="H292" s="12">
        <f t="shared" si="26"/>
        <v>1160</v>
      </c>
      <c r="I292" s="12">
        <f t="shared" si="26"/>
        <v>1151.4</v>
      </c>
      <c r="J292" s="110">
        <f t="shared" si="25"/>
        <v>99.25862068965517</v>
      </c>
      <c r="K292" s="18"/>
    </row>
    <row r="293" spans="1:11" ht="62.25">
      <c r="A293" s="20" t="s">
        <v>345</v>
      </c>
      <c r="B293" s="11" t="s">
        <v>358</v>
      </c>
      <c r="C293" s="11" t="s">
        <v>163</v>
      </c>
      <c r="D293" s="11" t="s">
        <v>95</v>
      </c>
      <c r="E293" s="11" t="s">
        <v>346</v>
      </c>
      <c r="F293" s="187"/>
      <c r="G293" s="188"/>
      <c r="H293" s="12">
        <f t="shared" si="26"/>
        <v>1160</v>
      </c>
      <c r="I293" s="12">
        <f t="shared" si="26"/>
        <v>1151.4</v>
      </c>
      <c r="J293" s="110">
        <f t="shared" si="25"/>
        <v>99.25862068965517</v>
      </c>
      <c r="K293" s="18"/>
    </row>
    <row r="294" spans="1:11" ht="62.25">
      <c r="A294" s="20" t="s">
        <v>353</v>
      </c>
      <c r="B294" s="11" t="s">
        <v>358</v>
      </c>
      <c r="C294" s="11" t="s">
        <v>163</v>
      </c>
      <c r="D294" s="11" t="s">
        <v>95</v>
      </c>
      <c r="E294" s="11" t="s">
        <v>354</v>
      </c>
      <c r="F294" s="187"/>
      <c r="G294" s="188"/>
      <c r="H294" s="12">
        <f t="shared" si="26"/>
        <v>1160</v>
      </c>
      <c r="I294" s="12">
        <f t="shared" si="26"/>
        <v>1151.4</v>
      </c>
      <c r="J294" s="110">
        <f t="shared" si="25"/>
        <v>99.25862068965517</v>
      </c>
      <c r="K294" s="18"/>
    </row>
    <row r="295" spans="1:11" ht="78">
      <c r="A295" s="20" t="s">
        <v>355</v>
      </c>
      <c r="B295" s="11" t="s">
        <v>358</v>
      </c>
      <c r="C295" s="11" t="s">
        <v>163</v>
      </c>
      <c r="D295" s="11" t="s">
        <v>95</v>
      </c>
      <c r="E295" s="11" t="s">
        <v>356</v>
      </c>
      <c r="F295" s="187"/>
      <c r="G295" s="188"/>
      <c r="H295" s="12">
        <f t="shared" si="26"/>
        <v>1160</v>
      </c>
      <c r="I295" s="12">
        <f t="shared" si="26"/>
        <v>1151.4</v>
      </c>
      <c r="J295" s="110">
        <f t="shared" si="25"/>
        <v>99.25862068965517</v>
      </c>
      <c r="K295" s="18"/>
    </row>
    <row r="296" spans="1:11" ht="46.5">
      <c r="A296" s="20" t="s">
        <v>19</v>
      </c>
      <c r="B296" s="11" t="s">
        <v>358</v>
      </c>
      <c r="C296" s="11" t="s">
        <v>163</v>
      </c>
      <c r="D296" s="11" t="s">
        <v>95</v>
      </c>
      <c r="E296" s="11" t="s">
        <v>356</v>
      </c>
      <c r="F296" s="187" t="s">
        <v>20</v>
      </c>
      <c r="G296" s="188"/>
      <c r="H296" s="12">
        <f t="shared" si="26"/>
        <v>1160</v>
      </c>
      <c r="I296" s="12">
        <f t="shared" si="26"/>
        <v>1151.4</v>
      </c>
      <c r="J296" s="110">
        <f t="shared" si="25"/>
        <v>99.25862068965517</v>
      </c>
      <c r="K296" s="18"/>
    </row>
    <row r="297" spans="1:11" ht="46.5">
      <c r="A297" s="20" t="s">
        <v>21</v>
      </c>
      <c r="B297" s="11" t="s">
        <v>358</v>
      </c>
      <c r="C297" s="11" t="s">
        <v>163</v>
      </c>
      <c r="D297" s="11" t="s">
        <v>95</v>
      </c>
      <c r="E297" s="11" t="s">
        <v>356</v>
      </c>
      <c r="F297" s="187" t="s">
        <v>22</v>
      </c>
      <c r="G297" s="188"/>
      <c r="H297" s="12">
        <f>'Прил.5'!H623</f>
        <v>1160</v>
      </c>
      <c r="I297" s="12">
        <f>'Прил.5'!I623</f>
        <v>1151.4</v>
      </c>
      <c r="J297" s="110">
        <f t="shared" si="25"/>
        <v>99.25862068965517</v>
      </c>
      <c r="K297" s="18"/>
    </row>
    <row r="298" spans="1:14" s="115" customFormat="1" ht="30.75">
      <c r="A298" s="19" t="s">
        <v>70</v>
      </c>
      <c r="B298" s="8" t="s">
        <v>358</v>
      </c>
      <c r="C298" s="8" t="s">
        <v>59</v>
      </c>
      <c r="D298" s="10" t="s">
        <v>583</v>
      </c>
      <c r="E298" s="8"/>
      <c r="F298" s="189"/>
      <c r="G298" s="190"/>
      <c r="H298" s="9">
        <f aca="true" t="shared" si="27" ref="H298:I302">H299</f>
        <v>509.8</v>
      </c>
      <c r="I298" s="9">
        <f t="shared" si="27"/>
        <v>466.2</v>
      </c>
      <c r="J298" s="29">
        <f t="shared" si="25"/>
        <v>91.447626520204</v>
      </c>
      <c r="K298" s="113"/>
      <c r="L298" s="114"/>
      <c r="M298" s="114"/>
      <c r="N298" s="114"/>
    </row>
    <row r="299" spans="1:11" ht="15">
      <c r="A299" s="20" t="s">
        <v>71</v>
      </c>
      <c r="B299" s="11" t="s">
        <v>358</v>
      </c>
      <c r="C299" s="11" t="s">
        <v>59</v>
      </c>
      <c r="D299" s="11" t="s">
        <v>32</v>
      </c>
      <c r="E299" s="11"/>
      <c r="F299" s="187"/>
      <c r="G299" s="188"/>
      <c r="H299" s="12">
        <f t="shared" si="27"/>
        <v>509.8</v>
      </c>
      <c r="I299" s="12">
        <f t="shared" si="27"/>
        <v>466.2</v>
      </c>
      <c r="J299" s="110">
        <f t="shared" si="25"/>
        <v>91.447626520204</v>
      </c>
      <c r="K299" s="18"/>
    </row>
    <row r="300" spans="1:11" ht="15">
      <c r="A300" s="20" t="s">
        <v>433</v>
      </c>
      <c r="B300" s="11" t="s">
        <v>358</v>
      </c>
      <c r="C300" s="11" t="s">
        <v>59</v>
      </c>
      <c r="D300" s="11" t="s">
        <v>32</v>
      </c>
      <c r="E300" s="11" t="s">
        <v>434</v>
      </c>
      <c r="F300" s="187"/>
      <c r="G300" s="188"/>
      <c r="H300" s="12">
        <f t="shared" si="27"/>
        <v>509.8</v>
      </c>
      <c r="I300" s="12">
        <f t="shared" si="27"/>
        <v>466.2</v>
      </c>
      <c r="J300" s="110">
        <f t="shared" si="25"/>
        <v>91.447626520204</v>
      </c>
      <c r="K300" s="18"/>
    </row>
    <row r="301" spans="1:11" ht="30.75">
      <c r="A301" s="20" t="s">
        <v>435</v>
      </c>
      <c r="B301" s="11" t="s">
        <v>358</v>
      </c>
      <c r="C301" s="11" t="s">
        <v>59</v>
      </c>
      <c r="D301" s="11" t="s">
        <v>32</v>
      </c>
      <c r="E301" s="11" t="s">
        <v>436</v>
      </c>
      <c r="F301" s="187"/>
      <c r="G301" s="188"/>
      <c r="H301" s="12">
        <f t="shared" si="27"/>
        <v>509.8</v>
      </c>
      <c r="I301" s="12">
        <f t="shared" si="27"/>
        <v>466.2</v>
      </c>
      <c r="J301" s="110">
        <f t="shared" si="25"/>
        <v>91.447626520204</v>
      </c>
      <c r="K301" s="18"/>
    </row>
    <row r="302" spans="1:11" ht="46.5">
      <c r="A302" s="20" t="s">
        <v>19</v>
      </c>
      <c r="B302" s="11" t="s">
        <v>358</v>
      </c>
      <c r="C302" s="11" t="s">
        <v>59</v>
      </c>
      <c r="D302" s="11" t="s">
        <v>32</v>
      </c>
      <c r="E302" s="11" t="s">
        <v>436</v>
      </c>
      <c r="F302" s="187" t="s">
        <v>20</v>
      </c>
      <c r="G302" s="188"/>
      <c r="H302" s="12">
        <f t="shared" si="27"/>
        <v>509.8</v>
      </c>
      <c r="I302" s="12">
        <f t="shared" si="27"/>
        <v>466.2</v>
      </c>
      <c r="J302" s="110">
        <f t="shared" si="25"/>
        <v>91.447626520204</v>
      </c>
      <c r="K302" s="18"/>
    </row>
    <row r="303" spans="1:11" ht="46.5">
      <c r="A303" s="20" t="s">
        <v>21</v>
      </c>
      <c r="B303" s="11" t="s">
        <v>358</v>
      </c>
      <c r="C303" s="11" t="s">
        <v>59</v>
      </c>
      <c r="D303" s="11" t="s">
        <v>32</v>
      </c>
      <c r="E303" s="11" t="s">
        <v>436</v>
      </c>
      <c r="F303" s="187" t="s">
        <v>22</v>
      </c>
      <c r="G303" s="188"/>
      <c r="H303" s="12">
        <v>509.8</v>
      </c>
      <c r="I303" s="12">
        <v>466.2</v>
      </c>
      <c r="J303" s="110">
        <f t="shared" si="25"/>
        <v>91.447626520204</v>
      </c>
      <c r="K303" s="18"/>
    </row>
    <row r="304" spans="1:14" s="115" customFormat="1" ht="18" customHeight="1">
      <c r="A304" s="19" t="s">
        <v>492</v>
      </c>
      <c r="B304" s="8" t="s">
        <v>358</v>
      </c>
      <c r="C304" s="8" t="s">
        <v>260</v>
      </c>
      <c r="D304" s="10" t="s">
        <v>583</v>
      </c>
      <c r="E304" s="8"/>
      <c r="F304" s="189"/>
      <c r="G304" s="190"/>
      <c r="H304" s="9">
        <f aca="true" t="shared" si="28" ref="H304:I308">H305</f>
        <v>7317.9</v>
      </c>
      <c r="I304" s="9">
        <f t="shared" si="28"/>
        <v>7317.9</v>
      </c>
      <c r="J304" s="29">
        <f t="shared" si="25"/>
        <v>100</v>
      </c>
      <c r="K304" s="113"/>
      <c r="L304" s="114"/>
      <c r="M304" s="114"/>
      <c r="N304" s="114"/>
    </row>
    <row r="305" spans="1:11" ht="15">
      <c r="A305" s="20" t="s">
        <v>493</v>
      </c>
      <c r="B305" s="11" t="s">
        <v>358</v>
      </c>
      <c r="C305" s="11" t="s">
        <v>260</v>
      </c>
      <c r="D305" s="11" t="s">
        <v>123</v>
      </c>
      <c r="E305" s="11"/>
      <c r="F305" s="187"/>
      <c r="G305" s="188"/>
      <c r="H305" s="12">
        <f t="shared" si="28"/>
        <v>7317.9</v>
      </c>
      <c r="I305" s="12">
        <f t="shared" si="28"/>
        <v>7317.9</v>
      </c>
      <c r="J305" s="110">
        <f t="shared" si="25"/>
        <v>100</v>
      </c>
      <c r="K305" s="18"/>
    </row>
    <row r="306" spans="1:11" ht="30.75">
      <c r="A306" s="20" t="s">
        <v>494</v>
      </c>
      <c r="B306" s="11" t="s">
        <v>358</v>
      </c>
      <c r="C306" s="11" t="s">
        <v>260</v>
      </c>
      <c r="D306" s="11" t="s">
        <v>123</v>
      </c>
      <c r="E306" s="11" t="s">
        <v>495</v>
      </c>
      <c r="F306" s="187"/>
      <c r="G306" s="188"/>
      <c r="H306" s="12">
        <f t="shared" si="28"/>
        <v>7317.9</v>
      </c>
      <c r="I306" s="12">
        <f t="shared" si="28"/>
        <v>7317.9</v>
      </c>
      <c r="J306" s="110">
        <f t="shared" si="25"/>
        <v>100</v>
      </c>
      <c r="K306" s="18"/>
    </row>
    <row r="307" spans="1:11" ht="46.5">
      <c r="A307" s="20" t="s">
        <v>481</v>
      </c>
      <c r="B307" s="11" t="s">
        <v>358</v>
      </c>
      <c r="C307" s="11" t="s">
        <v>260</v>
      </c>
      <c r="D307" s="11" t="s">
        <v>123</v>
      </c>
      <c r="E307" s="11" t="s">
        <v>496</v>
      </c>
      <c r="F307" s="187"/>
      <c r="G307" s="188"/>
      <c r="H307" s="12">
        <f t="shared" si="28"/>
        <v>7317.9</v>
      </c>
      <c r="I307" s="12">
        <f t="shared" si="28"/>
        <v>7317.9</v>
      </c>
      <c r="J307" s="110">
        <f t="shared" si="25"/>
        <v>100</v>
      </c>
      <c r="K307" s="18"/>
    </row>
    <row r="308" spans="1:11" ht="46.5">
      <c r="A308" s="20" t="s">
        <v>33</v>
      </c>
      <c r="B308" s="11" t="s">
        <v>358</v>
      </c>
      <c r="C308" s="11" t="s">
        <v>260</v>
      </c>
      <c r="D308" s="11" t="s">
        <v>123</v>
      </c>
      <c r="E308" s="11" t="s">
        <v>496</v>
      </c>
      <c r="F308" s="187" t="s">
        <v>34</v>
      </c>
      <c r="G308" s="188"/>
      <c r="H308" s="12">
        <f t="shared" si="28"/>
        <v>7317.9</v>
      </c>
      <c r="I308" s="12">
        <f t="shared" si="28"/>
        <v>7317.9</v>
      </c>
      <c r="J308" s="110">
        <f t="shared" si="25"/>
        <v>100</v>
      </c>
      <c r="K308" s="18"/>
    </row>
    <row r="309" spans="1:11" ht="15">
      <c r="A309" s="20" t="s">
        <v>497</v>
      </c>
      <c r="B309" s="11" t="s">
        <v>358</v>
      </c>
      <c r="C309" s="11" t="s">
        <v>260</v>
      </c>
      <c r="D309" s="11" t="s">
        <v>123</v>
      </c>
      <c r="E309" s="11" t="s">
        <v>496</v>
      </c>
      <c r="F309" s="187" t="s">
        <v>498</v>
      </c>
      <c r="G309" s="188"/>
      <c r="H309" s="12">
        <v>7317.9</v>
      </c>
      <c r="I309" s="12">
        <v>7317.9</v>
      </c>
      <c r="J309" s="110">
        <f t="shared" si="25"/>
        <v>100</v>
      </c>
      <c r="K309" s="18"/>
    </row>
    <row r="310" spans="1:13" ht="48" customHeight="1">
      <c r="A310" s="19" t="s">
        <v>139</v>
      </c>
      <c r="B310" s="8" t="s">
        <v>140</v>
      </c>
      <c r="C310" s="8"/>
      <c r="D310" s="8"/>
      <c r="E310" s="8"/>
      <c r="F310" s="189"/>
      <c r="G310" s="190"/>
      <c r="H310" s="9">
        <f>H311</f>
        <v>431943</v>
      </c>
      <c r="I310" s="9">
        <f>I311</f>
        <v>414852.5</v>
      </c>
      <c r="J310" s="110">
        <f t="shared" si="25"/>
        <v>96.04334368192099</v>
      </c>
      <c r="K310" s="18"/>
      <c r="L310" s="119">
        <v>414852.5</v>
      </c>
      <c r="M310" s="18">
        <f>I310-L310</f>
        <v>0</v>
      </c>
    </row>
    <row r="311" spans="1:14" s="115" customFormat="1" ht="15">
      <c r="A311" s="19" t="s">
        <v>136</v>
      </c>
      <c r="B311" s="8" t="s">
        <v>140</v>
      </c>
      <c r="C311" s="8" t="s">
        <v>137</v>
      </c>
      <c r="D311" s="10" t="s">
        <v>583</v>
      </c>
      <c r="E311" s="8"/>
      <c r="F311" s="189"/>
      <c r="G311" s="190"/>
      <c r="H311" s="9">
        <f>H312+H361+H432+H474+H493</f>
        <v>431943</v>
      </c>
      <c r="I311" s="9">
        <f>I312+I361+I432+I474+I493</f>
        <v>414852.5</v>
      </c>
      <c r="J311" s="29">
        <f t="shared" si="25"/>
        <v>96.04334368192099</v>
      </c>
      <c r="K311" s="113"/>
      <c r="L311" s="114"/>
      <c r="M311" s="113"/>
      <c r="N311" s="114"/>
    </row>
    <row r="312" spans="1:11" ht="15">
      <c r="A312" s="20" t="s">
        <v>161</v>
      </c>
      <c r="B312" s="11" t="s">
        <v>140</v>
      </c>
      <c r="C312" s="11" t="s">
        <v>137</v>
      </c>
      <c r="D312" s="11" t="s">
        <v>32</v>
      </c>
      <c r="E312" s="11"/>
      <c r="F312" s="187"/>
      <c r="G312" s="188"/>
      <c r="H312" s="12">
        <f>H313+H318+H329+H343+H351</f>
        <v>79590.2</v>
      </c>
      <c r="I312" s="12">
        <f>I313+I318+I329+I343+I351</f>
        <v>77193.8</v>
      </c>
      <c r="J312" s="110">
        <f t="shared" si="25"/>
        <v>96.98907654459971</v>
      </c>
      <c r="K312" s="18"/>
    </row>
    <row r="313" spans="1:11" ht="30.75">
      <c r="A313" s="20" t="s">
        <v>130</v>
      </c>
      <c r="B313" s="11" t="s">
        <v>140</v>
      </c>
      <c r="C313" s="11" t="s">
        <v>137</v>
      </c>
      <c r="D313" s="11" t="s">
        <v>32</v>
      </c>
      <c r="E313" s="11" t="s">
        <v>131</v>
      </c>
      <c r="F313" s="187"/>
      <c r="G313" s="188"/>
      <c r="H313" s="12">
        <f aca="true" t="shared" si="29" ref="H313:I316">H314</f>
        <v>60021.6</v>
      </c>
      <c r="I313" s="12">
        <f t="shared" si="29"/>
        <v>58014.5</v>
      </c>
      <c r="J313" s="110">
        <f t="shared" si="25"/>
        <v>96.65603715995576</v>
      </c>
      <c r="K313" s="18"/>
    </row>
    <row r="314" spans="1:11" ht="46.5">
      <c r="A314" s="20" t="s">
        <v>158</v>
      </c>
      <c r="B314" s="11" t="s">
        <v>140</v>
      </c>
      <c r="C314" s="11" t="s">
        <v>137</v>
      </c>
      <c r="D314" s="11" t="s">
        <v>32</v>
      </c>
      <c r="E314" s="11" t="s">
        <v>159</v>
      </c>
      <c r="F314" s="187"/>
      <c r="G314" s="188"/>
      <c r="H314" s="12">
        <f t="shared" si="29"/>
        <v>60021.6</v>
      </c>
      <c r="I314" s="12">
        <f t="shared" si="29"/>
        <v>58014.5</v>
      </c>
      <c r="J314" s="110">
        <f t="shared" si="25"/>
        <v>96.65603715995576</v>
      </c>
      <c r="K314" s="18"/>
    </row>
    <row r="315" spans="1:11" ht="15">
      <c r="A315" s="20" t="s">
        <v>48</v>
      </c>
      <c r="B315" s="11" t="s">
        <v>140</v>
      </c>
      <c r="C315" s="11" t="s">
        <v>137</v>
      </c>
      <c r="D315" s="11" t="s">
        <v>32</v>
      </c>
      <c r="E315" s="11" t="s">
        <v>160</v>
      </c>
      <c r="F315" s="187"/>
      <c r="G315" s="188"/>
      <c r="H315" s="12">
        <f t="shared" si="29"/>
        <v>60021.6</v>
      </c>
      <c r="I315" s="12">
        <f t="shared" si="29"/>
        <v>58014.5</v>
      </c>
      <c r="J315" s="110">
        <f t="shared" si="25"/>
        <v>96.65603715995576</v>
      </c>
      <c r="K315" s="18"/>
    </row>
    <row r="316" spans="1:11" ht="46.5">
      <c r="A316" s="20" t="s">
        <v>33</v>
      </c>
      <c r="B316" s="11" t="s">
        <v>140</v>
      </c>
      <c r="C316" s="11" t="s">
        <v>137</v>
      </c>
      <c r="D316" s="11" t="s">
        <v>32</v>
      </c>
      <c r="E316" s="11" t="s">
        <v>160</v>
      </c>
      <c r="F316" s="187" t="s">
        <v>34</v>
      </c>
      <c r="G316" s="188"/>
      <c r="H316" s="12">
        <f t="shared" si="29"/>
        <v>60021.6</v>
      </c>
      <c r="I316" s="12">
        <f t="shared" si="29"/>
        <v>58014.5</v>
      </c>
      <c r="J316" s="110">
        <f t="shared" si="25"/>
        <v>96.65603715995576</v>
      </c>
      <c r="K316" s="18"/>
    </row>
    <row r="317" spans="1:11" ht="15">
      <c r="A317" s="20" t="s">
        <v>35</v>
      </c>
      <c r="B317" s="11" t="s">
        <v>140</v>
      </c>
      <c r="C317" s="11" t="s">
        <v>137</v>
      </c>
      <c r="D317" s="11" t="s">
        <v>32</v>
      </c>
      <c r="E317" s="11" t="s">
        <v>160</v>
      </c>
      <c r="F317" s="187" t="s">
        <v>36</v>
      </c>
      <c r="G317" s="188"/>
      <c r="H317" s="12">
        <f>'Прил.5'!H186</f>
        <v>60021.6</v>
      </c>
      <c r="I317" s="12">
        <f>'Прил.5'!I186</f>
        <v>58014.5</v>
      </c>
      <c r="J317" s="110">
        <f t="shared" si="25"/>
        <v>96.65603715995576</v>
      </c>
      <c r="K317" s="18"/>
    </row>
    <row r="318" spans="1:11" ht="62.25">
      <c r="A318" s="20" t="s">
        <v>215</v>
      </c>
      <c r="B318" s="11" t="s">
        <v>140</v>
      </c>
      <c r="C318" s="11" t="s">
        <v>137</v>
      </c>
      <c r="D318" s="11" t="s">
        <v>32</v>
      </c>
      <c r="E318" s="11" t="s">
        <v>216</v>
      </c>
      <c r="F318" s="187"/>
      <c r="G318" s="188"/>
      <c r="H318" s="12">
        <f>H319</f>
        <v>1216.7</v>
      </c>
      <c r="I318" s="12">
        <f>I319</f>
        <v>1202.9</v>
      </c>
      <c r="J318" s="110">
        <f t="shared" si="25"/>
        <v>98.86578449905483</v>
      </c>
      <c r="K318" s="18"/>
    </row>
    <row r="319" spans="1:11" ht="62.25">
      <c r="A319" s="20" t="s">
        <v>217</v>
      </c>
      <c r="B319" s="11" t="s">
        <v>140</v>
      </c>
      <c r="C319" s="11" t="s">
        <v>137</v>
      </c>
      <c r="D319" s="11" t="s">
        <v>32</v>
      </c>
      <c r="E319" s="11" t="s">
        <v>218</v>
      </c>
      <c r="F319" s="187"/>
      <c r="G319" s="188"/>
      <c r="H319" s="12">
        <f>H320+H323+H326</f>
        <v>1216.7</v>
      </c>
      <c r="I319" s="12">
        <f>I320+I323+I326</f>
        <v>1202.9</v>
      </c>
      <c r="J319" s="110">
        <f t="shared" si="25"/>
        <v>98.86578449905483</v>
      </c>
      <c r="K319" s="18"/>
    </row>
    <row r="320" spans="1:11" ht="30.75">
      <c r="A320" s="20" t="s">
        <v>219</v>
      </c>
      <c r="B320" s="11" t="s">
        <v>140</v>
      </c>
      <c r="C320" s="11" t="s">
        <v>137</v>
      </c>
      <c r="D320" s="11" t="s">
        <v>32</v>
      </c>
      <c r="E320" s="11" t="s">
        <v>220</v>
      </c>
      <c r="F320" s="187"/>
      <c r="G320" s="188"/>
      <c r="H320" s="12">
        <f>H321</f>
        <v>186.1</v>
      </c>
      <c r="I320" s="12">
        <f>I321</f>
        <v>172.9</v>
      </c>
      <c r="J320" s="110">
        <f t="shared" si="25"/>
        <v>92.90703922622247</v>
      </c>
      <c r="K320" s="18"/>
    </row>
    <row r="321" spans="1:11" ht="46.5">
      <c r="A321" s="20" t="s">
        <v>33</v>
      </c>
      <c r="B321" s="11" t="s">
        <v>140</v>
      </c>
      <c r="C321" s="11" t="s">
        <v>137</v>
      </c>
      <c r="D321" s="11" t="s">
        <v>32</v>
      </c>
      <c r="E321" s="11" t="s">
        <v>220</v>
      </c>
      <c r="F321" s="187" t="s">
        <v>34</v>
      </c>
      <c r="G321" s="188"/>
      <c r="H321" s="12">
        <f>H322</f>
        <v>186.1</v>
      </c>
      <c r="I321" s="12">
        <f>I322</f>
        <v>172.9</v>
      </c>
      <c r="J321" s="110">
        <f t="shared" si="25"/>
        <v>92.90703922622247</v>
      </c>
      <c r="K321" s="18"/>
    </row>
    <row r="322" spans="1:11" ht="15">
      <c r="A322" s="20" t="s">
        <v>35</v>
      </c>
      <c r="B322" s="11" t="s">
        <v>140</v>
      </c>
      <c r="C322" s="11" t="s">
        <v>137</v>
      </c>
      <c r="D322" s="11" t="s">
        <v>32</v>
      </c>
      <c r="E322" s="11" t="s">
        <v>220</v>
      </c>
      <c r="F322" s="187" t="s">
        <v>36</v>
      </c>
      <c r="G322" s="188"/>
      <c r="H322" s="12">
        <f>'Прил.5'!H283</f>
        <v>186.1</v>
      </c>
      <c r="I322" s="12">
        <f>'Прил.5'!I283</f>
        <v>172.9</v>
      </c>
      <c r="J322" s="110">
        <f t="shared" si="25"/>
        <v>92.90703922622247</v>
      </c>
      <c r="K322" s="18"/>
    </row>
    <row r="323" spans="1:11" ht="15">
      <c r="A323" s="20" t="s">
        <v>200</v>
      </c>
      <c r="B323" s="11" t="s">
        <v>140</v>
      </c>
      <c r="C323" s="11" t="s">
        <v>137</v>
      </c>
      <c r="D323" s="11" t="s">
        <v>32</v>
      </c>
      <c r="E323" s="11" t="s">
        <v>223</v>
      </c>
      <c r="F323" s="187"/>
      <c r="G323" s="188"/>
      <c r="H323" s="12">
        <f>H324</f>
        <v>570</v>
      </c>
      <c r="I323" s="12">
        <f>I324</f>
        <v>570</v>
      </c>
      <c r="J323" s="110">
        <f t="shared" si="25"/>
        <v>100</v>
      </c>
      <c r="K323" s="18"/>
    </row>
    <row r="324" spans="1:11" ht="46.5">
      <c r="A324" s="20" t="s">
        <v>33</v>
      </c>
      <c r="B324" s="11" t="s">
        <v>140</v>
      </c>
      <c r="C324" s="11" t="s">
        <v>137</v>
      </c>
      <c r="D324" s="11" t="s">
        <v>32</v>
      </c>
      <c r="E324" s="11" t="s">
        <v>223</v>
      </c>
      <c r="F324" s="187" t="s">
        <v>34</v>
      </c>
      <c r="G324" s="188"/>
      <c r="H324" s="12">
        <f>H325</f>
        <v>570</v>
      </c>
      <c r="I324" s="12">
        <f>I325</f>
        <v>570</v>
      </c>
      <c r="J324" s="110">
        <f t="shared" si="25"/>
        <v>100</v>
      </c>
      <c r="K324" s="18"/>
    </row>
    <row r="325" spans="1:11" ht="15">
      <c r="A325" s="20" t="s">
        <v>35</v>
      </c>
      <c r="B325" s="11" t="s">
        <v>140</v>
      </c>
      <c r="C325" s="11" t="s">
        <v>137</v>
      </c>
      <c r="D325" s="11" t="s">
        <v>32</v>
      </c>
      <c r="E325" s="11" t="s">
        <v>223</v>
      </c>
      <c r="F325" s="187" t="s">
        <v>36</v>
      </c>
      <c r="G325" s="188"/>
      <c r="H325" s="12">
        <f>'Прил.5'!H303</f>
        <v>570</v>
      </c>
      <c r="I325" s="12">
        <f>'Прил.5'!I303</f>
        <v>570</v>
      </c>
      <c r="J325" s="110">
        <f t="shared" si="25"/>
        <v>100</v>
      </c>
      <c r="K325" s="18"/>
    </row>
    <row r="326" spans="1:11" ht="15">
      <c r="A326" s="20" t="s">
        <v>224</v>
      </c>
      <c r="B326" s="11" t="s">
        <v>140</v>
      </c>
      <c r="C326" s="11" t="s">
        <v>137</v>
      </c>
      <c r="D326" s="11" t="s">
        <v>32</v>
      </c>
      <c r="E326" s="11" t="s">
        <v>225</v>
      </c>
      <c r="F326" s="187"/>
      <c r="G326" s="188"/>
      <c r="H326" s="12">
        <f>H327</f>
        <v>460.6</v>
      </c>
      <c r="I326" s="12">
        <f>I327</f>
        <v>460</v>
      </c>
      <c r="J326" s="110">
        <f t="shared" si="25"/>
        <v>99.86973512809378</v>
      </c>
      <c r="K326" s="18"/>
    </row>
    <row r="327" spans="1:11" ht="46.5">
      <c r="A327" s="20" t="s">
        <v>33</v>
      </c>
      <c r="B327" s="11" t="s">
        <v>140</v>
      </c>
      <c r="C327" s="11" t="s">
        <v>137</v>
      </c>
      <c r="D327" s="11" t="s">
        <v>32</v>
      </c>
      <c r="E327" s="11" t="s">
        <v>225</v>
      </c>
      <c r="F327" s="187" t="s">
        <v>34</v>
      </c>
      <c r="G327" s="188"/>
      <c r="H327" s="12">
        <f>H328</f>
        <v>460.6</v>
      </c>
      <c r="I327" s="12">
        <f>I328</f>
        <v>460</v>
      </c>
      <c r="J327" s="110">
        <f t="shared" si="25"/>
        <v>99.86973512809378</v>
      </c>
      <c r="K327" s="18"/>
    </row>
    <row r="328" spans="1:11" ht="15">
      <c r="A328" s="20" t="s">
        <v>35</v>
      </c>
      <c r="B328" s="11" t="s">
        <v>140</v>
      </c>
      <c r="C328" s="11" t="s">
        <v>137</v>
      </c>
      <c r="D328" s="11" t="s">
        <v>32</v>
      </c>
      <c r="E328" s="11" t="s">
        <v>225</v>
      </c>
      <c r="F328" s="187" t="s">
        <v>36</v>
      </c>
      <c r="G328" s="188"/>
      <c r="H328" s="12">
        <f>'Прил.5'!H309</f>
        <v>460.6</v>
      </c>
      <c r="I328" s="12">
        <f>'Прил.5'!I309</f>
        <v>460</v>
      </c>
      <c r="J328" s="110">
        <f t="shared" si="25"/>
        <v>99.86973512809378</v>
      </c>
      <c r="K328" s="18"/>
    </row>
    <row r="329" spans="1:11" ht="30.75">
      <c r="A329" s="20" t="s">
        <v>299</v>
      </c>
      <c r="B329" s="11" t="s">
        <v>140</v>
      </c>
      <c r="C329" s="11" t="s">
        <v>137</v>
      </c>
      <c r="D329" s="11" t="s">
        <v>32</v>
      </c>
      <c r="E329" s="11" t="s">
        <v>300</v>
      </c>
      <c r="F329" s="187"/>
      <c r="G329" s="188"/>
      <c r="H329" s="12">
        <f>H330</f>
        <v>352.69999999999993</v>
      </c>
      <c r="I329" s="12">
        <f>I330</f>
        <v>352.69999999999993</v>
      </c>
      <c r="J329" s="110">
        <f t="shared" si="25"/>
        <v>100</v>
      </c>
      <c r="K329" s="18"/>
    </row>
    <row r="330" spans="1:11" ht="62.25">
      <c r="A330" s="20" t="s">
        <v>301</v>
      </c>
      <c r="B330" s="11" t="s">
        <v>140</v>
      </c>
      <c r="C330" s="11" t="s">
        <v>137</v>
      </c>
      <c r="D330" s="11" t="s">
        <v>32</v>
      </c>
      <c r="E330" s="11" t="s">
        <v>302</v>
      </c>
      <c r="F330" s="187"/>
      <c r="G330" s="188"/>
      <c r="H330" s="12">
        <f>H331+H334+H337+H340</f>
        <v>352.69999999999993</v>
      </c>
      <c r="I330" s="12">
        <f>I331+I334+I337+I340</f>
        <v>352.69999999999993</v>
      </c>
      <c r="J330" s="110">
        <f aca="true" t="shared" si="30" ref="J330:J393">I330/H330*100</f>
        <v>100</v>
      </c>
      <c r="K330" s="18"/>
    </row>
    <row r="331" spans="1:11" ht="78">
      <c r="A331" s="20" t="s">
        <v>303</v>
      </c>
      <c r="B331" s="11" t="s">
        <v>140</v>
      </c>
      <c r="C331" s="11" t="s">
        <v>137</v>
      </c>
      <c r="D331" s="11" t="s">
        <v>32</v>
      </c>
      <c r="E331" s="11" t="s">
        <v>304</v>
      </c>
      <c r="F331" s="187"/>
      <c r="G331" s="188"/>
      <c r="H331" s="12">
        <f>H332</f>
        <v>229.7</v>
      </c>
      <c r="I331" s="12">
        <f>I332</f>
        <v>229.7</v>
      </c>
      <c r="J331" s="110">
        <f t="shared" si="30"/>
        <v>100</v>
      </c>
      <c r="K331" s="18"/>
    </row>
    <row r="332" spans="1:11" ht="46.5">
      <c r="A332" s="20" t="s">
        <v>33</v>
      </c>
      <c r="B332" s="11" t="s">
        <v>140</v>
      </c>
      <c r="C332" s="11" t="s">
        <v>137</v>
      </c>
      <c r="D332" s="11" t="s">
        <v>32</v>
      </c>
      <c r="E332" s="11" t="s">
        <v>304</v>
      </c>
      <c r="F332" s="187" t="s">
        <v>34</v>
      </c>
      <c r="G332" s="188"/>
      <c r="H332" s="12">
        <f>H333</f>
        <v>229.7</v>
      </c>
      <c r="I332" s="12">
        <f>I333</f>
        <v>229.7</v>
      </c>
      <c r="J332" s="110">
        <f t="shared" si="30"/>
        <v>100</v>
      </c>
      <c r="K332" s="18"/>
    </row>
    <row r="333" spans="1:11" ht="15">
      <c r="A333" s="20" t="s">
        <v>35</v>
      </c>
      <c r="B333" s="11" t="s">
        <v>140</v>
      </c>
      <c r="C333" s="11" t="s">
        <v>137</v>
      </c>
      <c r="D333" s="11" t="s">
        <v>32</v>
      </c>
      <c r="E333" s="11" t="s">
        <v>304</v>
      </c>
      <c r="F333" s="187" t="s">
        <v>36</v>
      </c>
      <c r="G333" s="188"/>
      <c r="H333" s="12">
        <f>'Прил.5'!H436</f>
        <v>229.7</v>
      </c>
      <c r="I333" s="12">
        <f>'Прил.5'!I436</f>
        <v>229.7</v>
      </c>
      <c r="J333" s="110">
        <f t="shared" si="30"/>
        <v>100</v>
      </c>
      <c r="K333" s="18"/>
    </row>
    <row r="334" spans="1:11" ht="46.5">
      <c r="A334" s="20" t="s">
        <v>309</v>
      </c>
      <c r="B334" s="11" t="s">
        <v>140</v>
      </c>
      <c r="C334" s="11" t="s">
        <v>137</v>
      </c>
      <c r="D334" s="11" t="s">
        <v>32</v>
      </c>
      <c r="E334" s="11" t="s">
        <v>310</v>
      </c>
      <c r="F334" s="187"/>
      <c r="G334" s="188"/>
      <c r="H334" s="12">
        <f>H335</f>
        <v>93.6</v>
      </c>
      <c r="I334" s="12">
        <f>I335</f>
        <v>93.6</v>
      </c>
      <c r="J334" s="110">
        <f t="shared" si="30"/>
        <v>100</v>
      </c>
      <c r="K334" s="18"/>
    </row>
    <row r="335" spans="1:11" ht="46.5">
      <c r="A335" s="20" t="s">
        <v>33</v>
      </c>
      <c r="B335" s="11" t="s">
        <v>140</v>
      </c>
      <c r="C335" s="11" t="s">
        <v>137</v>
      </c>
      <c r="D335" s="11" t="s">
        <v>32</v>
      </c>
      <c r="E335" s="11" t="s">
        <v>310</v>
      </c>
      <c r="F335" s="187" t="s">
        <v>34</v>
      </c>
      <c r="G335" s="188"/>
      <c r="H335" s="12">
        <f>H336</f>
        <v>93.6</v>
      </c>
      <c r="I335" s="12">
        <f>I336</f>
        <v>93.6</v>
      </c>
      <c r="J335" s="110">
        <f t="shared" si="30"/>
        <v>100</v>
      </c>
      <c r="K335" s="18"/>
    </row>
    <row r="336" spans="1:11" ht="15">
      <c r="A336" s="20" t="s">
        <v>35</v>
      </c>
      <c r="B336" s="11" t="s">
        <v>140</v>
      </c>
      <c r="C336" s="11" t="s">
        <v>137</v>
      </c>
      <c r="D336" s="11" t="s">
        <v>32</v>
      </c>
      <c r="E336" s="11" t="s">
        <v>310</v>
      </c>
      <c r="F336" s="187" t="s">
        <v>36</v>
      </c>
      <c r="G336" s="188"/>
      <c r="H336" s="12">
        <f>'Прил.5'!H491</f>
        <v>93.6</v>
      </c>
      <c r="I336" s="12">
        <f>'Прил.5'!I491</f>
        <v>93.6</v>
      </c>
      <c r="J336" s="110">
        <f t="shared" si="30"/>
        <v>100</v>
      </c>
      <c r="K336" s="18"/>
    </row>
    <row r="337" spans="1:11" ht="62.25">
      <c r="A337" s="20" t="s">
        <v>311</v>
      </c>
      <c r="B337" s="11" t="s">
        <v>140</v>
      </c>
      <c r="C337" s="11" t="s">
        <v>137</v>
      </c>
      <c r="D337" s="11" t="s">
        <v>32</v>
      </c>
      <c r="E337" s="11" t="s">
        <v>312</v>
      </c>
      <c r="F337" s="187"/>
      <c r="G337" s="188"/>
      <c r="H337" s="12">
        <f>H338</f>
        <v>23.4</v>
      </c>
      <c r="I337" s="12">
        <f>I338</f>
        <v>23.4</v>
      </c>
      <c r="J337" s="110">
        <f t="shared" si="30"/>
        <v>100</v>
      </c>
      <c r="K337" s="18"/>
    </row>
    <row r="338" spans="1:11" ht="46.5">
      <c r="A338" s="20" t="s">
        <v>33</v>
      </c>
      <c r="B338" s="11" t="s">
        <v>140</v>
      </c>
      <c r="C338" s="11" t="s">
        <v>137</v>
      </c>
      <c r="D338" s="11" t="s">
        <v>32</v>
      </c>
      <c r="E338" s="11" t="s">
        <v>312</v>
      </c>
      <c r="F338" s="187" t="s">
        <v>34</v>
      </c>
      <c r="G338" s="188"/>
      <c r="H338" s="12">
        <f>H339</f>
        <v>23.4</v>
      </c>
      <c r="I338" s="12">
        <f>I339</f>
        <v>23.4</v>
      </c>
      <c r="J338" s="110">
        <f t="shared" si="30"/>
        <v>100</v>
      </c>
      <c r="K338" s="18"/>
    </row>
    <row r="339" spans="1:11" ht="15">
      <c r="A339" s="20" t="s">
        <v>35</v>
      </c>
      <c r="B339" s="11" t="s">
        <v>140</v>
      </c>
      <c r="C339" s="11" t="s">
        <v>137</v>
      </c>
      <c r="D339" s="11" t="s">
        <v>32</v>
      </c>
      <c r="E339" s="11" t="s">
        <v>312</v>
      </c>
      <c r="F339" s="187" t="s">
        <v>36</v>
      </c>
      <c r="G339" s="188"/>
      <c r="H339" s="12">
        <f>'Прил.5'!H515</f>
        <v>23.4</v>
      </c>
      <c r="I339" s="12">
        <f>'Прил.5'!I515</f>
        <v>23.4</v>
      </c>
      <c r="J339" s="110">
        <f t="shared" si="30"/>
        <v>100</v>
      </c>
      <c r="K339" s="18"/>
    </row>
    <row r="340" spans="1:11" ht="30.75">
      <c r="A340" s="20" t="s">
        <v>313</v>
      </c>
      <c r="B340" s="11" t="s">
        <v>140</v>
      </c>
      <c r="C340" s="11" t="s">
        <v>137</v>
      </c>
      <c r="D340" s="11" t="s">
        <v>32</v>
      </c>
      <c r="E340" s="11" t="s">
        <v>314</v>
      </c>
      <c r="F340" s="187"/>
      <c r="G340" s="188"/>
      <c r="H340" s="12">
        <f>H341</f>
        <v>6</v>
      </c>
      <c r="I340" s="12">
        <f>I341</f>
        <v>6</v>
      </c>
      <c r="J340" s="110">
        <f t="shared" si="30"/>
        <v>100</v>
      </c>
      <c r="K340" s="18"/>
    </row>
    <row r="341" spans="1:11" ht="46.5">
      <c r="A341" s="20" t="s">
        <v>33</v>
      </c>
      <c r="B341" s="11" t="s">
        <v>140</v>
      </c>
      <c r="C341" s="11" t="s">
        <v>137</v>
      </c>
      <c r="D341" s="11" t="s">
        <v>32</v>
      </c>
      <c r="E341" s="11" t="s">
        <v>314</v>
      </c>
      <c r="F341" s="187" t="s">
        <v>34</v>
      </c>
      <c r="G341" s="188"/>
      <c r="H341" s="12">
        <f>H342</f>
        <v>6</v>
      </c>
      <c r="I341" s="12">
        <f>I342</f>
        <v>6</v>
      </c>
      <c r="J341" s="110">
        <f t="shared" si="30"/>
        <v>100</v>
      </c>
      <c r="K341" s="18"/>
    </row>
    <row r="342" spans="1:11" ht="15">
      <c r="A342" s="20" t="s">
        <v>35</v>
      </c>
      <c r="B342" s="11" t="s">
        <v>140</v>
      </c>
      <c r="C342" s="11" t="s">
        <v>137</v>
      </c>
      <c r="D342" s="11" t="s">
        <v>32</v>
      </c>
      <c r="E342" s="11" t="s">
        <v>314</v>
      </c>
      <c r="F342" s="187" t="s">
        <v>36</v>
      </c>
      <c r="G342" s="188"/>
      <c r="H342" s="12">
        <f>'Прил.5'!H539</f>
        <v>6</v>
      </c>
      <c r="I342" s="12">
        <f>'Прил.5'!I539</f>
        <v>6</v>
      </c>
      <c r="J342" s="110">
        <f t="shared" si="30"/>
        <v>100</v>
      </c>
      <c r="K342" s="18"/>
    </row>
    <row r="343" spans="1:11" ht="46.5">
      <c r="A343" s="20" t="s">
        <v>359</v>
      </c>
      <c r="B343" s="11" t="s">
        <v>140</v>
      </c>
      <c r="C343" s="11" t="s">
        <v>137</v>
      </c>
      <c r="D343" s="11" t="s">
        <v>32</v>
      </c>
      <c r="E343" s="11" t="s">
        <v>360</v>
      </c>
      <c r="F343" s="187"/>
      <c r="G343" s="188"/>
      <c r="H343" s="12">
        <f>H344</f>
        <v>187.1</v>
      </c>
      <c r="I343" s="12">
        <f>I344</f>
        <v>154.3</v>
      </c>
      <c r="J343" s="110">
        <f t="shared" si="30"/>
        <v>82.46926777124534</v>
      </c>
      <c r="K343" s="18"/>
    </row>
    <row r="344" spans="1:11" ht="62.25">
      <c r="A344" s="20" t="s">
        <v>361</v>
      </c>
      <c r="B344" s="11" t="s">
        <v>140</v>
      </c>
      <c r="C344" s="11" t="s">
        <v>137</v>
      </c>
      <c r="D344" s="11" t="s">
        <v>32</v>
      </c>
      <c r="E344" s="11" t="s">
        <v>362</v>
      </c>
      <c r="F344" s="187"/>
      <c r="G344" s="188"/>
      <c r="H344" s="12">
        <f>H345+H348</f>
        <v>187.1</v>
      </c>
      <c r="I344" s="12">
        <f>I345+I348</f>
        <v>154.3</v>
      </c>
      <c r="J344" s="110">
        <f t="shared" si="30"/>
        <v>82.46926777124534</v>
      </c>
      <c r="K344" s="18"/>
    </row>
    <row r="345" spans="1:11" ht="30.75">
      <c r="A345" s="20" t="s">
        <v>363</v>
      </c>
      <c r="B345" s="11" t="s">
        <v>140</v>
      </c>
      <c r="C345" s="11" t="s">
        <v>137</v>
      </c>
      <c r="D345" s="11" t="s">
        <v>32</v>
      </c>
      <c r="E345" s="11" t="s">
        <v>364</v>
      </c>
      <c r="F345" s="187"/>
      <c r="G345" s="188"/>
      <c r="H345" s="12">
        <f>H346</f>
        <v>100</v>
      </c>
      <c r="I345" s="12">
        <f>I346</f>
        <v>100</v>
      </c>
      <c r="J345" s="110">
        <f t="shared" si="30"/>
        <v>100</v>
      </c>
      <c r="K345" s="18"/>
    </row>
    <row r="346" spans="1:11" ht="46.5">
      <c r="A346" s="20" t="s">
        <v>33</v>
      </c>
      <c r="B346" s="11" t="s">
        <v>140</v>
      </c>
      <c r="C346" s="11" t="s">
        <v>137</v>
      </c>
      <c r="D346" s="11" t="s">
        <v>32</v>
      </c>
      <c r="E346" s="11" t="s">
        <v>364</v>
      </c>
      <c r="F346" s="187" t="s">
        <v>34</v>
      </c>
      <c r="G346" s="188"/>
      <c r="H346" s="12">
        <f>H347</f>
        <v>100</v>
      </c>
      <c r="I346" s="12">
        <f>I347</f>
        <v>100</v>
      </c>
      <c r="J346" s="110">
        <f t="shared" si="30"/>
        <v>100</v>
      </c>
      <c r="K346" s="18"/>
    </row>
    <row r="347" spans="1:11" ht="15">
      <c r="A347" s="20" t="s">
        <v>35</v>
      </c>
      <c r="B347" s="11" t="s">
        <v>140</v>
      </c>
      <c r="C347" s="11" t="s">
        <v>137</v>
      </c>
      <c r="D347" s="11" t="s">
        <v>32</v>
      </c>
      <c r="E347" s="11" t="s">
        <v>364</v>
      </c>
      <c r="F347" s="187" t="s">
        <v>36</v>
      </c>
      <c r="G347" s="188"/>
      <c r="H347" s="12">
        <f>'Прил.5'!H631</f>
        <v>100</v>
      </c>
      <c r="I347" s="12">
        <f>'Прил.5'!I631</f>
        <v>100</v>
      </c>
      <c r="J347" s="110">
        <f t="shared" si="30"/>
        <v>100</v>
      </c>
      <c r="K347" s="18"/>
    </row>
    <row r="348" spans="1:11" ht="30.75">
      <c r="A348" s="20" t="s">
        <v>369</v>
      </c>
      <c r="B348" s="11" t="s">
        <v>140</v>
      </c>
      <c r="C348" s="11" t="s">
        <v>137</v>
      </c>
      <c r="D348" s="11" t="s">
        <v>32</v>
      </c>
      <c r="E348" s="11" t="s">
        <v>370</v>
      </c>
      <c r="F348" s="187"/>
      <c r="G348" s="188"/>
      <c r="H348" s="12">
        <f>H349</f>
        <v>87.1</v>
      </c>
      <c r="I348" s="12">
        <f>I349</f>
        <v>54.3</v>
      </c>
      <c r="J348" s="110">
        <f t="shared" si="30"/>
        <v>62.34213547646383</v>
      </c>
      <c r="K348" s="18"/>
    </row>
    <row r="349" spans="1:11" ht="46.5">
      <c r="A349" s="20" t="s">
        <v>33</v>
      </c>
      <c r="B349" s="11" t="s">
        <v>140</v>
      </c>
      <c r="C349" s="11" t="s">
        <v>137</v>
      </c>
      <c r="D349" s="11" t="s">
        <v>32</v>
      </c>
      <c r="E349" s="11" t="s">
        <v>370</v>
      </c>
      <c r="F349" s="187" t="s">
        <v>34</v>
      </c>
      <c r="G349" s="188"/>
      <c r="H349" s="12">
        <f>H350</f>
        <v>87.1</v>
      </c>
      <c r="I349" s="12">
        <f>I350</f>
        <v>54.3</v>
      </c>
      <c r="J349" s="110">
        <f t="shared" si="30"/>
        <v>62.34213547646383</v>
      </c>
      <c r="K349" s="18"/>
    </row>
    <row r="350" spans="1:11" ht="15">
      <c r="A350" s="20" t="s">
        <v>35</v>
      </c>
      <c r="B350" s="11" t="s">
        <v>140</v>
      </c>
      <c r="C350" s="11" t="s">
        <v>137</v>
      </c>
      <c r="D350" s="11" t="s">
        <v>32</v>
      </c>
      <c r="E350" s="11" t="s">
        <v>370</v>
      </c>
      <c r="F350" s="187" t="s">
        <v>36</v>
      </c>
      <c r="G350" s="188"/>
      <c r="H350" s="12">
        <f>'Прил.5'!H649</f>
        <v>87.1</v>
      </c>
      <c r="I350" s="12">
        <f>'Прил.5'!I649</f>
        <v>54.3</v>
      </c>
      <c r="J350" s="110">
        <f t="shared" si="30"/>
        <v>62.34213547646383</v>
      </c>
      <c r="K350" s="18"/>
    </row>
    <row r="351" spans="1:11" ht="15">
      <c r="A351" s="20" t="s">
        <v>499</v>
      </c>
      <c r="B351" s="11" t="s">
        <v>140</v>
      </c>
      <c r="C351" s="11" t="s">
        <v>137</v>
      </c>
      <c r="D351" s="11" t="s">
        <v>32</v>
      </c>
      <c r="E351" s="11" t="s">
        <v>500</v>
      </c>
      <c r="F351" s="187"/>
      <c r="G351" s="188"/>
      <c r="H351" s="12">
        <f>H352+H355+H358</f>
        <v>17812.100000000002</v>
      </c>
      <c r="I351" s="12">
        <f>I352+I355+I358</f>
        <v>17469.399999999998</v>
      </c>
      <c r="J351" s="110">
        <f t="shared" si="30"/>
        <v>98.07602697043019</v>
      </c>
      <c r="K351" s="18"/>
    </row>
    <row r="352" spans="1:11" ht="108.75">
      <c r="A352" s="20" t="s">
        <v>394</v>
      </c>
      <c r="B352" s="11" t="s">
        <v>140</v>
      </c>
      <c r="C352" s="11" t="s">
        <v>137</v>
      </c>
      <c r="D352" s="11" t="s">
        <v>32</v>
      </c>
      <c r="E352" s="11" t="s">
        <v>501</v>
      </c>
      <c r="F352" s="187"/>
      <c r="G352" s="188"/>
      <c r="H352" s="12">
        <f>H353</f>
        <v>811.5</v>
      </c>
      <c r="I352" s="12">
        <f>I353</f>
        <v>811.4</v>
      </c>
      <c r="J352" s="110">
        <f t="shared" si="30"/>
        <v>99.98767714109673</v>
      </c>
      <c r="K352" s="18"/>
    </row>
    <row r="353" spans="1:11" ht="46.5">
      <c r="A353" s="20" t="s">
        <v>33</v>
      </c>
      <c r="B353" s="11" t="s">
        <v>140</v>
      </c>
      <c r="C353" s="11" t="s">
        <v>137</v>
      </c>
      <c r="D353" s="11" t="s">
        <v>32</v>
      </c>
      <c r="E353" s="11" t="s">
        <v>501</v>
      </c>
      <c r="F353" s="187" t="s">
        <v>34</v>
      </c>
      <c r="G353" s="188"/>
      <c r="H353" s="12">
        <f>H354</f>
        <v>811.5</v>
      </c>
      <c r="I353" s="12">
        <f>I354</f>
        <v>811.4</v>
      </c>
      <c r="J353" s="110">
        <f t="shared" si="30"/>
        <v>99.98767714109673</v>
      </c>
      <c r="K353" s="18"/>
    </row>
    <row r="354" spans="1:11" ht="15">
      <c r="A354" s="20" t="s">
        <v>35</v>
      </c>
      <c r="B354" s="11" t="s">
        <v>140</v>
      </c>
      <c r="C354" s="11" t="s">
        <v>137</v>
      </c>
      <c r="D354" s="11" t="s">
        <v>32</v>
      </c>
      <c r="E354" s="11" t="s">
        <v>501</v>
      </c>
      <c r="F354" s="187" t="s">
        <v>36</v>
      </c>
      <c r="G354" s="188"/>
      <c r="H354" s="12">
        <v>811.5</v>
      </c>
      <c r="I354" s="12">
        <v>811.4</v>
      </c>
      <c r="J354" s="110">
        <f t="shared" si="30"/>
        <v>99.98767714109673</v>
      </c>
      <c r="K354" s="18"/>
    </row>
    <row r="355" spans="1:11" ht="15">
      <c r="A355" s="20" t="s">
        <v>405</v>
      </c>
      <c r="B355" s="11" t="s">
        <v>140</v>
      </c>
      <c r="C355" s="11" t="s">
        <v>137</v>
      </c>
      <c r="D355" s="11" t="s">
        <v>32</v>
      </c>
      <c r="E355" s="11" t="s">
        <v>502</v>
      </c>
      <c r="F355" s="187"/>
      <c r="G355" s="188"/>
      <c r="H355" s="12">
        <f>H356</f>
        <v>129.9</v>
      </c>
      <c r="I355" s="12">
        <f>I356</f>
        <v>100.9</v>
      </c>
      <c r="J355" s="110">
        <f t="shared" si="30"/>
        <v>77.67513471901462</v>
      </c>
      <c r="K355" s="18"/>
    </row>
    <row r="356" spans="1:11" ht="46.5">
      <c r="A356" s="20" t="s">
        <v>33</v>
      </c>
      <c r="B356" s="11" t="s">
        <v>140</v>
      </c>
      <c r="C356" s="11" t="s">
        <v>137</v>
      </c>
      <c r="D356" s="11" t="s">
        <v>32</v>
      </c>
      <c r="E356" s="11" t="s">
        <v>502</v>
      </c>
      <c r="F356" s="187" t="s">
        <v>34</v>
      </c>
      <c r="G356" s="188"/>
      <c r="H356" s="12">
        <f>H357</f>
        <v>129.9</v>
      </c>
      <c r="I356" s="12">
        <f>I357</f>
        <v>100.9</v>
      </c>
      <c r="J356" s="110">
        <f t="shared" si="30"/>
        <v>77.67513471901462</v>
      </c>
      <c r="K356" s="18"/>
    </row>
    <row r="357" spans="1:11" ht="15">
      <c r="A357" s="20" t="s">
        <v>35</v>
      </c>
      <c r="B357" s="11" t="s">
        <v>140</v>
      </c>
      <c r="C357" s="11" t="s">
        <v>137</v>
      </c>
      <c r="D357" s="11" t="s">
        <v>32</v>
      </c>
      <c r="E357" s="11" t="s">
        <v>502</v>
      </c>
      <c r="F357" s="187" t="s">
        <v>36</v>
      </c>
      <c r="G357" s="188"/>
      <c r="H357" s="12">
        <v>129.9</v>
      </c>
      <c r="I357" s="12">
        <v>100.9</v>
      </c>
      <c r="J357" s="110">
        <f t="shared" si="30"/>
        <v>77.67513471901462</v>
      </c>
      <c r="K357" s="18"/>
    </row>
    <row r="358" spans="1:11" ht="46.5">
      <c r="A358" s="20" t="s">
        <v>481</v>
      </c>
      <c r="B358" s="11" t="s">
        <v>140</v>
      </c>
      <c r="C358" s="11" t="s">
        <v>137</v>
      </c>
      <c r="D358" s="11" t="s">
        <v>32</v>
      </c>
      <c r="E358" s="11" t="s">
        <v>503</v>
      </c>
      <c r="F358" s="187"/>
      <c r="G358" s="188"/>
      <c r="H358" s="12">
        <f>H359</f>
        <v>16870.7</v>
      </c>
      <c r="I358" s="12">
        <f>I359</f>
        <v>16557.1</v>
      </c>
      <c r="J358" s="110">
        <f t="shared" si="30"/>
        <v>98.141155968632</v>
      </c>
      <c r="K358" s="18"/>
    </row>
    <row r="359" spans="1:11" ht="46.5">
      <c r="A359" s="20" t="s">
        <v>33</v>
      </c>
      <c r="B359" s="11" t="s">
        <v>140</v>
      </c>
      <c r="C359" s="11" t="s">
        <v>137</v>
      </c>
      <c r="D359" s="11" t="s">
        <v>32</v>
      </c>
      <c r="E359" s="11" t="s">
        <v>503</v>
      </c>
      <c r="F359" s="187" t="s">
        <v>34</v>
      </c>
      <c r="G359" s="188"/>
      <c r="H359" s="12">
        <f>H360</f>
        <v>16870.7</v>
      </c>
      <c r="I359" s="12">
        <f>I360</f>
        <v>16557.1</v>
      </c>
      <c r="J359" s="110">
        <f t="shared" si="30"/>
        <v>98.141155968632</v>
      </c>
      <c r="K359" s="18"/>
    </row>
    <row r="360" spans="1:11" ht="15">
      <c r="A360" s="20" t="s">
        <v>35</v>
      </c>
      <c r="B360" s="11" t="s">
        <v>140</v>
      </c>
      <c r="C360" s="11" t="s">
        <v>137</v>
      </c>
      <c r="D360" s="11" t="s">
        <v>32</v>
      </c>
      <c r="E360" s="11" t="s">
        <v>503</v>
      </c>
      <c r="F360" s="187" t="s">
        <v>36</v>
      </c>
      <c r="G360" s="188"/>
      <c r="H360" s="12">
        <v>16870.7</v>
      </c>
      <c r="I360" s="12">
        <v>16557.1</v>
      </c>
      <c r="J360" s="110">
        <f t="shared" si="30"/>
        <v>98.141155968632</v>
      </c>
      <c r="K360" s="18"/>
    </row>
    <row r="361" spans="1:11" ht="15">
      <c r="A361" s="20" t="s">
        <v>138</v>
      </c>
      <c r="B361" s="11" t="s">
        <v>140</v>
      </c>
      <c r="C361" s="11" t="s">
        <v>137</v>
      </c>
      <c r="D361" s="11" t="s">
        <v>123</v>
      </c>
      <c r="E361" s="11"/>
      <c r="F361" s="187"/>
      <c r="G361" s="188"/>
      <c r="H361" s="12">
        <f>H362+H386+H394+H411+H422</f>
        <v>272887.89999999997</v>
      </c>
      <c r="I361" s="12">
        <f>I362+I386+I394+I411+I422</f>
        <v>260236.2</v>
      </c>
      <c r="J361" s="110">
        <f t="shared" si="30"/>
        <v>95.36377391595599</v>
      </c>
      <c r="K361" s="18"/>
    </row>
    <row r="362" spans="1:11" ht="30.75">
      <c r="A362" s="20" t="s">
        <v>130</v>
      </c>
      <c r="B362" s="11" t="s">
        <v>140</v>
      </c>
      <c r="C362" s="11" t="s">
        <v>137</v>
      </c>
      <c r="D362" s="11" t="s">
        <v>123</v>
      </c>
      <c r="E362" s="11" t="s">
        <v>131</v>
      </c>
      <c r="F362" s="187"/>
      <c r="G362" s="188"/>
      <c r="H362" s="12">
        <f>H363+H370+H374+H378+H382</f>
        <v>213088.49999999997</v>
      </c>
      <c r="I362" s="12">
        <f>I363+I370+I374+I378+I382</f>
        <v>206292.1</v>
      </c>
      <c r="J362" s="110">
        <f t="shared" si="30"/>
        <v>96.81052708147087</v>
      </c>
      <c r="K362" s="18"/>
    </row>
    <row r="363" spans="1:11" ht="30.75">
      <c r="A363" s="20" t="s">
        <v>132</v>
      </c>
      <c r="B363" s="11" t="s">
        <v>140</v>
      </c>
      <c r="C363" s="11" t="s">
        <v>137</v>
      </c>
      <c r="D363" s="11" t="s">
        <v>123</v>
      </c>
      <c r="E363" s="11" t="s">
        <v>133</v>
      </c>
      <c r="F363" s="187"/>
      <c r="G363" s="188"/>
      <c r="H363" s="12">
        <f>H364+H367</f>
        <v>17186.6</v>
      </c>
      <c r="I363" s="12">
        <f>I364+I367</f>
        <v>17173.1</v>
      </c>
      <c r="J363" s="110">
        <f t="shared" si="30"/>
        <v>99.92145043231353</v>
      </c>
      <c r="K363" s="18"/>
    </row>
    <row r="364" spans="1:11" ht="46.5">
      <c r="A364" s="20" t="s">
        <v>134</v>
      </c>
      <c r="B364" s="11" t="s">
        <v>140</v>
      </c>
      <c r="C364" s="11" t="s">
        <v>137</v>
      </c>
      <c r="D364" s="11" t="s">
        <v>123</v>
      </c>
      <c r="E364" s="11" t="s">
        <v>135</v>
      </c>
      <c r="F364" s="187"/>
      <c r="G364" s="188"/>
      <c r="H364" s="12">
        <f>H365</f>
        <v>7287</v>
      </c>
      <c r="I364" s="12">
        <f>I365</f>
        <v>7274.3</v>
      </c>
      <c r="J364" s="110">
        <f t="shared" si="30"/>
        <v>99.825717030328</v>
      </c>
      <c r="K364" s="18"/>
    </row>
    <row r="365" spans="1:11" ht="46.5">
      <c r="A365" s="20" t="s">
        <v>33</v>
      </c>
      <c r="B365" s="11" t="s">
        <v>140</v>
      </c>
      <c r="C365" s="11" t="s">
        <v>137</v>
      </c>
      <c r="D365" s="11" t="s">
        <v>123</v>
      </c>
      <c r="E365" s="11" t="s">
        <v>135</v>
      </c>
      <c r="F365" s="187" t="s">
        <v>34</v>
      </c>
      <c r="G365" s="188"/>
      <c r="H365" s="12">
        <f>H366</f>
        <v>7287</v>
      </c>
      <c r="I365" s="12">
        <f>I366</f>
        <v>7274.3</v>
      </c>
      <c r="J365" s="110">
        <f t="shared" si="30"/>
        <v>99.825717030328</v>
      </c>
      <c r="K365" s="18"/>
    </row>
    <row r="366" spans="1:11" ht="15">
      <c r="A366" s="20" t="s">
        <v>35</v>
      </c>
      <c r="B366" s="11" t="s">
        <v>140</v>
      </c>
      <c r="C366" s="11" t="s">
        <v>137</v>
      </c>
      <c r="D366" s="11" t="s">
        <v>123</v>
      </c>
      <c r="E366" s="11" t="s">
        <v>135</v>
      </c>
      <c r="F366" s="187" t="s">
        <v>36</v>
      </c>
      <c r="G366" s="188"/>
      <c r="H366" s="12">
        <f>'Прил.5'!H147</f>
        <v>7287</v>
      </c>
      <c r="I366" s="12">
        <f>'Прил.5'!I147</f>
        <v>7274.3</v>
      </c>
      <c r="J366" s="110">
        <f t="shared" si="30"/>
        <v>99.825717030328</v>
      </c>
      <c r="K366" s="18"/>
    </row>
    <row r="367" spans="1:11" ht="108.75">
      <c r="A367" s="20" t="s">
        <v>141</v>
      </c>
      <c r="B367" s="11" t="s">
        <v>140</v>
      </c>
      <c r="C367" s="11" t="s">
        <v>137</v>
      </c>
      <c r="D367" s="11" t="s">
        <v>123</v>
      </c>
      <c r="E367" s="11" t="s">
        <v>142</v>
      </c>
      <c r="F367" s="187"/>
      <c r="G367" s="188"/>
      <c r="H367" s="12">
        <f>H368</f>
        <v>9899.6</v>
      </c>
      <c r="I367" s="12">
        <f>I368</f>
        <v>9898.8</v>
      </c>
      <c r="J367" s="110">
        <f t="shared" si="30"/>
        <v>99.99191886540869</v>
      </c>
      <c r="K367" s="18"/>
    </row>
    <row r="368" spans="1:11" ht="46.5">
      <c r="A368" s="20" t="s">
        <v>33</v>
      </c>
      <c r="B368" s="11" t="s">
        <v>140</v>
      </c>
      <c r="C368" s="11" t="s">
        <v>137</v>
      </c>
      <c r="D368" s="11" t="s">
        <v>123</v>
      </c>
      <c r="E368" s="11" t="s">
        <v>142</v>
      </c>
      <c r="F368" s="187" t="s">
        <v>34</v>
      </c>
      <c r="G368" s="188"/>
      <c r="H368" s="12">
        <f>H369</f>
        <v>9899.6</v>
      </c>
      <c r="I368" s="12">
        <f>I369</f>
        <v>9898.8</v>
      </c>
      <c r="J368" s="110">
        <f t="shared" si="30"/>
        <v>99.99191886540869</v>
      </c>
      <c r="K368" s="18"/>
    </row>
    <row r="369" spans="1:11" ht="15">
      <c r="A369" s="20" t="s">
        <v>35</v>
      </c>
      <c r="B369" s="11" t="s">
        <v>140</v>
      </c>
      <c r="C369" s="11" t="s">
        <v>137</v>
      </c>
      <c r="D369" s="11" t="s">
        <v>123</v>
      </c>
      <c r="E369" s="11" t="s">
        <v>142</v>
      </c>
      <c r="F369" s="187" t="s">
        <v>36</v>
      </c>
      <c r="G369" s="188"/>
      <c r="H369" s="12">
        <f>'Прил.5'!H153</f>
        <v>9899.6</v>
      </c>
      <c r="I369" s="12">
        <f>'Прил.5'!I153</f>
        <v>9898.8</v>
      </c>
      <c r="J369" s="110">
        <f t="shared" si="30"/>
        <v>99.99191886540869</v>
      </c>
      <c r="K369" s="18"/>
    </row>
    <row r="370" spans="1:11" ht="46.5">
      <c r="A370" s="20" t="s">
        <v>158</v>
      </c>
      <c r="B370" s="11" t="s">
        <v>140</v>
      </c>
      <c r="C370" s="11" t="s">
        <v>137</v>
      </c>
      <c r="D370" s="11" t="s">
        <v>123</v>
      </c>
      <c r="E370" s="11" t="s">
        <v>159</v>
      </c>
      <c r="F370" s="187"/>
      <c r="G370" s="188"/>
      <c r="H370" s="12">
        <f aca="true" t="shared" si="31" ref="H370:I372">H371</f>
        <v>188116.8</v>
      </c>
      <c r="I370" s="12">
        <f t="shared" si="31"/>
        <v>181345.5</v>
      </c>
      <c r="J370" s="110">
        <f t="shared" si="30"/>
        <v>96.40048097777552</v>
      </c>
      <c r="K370" s="18"/>
    </row>
    <row r="371" spans="1:11" ht="15">
      <c r="A371" s="20" t="s">
        <v>48</v>
      </c>
      <c r="B371" s="11" t="s">
        <v>140</v>
      </c>
      <c r="C371" s="11" t="s">
        <v>137</v>
      </c>
      <c r="D371" s="11" t="s">
        <v>123</v>
      </c>
      <c r="E371" s="11" t="s">
        <v>160</v>
      </c>
      <c r="F371" s="187"/>
      <c r="G371" s="188"/>
      <c r="H371" s="12">
        <f t="shared" si="31"/>
        <v>188116.8</v>
      </c>
      <c r="I371" s="12">
        <f t="shared" si="31"/>
        <v>181345.5</v>
      </c>
      <c r="J371" s="110">
        <f t="shared" si="30"/>
        <v>96.40048097777552</v>
      </c>
      <c r="K371" s="18"/>
    </row>
    <row r="372" spans="1:11" ht="46.5">
      <c r="A372" s="20" t="s">
        <v>33</v>
      </c>
      <c r="B372" s="11" t="s">
        <v>140</v>
      </c>
      <c r="C372" s="11" t="s">
        <v>137</v>
      </c>
      <c r="D372" s="11" t="s">
        <v>123</v>
      </c>
      <c r="E372" s="11" t="s">
        <v>160</v>
      </c>
      <c r="F372" s="187" t="s">
        <v>34</v>
      </c>
      <c r="G372" s="188"/>
      <c r="H372" s="12">
        <f t="shared" si="31"/>
        <v>188116.8</v>
      </c>
      <c r="I372" s="12">
        <f t="shared" si="31"/>
        <v>181345.5</v>
      </c>
      <c r="J372" s="110">
        <f t="shared" si="30"/>
        <v>96.40048097777552</v>
      </c>
      <c r="K372" s="18"/>
    </row>
    <row r="373" spans="1:11" ht="15">
      <c r="A373" s="20" t="s">
        <v>35</v>
      </c>
      <c r="B373" s="11" t="s">
        <v>140</v>
      </c>
      <c r="C373" s="11" t="s">
        <v>137</v>
      </c>
      <c r="D373" s="11" t="s">
        <v>123</v>
      </c>
      <c r="E373" s="11" t="s">
        <v>160</v>
      </c>
      <c r="F373" s="187" t="s">
        <v>36</v>
      </c>
      <c r="G373" s="188"/>
      <c r="H373" s="12">
        <f>'Прил.5'!H190</f>
        <v>188116.8</v>
      </c>
      <c r="I373" s="12">
        <f>'Прил.5'!I190</f>
        <v>181345.5</v>
      </c>
      <c r="J373" s="110">
        <f t="shared" si="30"/>
        <v>96.40048097777552</v>
      </c>
      <c r="K373" s="18"/>
    </row>
    <row r="374" spans="1:11" ht="78">
      <c r="A374" s="20" t="s">
        <v>168</v>
      </c>
      <c r="B374" s="11" t="s">
        <v>140</v>
      </c>
      <c r="C374" s="11" t="s">
        <v>137</v>
      </c>
      <c r="D374" s="11" t="s">
        <v>123</v>
      </c>
      <c r="E374" s="11" t="s">
        <v>169</v>
      </c>
      <c r="F374" s="187"/>
      <c r="G374" s="188"/>
      <c r="H374" s="12">
        <f aca="true" t="shared" si="32" ref="H374:I376">H375</f>
        <v>2319.3</v>
      </c>
      <c r="I374" s="12">
        <f t="shared" si="32"/>
        <v>2319.2</v>
      </c>
      <c r="J374" s="110">
        <f t="shared" si="30"/>
        <v>99.9956883542448</v>
      </c>
      <c r="K374" s="18"/>
    </row>
    <row r="375" spans="1:11" ht="140.25">
      <c r="A375" s="20" t="s">
        <v>170</v>
      </c>
      <c r="B375" s="11" t="s">
        <v>140</v>
      </c>
      <c r="C375" s="11" t="s">
        <v>137</v>
      </c>
      <c r="D375" s="11" t="s">
        <v>123</v>
      </c>
      <c r="E375" s="11" t="s">
        <v>171</v>
      </c>
      <c r="F375" s="187"/>
      <c r="G375" s="188"/>
      <c r="H375" s="12">
        <f t="shared" si="32"/>
        <v>2319.3</v>
      </c>
      <c r="I375" s="12">
        <f t="shared" si="32"/>
        <v>2319.2</v>
      </c>
      <c r="J375" s="110">
        <f t="shared" si="30"/>
        <v>99.9956883542448</v>
      </c>
      <c r="K375" s="18"/>
    </row>
    <row r="376" spans="1:11" ht="46.5">
      <c r="A376" s="20" t="s">
        <v>33</v>
      </c>
      <c r="B376" s="11" t="s">
        <v>140</v>
      </c>
      <c r="C376" s="11" t="s">
        <v>137</v>
      </c>
      <c r="D376" s="11" t="s">
        <v>123</v>
      </c>
      <c r="E376" s="11" t="s">
        <v>171</v>
      </c>
      <c r="F376" s="187" t="s">
        <v>34</v>
      </c>
      <c r="G376" s="188"/>
      <c r="H376" s="12">
        <f t="shared" si="32"/>
        <v>2319.3</v>
      </c>
      <c r="I376" s="12">
        <f t="shared" si="32"/>
        <v>2319.2</v>
      </c>
      <c r="J376" s="110">
        <f t="shared" si="30"/>
        <v>99.9956883542448</v>
      </c>
      <c r="K376" s="18"/>
    </row>
    <row r="377" spans="1:11" ht="15">
      <c r="A377" s="20" t="s">
        <v>35</v>
      </c>
      <c r="B377" s="11" t="s">
        <v>140</v>
      </c>
      <c r="C377" s="11" t="s">
        <v>137</v>
      </c>
      <c r="D377" s="11" t="s">
        <v>123</v>
      </c>
      <c r="E377" s="11" t="s">
        <v>171</v>
      </c>
      <c r="F377" s="187" t="s">
        <v>36</v>
      </c>
      <c r="G377" s="188"/>
      <c r="H377" s="12">
        <f>'Прил.5'!H215</f>
        <v>2319.3</v>
      </c>
      <c r="I377" s="12">
        <f>'Прил.5'!I215</f>
        <v>2319.2</v>
      </c>
      <c r="J377" s="110">
        <f t="shared" si="30"/>
        <v>99.9956883542448</v>
      </c>
      <c r="K377" s="18"/>
    </row>
    <row r="378" spans="1:11" ht="78">
      <c r="A378" s="20" t="s">
        <v>172</v>
      </c>
      <c r="B378" s="11" t="s">
        <v>140</v>
      </c>
      <c r="C378" s="11" t="s">
        <v>137</v>
      </c>
      <c r="D378" s="11" t="s">
        <v>123</v>
      </c>
      <c r="E378" s="11" t="s">
        <v>173</v>
      </c>
      <c r="F378" s="187"/>
      <c r="G378" s="188"/>
      <c r="H378" s="12">
        <f aca="true" t="shared" si="33" ref="H378:I380">H379</f>
        <v>5346.8</v>
      </c>
      <c r="I378" s="12">
        <f t="shared" si="33"/>
        <v>5346.8</v>
      </c>
      <c r="J378" s="110">
        <f t="shared" si="30"/>
        <v>100</v>
      </c>
      <c r="K378" s="18"/>
    </row>
    <row r="379" spans="1:11" ht="78">
      <c r="A379" s="20" t="s">
        <v>174</v>
      </c>
      <c r="B379" s="11" t="s">
        <v>140</v>
      </c>
      <c r="C379" s="11" t="s">
        <v>137</v>
      </c>
      <c r="D379" s="11" t="s">
        <v>123</v>
      </c>
      <c r="E379" s="11" t="s">
        <v>175</v>
      </c>
      <c r="F379" s="187"/>
      <c r="G379" s="188"/>
      <c r="H379" s="12">
        <f t="shared" si="33"/>
        <v>5346.8</v>
      </c>
      <c r="I379" s="12">
        <f t="shared" si="33"/>
        <v>5346.8</v>
      </c>
      <c r="J379" s="110">
        <f t="shared" si="30"/>
        <v>100</v>
      </c>
      <c r="K379" s="18"/>
    </row>
    <row r="380" spans="1:11" ht="46.5">
      <c r="A380" s="20" t="s">
        <v>33</v>
      </c>
      <c r="B380" s="11" t="s">
        <v>140</v>
      </c>
      <c r="C380" s="11" t="s">
        <v>137</v>
      </c>
      <c r="D380" s="11" t="s">
        <v>123</v>
      </c>
      <c r="E380" s="11" t="s">
        <v>175</v>
      </c>
      <c r="F380" s="187" t="s">
        <v>34</v>
      </c>
      <c r="G380" s="188"/>
      <c r="H380" s="12">
        <f t="shared" si="33"/>
        <v>5346.8</v>
      </c>
      <c r="I380" s="12">
        <f t="shared" si="33"/>
        <v>5346.8</v>
      </c>
      <c r="J380" s="110">
        <f t="shared" si="30"/>
        <v>100</v>
      </c>
      <c r="K380" s="18"/>
    </row>
    <row r="381" spans="1:11" ht="15">
      <c r="A381" s="20" t="s">
        <v>35</v>
      </c>
      <c r="B381" s="11" t="s">
        <v>140</v>
      </c>
      <c r="C381" s="11" t="s">
        <v>137</v>
      </c>
      <c r="D381" s="11" t="s">
        <v>123</v>
      </c>
      <c r="E381" s="11" t="s">
        <v>175</v>
      </c>
      <c r="F381" s="187" t="s">
        <v>36</v>
      </c>
      <c r="G381" s="188"/>
      <c r="H381" s="12">
        <f>'Прил.5'!H222</f>
        <v>5346.8</v>
      </c>
      <c r="I381" s="12">
        <f>'Прил.5'!I222</f>
        <v>5346.8</v>
      </c>
      <c r="J381" s="110">
        <f t="shared" si="30"/>
        <v>100</v>
      </c>
      <c r="K381" s="18"/>
    </row>
    <row r="382" spans="1:11" ht="93">
      <c r="A382" s="20" t="s">
        <v>176</v>
      </c>
      <c r="B382" s="11" t="s">
        <v>140</v>
      </c>
      <c r="C382" s="11" t="s">
        <v>137</v>
      </c>
      <c r="D382" s="11" t="s">
        <v>123</v>
      </c>
      <c r="E382" s="11" t="s">
        <v>177</v>
      </c>
      <c r="F382" s="187"/>
      <c r="G382" s="188"/>
      <c r="H382" s="12">
        <f aca="true" t="shared" si="34" ref="H382:I384">H383</f>
        <v>119</v>
      </c>
      <c r="I382" s="12">
        <f t="shared" si="34"/>
        <v>107.5</v>
      </c>
      <c r="J382" s="110">
        <f t="shared" si="30"/>
        <v>90.33613445378151</v>
      </c>
      <c r="K382" s="18"/>
    </row>
    <row r="383" spans="1:11" ht="78">
      <c r="A383" s="20" t="s">
        <v>178</v>
      </c>
      <c r="B383" s="11" t="s">
        <v>140</v>
      </c>
      <c r="C383" s="11" t="s">
        <v>137</v>
      </c>
      <c r="D383" s="11" t="s">
        <v>123</v>
      </c>
      <c r="E383" s="11" t="s">
        <v>179</v>
      </c>
      <c r="F383" s="187"/>
      <c r="G383" s="188"/>
      <c r="H383" s="12">
        <f t="shared" si="34"/>
        <v>119</v>
      </c>
      <c r="I383" s="12">
        <f t="shared" si="34"/>
        <v>107.5</v>
      </c>
      <c r="J383" s="110">
        <f t="shared" si="30"/>
        <v>90.33613445378151</v>
      </c>
      <c r="K383" s="18"/>
    </row>
    <row r="384" spans="1:11" ht="46.5">
      <c r="A384" s="20" t="s">
        <v>33</v>
      </c>
      <c r="B384" s="11" t="s">
        <v>140</v>
      </c>
      <c r="C384" s="11" t="s">
        <v>137</v>
      </c>
      <c r="D384" s="11" t="s">
        <v>123</v>
      </c>
      <c r="E384" s="11" t="s">
        <v>179</v>
      </c>
      <c r="F384" s="187" t="s">
        <v>34</v>
      </c>
      <c r="G384" s="188"/>
      <c r="H384" s="12">
        <f t="shared" si="34"/>
        <v>119</v>
      </c>
      <c r="I384" s="12">
        <f t="shared" si="34"/>
        <v>107.5</v>
      </c>
      <c r="J384" s="110">
        <f t="shared" si="30"/>
        <v>90.33613445378151</v>
      </c>
      <c r="K384" s="18"/>
    </row>
    <row r="385" spans="1:11" ht="15">
      <c r="A385" s="20" t="s">
        <v>35</v>
      </c>
      <c r="B385" s="11" t="s">
        <v>140</v>
      </c>
      <c r="C385" s="11" t="s">
        <v>137</v>
      </c>
      <c r="D385" s="11" t="s">
        <v>123</v>
      </c>
      <c r="E385" s="11" t="s">
        <v>179</v>
      </c>
      <c r="F385" s="187" t="s">
        <v>36</v>
      </c>
      <c r="G385" s="188"/>
      <c r="H385" s="12">
        <f>'Прил.5'!H229</f>
        <v>119</v>
      </c>
      <c r="I385" s="12">
        <f>'Прил.5'!I229</f>
        <v>107.5</v>
      </c>
      <c r="J385" s="110">
        <f t="shared" si="30"/>
        <v>90.33613445378151</v>
      </c>
      <c r="K385" s="18"/>
    </row>
    <row r="386" spans="1:11" ht="62.25">
      <c r="A386" s="20" t="s">
        <v>215</v>
      </c>
      <c r="B386" s="11" t="s">
        <v>140</v>
      </c>
      <c r="C386" s="11" t="s">
        <v>137</v>
      </c>
      <c r="D386" s="11" t="s">
        <v>123</v>
      </c>
      <c r="E386" s="11" t="s">
        <v>216</v>
      </c>
      <c r="F386" s="187"/>
      <c r="G386" s="188"/>
      <c r="H386" s="12">
        <f>H387</f>
        <v>683.1</v>
      </c>
      <c r="I386" s="12">
        <f>I387</f>
        <v>640.1</v>
      </c>
      <c r="J386" s="110">
        <f t="shared" si="30"/>
        <v>93.70516761821109</v>
      </c>
      <c r="K386" s="18"/>
    </row>
    <row r="387" spans="1:11" ht="62.25">
      <c r="A387" s="20" t="s">
        <v>217</v>
      </c>
      <c r="B387" s="11" t="s">
        <v>140</v>
      </c>
      <c r="C387" s="11" t="s">
        <v>137</v>
      </c>
      <c r="D387" s="11" t="s">
        <v>123</v>
      </c>
      <c r="E387" s="11" t="s">
        <v>218</v>
      </c>
      <c r="F387" s="187"/>
      <c r="G387" s="188"/>
      <c r="H387" s="12">
        <f>H388+H391</f>
        <v>683.1</v>
      </c>
      <c r="I387" s="12">
        <f>I388+I391</f>
        <v>640.1</v>
      </c>
      <c r="J387" s="110">
        <f t="shared" si="30"/>
        <v>93.70516761821109</v>
      </c>
      <c r="K387" s="18"/>
    </row>
    <row r="388" spans="1:11" ht="30.75">
      <c r="A388" s="20" t="s">
        <v>219</v>
      </c>
      <c r="B388" s="11" t="s">
        <v>140</v>
      </c>
      <c r="C388" s="11" t="s">
        <v>137</v>
      </c>
      <c r="D388" s="11" t="s">
        <v>123</v>
      </c>
      <c r="E388" s="11" t="s">
        <v>220</v>
      </c>
      <c r="F388" s="187"/>
      <c r="G388" s="188"/>
      <c r="H388" s="12">
        <f>H389</f>
        <v>383.1</v>
      </c>
      <c r="I388" s="12">
        <f>I389</f>
        <v>340.1</v>
      </c>
      <c r="J388" s="110">
        <f t="shared" si="30"/>
        <v>88.77577655964501</v>
      </c>
      <c r="K388" s="18"/>
    </row>
    <row r="389" spans="1:11" ht="46.5">
      <c r="A389" s="20" t="s">
        <v>33</v>
      </c>
      <c r="B389" s="11" t="s">
        <v>140</v>
      </c>
      <c r="C389" s="11" t="s">
        <v>137</v>
      </c>
      <c r="D389" s="11" t="s">
        <v>123</v>
      </c>
      <c r="E389" s="11" t="s">
        <v>220</v>
      </c>
      <c r="F389" s="187" t="s">
        <v>34</v>
      </c>
      <c r="G389" s="188"/>
      <c r="H389" s="12">
        <f>H390</f>
        <v>383.1</v>
      </c>
      <c r="I389" s="12">
        <f>I390</f>
        <v>340.1</v>
      </c>
      <c r="J389" s="110">
        <f t="shared" si="30"/>
        <v>88.77577655964501</v>
      </c>
      <c r="K389" s="18"/>
    </row>
    <row r="390" spans="1:11" ht="15">
      <c r="A390" s="20" t="s">
        <v>35</v>
      </c>
      <c r="B390" s="11" t="s">
        <v>140</v>
      </c>
      <c r="C390" s="11" t="s">
        <v>137</v>
      </c>
      <c r="D390" s="11" t="s">
        <v>123</v>
      </c>
      <c r="E390" s="11" t="s">
        <v>220</v>
      </c>
      <c r="F390" s="187" t="s">
        <v>36</v>
      </c>
      <c r="G390" s="188"/>
      <c r="H390" s="12">
        <f>'Прил.5'!H287</f>
        <v>383.1</v>
      </c>
      <c r="I390" s="12">
        <f>'Прил.5'!I287</f>
        <v>340.1</v>
      </c>
      <c r="J390" s="110">
        <f t="shared" si="30"/>
        <v>88.77577655964501</v>
      </c>
      <c r="K390" s="18"/>
    </row>
    <row r="391" spans="1:11" ht="15">
      <c r="A391" s="20" t="s">
        <v>221</v>
      </c>
      <c r="B391" s="11" t="s">
        <v>140</v>
      </c>
      <c r="C391" s="11" t="s">
        <v>137</v>
      </c>
      <c r="D391" s="11" t="s">
        <v>123</v>
      </c>
      <c r="E391" s="11" t="s">
        <v>222</v>
      </c>
      <c r="F391" s="187"/>
      <c r="G391" s="188"/>
      <c r="H391" s="12">
        <f>H392</f>
        <v>300</v>
      </c>
      <c r="I391" s="12">
        <f>I392</f>
        <v>300</v>
      </c>
      <c r="J391" s="110">
        <f t="shared" si="30"/>
        <v>100</v>
      </c>
      <c r="K391" s="18"/>
    </row>
    <row r="392" spans="1:11" ht="46.5">
      <c r="A392" s="20" t="s">
        <v>33</v>
      </c>
      <c r="B392" s="11" t="s">
        <v>140</v>
      </c>
      <c r="C392" s="11" t="s">
        <v>137</v>
      </c>
      <c r="D392" s="11" t="s">
        <v>123</v>
      </c>
      <c r="E392" s="11" t="s">
        <v>222</v>
      </c>
      <c r="F392" s="187" t="s">
        <v>34</v>
      </c>
      <c r="G392" s="188"/>
      <c r="H392" s="12">
        <f>H393</f>
        <v>300</v>
      </c>
      <c r="I392" s="12">
        <f>I393</f>
        <v>300</v>
      </c>
      <c r="J392" s="110">
        <f t="shared" si="30"/>
        <v>100</v>
      </c>
      <c r="K392" s="18"/>
    </row>
    <row r="393" spans="1:11" ht="15">
      <c r="A393" s="20" t="s">
        <v>35</v>
      </c>
      <c r="B393" s="11" t="s">
        <v>140</v>
      </c>
      <c r="C393" s="11" t="s">
        <v>137</v>
      </c>
      <c r="D393" s="11" t="s">
        <v>123</v>
      </c>
      <c r="E393" s="11" t="s">
        <v>222</v>
      </c>
      <c r="F393" s="187" t="s">
        <v>36</v>
      </c>
      <c r="G393" s="188"/>
      <c r="H393" s="12">
        <f>'Прил.5'!H297</f>
        <v>300</v>
      </c>
      <c r="I393" s="12">
        <f>'Прил.5'!I297</f>
        <v>300</v>
      </c>
      <c r="J393" s="110">
        <f t="shared" si="30"/>
        <v>100</v>
      </c>
      <c r="K393" s="18"/>
    </row>
    <row r="394" spans="1:11" ht="30.75">
      <c r="A394" s="20" t="s">
        <v>299</v>
      </c>
      <c r="B394" s="11" t="s">
        <v>140</v>
      </c>
      <c r="C394" s="11" t="s">
        <v>137</v>
      </c>
      <c r="D394" s="11" t="s">
        <v>123</v>
      </c>
      <c r="E394" s="11" t="s">
        <v>300</v>
      </c>
      <c r="F394" s="187"/>
      <c r="G394" s="188"/>
      <c r="H394" s="12">
        <f>H395</f>
        <v>1011</v>
      </c>
      <c r="I394" s="12">
        <f>I395</f>
        <v>882.8</v>
      </c>
      <c r="J394" s="110">
        <f aca="true" t="shared" si="35" ref="J394:J457">I394/H394*100</f>
        <v>87.31948565776459</v>
      </c>
      <c r="K394" s="18"/>
    </row>
    <row r="395" spans="1:11" ht="62.25">
      <c r="A395" s="20" t="s">
        <v>301</v>
      </c>
      <c r="B395" s="11" t="s">
        <v>140</v>
      </c>
      <c r="C395" s="11" t="s">
        <v>137</v>
      </c>
      <c r="D395" s="11" t="s">
        <v>123</v>
      </c>
      <c r="E395" s="11" t="s">
        <v>302</v>
      </c>
      <c r="F395" s="187"/>
      <c r="G395" s="188"/>
      <c r="H395" s="12">
        <f>H396+H399+H402+H405+H408</f>
        <v>1011</v>
      </c>
      <c r="I395" s="12">
        <f>I396+I399+I402+I405+I408</f>
        <v>882.8</v>
      </c>
      <c r="J395" s="110">
        <f t="shared" si="35"/>
        <v>87.31948565776459</v>
      </c>
      <c r="K395" s="18"/>
    </row>
    <row r="396" spans="1:11" ht="78">
      <c r="A396" s="20" t="s">
        <v>303</v>
      </c>
      <c r="B396" s="11" t="s">
        <v>140</v>
      </c>
      <c r="C396" s="11" t="s">
        <v>137</v>
      </c>
      <c r="D396" s="11" t="s">
        <v>123</v>
      </c>
      <c r="E396" s="11" t="s">
        <v>304</v>
      </c>
      <c r="F396" s="187"/>
      <c r="G396" s="188"/>
      <c r="H396" s="12">
        <f>H397</f>
        <v>742.8</v>
      </c>
      <c r="I396" s="12">
        <f>I397</f>
        <v>620.8</v>
      </c>
      <c r="J396" s="110">
        <f t="shared" si="35"/>
        <v>83.57565966612816</v>
      </c>
      <c r="K396" s="18"/>
    </row>
    <row r="397" spans="1:11" ht="46.5">
      <c r="A397" s="20" t="s">
        <v>33</v>
      </c>
      <c r="B397" s="11" t="s">
        <v>140</v>
      </c>
      <c r="C397" s="11" t="s">
        <v>137</v>
      </c>
      <c r="D397" s="11" t="s">
        <v>123</v>
      </c>
      <c r="E397" s="11" t="s">
        <v>304</v>
      </c>
      <c r="F397" s="187" t="s">
        <v>34</v>
      </c>
      <c r="G397" s="188"/>
      <c r="H397" s="12">
        <f>H398</f>
        <v>742.8</v>
      </c>
      <c r="I397" s="12">
        <f>I398</f>
        <v>620.8</v>
      </c>
      <c r="J397" s="110">
        <f t="shared" si="35"/>
        <v>83.57565966612816</v>
      </c>
      <c r="K397" s="18"/>
    </row>
    <row r="398" spans="1:11" ht="15">
      <c r="A398" s="20" t="s">
        <v>35</v>
      </c>
      <c r="B398" s="11" t="s">
        <v>140</v>
      </c>
      <c r="C398" s="11" t="s">
        <v>137</v>
      </c>
      <c r="D398" s="11" t="s">
        <v>123</v>
      </c>
      <c r="E398" s="11" t="s">
        <v>304</v>
      </c>
      <c r="F398" s="187" t="s">
        <v>36</v>
      </c>
      <c r="G398" s="188"/>
      <c r="H398" s="12">
        <f>'Прил.5'!H440</f>
        <v>742.8</v>
      </c>
      <c r="I398" s="12">
        <f>'Прил.5'!I440</f>
        <v>620.8</v>
      </c>
      <c r="J398" s="110">
        <f t="shared" si="35"/>
        <v>83.57565966612816</v>
      </c>
      <c r="K398" s="18"/>
    </row>
    <row r="399" spans="1:11" ht="30.75">
      <c r="A399" s="20" t="s">
        <v>305</v>
      </c>
      <c r="B399" s="11" t="s">
        <v>140</v>
      </c>
      <c r="C399" s="11" t="s">
        <v>137</v>
      </c>
      <c r="D399" s="11" t="s">
        <v>123</v>
      </c>
      <c r="E399" s="11" t="s">
        <v>306</v>
      </c>
      <c r="F399" s="187"/>
      <c r="G399" s="188"/>
      <c r="H399" s="12">
        <f>H400</f>
        <v>75.8</v>
      </c>
      <c r="I399" s="12">
        <f>I400</f>
        <v>75.8</v>
      </c>
      <c r="J399" s="110">
        <f t="shared" si="35"/>
        <v>100</v>
      </c>
      <c r="K399" s="18"/>
    </row>
    <row r="400" spans="1:11" ht="46.5">
      <c r="A400" s="20" t="s">
        <v>33</v>
      </c>
      <c r="B400" s="11" t="s">
        <v>140</v>
      </c>
      <c r="C400" s="11" t="s">
        <v>137</v>
      </c>
      <c r="D400" s="11" t="s">
        <v>123</v>
      </c>
      <c r="E400" s="11" t="s">
        <v>306</v>
      </c>
      <c r="F400" s="187" t="s">
        <v>34</v>
      </c>
      <c r="G400" s="188"/>
      <c r="H400" s="12">
        <f>H401</f>
        <v>75.8</v>
      </c>
      <c r="I400" s="12">
        <f>I401</f>
        <v>75.8</v>
      </c>
      <c r="J400" s="110">
        <f t="shared" si="35"/>
        <v>100</v>
      </c>
      <c r="K400" s="18"/>
    </row>
    <row r="401" spans="1:11" ht="15">
      <c r="A401" s="20" t="s">
        <v>35</v>
      </c>
      <c r="B401" s="11" t="s">
        <v>140</v>
      </c>
      <c r="C401" s="11" t="s">
        <v>137</v>
      </c>
      <c r="D401" s="11" t="s">
        <v>123</v>
      </c>
      <c r="E401" s="11" t="s">
        <v>306</v>
      </c>
      <c r="F401" s="187" t="s">
        <v>36</v>
      </c>
      <c r="G401" s="188"/>
      <c r="H401" s="12">
        <f>'Прил.5'!H460</f>
        <v>75.8</v>
      </c>
      <c r="I401" s="12">
        <f>'Прил.5'!I460</f>
        <v>75.8</v>
      </c>
      <c r="J401" s="110">
        <f t="shared" si="35"/>
        <v>100</v>
      </c>
      <c r="K401" s="18"/>
    </row>
    <row r="402" spans="1:11" ht="30.75">
      <c r="A402" s="20" t="s">
        <v>307</v>
      </c>
      <c r="B402" s="11" t="s">
        <v>140</v>
      </c>
      <c r="C402" s="11" t="s">
        <v>137</v>
      </c>
      <c r="D402" s="11" t="s">
        <v>123</v>
      </c>
      <c r="E402" s="11" t="s">
        <v>308</v>
      </c>
      <c r="F402" s="187"/>
      <c r="G402" s="188"/>
      <c r="H402" s="12">
        <f>H403</f>
        <v>22.5</v>
      </c>
      <c r="I402" s="12">
        <f>I403</f>
        <v>22.5</v>
      </c>
      <c r="J402" s="110">
        <f t="shared" si="35"/>
        <v>100</v>
      </c>
      <c r="K402" s="18"/>
    </row>
    <row r="403" spans="1:11" ht="46.5">
      <c r="A403" s="20" t="s">
        <v>33</v>
      </c>
      <c r="B403" s="11" t="s">
        <v>140</v>
      </c>
      <c r="C403" s="11" t="s">
        <v>137</v>
      </c>
      <c r="D403" s="11" t="s">
        <v>123</v>
      </c>
      <c r="E403" s="11" t="s">
        <v>308</v>
      </c>
      <c r="F403" s="187" t="s">
        <v>34</v>
      </c>
      <c r="G403" s="188"/>
      <c r="H403" s="12">
        <f>H404</f>
        <v>22.5</v>
      </c>
      <c r="I403" s="12">
        <f>I404</f>
        <v>22.5</v>
      </c>
      <c r="J403" s="110">
        <f t="shared" si="35"/>
        <v>100</v>
      </c>
      <c r="K403" s="18"/>
    </row>
    <row r="404" spans="1:11" ht="15">
      <c r="A404" s="20" t="s">
        <v>35</v>
      </c>
      <c r="B404" s="11" t="s">
        <v>140</v>
      </c>
      <c r="C404" s="11" t="s">
        <v>137</v>
      </c>
      <c r="D404" s="11" t="s">
        <v>123</v>
      </c>
      <c r="E404" s="11" t="s">
        <v>308</v>
      </c>
      <c r="F404" s="187" t="s">
        <v>36</v>
      </c>
      <c r="G404" s="188"/>
      <c r="H404" s="12">
        <f>'Прил.5'!H471</f>
        <v>22.5</v>
      </c>
      <c r="I404" s="12">
        <f>'Прил.5'!I471</f>
        <v>22.5</v>
      </c>
      <c r="J404" s="110">
        <f t="shared" si="35"/>
        <v>100</v>
      </c>
      <c r="K404" s="18"/>
    </row>
    <row r="405" spans="1:11" ht="46.5">
      <c r="A405" s="20" t="s">
        <v>309</v>
      </c>
      <c r="B405" s="11" t="s">
        <v>140</v>
      </c>
      <c r="C405" s="11" t="s">
        <v>137</v>
      </c>
      <c r="D405" s="11" t="s">
        <v>123</v>
      </c>
      <c r="E405" s="11" t="s">
        <v>310</v>
      </c>
      <c r="F405" s="187"/>
      <c r="G405" s="188"/>
      <c r="H405" s="12">
        <f>H406</f>
        <v>126.2</v>
      </c>
      <c r="I405" s="12">
        <f>I406</f>
        <v>126.2</v>
      </c>
      <c r="J405" s="110">
        <f t="shared" si="35"/>
        <v>100</v>
      </c>
      <c r="K405" s="18"/>
    </row>
    <row r="406" spans="1:11" ht="46.5">
      <c r="A406" s="20" t="s">
        <v>33</v>
      </c>
      <c r="B406" s="11" t="s">
        <v>140</v>
      </c>
      <c r="C406" s="11" t="s">
        <v>137</v>
      </c>
      <c r="D406" s="11" t="s">
        <v>123</v>
      </c>
      <c r="E406" s="11" t="s">
        <v>310</v>
      </c>
      <c r="F406" s="187" t="s">
        <v>34</v>
      </c>
      <c r="G406" s="188"/>
      <c r="H406" s="12">
        <f>H407</f>
        <v>126.2</v>
      </c>
      <c r="I406" s="12">
        <f>I407</f>
        <v>126.2</v>
      </c>
      <c r="J406" s="110">
        <f t="shared" si="35"/>
        <v>100</v>
      </c>
      <c r="K406" s="18"/>
    </row>
    <row r="407" spans="1:11" ht="15">
      <c r="A407" s="20" t="s">
        <v>35</v>
      </c>
      <c r="B407" s="11" t="s">
        <v>140</v>
      </c>
      <c r="C407" s="11" t="s">
        <v>137</v>
      </c>
      <c r="D407" s="11" t="s">
        <v>123</v>
      </c>
      <c r="E407" s="11" t="s">
        <v>310</v>
      </c>
      <c r="F407" s="187" t="s">
        <v>36</v>
      </c>
      <c r="G407" s="188"/>
      <c r="H407" s="12">
        <f>'Прил.5'!H493</f>
        <v>126.2</v>
      </c>
      <c r="I407" s="12">
        <f>'Прил.5'!I493</f>
        <v>126.2</v>
      </c>
      <c r="J407" s="110">
        <f t="shared" si="35"/>
        <v>100</v>
      </c>
      <c r="K407" s="18"/>
    </row>
    <row r="408" spans="1:11" ht="62.25">
      <c r="A408" s="20" t="s">
        <v>311</v>
      </c>
      <c r="B408" s="11" t="s">
        <v>140</v>
      </c>
      <c r="C408" s="11" t="s">
        <v>137</v>
      </c>
      <c r="D408" s="11" t="s">
        <v>123</v>
      </c>
      <c r="E408" s="11" t="s">
        <v>312</v>
      </c>
      <c r="F408" s="187"/>
      <c r="G408" s="188"/>
      <c r="H408" s="12">
        <f>H409</f>
        <v>43.7</v>
      </c>
      <c r="I408" s="12">
        <f>I409</f>
        <v>37.5</v>
      </c>
      <c r="J408" s="110">
        <f t="shared" si="35"/>
        <v>85.81235697940502</v>
      </c>
      <c r="K408" s="18"/>
    </row>
    <row r="409" spans="1:11" ht="46.5">
      <c r="A409" s="20" t="s">
        <v>33</v>
      </c>
      <c r="B409" s="11" t="s">
        <v>140</v>
      </c>
      <c r="C409" s="11" t="s">
        <v>137</v>
      </c>
      <c r="D409" s="11" t="s">
        <v>123</v>
      </c>
      <c r="E409" s="11" t="s">
        <v>312</v>
      </c>
      <c r="F409" s="187" t="s">
        <v>34</v>
      </c>
      <c r="G409" s="188"/>
      <c r="H409" s="12">
        <f>H410</f>
        <v>43.7</v>
      </c>
      <c r="I409" s="12">
        <f>I410</f>
        <v>37.5</v>
      </c>
      <c r="J409" s="110">
        <f t="shared" si="35"/>
        <v>85.81235697940502</v>
      </c>
      <c r="K409" s="18"/>
    </row>
    <row r="410" spans="1:11" ht="15">
      <c r="A410" s="20" t="s">
        <v>35</v>
      </c>
      <c r="B410" s="11" t="s">
        <v>140</v>
      </c>
      <c r="C410" s="11" t="s">
        <v>137</v>
      </c>
      <c r="D410" s="11" t="s">
        <v>123</v>
      </c>
      <c r="E410" s="11" t="s">
        <v>312</v>
      </c>
      <c r="F410" s="187" t="s">
        <v>36</v>
      </c>
      <c r="G410" s="188"/>
      <c r="H410" s="12">
        <f>'Прил.5'!H519</f>
        <v>43.7</v>
      </c>
      <c r="I410" s="12">
        <f>'Прил.5'!I519</f>
        <v>37.5</v>
      </c>
      <c r="J410" s="110">
        <f t="shared" si="35"/>
        <v>85.81235697940502</v>
      </c>
      <c r="K410" s="18"/>
    </row>
    <row r="411" spans="1:11" ht="46.5">
      <c r="A411" s="20" t="s">
        <v>359</v>
      </c>
      <c r="B411" s="11" t="s">
        <v>140</v>
      </c>
      <c r="C411" s="11" t="s">
        <v>137</v>
      </c>
      <c r="D411" s="11" t="s">
        <v>123</v>
      </c>
      <c r="E411" s="11" t="s">
        <v>360</v>
      </c>
      <c r="F411" s="187"/>
      <c r="G411" s="188"/>
      <c r="H411" s="12">
        <f>H412</f>
        <v>10729.7</v>
      </c>
      <c r="I411" s="12">
        <f>I412</f>
        <v>9298.2</v>
      </c>
      <c r="J411" s="110">
        <f t="shared" si="35"/>
        <v>86.65852726544078</v>
      </c>
      <c r="K411" s="18"/>
    </row>
    <row r="412" spans="1:11" ht="62.25">
      <c r="A412" s="20" t="s">
        <v>361</v>
      </c>
      <c r="B412" s="11" t="s">
        <v>140</v>
      </c>
      <c r="C412" s="11" t="s">
        <v>137</v>
      </c>
      <c r="D412" s="11" t="s">
        <v>123</v>
      </c>
      <c r="E412" s="11" t="s">
        <v>362</v>
      </c>
      <c r="F412" s="187"/>
      <c r="G412" s="188"/>
      <c r="H412" s="12">
        <f>H413+H416+H419</f>
        <v>10729.7</v>
      </c>
      <c r="I412" s="12">
        <f>I413+I416+I419</f>
        <v>9298.2</v>
      </c>
      <c r="J412" s="110">
        <f t="shared" si="35"/>
        <v>86.65852726544078</v>
      </c>
      <c r="K412" s="18"/>
    </row>
    <row r="413" spans="1:11" ht="30.75">
      <c r="A413" s="20" t="s">
        <v>365</v>
      </c>
      <c r="B413" s="11" t="s">
        <v>140</v>
      </c>
      <c r="C413" s="11" t="s">
        <v>137</v>
      </c>
      <c r="D413" s="11" t="s">
        <v>123</v>
      </c>
      <c r="E413" s="11" t="s">
        <v>366</v>
      </c>
      <c r="F413" s="187"/>
      <c r="G413" s="188"/>
      <c r="H413" s="12">
        <f>H414</f>
        <v>141.5</v>
      </c>
      <c r="I413" s="12">
        <f>I414</f>
        <v>58.8</v>
      </c>
      <c r="J413" s="110">
        <f t="shared" si="35"/>
        <v>41.5547703180212</v>
      </c>
      <c r="K413" s="18"/>
    </row>
    <row r="414" spans="1:11" ht="46.5">
      <c r="A414" s="20" t="s">
        <v>33</v>
      </c>
      <c r="B414" s="11" t="s">
        <v>140</v>
      </c>
      <c r="C414" s="11" t="s">
        <v>137</v>
      </c>
      <c r="D414" s="11" t="s">
        <v>123</v>
      </c>
      <c r="E414" s="11" t="s">
        <v>366</v>
      </c>
      <c r="F414" s="187" t="s">
        <v>34</v>
      </c>
      <c r="G414" s="188"/>
      <c r="H414" s="12">
        <f>H415</f>
        <v>141.5</v>
      </c>
      <c r="I414" s="12">
        <f>I415</f>
        <v>58.8</v>
      </c>
      <c r="J414" s="110">
        <f t="shared" si="35"/>
        <v>41.5547703180212</v>
      </c>
      <c r="K414" s="18"/>
    </row>
    <row r="415" spans="1:11" ht="15">
      <c r="A415" s="20" t="s">
        <v>35</v>
      </c>
      <c r="B415" s="11" t="s">
        <v>140</v>
      </c>
      <c r="C415" s="11" t="s">
        <v>137</v>
      </c>
      <c r="D415" s="11" t="s">
        <v>123</v>
      </c>
      <c r="E415" s="11" t="s">
        <v>366</v>
      </c>
      <c r="F415" s="187" t="s">
        <v>36</v>
      </c>
      <c r="G415" s="188"/>
      <c r="H415" s="12">
        <f>'Прил.5'!H637</f>
        <v>141.5</v>
      </c>
      <c r="I415" s="12">
        <f>'Прил.5'!I637</f>
        <v>58.8</v>
      </c>
      <c r="J415" s="110">
        <f t="shared" si="35"/>
        <v>41.5547703180212</v>
      </c>
      <c r="K415" s="18"/>
    </row>
    <row r="416" spans="1:11" ht="78">
      <c r="A416" s="20" t="s">
        <v>367</v>
      </c>
      <c r="B416" s="11" t="s">
        <v>140</v>
      </c>
      <c r="C416" s="11" t="s">
        <v>137</v>
      </c>
      <c r="D416" s="11" t="s">
        <v>123</v>
      </c>
      <c r="E416" s="11" t="s">
        <v>368</v>
      </c>
      <c r="F416" s="187"/>
      <c r="G416" s="188"/>
      <c r="H416" s="12">
        <f>H417</f>
        <v>5498.3</v>
      </c>
      <c r="I416" s="12">
        <f>I417</f>
        <v>5014</v>
      </c>
      <c r="J416" s="110">
        <f t="shared" si="35"/>
        <v>91.19182292708655</v>
      </c>
      <c r="K416" s="18"/>
    </row>
    <row r="417" spans="1:11" ht="46.5">
      <c r="A417" s="20" t="s">
        <v>33</v>
      </c>
      <c r="B417" s="11" t="s">
        <v>140</v>
      </c>
      <c r="C417" s="11" t="s">
        <v>137</v>
      </c>
      <c r="D417" s="11" t="s">
        <v>123</v>
      </c>
      <c r="E417" s="11" t="s">
        <v>368</v>
      </c>
      <c r="F417" s="187" t="s">
        <v>34</v>
      </c>
      <c r="G417" s="188"/>
      <c r="H417" s="12">
        <f>H418</f>
        <v>5498.3</v>
      </c>
      <c r="I417" s="12">
        <f>I418</f>
        <v>5014</v>
      </c>
      <c r="J417" s="110">
        <f t="shared" si="35"/>
        <v>91.19182292708655</v>
      </c>
      <c r="K417" s="18"/>
    </row>
    <row r="418" spans="1:11" ht="15">
      <c r="A418" s="20" t="s">
        <v>35</v>
      </c>
      <c r="B418" s="11" t="s">
        <v>140</v>
      </c>
      <c r="C418" s="11" t="s">
        <v>137</v>
      </c>
      <c r="D418" s="11" t="s">
        <v>123</v>
      </c>
      <c r="E418" s="11" t="s">
        <v>368</v>
      </c>
      <c r="F418" s="187" t="s">
        <v>36</v>
      </c>
      <c r="G418" s="188"/>
      <c r="H418" s="12">
        <f>'Прил.5'!H643</f>
        <v>5498.3</v>
      </c>
      <c r="I418" s="12">
        <f>'Прил.5'!I643</f>
        <v>5014</v>
      </c>
      <c r="J418" s="110">
        <f t="shared" si="35"/>
        <v>91.19182292708655</v>
      </c>
      <c r="K418" s="18"/>
    </row>
    <row r="419" spans="1:11" ht="30.75">
      <c r="A419" s="20" t="s">
        <v>369</v>
      </c>
      <c r="B419" s="11" t="s">
        <v>140</v>
      </c>
      <c r="C419" s="11" t="s">
        <v>137</v>
      </c>
      <c r="D419" s="11" t="s">
        <v>123</v>
      </c>
      <c r="E419" s="11" t="s">
        <v>370</v>
      </c>
      <c r="F419" s="187"/>
      <c r="G419" s="188"/>
      <c r="H419" s="12">
        <f>H420</f>
        <v>5089.9</v>
      </c>
      <c r="I419" s="12">
        <f>I420</f>
        <v>4225.4</v>
      </c>
      <c r="J419" s="110">
        <f t="shared" si="35"/>
        <v>83.01538340635376</v>
      </c>
      <c r="K419" s="18"/>
    </row>
    <row r="420" spans="1:11" ht="46.5">
      <c r="A420" s="20" t="s">
        <v>33</v>
      </c>
      <c r="B420" s="11" t="s">
        <v>140</v>
      </c>
      <c r="C420" s="11" t="s">
        <v>137</v>
      </c>
      <c r="D420" s="11" t="s">
        <v>123</v>
      </c>
      <c r="E420" s="11" t="s">
        <v>370</v>
      </c>
      <c r="F420" s="187" t="s">
        <v>34</v>
      </c>
      <c r="G420" s="188"/>
      <c r="H420" s="12">
        <f>H421</f>
        <v>5089.9</v>
      </c>
      <c r="I420" s="12">
        <f>I421</f>
        <v>4225.4</v>
      </c>
      <c r="J420" s="110">
        <f t="shared" si="35"/>
        <v>83.01538340635376</v>
      </c>
      <c r="K420" s="18"/>
    </row>
    <row r="421" spans="1:11" ht="15">
      <c r="A421" s="20" t="s">
        <v>35</v>
      </c>
      <c r="B421" s="11" t="s">
        <v>140</v>
      </c>
      <c r="C421" s="11" t="s">
        <v>137</v>
      </c>
      <c r="D421" s="11" t="s">
        <v>123</v>
      </c>
      <c r="E421" s="11" t="s">
        <v>370</v>
      </c>
      <c r="F421" s="187" t="s">
        <v>36</v>
      </c>
      <c r="G421" s="188"/>
      <c r="H421" s="12">
        <f>'Прил.5'!H653</f>
        <v>5089.9</v>
      </c>
      <c r="I421" s="12">
        <f>'Прил.5'!I653</f>
        <v>4225.4</v>
      </c>
      <c r="J421" s="110">
        <f t="shared" si="35"/>
        <v>83.01538340635376</v>
      </c>
      <c r="K421" s="18"/>
    </row>
    <row r="422" spans="1:11" ht="30.75">
      <c r="A422" s="20" t="s">
        <v>504</v>
      </c>
      <c r="B422" s="11" t="s">
        <v>140</v>
      </c>
      <c r="C422" s="11" t="s">
        <v>137</v>
      </c>
      <c r="D422" s="11" t="s">
        <v>123</v>
      </c>
      <c r="E422" s="11" t="s">
        <v>505</v>
      </c>
      <c r="F422" s="187"/>
      <c r="G422" s="188"/>
      <c r="H422" s="12">
        <f>H423+H426+H429</f>
        <v>47375.6</v>
      </c>
      <c r="I422" s="12">
        <f>I423+I426+I429</f>
        <v>43123</v>
      </c>
      <c r="J422" s="110">
        <f t="shared" si="35"/>
        <v>91.02364930470537</v>
      </c>
      <c r="K422" s="18"/>
    </row>
    <row r="423" spans="1:11" ht="108.75">
      <c r="A423" s="20" t="s">
        <v>394</v>
      </c>
      <c r="B423" s="11" t="s">
        <v>140</v>
      </c>
      <c r="C423" s="11" t="s">
        <v>137</v>
      </c>
      <c r="D423" s="11" t="s">
        <v>123</v>
      </c>
      <c r="E423" s="11" t="s">
        <v>506</v>
      </c>
      <c r="F423" s="187"/>
      <c r="G423" s="188"/>
      <c r="H423" s="12">
        <f>H424</f>
        <v>3225</v>
      </c>
      <c r="I423" s="12">
        <f>I424</f>
        <v>3165.4</v>
      </c>
      <c r="J423" s="110">
        <f t="shared" si="35"/>
        <v>98.15193798449613</v>
      </c>
      <c r="K423" s="18"/>
    </row>
    <row r="424" spans="1:11" ht="46.5">
      <c r="A424" s="20" t="s">
        <v>33</v>
      </c>
      <c r="B424" s="11" t="s">
        <v>140</v>
      </c>
      <c r="C424" s="11" t="s">
        <v>137</v>
      </c>
      <c r="D424" s="11" t="s">
        <v>123</v>
      </c>
      <c r="E424" s="11" t="s">
        <v>506</v>
      </c>
      <c r="F424" s="187" t="s">
        <v>34</v>
      </c>
      <c r="G424" s="188"/>
      <c r="H424" s="12">
        <f>H425</f>
        <v>3225</v>
      </c>
      <c r="I424" s="12">
        <f>I425</f>
        <v>3165.4</v>
      </c>
      <c r="J424" s="110">
        <f t="shared" si="35"/>
        <v>98.15193798449613</v>
      </c>
      <c r="K424" s="18"/>
    </row>
    <row r="425" spans="1:11" ht="15">
      <c r="A425" s="20" t="s">
        <v>35</v>
      </c>
      <c r="B425" s="11" t="s">
        <v>140</v>
      </c>
      <c r="C425" s="11" t="s">
        <v>137</v>
      </c>
      <c r="D425" s="11" t="s">
        <v>123</v>
      </c>
      <c r="E425" s="11" t="s">
        <v>506</v>
      </c>
      <c r="F425" s="187" t="s">
        <v>36</v>
      </c>
      <c r="G425" s="188"/>
      <c r="H425" s="12">
        <v>3225</v>
      </c>
      <c r="I425" s="12">
        <v>3165.4</v>
      </c>
      <c r="J425" s="110">
        <f t="shared" si="35"/>
        <v>98.15193798449613</v>
      </c>
      <c r="K425" s="18"/>
    </row>
    <row r="426" spans="1:11" ht="15">
      <c r="A426" s="20" t="s">
        <v>405</v>
      </c>
      <c r="B426" s="11" t="s">
        <v>140</v>
      </c>
      <c r="C426" s="11" t="s">
        <v>137</v>
      </c>
      <c r="D426" s="11" t="s">
        <v>123</v>
      </c>
      <c r="E426" s="11" t="s">
        <v>507</v>
      </c>
      <c r="F426" s="187"/>
      <c r="G426" s="188"/>
      <c r="H426" s="12">
        <f>H427</f>
        <v>430.9</v>
      </c>
      <c r="I426" s="12">
        <f>I427</f>
        <v>394.7</v>
      </c>
      <c r="J426" s="110">
        <f t="shared" si="35"/>
        <v>91.598978881411</v>
      </c>
      <c r="K426" s="18"/>
    </row>
    <row r="427" spans="1:11" ht="46.5">
      <c r="A427" s="20" t="s">
        <v>33</v>
      </c>
      <c r="B427" s="11" t="s">
        <v>140</v>
      </c>
      <c r="C427" s="11" t="s">
        <v>137</v>
      </c>
      <c r="D427" s="11" t="s">
        <v>123</v>
      </c>
      <c r="E427" s="11" t="s">
        <v>507</v>
      </c>
      <c r="F427" s="187" t="s">
        <v>34</v>
      </c>
      <c r="G427" s="188"/>
      <c r="H427" s="12">
        <f>H428</f>
        <v>430.9</v>
      </c>
      <c r="I427" s="12">
        <f>I428</f>
        <v>394.7</v>
      </c>
      <c r="J427" s="110">
        <f t="shared" si="35"/>
        <v>91.598978881411</v>
      </c>
      <c r="K427" s="18"/>
    </row>
    <row r="428" spans="1:11" ht="15">
      <c r="A428" s="20" t="s">
        <v>35</v>
      </c>
      <c r="B428" s="11" t="s">
        <v>140</v>
      </c>
      <c r="C428" s="11" t="s">
        <v>137</v>
      </c>
      <c r="D428" s="11" t="s">
        <v>123</v>
      </c>
      <c r="E428" s="11" t="s">
        <v>507</v>
      </c>
      <c r="F428" s="187" t="s">
        <v>36</v>
      </c>
      <c r="G428" s="188"/>
      <c r="H428" s="12">
        <v>430.9</v>
      </c>
      <c r="I428" s="12">
        <v>394.7</v>
      </c>
      <c r="J428" s="110">
        <f t="shared" si="35"/>
        <v>91.598978881411</v>
      </c>
      <c r="K428" s="18"/>
    </row>
    <row r="429" spans="1:11" ht="46.5">
      <c r="A429" s="20" t="s">
        <v>481</v>
      </c>
      <c r="B429" s="11" t="s">
        <v>140</v>
      </c>
      <c r="C429" s="11" t="s">
        <v>137</v>
      </c>
      <c r="D429" s="11" t="s">
        <v>123</v>
      </c>
      <c r="E429" s="11" t="s">
        <v>508</v>
      </c>
      <c r="F429" s="187"/>
      <c r="G429" s="188"/>
      <c r="H429" s="12">
        <f>H430</f>
        <v>43719.7</v>
      </c>
      <c r="I429" s="12">
        <f>I430</f>
        <v>39562.9</v>
      </c>
      <c r="J429" s="110">
        <f t="shared" si="35"/>
        <v>90.49215799742451</v>
      </c>
      <c r="K429" s="18"/>
    </row>
    <row r="430" spans="1:11" ht="46.5">
      <c r="A430" s="20" t="s">
        <v>33</v>
      </c>
      <c r="B430" s="11" t="s">
        <v>140</v>
      </c>
      <c r="C430" s="11" t="s">
        <v>137</v>
      </c>
      <c r="D430" s="11" t="s">
        <v>123</v>
      </c>
      <c r="E430" s="11" t="s">
        <v>508</v>
      </c>
      <c r="F430" s="187" t="s">
        <v>34</v>
      </c>
      <c r="G430" s="188"/>
      <c r="H430" s="12">
        <f>H431</f>
        <v>43719.7</v>
      </c>
      <c r="I430" s="12">
        <f>I431</f>
        <v>39562.9</v>
      </c>
      <c r="J430" s="110">
        <f t="shared" si="35"/>
        <v>90.49215799742451</v>
      </c>
      <c r="K430" s="18"/>
    </row>
    <row r="431" spans="1:11" ht="15">
      <c r="A431" s="20" t="s">
        <v>35</v>
      </c>
      <c r="B431" s="11" t="s">
        <v>140</v>
      </c>
      <c r="C431" s="11" t="s">
        <v>137</v>
      </c>
      <c r="D431" s="11" t="s">
        <v>123</v>
      </c>
      <c r="E431" s="11" t="s">
        <v>508</v>
      </c>
      <c r="F431" s="187" t="s">
        <v>36</v>
      </c>
      <c r="G431" s="188"/>
      <c r="H431" s="12">
        <v>43719.7</v>
      </c>
      <c r="I431" s="12">
        <v>39562.9</v>
      </c>
      <c r="J431" s="110">
        <f t="shared" si="35"/>
        <v>90.49215799742451</v>
      </c>
      <c r="K431" s="18"/>
    </row>
    <row r="432" spans="1:11" ht="15">
      <c r="A432" s="20" t="s">
        <v>162</v>
      </c>
      <c r="B432" s="11" t="s">
        <v>140</v>
      </c>
      <c r="C432" s="11" t="s">
        <v>137</v>
      </c>
      <c r="D432" s="11" t="s">
        <v>163</v>
      </c>
      <c r="E432" s="11"/>
      <c r="F432" s="187"/>
      <c r="G432" s="188"/>
      <c r="H432" s="12">
        <f>H433+H442+H447+H461</f>
        <v>59160.899999999994</v>
      </c>
      <c r="I432" s="12">
        <f>I433+I442+I447+I461</f>
        <v>57766.799999999996</v>
      </c>
      <c r="J432" s="110">
        <f t="shared" si="35"/>
        <v>97.6435449764963</v>
      </c>
      <c r="K432" s="18"/>
    </row>
    <row r="433" spans="1:11" ht="30.75">
      <c r="A433" s="20" t="s">
        <v>130</v>
      </c>
      <c r="B433" s="11" t="s">
        <v>140</v>
      </c>
      <c r="C433" s="11" t="s">
        <v>137</v>
      </c>
      <c r="D433" s="11" t="s">
        <v>163</v>
      </c>
      <c r="E433" s="11" t="s">
        <v>131</v>
      </c>
      <c r="F433" s="187"/>
      <c r="G433" s="188"/>
      <c r="H433" s="12">
        <f>H434+H438</f>
        <v>2632</v>
      </c>
      <c r="I433" s="12">
        <f>I434+I438</f>
        <v>1863</v>
      </c>
      <c r="J433" s="110">
        <f t="shared" si="35"/>
        <v>70.78267477203647</v>
      </c>
      <c r="K433" s="18"/>
    </row>
    <row r="434" spans="1:11" ht="46.5">
      <c r="A434" s="20" t="s">
        <v>158</v>
      </c>
      <c r="B434" s="11" t="s">
        <v>140</v>
      </c>
      <c r="C434" s="11" t="s">
        <v>137</v>
      </c>
      <c r="D434" s="11" t="s">
        <v>163</v>
      </c>
      <c r="E434" s="11" t="s">
        <v>159</v>
      </c>
      <c r="F434" s="187"/>
      <c r="G434" s="188"/>
      <c r="H434" s="12">
        <f aca="true" t="shared" si="36" ref="H434:I436">H435</f>
        <v>2132</v>
      </c>
      <c r="I434" s="12">
        <f t="shared" si="36"/>
        <v>1863</v>
      </c>
      <c r="J434" s="110">
        <f t="shared" si="35"/>
        <v>87.38273921200751</v>
      </c>
      <c r="K434" s="18"/>
    </row>
    <row r="435" spans="1:11" ht="15">
      <c r="A435" s="20" t="s">
        <v>48</v>
      </c>
      <c r="B435" s="11" t="s">
        <v>140</v>
      </c>
      <c r="C435" s="11" t="s">
        <v>137</v>
      </c>
      <c r="D435" s="11" t="s">
        <v>163</v>
      </c>
      <c r="E435" s="11" t="s">
        <v>160</v>
      </c>
      <c r="F435" s="187"/>
      <c r="G435" s="188"/>
      <c r="H435" s="12">
        <f t="shared" si="36"/>
        <v>2132</v>
      </c>
      <c r="I435" s="12">
        <f t="shared" si="36"/>
        <v>1863</v>
      </c>
      <c r="J435" s="110">
        <f t="shared" si="35"/>
        <v>87.38273921200751</v>
      </c>
      <c r="K435" s="18"/>
    </row>
    <row r="436" spans="1:11" ht="46.5">
      <c r="A436" s="20" t="s">
        <v>33</v>
      </c>
      <c r="B436" s="11" t="s">
        <v>140</v>
      </c>
      <c r="C436" s="11" t="s">
        <v>137</v>
      </c>
      <c r="D436" s="11" t="s">
        <v>163</v>
      </c>
      <c r="E436" s="11" t="s">
        <v>160</v>
      </c>
      <c r="F436" s="187" t="s">
        <v>34</v>
      </c>
      <c r="G436" s="188"/>
      <c r="H436" s="12">
        <f t="shared" si="36"/>
        <v>2132</v>
      </c>
      <c r="I436" s="12">
        <f t="shared" si="36"/>
        <v>1863</v>
      </c>
      <c r="J436" s="110">
        <f t="shared" si="35"/>
        <v>87.38273921200751</v>
      </c>
      <c r="K436" s="18"/>
    </row>
    <row r="437" spans="1:11" ht="15">
      <c r="A437" s="20" t="s">
        <v>35</v>
      </c>
      <c r="B437" s="11" t="s">
        <v>140</v>
      </c>
      <c r="C437" s="11" t="s">
        <v>137</v>
      </c>
      <c r="D437" s="11" t="s">
        <v>163</v>
      </c>
      <c r="E437" s="11" t="s">
        <v>160</v>
      </c>
      <c r="F437" s="187" t="s">
        <v>36</v>
      </c>
      <c r="G437" s="188"/>
      <c r="H437" s="12">
        <f>'Прил.5'!H194</f>
        <v>2132</v>
      </c>
      <c r="I437" s="12">
        <f>'Прил.5'!I194</f>
        <v>1863</v>
      </c>
      <c r="J437" s="110">
        <f t="shared" si="35"/>
        <v>87.38273921200751</v>
      </c>
      <c r="K437" s="18"/>
    </row>
    <row r="438" spans="1:11" ht="46.5">
      <c r="A438" s="20" t="s">
        <v>164</v>
      </c>
      <c r="B438" s="11" t="s">
        <v>140</v>
      </c>
      <c r="C438" s="11" t="s">
        <v>137</v>
      </c>
      <c r="D438" s="11" t="s">
        <v>163</v>
      </c>
      <c r="E438" s="11" t="s">
        <v>165</v>
      </c>
      <c r="F438" s="187"/>
      <c r="G438" s="188"/>
      <c r="H438" s="12">
        <f aca="true" t="shared" si="37" ref="H438:I440">H439</f>
        <v>500</v>
      </c>
      <c r="I438" s="12">
        <f t="shared" si="37"/>
        <v>0</v>
      </c>
      <c r="J438" s="110">
        <f t="shared" si="35"/>
        <v>0</v>
      </c>
      <c r="K438" s="18"/>
    </row>
    <row r="439" spans="1:11" ht="140.25">
      <c r="A439" s="20" t="s">
        <v>166</v>
      </c>
      <c r="B439" s="11" t="s">
        <v>140</v>
      </c>
      <c r="C439" s="11" t="s">
        <v>137</v>
      </c>
      <c r="D439" s="11" t="s">
        <v>163</v>
      </c>
      <c r="E439" s="11" t="s">
        <v>167</v>
      </c>
      <c r="F439" s="187"/>
      <c r="G439" s="188"/>
      <c r="H439" s="12">
        <f t="shared" si="37"/>
        <v>500</v>
      </c>
      <c r="I439" s="12">
        <f t="shared" si="37"/>
        <v>0</v>
      </c>
      <c r="J439" s="110">
        <f t="shared" si="35"/>
        <v>0</v>
      </c>
      <c r="K439" s="18"/>
    </row>
    <row r="440" spans="1:11" ht="46.5">
      <c r="A440" s="20" t="s">
        <v>33</v>
      </c>
      <c r="B440" s="11" t="s">
        <v>140</v>
      </c>
      <c r="C440" s="11" t="s">
        <v>137</v>
      </c>
      <c r="D440" s="11" t="s">
        <v>163</v>
      </c>
      <c r="E440" s="11" t="s">
        <v>167</v>
      </c>
      <c r="F440" s="187" t="s">
        <v>34</v>
      </c>
      <c r="G440" s="188"/>
      <c r="H440" s="12">
        <f t="shared" si="37"/>
        <v>500</v>
      </c>
      <c r="I440" s="12">
        <f t="shared" si="37"/>
        <v>0</v>
      </c>
      <c r="J440" s="110">
        <f t="shared" si="35"/>
        <v>0</v>
      </c>
      <c r="K440" s="18"/>
    </row>
    <row r="441" spans="1:11" ht="15">
      <c r="A441" s="20" t="s">
        <v>35</v>
      </c>
      <c r="B441" s="11" t="s">
        <v>140</v>
      </c>
      <c r="C441" s="11" t="s">
        <v>137</v>
      </c>
      <c r="D441" s="11" t="s">
        <v>163</v>
      </c>
      <c r="E441" s="11" t="s">
        <v>167</v>
      </c>
      <c r="F441" s="187" t="s">
        <v>36</v>
      </c>
      <c r="G441" s="188"/>
      <c r="H441" s="12">
        <f>'Прил.5'!H208</f>
        <v>500</v>
      </c>
      <c r="I441" s="12">
        <f>'Прил.5'!I208</f>
        <v>0</v>
      </c>
      <c r="J441" s="110">
        <f t="shared" si="35"/>
        <v>0</v>
      </c>
      <c r="K441" s="18"/>
    </row>
    <row r="442" spans="1:11" ht="62.25">
      <c r="A442" s="20" t="s">
        <v>215</v>
      </c>
      <c r="B442" s="11" t="s">
        <v>140</v>
      </c>
      <c r="C442" s="11" t="s">
        <v>137</v>
      </c>
      <c r="D442" s="11" t="s">
        <v>163</v>
      </c>
      <c r="E442" s="11" t="s">
        <v>216</v>
      </c>
      <c r="F442" s="187"/>
      <c r="G442" s="188"/>
      <c r="H442" s="12">
        <f aca="true" t="shared" si="38" ref="H442:I445">H443</f>
        <v>193.1</v>
      </c>
      <c r="I442" s="12">
        <f t="shared" si="38"/>
        <v>174.7</v>
      </c>
      <c r="J442" s="110">
        <f t="shared" si="35"/>
        <v>90.47125841532883</v>
      </c>
      <c r="K442" s="18"/>
    </row>
    <row r="443" spans="1:11" ht="62.25">
      <c r="A443" s="20" t="s">
        <v>217</v>
      </c>
      <c r="B443" s="11" t="s">
        <v>140</v>
      </c>
      <c r="C443" s="11" t="s">
        <v>137</v>
      </c>
      <c r="D443" s="11" t="s">
        <v>163</v>
      </c>
      <c r="E443" s="11" t="s">
        <v>218</v>
      </c>
      <c r="F443" s="187"/>
      <c r="G443" s="188"/>
      <c r="H443" s="12">
        <f t="shared" si="38"/>
        <v>193.1</v>
      </c>
      <c r="I443" s="12">
        <f t="shared" si="38"/>
        <v>174.7</v>
      </c>
      <c r="J443" s="110">
        <f t="shared" si="35"/>
        <v>90.47125841532883</v>
      </c>
      <c r="K443" s="18"/>
    </row>
    <row r="444" spans="1:11" ht="30.75">
      <c r="A444" s="20" t="s">
        <v>219</v>
      </c>
      <c r="B444" s="11" t="s">
        <v>140</v>
      </c>
      <c r="C444" s="11" t="s">
        <v>137</v>
      </c>
      <c r="D444" s="11" t="s">
        <v>163</v>
      </c>
      <c r="E444" s="11" t="s">
        <v>220</v>
      </c>
      <c r="F444" s="187"/>
      <c r="G444" s="188"/>
      <c r="H444" s="12">
        <f t="shared" si="38"/>
        <v>193.1</v>
      </c>
      <c r="I444" s="12">
        <f t="shared" si="38"/>
        <v>174.7</v>
      </c>
      <c r="J444" s="110">
        <f t="shared" si="35"/>
        <v>90.47125841532883</v>
      </c>
      <c r="K444" s="18"/>
    </row>
    <row r="445" spans="1:11" ht="46.5">
      <c r="A445" s="20" t="s">
        <v>33</v>
      </c>
      <c r="B445" s="11" t="s">
        <v>140</v>
      </c>
      <c r="C445" s="11" t="s">
        <v>137</v>
      </c>
      <c r="D445" s="11" t="s">
        <v>163</v>
      </c>
      <c r="E445" s="11" t="s">
        <v>220</v>
      </c>
      <c r="F445" s="187" t="s">
        <v>34</v>
      </c>
      <c r="G445" s="188"/>
      <c r="H445" s="12">
        <f t="shared" si="38"/>
        <v>193.1</v>
      </c>
      <c r="I445" s="12">
        <f t="shared" si="38"/>
        <v>174.7</v>
      </c>
      <c r="J445" s="110">
        <f t="shared" si="35"/>
        <v>90.47125841532883</v>
      </c>
      <c r="K445" s="18"/>
    </row>
    <row r="446" spans="1:11" ht="15">
      <c r="A446" s="20" t="s">
        <v>35</v>
      </c>
      <c r="B446" s="11" t="s">
        <v>140</v>
      </c>
      <c r="C446" s="11" t="s">
        <v>137</v>
      </c>
      <c r="D446" s="11" t="s">
        <v>163</v>
      </c>
      <c r="E446" s="11" t="s">
        <v>220</v>
      </c>
      <c r="F446" s="187" t="s">
        <v>36</v>
      </c>
      <c r="G446" s="188"/>
      <c r="H446" s="12">
        <f>'Прил.5'!H291</f>
        <v>193.1</v>
      </c>
      <c r="I446" s="12">
        <f>'Прил.5'!I291</f>
        <v>174.7</v>
      </c>
      <c r="J446" s="110">
        <f t="shared" si="35"/>
        <v>90.47125841532883</v>
      </c>
      <c r="K446" s="18"/>
    </row>
    <row r="447" spans="1:11" ht="30.75">
      <c r="A447" s="20" t="s">
        <v>299</v>
      </c>
      <c r="B447" s="11" t="s">
        <v>140</v>
      </c>
      <c r="C447" s="11" t="s">
        <v>137</v>
      </c>
      <c r="D447" s="11" t="s">
        <v>163</v>
      </c>
      <c r="E447" s="11" t="s">
        <v>300</v>
      </c>
      <c r="F447" s="187"/>
      <c r="G447" s="188"/>
      <c r="H447" s="12">
        <f>H448</f>
        <v>330.59999999999997</v>
      </c>
      <c r="I447" s="12">
        <f>I448</f>
        <v>295.8</v>
      </c>
      <c r="J447" s="110">
        <f t="shared" si="35"/>
        <v>89.47368421052633</v>
      </c>
      <c r="K447" s="18"/>
    </row>
    <row r="448" spans="1:11" ht="62.25">
      <c r="A448" s="20" t="s">
        <v>301</v>
      </c>
      <c r="B448" s="11" t="s">
        <v>140</v>
      </c>
      <c r="C448" s="11" t="s">
        <v>137</v>
      </c>
      <c r="D448" s="11" t="s">
        <v>163</v>
      </c>
      <c r="E448" s="11" t="s">
        <v>302</v>
      </c>
      <c r="F448" s="187"/>
      <c r="G448" s="188"/>
      <c r="H448" s="12">
        <f>H449+H452+H455+H458</f>
        <v>330.59999999999997</v>
      </c>
      <c r="I448" s="12">
        <f>I449+I452+I455+I458</f>
        <v>295.8</v>
      </c>
      <c r="J448" s="110">
        <f t="shared" si="35"/>
        <v>89.47368421052633</v>
      </c>
      <c r="K448" s="18"/>
    </row>
    <row r="449" spans="1:11" ht="78">
      <c r="A449" s="20" t="s">
        <v>303</v>
      </c>
      <c r="B449" s="11" t="s">
        <v>140</v>
      </c>
      <c r="C449" s="11" t="s">
        <v>137</v>
      </c>
      <c r="D449" s="11" t="s">
        <v>163</v>
      </c>
      <c r="E449" s="11" t="s">
        <v>304</v>
      </c>
      <c r="F449" s="187"/>
      <c r="G449" s="188"/>
      <c r="H449" s="12">
        <f>H450</f>
        <v>247.9</v>
      </c>
      <c r="I449" s="12">
        <f>I450</f>
        <v>213.1</v>
      </c>
      <c r="J449" s="110">
        <f t="shared" si="35"/>
        <v>85.96208148446955</v>
      </c>
      <c r="K449" s="18"/>
    </row>
    <row r="450" spans="1:11" ht="46.5">
      <c r="A450" s="20" t="s">
        <v>33</v>
      </c>
      <c r="B450" s="11" t="s">
        <v>140</v>
      </c>
      <c r="C450" s="11" t="s">
        <v>137</v>
      </c>
      <c r="D450" s="11" t="s">
        <v>163</v>
      </c>
      <c r="E450" s="11" t="s">
        <v>304</v>
      </c>
      <c r="F450" s="187" t="s">
        <v>34</v>
      </c>
      <c r="G450" s="188"/>
      <c r="H450" s="12">
        <f>H451</f>
        <v>247.9</v>
      </c>
      <c r="I450" s="12">
        <f>I451</f>
        <v>213.1</v>
      </c>
      <c r="J450" s="110">
        <f t="shared" si="35"/>
        <v>85.96208148446955</v>
      </c>
      <c r="K450" s="18"/>
    </row>
    <row r="451" spans="1:11" ht="15">
      <c r="A451" s="20" t="s">
        <v>35</v>
      </c>
      <c r="B451" s="11" t="s">
        <v>140</v>
      </c>
      <c r="C451" s="11" t="s">
        <v>137</v>
      </c>
      <c r="D451" s="11" t="s">
        <v>163</v>
      </c>
      <c r="E451" s="11" t="s">
        <v>304</v>
      </c>
      <c r="F451" s="187" t="s">
        <v>36</v>
      </c>
      <c r="G451" s="188"/>
      <c r="H451" s="12">
        <f>'Прил.5'!H444</f>
        <v>247.9</v>
      </c>
      <c r="I451" s="12">
        <f>'Прил.5'!I444</f>
        <v>213.1</v>
      </c>
      <c r="J451" s="110">
        <f t="shared" si="35"/>
        <v>85.96208148446955</v>
      </c>
      <c r="K451" s="18"/>
    </row>
    <row r="452" spans="1:11" ht="30.75">
      <c r="A452" s="20" t="s">
        <v>307</v>
      </c>
      <c r="B452" s="11" t="s">
        <v>140</v>
      </c>
      <c r="C452" s="11" t="s">
        <v>137</v>
      </c>
      <c r="D452" s="11" t="s">
        <v>163</v>
      </c>
      <c r="E452" s="11" t="s">
        <v>308</v>
      </c>
      <c r="F452" s="187"/>
      <c r="G452" s="188"/>
      <c r="H452" s="12">
        <f>H453</f>
        <v>18</v>
      </c>
      <c r="I452" s="12">
        <f>I453</f>
        <v>18</v>
      </c>
      <c r="J452" s="110">
        <f t="shared" si="35"/>
        <v>100</v>
      </c>
      <c r="K452" s="18"/>
    </row>
    <row r="453" spans="1:11" ht="46.5">
      <c r="A453" s="20" t="s">
        <v>33</v>
      </c>
      <c r="B453" s="11" t="s">
        <v>140</v>
      </c>
      <c r="C453" s="11" t="s">
        <v>137</v>
      </c>
      <c r="D453" s="11" t="s">
        <v>163</v>
      </c>
      <c r="E453" s="11" t="s">
        <v>308</v>
      </c>
      <c r="F453" s="187" t="s">
        <v>34</v>
      </c>
      <c r="G453" s="188"/>
      <c r="H453" s="12">
        <f>H454</f>
        <v>18</v>
      </c>
      <c r="I453" s="12">
        <f>I454</f>
        <v>18</v>
      </c>
      <c r="J453" s="110">
        <f t="shared" si="35"/>
        <v>100</v>
      </c>
      <c r="K453" s="18"/>
    </row>
    <row r="454" spans="1:11" ht="15">
      <c r="A454" s="20" t="s">
        <v>35</v>
      </c>
      <c r="B454" s="11" t="s">
        <v>140</v>
      </c>
      <c r="C454" s="11" t="s">
        <v>137</v>
      </c>
      <c r="D454" s="11" t="s">
        <v>163</v>
      </c>
      <c r="E454" s="11" t="s">
        <v>308</v>
      </c>
      <c r="F454" s="187" t="s">
        <v>36</v>
      </c>
      <c r="G454" s="188"/>
      <c r="H454" s="12">
        <f>'Прил.5'!H475</f>
        <v>18</v>
      </c>
      <c r="I454" s="12">
        <f>'Прил.5'!I475</f>
        <v>18</v>
      </c>
      <c r="J454" s="110">
        <f t="shared" si="35"/>
        <v>100</v>
      </c>
      <c r="K454" s="18"/>
    </row>
    <row r="455" spans="1:11" ht="46.5">
      <c r="A455" s="20" t="s">
        <v>309</v>
      </c>
      <c r="B455" s="11" t="s">
        <v>140</v>
      </c>
      <c r="C455" s="11" t="s">
        <v>137</v>
      </c>
      <c r="D455" s="11" t="s">
        <v>163</v>
      </c>
      <c r="E455" s="11" t="s">
        <v>310</v>
      </c>
      <c r="F455" s="187"/>
      <c r="G455" s="188"/>
      <c r="H455" s="12">
        <f>H456</f>
        <v>46.9</v>
      </c>
      <c r="I455" s="12">
        <f>I456</f>
        <v>46.9</v>
      </c>
      <c r="J455" s="110">
        <f t="shared" si="35"/>
        <v>100</v>
      </c>
      <c r="K455" s="18"/>
    </row>
    <row r="456" spans="1:11" ht="46.5">
      <c r="A456" s="20" t="s">
        <v>33</v>
      </c>
      <c r="B456" s="11" t="s">
        <v>140</v>
      </c>
      <c r="C456" s="11" t="s">
        <v>137</v>
      </c>
      <c r="D456" s="11" t="s">
        <v>163</v>
      </c>
      <c r="E456" s="11" t="s">
        <v>310</v>
      </c>
      <c r="F456" s="187" t="s">
        <v>34</v>
      </c>
      <c r="G456" s="188"/>
      <c r="H456" s="12">
        <f>H457</f>
        <v>46.9</v>
      </c>
      <c r="I456" s="12">
        <f>I457</f>
        <v>46.9</v>
      </c>
      <c r="J456" s="110">
        <f t="shared" si="35"/>
        <v>100</v>
      </c>
      <c r="K456" s="18"/>
    </row>
    <row r="457" spans="1:11" ht="15">
      <c r="A457" s="20" t="s">
        <v>35</v>
      </c>
      <c r="B457" s="11" t="s">
        <v>140</v>
      </c>
      <c r="C457" s="11" t="s">
        <v>137</v>
      </c>
      <c r="D457" s="11" t="s">
        <v>163</v>
      </c>
      <c r="E457" s="11" t="s">
        <v>310</v>
      </c>
      <c r="F457" s="187" t="s">
        <v>36</v>
      </c>
      <c r="G457" s="188"/>
      <c r="H457" s="12">
        <f>'Прил.5'!H499</f>
        <v>46.9</v>
      </c>
      <c r="I457" s="12">
        <f>'Прил.5'!I499</f>
        <v>46.9</v>
      </c>
      <c r="J457" s="110">
        <f t="shared" si="35"/>
        <v>100</v>
      </c>
      <c r="K457" s="18"/>
    </row>
    <row r="458" spans="1:11" ht="62.25">
      <c r="A458" s="20" t="s">
        <v>311</v>
      </c>
      <c r="B458" s="11" t="s">
        <v>140</v>
      </c>
      <c r="C458" s="11" t="s">
        <v>137</v>
      </c>
      <c r="D458" s="11" t="s">
        <v>163</v>
      </c>
      <c r="E458" s="11" t="s">
        <v>312</v>
      </c>
      <c r="F458" s="187"/>
      <c r="G458" s="188"/>
      <c r="H458" s="12">
        <f>H459</f>
        <v>17.8</v>
      </c>
      <c r="I458" s="12">
        <f>I459</f>
        <v>17.8</v>
      </c>
      <c r="J458" s="110">
        <f aca="true" t="shared" si="39" ref="J458:J521">I458/H458*100</f>
        <v>100</v>
      </c>
      <c r="K458" s="18"/>
    </row>
    <row r="459" spans="1:11" ht="46.5">
      <c r="A459" s="20" t="s">
        <v>33</v>
      </c>
      <c r="B459" s="11" t="s">
        <v>140</v>
      </c>
      <c r="C459" s="11" t="s">
        <v>137</v>
      </c>
      <c r="D459" s="11" t="s">
        <v>163</v>
      </c>
      <c r="E459" s="11" t="s">
        <v>312</v>
      </c>
      <c r="F459" s="187" t="s">
        <v>34</v>
      </c>
      <c r="G459" s="188"/>
      <c r="H459" s="12">
        <f>H460</f>
        <v>17.8</v>
      </c>
      <c r="I459" s="12">
        <f>I460</f>
        <v>17.8</v>
      </c>
      <c r="J459" s="110">
        <f t="shared" si="39"/>
        <v>100</v>
      </c>
      <c r="K459" s="18"/>
    </row>
    <row r="460" spans="1:11" ht="15">
      <c r="A460" s="20" t="s">
        <v>35</v>
      </c>
      <c r="B460" s="11" t="s">
        <v>140</v>
      </c>
      <c r="C460" s="11" t="s">
        <v>137</v>
      </c>
      <c r="D460" s="11" t="s">
        <v>163</v>
      </c>
      <c r="E460" s="11" t="s">
        <v>312</v>
      </c>
      <c r="F460" s="187" t="s">
        <v>36</v>
      </c>
      <c r="G460" s="188"/>
      <c r="H460" s="12">
        <f>'Прил.5'!H523</f>
        <v>17.8</v>
      </c>
      <c r="I460" s="12">
        <f>'Прил.5'!I523</f>
        <v>17.8</v>
      </c>
      <c r="J460" s="110">
        <f t="shared" si="39"/>
        <v>100</v>
      </c>
      <c r="K460" s="18"/>
    </row>
    <row r="461" spans="1:11" ht="15">
      <c r="A461" s="20" t="s">
        <v>509</v>
      </c>
      <c r="B461" s="11" t="s">
        <v>140</v>
      </c>
      <c r="C461" s="11" t="s">
        <v>137</v>
      </c>
      <c r="D461" s="11" t="s">
        <v>163</v>
      </c>
      <c r="E461" s="11" t="s">
        <v>510</v>
      </c>
      <c r="F461" s="187"/>
      <c r="G461" s="188"/>
      <c r="H461" s="12">
        <f>H462+H465+H468+H471</f>
        <v>56005.2</v>
      </c>
      <c r="I461" s="12">
        <f>I462+I465+I468+I471</f>
        <v>55433.299999999996</v>
      </c>
      <c r="J461" s="110">
        <f t="shared" si="39"/>
        <v>98.97884482155229</v>
      </c>
      <c r="K461" s="18"/>
    </row>
    <row r="462" spans="1:11" ht="108.75">
      <c r="A462" s="20" t="s">
        <v>394</v>
      </c>
      <c r="B462" s="11" t="s">
        <v>140</v>
      </c>
      <c r="C462" s="11" t="s">
        <v>137</v>
      </c>
      <c r="D462" s="11" t="s">
        <v>163</v>
      </c>
      <c r="E462" s="11" t="s">
        <v>511</v>
      </c>
      <c r="F462" s="187"/>
      <c r="G462" s="188"/>
      <c r="H462" s="12">
        <f>H463</f>
        <v>515.9</v>
      </c>
      <c r="I462" s="12">
        <f>I463</f>
        <v>503.3</v>
      </c>
      <c r="J462" s="110">
        <f t="shared" si="39"/>
        <v>97.55766621438265</v>
      </c>
      <c r="K462" s="18"/>
    </row>
    <row r="463" spans="1:11" ht="46.5">
      <c r="A463" s="20" t="s">
        <v>33</v>
      </c>
      <c r="B463" s="11" t="s">
        <v>140</v>
      </c>
      <c r="C463" s="11" t="s">
        <v>137</v>
      </c>
      <c r="D463" s="11" t="s">
        <v>163</v>
      </c>
      <c r="E463" s="11" t="s">
        <v>511</v>
      </c>
      <c r="F463" s="187" t="s">
        <v>34</v>
      </c>
      <c r="G463" s="188"/>
      <c r="H463" s="12">
        <f>H464</f>
        <v>515.9</v>
      </c>
      <c r="I463" s="12">
        <f>I464</f>
        <v>503.3</v>
      </c>
      <c r="J463" s="110">
        <f t="shared" si="39"/>
        <v>97.55766621438265</v>
      </c>
      <c r="K463" s="18"/>
    </row>
    <row r="464" spans="1:11" ht="15">
      <c r="A464" s="20" t="s">
        <v>35</v>
      </c>
      <c r="B464" s="11" t="s">
        <v>140</v>
      </c>
      <c r="C464" s="11" t="s">
        <v>137</v>
      </c>
      <c r="D464" s="11" t="s">
        <v>163</v>
      </c>
      <c r="E464" s="11" t="s">
        <v>511</v>
      </c>
      <c r="F464" s="187" t="s">
        <v>36</v>
      </c>
      <c r="G464" s="188"/>
      <c r="H464" s="12">
        <v>515.9</v>
      </c>
      <c r="I464" s="12">
        <v>503.3</v>
      </c>
      <c r="J464" s="110">
        <f t="shared" si="39"/>
        <v>97.55766621438265</v>
      </c>
      <c r="K464" s="18"/>
    </row>
    <row r="465" spans="1:11" ht="15">
      <c r="A465" s="20" t="s">
        <v>405</v>
      </c>
      <c r="B465" s="11" t="s">
        <v>140</v>
      </c>
      <c r="C465" s="11" t="s">
        <v>137</v>
      </c>
      <c r="D465" s="11" t="s">
        <v>163</v>
      </c>
      <c r="E465" s="11" t="s">
        <v>512</v>
      </c>
      <c r="F465" s="187"/>
      <c r="G465" s="188"/>
      <c r="H465" s="12">
        <f>H466</f>
        <v>219.2</v>
      </c>
      <c r="I465" s="12">
        <f>I466</f>
        <v>218.3</v>
      </c>
      <c r="J465" s="110">
        <f t="shared" si="39"/>
        <v>99.58941605839418</v>
      </c>
      <c r="K465" s="18"/>
    </row>
    <row r="466" spans="1:11" ht="46.5">
      <c r="A466" s="20" t="s">
        <v>33</v>
      </c>
      <c r="B466" s="11" t="s">
        <v>140</v>
      </c>
      <c r="C466" s="11" t="s">
        <v>137</v>
      </c>
      <c r="D466" s="11" t="s">
        <v>163</v>
      </c>
      <c r="E466" s="11" t="s">
        <v>512</v>
      </c>
      <c r="F466" s="187" t="s">
        <v>34</v>
      </c>
      <c r="G466" s="188"/>
      <c r="H466" s="12">
        <f>H467</f>
        <v>219.2</v>
      </c>
      <c r="I466" s="12">
        <f>I467</f>
        <v>218.3</v>
      </c>
      <c r="J466" s="110">
        <f t="shared" si="39"/>
        <v>99.58941605839418</v>
      </c>
      <c r="K466" s="18"/>
    </row>
    <row r="467" spans="1:11" ht="15">
      <c r="A467" s="20" t="s">
        <v>35</v>
      </c>
      <c r="B467" s="11" t="s">
        <v>140</v>
      </c>
      <c r="C467" s="11" t="s">
        <v>137</v>
      </c>
      <c r="D467" s="11" t="s">
        <v>163</v>
      </c>
      <c r="E467" s="11" t="s">
        <v>512</v>
      </c>
      <c r="F467" s="187" t="s">
        <v>36</v>
      </c>
      <c r="G467" s="188"/>
      <c r="H467" s="12">
        <v>219.2</v>
      </c>
      <c r="I467" s="12">
        <v>218.3</v>
      </c>
      <c r="J467" s="110">
        <f t="shared" si="39"/>
        <v>99.58941605839418</v>
      </c>
      <c r="K467" s="18"/>
    </row>
    <row r="468" spans="1:11" ht="46.5">
      <c r="A468" s="20" t="s">
        <v>481</v>
      </c>
      <c r="B468" s="11" t="s">
        <v>140</v>
      </c>
      <c r="C468" s="11" t="s">
        <v>137</v>
      </c>
      <c r="D468" s="11" t="s">
        <v>163</v>
      </c>
      <c r="E468" s="11" t="s">
        <v>513</v>
      </c>
      <c r="F468" s="187"/>
      <c r="G468" s="188"/>
      <c r="H468" s="12">
        <f>H469</f>
        <v>54708.1</v>
      </c>
      <c r="I468" s="12">
        <f>I469</f>
        <v>54149.7</v>
      </c>
      <c r="J468" s="110">
        <f t="shared" si="39"/>
        <v>98.97931019355451</v>
      </c>
      <c r="K468" s="18"/>
    </row>
    <row r="469" spans="1:11" ht="46.5">
      <c r="A469" s="20" t="s">
        <v>33</v>
      </c>
      <c r="B469" s="11" t="s">
        <v>140</v>
      </c>
      <c r="C469" s="11" t="s">
        <v>137</v>
      </c>
      <c r="D469" s="11" t="s">
        <v>163</v>
      </c>
      <c r="E469" s="11" t="s">
        <v>513</v>
      </c>
      <c r="F469" s="187" t="s">
        <v>34</v>
      </c>
      <c r="G469" s="188"/>
      <c r="H469" s="12">
        <f>H470</f>
        <v>54708.1</v>
      </c>
      <c r="I469" s="12">
        <f>I470</f>
        <v>54149.7</v>
      </c>
      <c r="J469" s="110">
        <f t="shared" si="39"/>
        <v>98.97931019355451</v>
      </c>
      <c r="K469" s="18"/>
    </row>
    <row r="470" spans="1:11" ht="15">
      <c r="A470" s="20" t="s">
        <v>35</v>
      </c>
      <c r="B470" s="11" t="s">
        <v>140</v>
      </c>
      <c r="C470" s="11" t="s">
        <v>137</v>
      </c>
      <c r="D470" s="11" t="s">
        <v>163</v>
      </c>
      <c r="E470" s="11" t="s">
        <v>513</v>
      </c>
      <c r="F470" s="187" t="s">
        <v>36</v>
      </c>
      <c r="G470" s="188"/>
      <c r="H470" s="12">
        <v>54708.1</v>
      </c>
      <c r="I470" s="12">
        <v>54149.7</v>
      </c>
      <c r="J470" s="110">
        <f t="shared" si="39"/>
        <v>98.97931019355451</v>
      </c>
      <c r="K470" s="18"/>
    </row>
    <row r="471" spans="1:11" ht="78">
      <c r="A471" s="20" t="s">
        <v>483</v>
      </c>
      <c r="B471" s="11" t="s">
        <v>140</v>
      </c>
      <c r="C471" s="11" t="s">
        <v>137</v>
      </c>
      <c r="D471" s="11" t="s">
        <v>163</v>
      </c>
      <c r="E471" s="11" t="s">
        <v>514</v>
      </c>
      <c r="F471" s="187"/>
      <c r="G471" s="188"/>
      <c r="H471" s="12">
        <f>H472</f>
        <v>562</v>
      </c>
      <c r="I471" s="12">
        <f>I472</f>
        <v>562</v>
      </c>
      <c r="J471" s="110">
        <f t="shared" si="39"/>
        <v>100</v>
      </c>
      <c r="K471" s="18"/>
    </row>
    <row r="472" spans="1:11" ht="46.5">
      <c r="A472" s="20" t="s">
        <v>33</v>
      </c>
      <c r="B472" s="11" t="s">
        <v>140</v>
      </c>
      <c r="C472" s="11" t="s">
        <v>137</v>
      </c>
      <c r="D472" s="11" t="s">
        <v>163</v>
      </c>
      <c r="E472" s="11" t="s">
        <v>514</v>
      </c>
      <c r="F472" s="187" t="s">
        <v>34</v>
      </c>
      <c r="G472" s="188"/>
      <c r="H472" s="12">
        <f>H473</f>
        <v>562</v>
      </c>
      <c r="I472" s="12">
        <f>I473</f>
        <v>562</v>
      </c>
      <c r="J472" s="110">
        <f t="shared" si="39"/>
        <v>100</v>
      </c>
      <c r="K472" s="18"/>
    </row>
    <row r="473" spans="1:11" ht="15">
      <c r="A473" s="20" t="s">
        <v>35</v>
      </c>
      <c r="B473" s="11" t="s">
        <v>140</v>
      </c>
      <c r="C473" s="11" t="s">
        <v>137</v>
      </c>
      <c r="D473" s="11" t="s">
        <v>163</v>
      </c>
      <c r="E473" s="11" t="s">
        <v>514</v>
      </c>
      <c r="F473" s="187" t="s">
        <v>36</v>
      </c>
      <c r="G473" s="188"/>
      <c r="H473" s="12">
        <v>562</v>
      </c>
      <c r="I473" s="12">
        <v>562</v>
      </c>
      <c r="J473" s="110">
        <f t="shared" si="39"/>
        <v>100</v>
      </c>
      <c r="K473" s="18"/>
    </row>
    <row r="474" spans="1:11" ht="15">
      <c r="A474" s="20" t="s">
        <v>232</v>
      </c>
      <c r="B474" s="11" t="s">
        <v>140</v>
      </c>
      <c r="C474" s="11" t="s">
        <v>137</v>
      </c>
      <c r="D474" s="11" t="s">
        <v>137</v>
      </c>
      <c r="E474" s="11"/>
      <c r="F474" s="187"/>
      <c r="G474" s="188"/>
      <c r="H474" s="12">
        <f>H475+H480+H488</f>
        <v>722.4</v>
      </c>
      <c r="I474" s="12">
        <f>I475+I480+I488</f>
        <v>705.9</v>
      </c>
      <c r="J474" s="110">
        <f t="shared" si="39"/>
        <v>97.71594684385381</v>
      </c>
      <c r="K474" s="18"/>
    </row>
    <row r="475" spans="1:11" ht="46.5">
      <c r="A475" s="20" t="s">
        <v>226</v>
      </c>
      <c r="B475" s="11" t="s">
        <v>140</v>
      </c>
      <c r="C475" s="11" t="s">
        <v>137</v>
      </c>
      <c r="D475" s="11" t="s">
        <v>137</v>
      </c>
      <c r="E475" s="11" t="s">
        <v>227</v>
      </c>
      <c r="F475" s="187"/>
      <c r="G475" s="188"/>
      <c r="H475" s="12">
        <f aca="true" t="shared" si="40" ref="H475:I478">H476</f>
        <v>112.9</v>
      </c>
      <c r="I475" s="12">
        <f t="shared" si="40"/>
        <v>112.9</v>
      </c>
      <c r="J475" s="110">
        <f t="shared" si="39"/>
        <v>100</v>
      </c>
      <c r="K475" s="18"/>
    </row>
    <row r="476" spans="1:11" ht="46.5">
      <c r="A476" s="20" t="s">
        <v>228</v>
      </c>
      <c r="B476" s="11" t="s">
        <v>140</v>
      </c>
      <c r="C476" s="11" t="s">
        <v>137</v>
      </c>
      <c r="D476" s="11" t="s">
        <v>137</v>
      </c>
      <c r="E476" s="11" t="s">
        <v>229</v>
      </c>
      <c r="F476" s="187"/>
      <c r="G476" s="188"/>
      <c r="H476" s="12">
        <f t="shared" si="40"/>
        <v>112.9</v>
      </c>
      <c r="I476" s="12">
        <f t="shared" si="40"/>
        <v>112.9</v>
      </c>
      <c r="J476" s="110">
        <f t="shared" si="39"/>
        <v>100</v>
      </c>
      <c r="K476" s="18"/>
    </row>
    <row r="477" spans="1:11" ht="30.75">
      <c r="A477" s="20" t="s">
        <v>230</v>
      </c>
      <c r="B477" s="11" t="s">
        <v>140</v>
      </c>
      <c r="C477" s="11" t="s">
        <v>137</v>
      </c>
      <c r="D477" s="11" t="s">
        <v>137</v>
      </c>
      <c r="E477" s="11" t="s">
        <v>231</v>
      </c>
      <c r="F477" s="187"/>
      <c r="G477" s="188"/>
      <c r="H477" s="12">
        <f t="shared" si="40"/>
        <v>112.9</v>
      </c>
      <c r="I477" s="12">
        <f t="shared" si="40"/>
        <v>112.9</v>
      </c>
      <c r="J477" s="110">
        <f t="shared" si="39"/>
        <v>100</v>
      </c>
      <c r="K477" s="18"/>
    </row>
    <row r="478" spans="1:11" ht="46.5">
      <c r="A478" s="20" t="s">
        <v>33</v>
      </c>
      <c r="B478" s="11" t="s">
        <v>140</v>
      </c>
      <c r="C478" s="11" t="s">
        <v>137</v>
      </c>
      <c r="D478" s="11" t="s">
        <v>137</v>
      </c>
      <c r="E478" s="11" t="s">
        <v>231</v>
      </c>
      <c r="F478" s="187" t="s">
        <v>34</v>
      </c>
      <c r="G478" s="188"/>
      <c r="H478" s="12">
        <f t="shared" si="40"/>
        <v>112.9</v>
      </c>
      <c r="I478" s="12">
        <f t="shared" si="40"/>
        <v>112.9</v>
      </c>
      <c r="J478" s="110">
        <f t="shared" si="39"/>
        <v>100</v>
      </c>
      <c r="K478" s="18"/>
    </row>
    <row r="479" spans="1:11" ht="15">
      <c r="A479" s="20" t="s">
        <v>35</v>
      </c>
      <c r="B479" s="11" t="s">
        <v>140</v>
      </c>
      <c r="C479" s="11" t="s">
        <v>137</v>
      </c>
      <c r="D479" s="11" t="s">
        <v>137</v>
      </c>
      <c r="E479" s="11" t="s">
        <v>231</v>
      </c>
      <c r="F479" s="187" t="s">
        <v>36</v>
      </c>
      <c r="G479" s="188"/>
      <c r="H479" s="12">
        <f>'Прил.5'!H320</f>
        <v>112.9</v>
      </c>
      <c r="I479" s="12">
        <f>'Прил.5'!I320</f>
        <v>112.9</v>
      </c>
      <c r="J479" s="110">
        <f t="shared" si="39"/>
        <v>100</v>
      </c>
      <c r="K479" s="18"/>
    </row>
    <row r="480" spans="1:11" ht="30.75">
      <c r="A480" s="20" t="s">
        <v>241</v>
      </c>
      <c r="B480" s="11" t="s">
        <v>140</v>
      </c>
      <c r="C480" s="11" t="s">
        <v>137</v>
      </c>
      <c r="D480" s="11" t="s">
        <v>137</v>
      </c>
      <c r="E480" s="11" t="s">
        <v>242</v>
      </c>
      <c r="F480" s="187"/>
      <c r="G480" s="188"/>
      <c r="H480" s="12">
        <f>H481</f>
        <v>409.5</v>
      </c>
      <c r="I480" s="12">
        <f>I481</f>
        <v>393</v>
      </c>
      <c r="J480" s="110">
        <f t="shared" si="39"/>
        <v>95.97069597069597</v>
      </c>
      <c r="K480" s="18"/>
    </row>
    <row r="481" spans="1:11" ht="46.5">
      <c r="A481" s="20" t="s">
        <v>243</v>
      </c>
      <c r="B481" s="11" t="s">
        <v>140</v>
      </c>
      <c r="C481" s="11" t="s">
        <v>137</v>
      </c>
      <c r="D481" s="11" t="s">
        <v>137</v>
      </c>
      <c r="E481" s="11" t="s">
        <v>244</v>
      </c>
      <c r="F481" s="187"/>
      <c r="G481" s="188"/>
      <c r="H481" s="12">
        <f>H482+H485</f>
        <v>409.5</v>
      </c>
      <c r="I481" s="12">
        <f>I482+I485</f>
        <v>393</v>
      </c>
      <c r="J481" s="110">
        <f t="shared" si="39"/>
        <v>95.97069597069597</v>
      </c>
      <c r="K481" s="18"/>
    </row>
    <row r="482" spans="1:11" ht="15">
      <c r="A482" s="20" t="s">
        <v>245</v>
      </c>
      <c r="B482" s="11" t="s">
        <v>140</v>
      </c>
      <c r="C482" s="11" t="s">
        <v>137</v>
      </c>
      <c r="D482" s="11" t="s">
        <v>137</v>
      </c>
      <c r="E482" s="11" t="s">
        <v>246</v>
      </c>
      <c r="F482" s="187"/>
      <c r="G482" s="188"/>
      <c r="H482" s="12">
        <f>H483</f>
        <v>374.5</v>
      </c>
      <c r="I482" s="12">
        <f>I483</f>
        <v>358</v>
      </c>
      <c r="J482" s="110">
        <f t="shared" si="39"/>
        <v>95.59412550066756</v>
      </c>
      <c r="K482" s="18"/>
    </row>
    <row r="483" spans="1:11" ht="30.75">
      <c r="A483" s="20" t="s">
        <v>154</v>
      </c>
      <c r="B483" s="11" t="s">
        <v>140</v>
      </c>
      <c r="C483" s="11" t="s">
        <v>137</v>
      </c>
      <c r="D483" s="11" t="s">
        <v>137</v>
      </c>
      <c r="E483" s="11" t="s">
        <v>246</v>
      </c>
      <c r="F483" s="187" t="s">
        <v>155</v>
      </c>
      <c r="G483" s="188"/>
      <c r="H483" s="12">
        <f>H484</f>
        <v>374.5</v>
      </c>
      <c r="I483" s="12">
        <f>I484</f>
        <v>358</v>
      </c>
      <c r="J483" s="110">
        <f t="shared" si="39"/>
        <v>95.59412550066756</v>
      </c>
      <c r="K483" s="18"/>
    </row>
    <row r="484" spans="1:11" ht="15">
      <c r="A484" s="20" t="s">
        <v>247</v>
      </c>
      <c r="B484" s="11" t="s">
        <v>140</v>
      </c>
      <c r="C484" s="11" t="s">
        <v>137</v>
      </c>
      <c r="D484" s="11" t="s">
        <v>137</v>
      </c>
      <c r="E484" s="11" t="s">
        <v>246</v>
      </c>
      <c r="F484" s="187" t="s">
        <v>248</v>
      </c>
      <c r="G484" s="188"/>
      <c r="H484" s="12">
        <f>'Прил.5'!H342</f>
        <v>374.5</v>
      </c>
      <c r="I484" s="12">
        <f>'Прил.5'!I342</f>
        <v>358</v>
      </c>
      <c r="J484" s="110">
        <f t="shared" si="39"/>
        <v>95.59412550066756</v>
      </c>
      <c r="K484" s="18"/>
    </row>
    <row r="485" spans="1:11" ht="30.75">
      <c r="A485" s="20" t="s">
        <v>249</v>
      </c>
      <c r="B485" s="11" t="s">
        <v>140</v>
      </c>
      <c r="C485" s="11" t="s">
        <v>137</v>
      </c>
      <c r="D485" s="11" t="s">
        <v>137</v>
      </c>
      <c r="E485" s="11" t="s">
        <v>250</v>
      </c>
      <c r="F485" s="187"/>
      <c r="G485" s="188"/>
      <c r="H485" s="12">
        <f>H486</f>
        <v>35</v>
      </c>
      <c r="I485" s="12">
        <f>I486</f>
        <v>35</v>
      </c>
      <c r="J485" s="110">
        <f t="shared" si="39"/>
        <v>100</v>
      </c>
      <c r="K485" s="18"/>
    </row>
    <row r="486" spans="1:11" ht="46.5">
      <c r="A486" s="20" t="s">
        <v>19</v>
      </c>
      <c r="B486" s="11" t="s">
        <v>140</v>
      </c>
      <c r="C486" s="11" t="s">
        <v>137</v>
      </c>
      <c r="D486" s="11" t="s">
        <v>137</v>
      </c>
      <c r="E486" s="11" t="s">
        <v>250</v>
      </c>
      <c r="F486" s="187" t="s">
        <v>20</v>
      </c>
      <c r="G486" s="188"/>
      <c r="H486" s="12">
        <f>H487</f>
        <v>35</v>
      </c>
      <c r="I486" s="12">
        <f>I487</f>
        <v>35</v>
      </c>
      <c r="J486" s="110">
        <f t="shared" si="39"/>
        <v>100</v>
      </c>
      <c r="K486" s="18"/>
    </row>
    <row r="487" spans="1:11" ht="46.5">
      <c r="A487" s="20" t="s">
        <v>21</v>
      </c>
      <c r="B487" s="11" t="s">
        <v>140</v>
      </c>
      <c r="C487" s="11" t="s">
        <v>137</v>
      </c>
      <c r="D487" s="11" t="s">
        <v>137</v>
      </c>
      <c r="E487" s="11" t="s">
        <v>250</v>
      </c>
      <c r="F487" s="187" t="s">
        <v>22</v>
      </c>
      <c r="G487" s="188"/>
      <c r="H487" s="12">
        <f>'Прил.5'!H348</f>
        <v>35</v>
      </c>
      <c r="I487" s="12">
        <f>'Прил.5'!I348</f>
        <v>35</v>
      </c>
      <c r="J487" s="110">
        <f t="shared" si="39"/>
        <v>100</v>
      </c>
      <c r="K487" s="18"/>
    </row>
    <row r="488" spans="1:11" ht="46.5">
      <c r="A488" s="20" t="s">
        <v>319</v>
      </c>
      <c r="B488" s="11" t="s">
        <v>140</v>
      </c>
      <c r="C488" s="11" t="s">
        <v>137</v>
      </c>
      <c r="D488" s="11" t="s">
        <v>137</v>
      </c>
      <c r="E488" s="11" t="s">
        <v>320</v>
      </c>
      <c r="F488" s="187"/>
      <c r="G488" s="188"/>
      <c r="H488" s="12">
        <f aca="true" t="shared" si="41" ref="H488:I491">H489</f>
        <v>200</v>
      </c>
      <c r="I488" s="12">
        <f t="shared" si="41"/>
        <v>200</v>
      </c>
      <c r="J488" s="110">
        <f t="shared" si="39"/>
        <v>100</v>
      </c>
      <c r="K488" s="18"/>
    </row>
    <row r="489" spans="1:11" ht="46.5">
      <c r="A489" s="20" t="s">
        <v>327</v>
      </c>
      <c r="B489" s="11" t="s">
        <v>140</v>
      </c>
      <c r="C489" s="11" t="s">
        <v>137</v>
      </c>
      <c r="D489" s="11" t="s">
        <v>137</v>
      </c>
      <c r="E489" s="11" t="s">
        <v>328</v>
      </c>
      <c r="F489" s="187"/>
      <c r="G489" s="188"/>
      <c r="H489" s="12">
        <f t="shared" si="41"/>
        <v>200</v>
      </c>
      <c r="I489" s="12">
        <f t="shared" si="41"/>
        <v>200</v>
      </c>
      <c r="J489" s="110">
        <f t="shared" si="39"/>
        <v>100</v>
      </c>
      <c r="K489" s="18"/>
    </row>
    <row r="490" spans="1:11" ht="46.5">
      <c r="A490" s="20" t="s">
        <v>329</v>
      </c>
      <c r="B490" s="11" t="s">
        <v>140</v>
      </c>
      <c r="C490" s="11" t="s">
        <v>137</v>
      </c>
      <c r="D490" s="11" t="s">
        <v>137</v>
      </c>
      <c r="E490" s="11" t="s">
        <v>330</v>
      </c>
      <c r="F490" s="187"/>
      <c r="G490" s="188"/>
      <c r="H490" s="12">
        <f t="shared" si="41"/>
        <v>200</v>
      </c>
      <c r="I490" s="12">
        <f t="shared" si="41"/>
        <v>200</v>
      </c>
      <c r="J490" s="110">
        <f t="shared" si="39"/>
        <v>100</v>
      </c>
      <c r="K490" s="18"/>
    </row>
    <row r="491" spans="1:11" ht="46.5">
      <c r="A491" s="20" t="s">
        <v>33</v>
      </c>
      <c r="B491" s="11" t="s">
        <v>140</v>
      </c>
      <c r="C491" s="11" t="s">
        <v>137</v>
      </c>
      <c r="D491" s="11" t="s">
        <v>137</v>
      </c>
      <c r="E491" s="11" t="s">
        <v>330</v>
      </c>
      <c r="F491" s="187" t="s">
        <v>34</v>
      </c>
      <c r="G491" s="188"/>
      <c r="H491" s="12">
        <f t="shared" si="41"/>
        <v>200</v>
      </c>
      <c r="I491" s="12">
        <f t="shared" si="41"/>
        <v>200</v>
      </c>
      <c r="J491" s="110">
        <f t="shared" si="39"/>
        <v>100</v>
      </c>
      <c r="K491" s="18"/>
    </row>
    <row r="492" spans="1:11" ht="15">
      <c r="A492" s="20" t="s">
        <v>35</v>
      </c>
      <c r="B492" s="11" t="s">
        <v>140</v>
      </c>
      <c r="C492" s="11" t="s">
        <v>137</v>
      </c>
      <c r="D492" s="11" t="s">
        <v>137</v>
      </c>
      <c r="E492" s="11" t="s">
        <v>330</v>
      </c>
      <c r="F492" s="187" t="s">
        <v>36</v>
      </c>
      <c r="G492" s="188"/>
      <c r="H492" s="12">
        <f>'Прил.5'!H572</f>
        <v>200</v>
      </c>
      <c r="I492" s="12">
        <f>'Прил.5'!I572</f>
        <v>200</v>
      </c>
      <c r="J492" s="110">
        <f t="shared" si="39"/>
        <v>100</v>
      </c>
      <c r="K492" s="18"/>
    </row>
    <row r="493" spans="1:11" ht="15">
      <c r="A493" s="20" t="s">
        <v>153</v>
      </c>
      <c r="B493" s="11" t="s">
        <v>140</v>
      </c>
      <c r="C493" s="11" t="s">
        <v>137</v>
      </c>
      <c r="D493" s="11" t="s">
        <v>18</v>
      </c>
      <c r="E493" s="11"/>
      <c r="F493" s="187"/>
      <c r="G493" s="188"/>
      <c r="H493" s="12">
        <f>H494+H501+H510</f>
        <v>19581.6</v>
      </c>
      <c r="I493" s="12">
        <f>I494+I501+I510</f>
        <v>18949.800000000003</v>
      </c>
      <c r="J493" s="110">
        <f t="shared" si="39"/>
        <v>96.77350165461456</v>
      </c>
      <c r="K493" s="18"/>
    </row>
    <row r="494" spans="1:11" ht="30.75">
      <c r="A494" s="20" t="s">
        <v>130</v>
      </c>
      <c r="B494" s="11" t="s">
        <v>140</v>
      </c>
      <c r="C494" s="11" t="s">
        <v>137</v>
      </c>
      <c r="D494" s="11" t="s">
        <v>18</v>
      </c>
      <c r="E494" s="11" t="s">
        <v>131</v>
      </c>
      <c r="F494" s="187"/>
      <c r="G494" s="188"/>
      <c r="H494" s="12">
        <f>H495</f>
        <v>339.4</v>
      </c>
      <c r="I494" s="12">
        <f>I495</f>
        <v>315.2</v>
      </c>
      <c r="J494" s="110">
        <f t="shared" si="39"/>
        <v>92.86977018267531</v>
      </c>
      <c r="K494" s="18"/>
    </row>
    <row r="495" spans="1:11" ht="30.75">
      <c r="A495" s="20" t="s">
        <v>149</v>
      </c>
      <c r="B495" s="11" t="s">
        <v>140</v>
      </c>
      <c r="C495" s="11" t="s">
        <v>137</v>
      </c>
      <c r="D495" s="11" t="s">
        <v>18</v>
      </c>
      <c r="E495" s="11" t="s">
        <v>150</v>
      </c>
      <c r="F495" s="187"/>
      <c r="G495" s="188"/>
      <c r="H495" s="12">
        <f>H496</f>
        <v>339.4</v>
      </c>
      <c r="I495" s="12">
        <f>I496</f>
        <v>315.2</v>
      </c>
      <c r="J495" s="110">
        <f t="shared" si="39"/>
        <v>92.86977018267531</v>
      </c>
      <c r="K495" s="18"/>
    </row>
    <row r="496" spans="1:11" ht="46.5">
      <c r="A496" s="20" t="s">
        <v>151</v>
      </c>
      <c r="B496" s="11" t="s">
        <v>140</v>
      </c>
      <c r="C496" s="11" t="s">
        <v>137</v>
      </c>
      <c r="D496" s="11" t="s">
        <v>18</v>
      </c>
      <c r="E496" s="11" t="s">
        <v>152</v>
      </c>
      <c r="F496" s="187"/>
      <c r="G496" s="188"/>
      <c r="H496" s="12">
        <f>H497+H499</f>
        <v>339.4</v>
      </c>
      <c r="I496" s="12">
        <f>I497+I499</f>
        <v>315.2</v>
      </c>
      <c r="J496" s="110">
        <f t="shared" si="39"/>
        <v>92.86977018267531</v>
      </c>
      <c r="K496" s="18"/>
    </row>
    <row r="497" spans="1:11" ht="46.5">
      <c r="A497" s="20" t="s">
        <v>19</v>
      </c>
      <c r="B497" s="11" t="s">
        <v>140</v>
      </c>
      <c r="C497" s="11" t="s">
        <v>137</v>
      </c>
      <c r="D497" s="11" t="s">
        <v>18</v>
      </c>
      <c r="E497" s="11" t="s">
        <v>152</v>
      </c>
      <c r="F497" s="187" t="s">
        <v>20</v>
      </c>
      <c r="G497" s="188"/>
      <c r="H497" s="12">
        <f>H498</f>
        <v>148</v>
      </c>
      <c r="I497" s="12">
        <f>I498</f>
        <v>143.2</v>
      </c>
      <c r="J497" s="110">
        <f t="shared" si="39"/>
        <v>96.75675675675674</v>
      </c>
      <c r="K497" s="18"/>
    </row>
    <row r="498" spans="1:11" ht="46.5">
      <c r="A498" s="20" t="s">
        <v>21</v>
      </c>
      <c r="B498" s="11" t="s">
        <v>140</v>
      </c>
      <c r="C498" s="11" t="s">
        <v>137</v>
      </c>
      <c r="D498" s="11" t="s">
        <v>18</v>
      </c>
      <c r="E498" s="11" t="s">
        <v>152</v>
      </c>
      <c r="F498" s="187" t="s">
        <v>22</v>
      </c>
      <c r="G498" s="188"/>
      <c r="H498" s="12">
        <f>'Прил.5'!H176</f>
        <v>148</v>
      </c>
      <c r="I498" s="12">
        <f>'Прил.5'!I176</f>
        <v>143.2</v>
      </c>
      <c r="J498" s="110">
        <f t="shared" si="39"/>
        <v>96.75675675675674</v>
      </c>
      <c r="K498" s="18"/>
    </row>
    <row r="499" spans="1:11" ht="30.75">
      <c r="A499" s="20" t="s">
        <v>154</v>
      </c>
      <c r="B499" s="11" t="s">
        <v>140</v>
      </c>
      <c r="C499" s="11" t="s">
        <v>137</v>
      </c>
      <c r="D499" s="11" t="s">
        <v>18</v>
      </c>
      <c r="E499" s="11" t="s">
        <v>152</v>
      </c>
      <c r="F499" s="187" t="s">
        <v>155</v>
      </c>
      <c r="G499" s="188"/>
      <c r="H499" s="12">
        <f>H500</f>
        <v>191.4</v>
      </c>
      <c r="I499" s="12">
        <f>I500</f>
        <v>172</v>
      </c>
      <c r="J499" s="110">
        <f t="shared" si="39"/>
        <v>89.86415882967607</v>
      </c>
      <c r="K499" s="18"/>
    </row>
    <row r="500" spans="1:11" ht="15">
      <c r="A500" s="20" t="s">
        <v>156</v>
      </c>
      <c r="B500" s="11" t="s">
        <v>140</v>
      </c>
      <c r="C500" s="11" t="s">
        <v>137</v>
      </c>
      <c r="D500" s="11" t="s">
        <v>18</v>
      </c>
      <c r="E500" s="11" t="s">
        <v>152</v>
      </c>
      <c r="F500" s="187" t="s">
        <v>157</v>
      </c>
      <c r="G500" s="188"/>
      <c r="H500" s="12">
        <f>'Прил.5'!H179</f>
        <v>191.4</v>
      </c>
      <c r="I500" s="12">
        <f>'Прил.5'!I179</f>
        <v>172</v>
      </c>
      <c r="J500" s="110">
        <f t="shared" si="39"/>
        <v>89.86415882967607</v>
      </c>
      <c r="K500" s="18"/>
    </row>
    <row r="501" spans="1:11" ht="30.75">
      <c r="A501" s="20" t="s">
        <v>271</v>
      </c>
      <c r="B501" s="11" t="s">
        <v>140</v>
      </c>
      <c r="C501" s="11" t="s">
        <v>137</v>
      </c>
      <c r="D501" s="11" t="s">
        <v>18</v>
      </c>
      <c r="E501" s="11" t="s">
        <v>272</v>
      </c>
      <c r="F501" s="187"/>
      <c r="G501" s="188"/>
      <c r="H501" s="12">
        <f>H502+H506</f>
        <v>8547.1</v>
      </c>
      <c r="I501" s="12">
        <f>I502+I506</f>
        <v>8352.8</v>
      </c>
      <c r="J501" s="110">
        <f t="shared" si="39"/>
        <v>97.72671432415672</v>
      </c>
      <c r="K501" s="18"/>
    </row>
    <row r="502" spans="1:11" ht="46.5">
      <c r="A502" s="20" t="s">
        <v>273</v>
      </c>
      <c r="B502" s="11" t="s">
        <v>140</v>
      </c>
      <c r="C502" s="11" t="s">
        <v>137</v>
      </c>
      <c r="D502" s="11" t="s">
        <v>18</v>
      </c>
      <c r="E502" s="11" t="s">
        <v>274</v>
      </c>
      <c r="F502" s="187"/>
      <c r="G502" s="188"/>
      <c r="H502" s="12">
        <f aca="true" t="shared" si="42" ref="H502:I504">H503</f>
        <v>7217.2</v>
      </c>
      <c r="I502" s="12">
        <f t="shared" si="42"/>
        <v>7095.3</v>
      </c>
      <c r="J502" s="110">
        <f t="shared" si="39"/>
        <v>98.3109793271629</v>
      </c>
      <c r="K502" s="18"/>
    </row>
    <row r="503" spans="1:11" ht="30.75">
      <c r="A503" s="20" t="s">
        <v>275</v>
      </c>
      <c r="B503" s="11" t="s">
        <v>140</v>
      </c>
      <c r="C503" s="11" t="s">
        <v>137</v>
      </c>
      <c r="D503" s="11" t="s">
        <v>18</v>
      </c>
      <c r="E503" s="11" t="s">
        <v>276</v>
      </c>
      <c r="F503" s="187"/>
      <c r="G503" s="188"/>
      <c r="H503" s="12">
        <f t="shared" si="42"/>
        <v>7217.2</v>
      </c>
      <c r="I503" s="12">
        <f t="shared" si="42"/>
        <v>7095.3</v>
      </c>
      <c r="J503" s="110">
        <f t="shared" si="39"/>
        <v>98.3109793271629</v>
      </c>
      <c r="K503" s="18"/>
    </row>
    <row r="504" spans="1:11" ht="46.5">
      <c r="A504" s="20" t="s">
        <v>33</v>
      </c>
      <c r="B504" s="11" t="s">
        <v>140</v>
      </c>
      <c r="C504" s="11" t="s">
        <v>137</v>
      </c>
      <c r="D504" s="11" t="s">
        <v>18</v>
      </c>
      <c r="E504" s="11" t="s">
        <v>276</v>
      </c>
      <c r="F504" s="187" t="s">
        <v>34</v>
      </c>
      <c r="G504" s="188"/>
      <c r="H504" s="12">
        <f t="shared" si="42"/>
        <v>7217.2</v>
      </c>
      <c r="I504" s="12">
        <f t="shared" si="42"/>
        <v>7095.3</v>
      </c>
      <c r="J504" s="110">
        <f t="shared" si="39"/>
        <v>98.3109793271629</v>
      </c>
      <c r="K504" s="18"/>
    </row>
    <row r="505" spans="1:11" ht="15">
      <c r="A505" s="20" t="s">
        <v>35</v>
      </c>
      <c r="B505" s="11" t="s">
        <v>140</v>
      </c>
      <c r="C505" s="11" t="s">
        <v>137</v>
      </c>
      <c r="D505" s="11" t="s">
        <v>18</v>
      </c>
      <c r="E505" s="11" t="s">
        <v>276</v>
      </c>
      <c r="F505" s="187" t="s">
        <v>36</v>
      </c>
      <c r="G505" s="188"/>
      <c r="H505" s="12">
        <f>'Прил.5'!H387</f>
        <v>7217.2</v>
      </c>
      <c r="I505" s="12">
        <f>'Прил.5'!I387</f>
        <v>7095.3</v>
      </c>
      <c r="J505" s="110">
        <f t="shared" si="39"/>
        <v>98.3109793271629</v>
      </c>
      <c r="K505" s="18"/>
    </row>
    <row r="506" spans="1:11" ht="46.5">
      <c r="A506" s="20" t="s">
        <v>277</v>
      </c>
      <c r="B506" s="11" t="s">
        <v>140</v>
      </c>
      <c r="C506" s="11" t="s">
        <v>137</v>
      </c>
      <c r="D506" s="11" t="s">
        <v>18</v>
      </c>
      <c r="E506" s="11" t="s">
        <v>278</v>
      </c>
      <c r="F506" s="187"/>
      <c r="G506" s="188"/>
      <c r="H506" s="12">
        <f aca="true" t="shared" si="43" ref="H506:I508">H507</f>
        <v>1329.9</v>
      </c>
      <c r="I506" s="12">
        <f t="shared" si="43"/>
        <v>1257.5</v>
      </c>
      <c r="J506" s="110">
        <f t="shared" si="39"/>
        <v>94.55598165275583</v>
      </c>
      <c r="K506" s="18"/>
    </row>
    <row r="507" spans="1:11" ht="30.75">
      <c r="A507" s="20" t="s">
        <v>279</v>
      </c>
      <c r="B507" s="11" t="s">
        <v>140</v>
      </c>
      <c r="C507" s="11" t="s">
        <v>137</v>
      </c>
      <c r="D507" s="11" t="s">
        <v>18</v>
      </c>
      <c r="E507" s="11" t="s">
        <v>280</v>
      </c>
      <c r="F507" s="187"/>
      <c r="G507" s="188"/>
      <c r="H507" s="12">
        <f t="shared" si="43"/>
        <v>1329.9</v>
      </c>
      <c r="I507" s="12">
        <f t="shared" si="43"/>
        <v>1257.5</v>
      </c>
      <c r="J507" s="110">
        <f t="shared" si="39"/>
        <v>94.55598165275583</v>
      </c>
      <c r="K507" s="18"/>
    </row>
    <row r="508" spans="1:11" ht="46.5">
      <c r="A508" s="20" t="s">
        <v>33</v>
      </c>
      <c r="B508" s="11" t="s">
        <v>140</v>
      </c>
      <c r="C508" s="11" t="s">
        <v>137</v>
      </c>
      <c r="D508" s="11" t="s">
        <v>18</v>
      </c>
      <c r="E508" s="11" t="s">
        <v>280</v>
      </c>
      <c r="F508" s="187" t="s">
        <v>34</v>
      </c>
      <c r="G508" s="188"/>
      <c r="H508" s="12">
        <f t="shared" si="43"/>
        <v>1329.9</v>
      </c>
      <c r="I508" s="12">
        <f t="shared" si="43"/>
        <v>1257.5</v>
      </c>
      <c r="J508" s="110">
        <f t="shared" si="39"/>
        <v>94.55598165275583</v>
      </c>
      <c r="K508" s="18"/>
    </row>
    <row r="509" spans="1:11" ht="15">
      <c r="A509" s="20" t="s">
        <v>35</v>
      </c>
      <c r="B509" s="11" t="s">
        <v>140</v>
      </c>
      <c r="C509" s="11" t="s">
        <v>137</v>
      </c>
      <c r="D509" s="11" t="s">
        <v>18</v>
      </c>
      <c r="E509" s="11" t="s">
        <v>280</v>
      </c>
      <c r="F509" s="187" t="s">
        <v>36</v>
      </c>
      <c r="G509" s="188"/>
      <c r="H509" s="12">
        <f>'Прил.5'!H394</f>
        <v>1329.9</v>
      </c>
      <c r="I509" s="12">
        <f>'Прил.5'!I394</f>
        <v>1257.5</v>
      </c>
      <c r="J509" s="110">
        <f t="shared" si="39"/>
        <v>94.55598165275583</v>
      </c>
      <c r="K509" s="18"/>
    </row>
    <row r="510" spans="1:11" ht="62.25">
      <c r="A510" s="20" t="s">
        <v>380</v>
      </c>
      <c r="B510" s="11" t="s">
        <v>140</v>
      </c>
      <c r="C510" s="11" t="s">
        <v>137</v>
      </c>
      <c r="D510" s="11" t="s">
        <v>18</v>
      </c>
      <c r="E510" s="11" t="s">
        <v>381</v>
      </c>
      <c r="F510" s="187"/>
      <c r="G510" s="188"/>
      <c r="H510" s="12">
        <f>H511</f>
        <v>10695.1</v>
      </c>
      <c r="I510" s="12">
        <f>I511</f>
        <v>10281.800000000001</v>
      </c>
      <c r="J510" s="110">
        <f t="shared" si="39"/>
        <v>96.13561350525008</v>
      </c>
      <c r="K510" s="18"/>
    </row>
    <row r="511" spans="1:11" ht="15">
      <c r="A511" s="20" t="s">
        <v>398</v>
      </c>
      <c r="B511" s="11" t="s">
        <v>140</v>
      </c>
      <c r="C511" s="11" t="s">
        <v>137</v>
      </c>
      <c r="D511" s="11" t="s">
        <v>18</v>
      </c>
      <c r="E511" s="11" t="s">
        <v>399</v>
      </c>
      <c r="F511" s="187"/>
      <c r="G511" s="188"/>
      <c r="H511" s="12">
        <f>H512+H515+H520</f>
        <v>10695.1</v>
      </c>
      <c r="I511" s="12">
        <f>I512+I515+I520</f>
        <v>10281.800000000001</v>
      </c>
      <c r="J511" s="110">
        <f t="shared" si="39"/>
        <v>96.13561350525008</v>
      </c>
      <c r="K511" s="18"/>
    </row>
    <row r="512" spans="1:11" ht="30.75">
      <c r="A512" s="20" t="s">
        <v>384</v>
      </c>
      <c r="B512" s="11" t="s">
        <v>140</v>
      </c>
      <c r="C512" s="11" t="s">
        <v>137</v>
      </c>
      <c r="D512" s="11" t="s">
        <v>18</v>
      </c>
      <c r="E512" s="11" t="s">
        <v>400</v>
      </c>
      <c r="F512" s="187"/>
      <c r="G512" s="188"/>
      <c r="H512" s="12">
        <f>H513</f>
        <v>10056.9</v>
      </c>
      <c r="I512" s="12">
        <f>I513</f>
        <v>9695.6</v>
      </c>
      <c r="J512" s="110">
        <f t="shared" si="39"/>
        <v>96.40744165697184</v>
      </c>
      <c r="K512" s="18"/>
    </row>
    <row r="513" spans="1:11" ht="93">
      <c r="A513" s="20" t="s">
        <v>42</v>
      </c>
      <c r="B513" s="11" t="s">
        <v>140</v>
      </c>
      <c r="C513" s="11" t="s">
        <v>137</v>
      </c>
      <c r="D513" s="11" t="s">
        <v>18</v>
      </c>
      <c r="E513" s="11" t="s">
        <v>400</v>
      </c>
      <c r="F513" s="187" t="s">
        <v>43</v>
      </c>
      <c r="G513" s="188"/>
      <c r="H513" s="12">
        <f>H514</f>
        <v>10056.9</v>
      </c>
      <c r="I513" s="12">
        <f>I514</f>
        <v>9695.6</v>
      </c>
      <c r="J513" s="110">
        <f t="shared" si="39"/>
        <v>96.40744165697184</v>
      </c>
      <c r="K513" s="18"/>
    </row>
    <row r="514" spans="1:11" ht="30.75">
      <c r="A514" s="20" t="s">
        <v>112</v>
      </c>
      <c r="B514" s="11" t="s">
        <v>140</v>
      </c>
      <c r="C514" s="11" t="s">
        <v>137</v>
      </c>
      <c r="D514" s="11" t="s">
        <v>18</v>
      </c>
      <c r="E514" s="11" t="s">
        <v>400</v>
      </c>
      <c r="F514" s="187" t="s">
        <v>113</v>
      </c>
      <c r="G514" s="188"/>
      <c r="H514" s="12">
        <v>10056.9</v>
      </c>
      <c r="I514" s="12">
        <v>9695.6</v>
      </c>
      <c r="J514" s="110">
        <f t="shared" si="39"/>
        <v>96.40744165697184</v>
      </c>
      <c r="K514" s="18"/>
    </row>
    <row r="515" spans="1:11" ht="30.75">
      <c r="A515" s="20" t="s">
        <v>392</v>
      </c>
      <c r="B515" s="11" t="s">
        <v>140</v>
      </c>
      <c r="C515" s="11" t="s">
        <v>137</v>
      </c>
      <c r="D515" s="11" t="s">
        <v>18</v>
      </c>
      <c r="E515" s="11" t="s">
        <v>401</v>
      </c>
      <c r="F515" s="187"/>
      <c r="G515" s="188"/>
      <c r="H515" s="12">
        <f>H516+H518</f>
        <v>420.1</v>
      </c>
      <c r="I515" s="12">
        <f>I516+I518</f>
        <v>368.2</v>
      </c>
      <c r="J515" s="110">
        <f t="shared" si="39"/>
        <v>87.64579861937634</v>
      </c>
      <c r="K515" s="18"/>
    </row>
    <row r="516" spans="1:11" ht="46.5">
      <c r="A516" s="20" t="s">
        <v>19</v>
      </c>
      <c r="B516" s="11" t="s">
        <v>140</v>
      </c>
      <c r="C516" s="11" t="s">
        <v>137</v>
      </c>
      <c r="D516" s="11" t="s">
        <v>18</v>
      </c>
      <c r="E516" s="11" t="s">
        <v>401</v>
      </c>
      <c r="F516" s="187" t="s">
        <v>20</v>
      </c>
      <c r="G516" s="188"/>
      <c r="H516" s="12">
        <f>H517</f>
        <v>417.1</v>
      </c>
      <c r="I516" s="12">
        <f>I517</f>
        <v>367.9</v>
      </c>
      <c r="J516" s="110">
        <f t="shared" si="39"/>
        <v>88.20426756173578</v>
      </c>
      <c r="K516" s="18"/>
    </row>
    <row r="517" spans="1:11" ht="46.5">
      <c r="A517" s="20" t="s">
        <v>21</v>
      </c>
      <c r="B517" s="11" t="s">
        <v>140</v>
      </c>
      <c r="C517" s="11" t="s">
        <v>137</v>
      </c>
      <c r="D517" s="11" t="s">
        <v>18</v>
      </c>
      <c r="E517" s="11" t="s">
        <v>401</v>
      </c>
      <c r="F517" s="187" t="s">
        <v>22</v>
      </c>
      <c r="G517" s="188"/>
      <c r="H517" s="12">
        <v>417.1</v>
      </c>
      <c r="I517" s="12">
        <v>367.9</v>
      </c>
      <c r="J517" s="110">
        <f t="shared" si="39"/>
        <v>88.20426756173578</v>
      </c>
      <c r="K517" s="18"/>
    </row>
    <row r="518" spans="1:11" ht="15">
      <c r="A518" s="20" t="s">
        <v>78</v>
      </c>
      <c r="B518" s="11" t="s">
        <v>140</v>
      </c>
      <c r="C518" s="11" t="s">
        <v>137</v>
      </c>
      <c r="D518" s="11" t="s">
        <v>18</v>
      </c>
      <c r="E518" s="11" t="s">
        <v>401</v>
      </c>
      <c r="F518" s="187" t="s">
        <v>79</v>
      </c>
      <c r="G518" s="188"/>
      <c r="H518" s="12">
        <f>H519</f>
        <v>3</v>
      </c>
      <c r="I518" s="12">
        <f>I519</f>
        <v>0.3</v>
      </c>
      <c r="J518" s="110">
        <f t="shared" si="39"/>
        <v>10</v>
      </c>
      <c r="K518" s="18"/>
    </row>
    <row r="519" spans="1:11" ht="15">
      <c r="A519" s="20" t="s">
        <v>80</v>
      </c>
      <c r="B519" s="11" t="s">
        <v>140</v>
      </c>
      <c r="C519" s="11" t="s">
        <v>137</v>
      </c>
      <c r="D519" s="11" t="s">
        <v>18</v>
      </c>
      <c r="E519" s="11" t="s">
        <v>401</v>
      </c>
      <c r="F519" s="187" t="s">
        <v>81</v>
      </c>
      <c r="G519" s="188"/>
      <c r="H519" s="12">
        <v>3</v>
      </c>
      <c r="I519" s="12">
        <v>0.3</v>
      </c>
      <c r="J519" s="110">
        <f t="shared" si="39"/>
        <v>10</v>
      </c>
      <c r="K519" s="18"/>
    </row>
    <row r="520" spans="1:11" ht="108.75">
      <c r="A520" s="20" t="s">
        <v>394</v>
      </c>
      <c r="B520" s="11" t="s">
        <v>140</v>
      </c>
      <c r="C520" s="11" t="s">
        <v>137</v>
      </c>
      <c r="D520" s="11" t="s">
        <v>18</v>
      </c>
      <c r="E520" s="11" t="s">
        <v>404</v>
      </c>
      <c r="F520" s="187"/>
      <c r="G520" s="188"/>
      <c r="H520" s="12">
        <f>H521</f>
        <v>218.1</v>
      </c>
      <c r="I520" s="12">
        <f>I521</f>
        <v>218</v>
      </c>
      <c r="J520" s="110">
        <f t="shared" si="39"/>
        <v>99.95414947271894</v>
      </c>
      <c r="K520" s="18"/>
    </row>
    <row r="521" spans="1:11" ht="93">
      <c r="A521" s="20" t="s">
        <v>42</v>
      </c>
      <c r="B521" s="11" t="s">
        <v>140</v>
      </c>
      <c r="C521" s="11" t="s">
        <v>137</v>
      </c>
      <c r="D521" s="11" t="s">
        <v>18</v>
      </c>
      <c r="E521" s="11" t="s">
        <v>404</v>
      </c>
      <c r="F521" s="187" t="s">
        <v>43</v>
      </c>
      <c r="G521" s="188"/>
      <c r="H521" s="12">
        <f>H522</f>
        <v>218.1</v>
      </c>
      <c r="I521" s="12">
        <f>I522</f>
        <v>218</v>
      </c>
      <c r="J521" s="110">
        <f t="shared" si="39"/>
        <v>99.95414947271894</v>
      </c>
      <c r="K521" s="18"/>
    </row>
    <row r="522" spans="1:11" ht="30.75">
      <c r="A522" s="20" t="s">
        <v>112</v>
      </c>
      <c r="B522" s="11" t="s">
        <v>140</v>
      </c>
      <c r="C522" s="11" t="s">
        <v>137</v>
      </c>
      <c r="D522" s="11" t="s">
        <v>18</v>
      </c>
      <c r="E522" s="11" t="s">
        <v>404</v>
      </c>
      <c r="F522" s="187" t="s">
        <v>113</v>
      </c>
      <c r="G522" s="188"/>
      <c r="H522" s="12">
        <v>218.1</v>
      </c>
      <c r="I522" s="12">
        <v>218</v>
      </c>
      <c r="J522" s="110">
        <f aca="true" t="shared" si="44" ref="J522:J585">I522/H522*100</f>
        <v>99.95414947271894</v>
      </c>
      <c r="K522" s="18"/>
    </row>
    <row r="523" spans="1:11" ht="62.25">
      <c r="A523" s="19" t="s">
        <v>37</v>
      </c>
      <c r="B523" s="8" t="s">
        <v>38</v>
      </c>
      <c r="C523" s="8"/>
      <c r="D523" s="8"/>
      <c r="E523" s="8"/>
      <c r="F523" s="189"/>
      <c r="G523" s="190"/>
      <c r="H523" s="9">
        <f>H524+H531+H559+H640</f>
        <v>138466.9</v>
      </c>
      <c r="I523" s="9">
        <f>I524+I531+I559+I640</f>
        <v>135946.1</v>
      </c>
      <c r="J523" s="110">
        <f t="shared" si="44"/>
        <v>98.17949271630982</v>
      </c>
      <c r="K523" s="18"/>
    </row>
    <row r="524" spans="1:14" s="115" customFormat="1" ht="30.75">
      <c r="A524" s="19" t="s">
        <v>70</v>
      </c>
      <c r="B524" s="8" t="s">
        <v>38</v>
      </c>
      <c r="C524" s="8" t="s">
        <v>59</v>
      </c>
      <c r="D524" s="10" t="s">
        <v>583</v>
      </c>
      <c r="E524" s="8"/>
      <c r="F524" s="189"/>
      <c r="G524" s="190"/>
      <c r="H524" s="9">
        <f aca="true" t="shared" si="45" ref="H524:I529">H525</f>
        <v>33213.4</v>
      </c>
      <c r="I524" s="9">
        <f t="shared" si="45"/>
        <v>33213.4</v>
      </c>
      <c r="J524" s="29">
        <f t="shared" si="44"/>
        <v>100</v>
      </c>
      <c r="K524" s="113"/>
      <c r="L524" s="114"/>
      <c r="M524" s="114"/>
      <c r="N524" s="114"/>
    </row>
    <row r="525" spans="1:11" ht="15">
      <c r="A525" s="20" t="s">
        <v>210</v>
      </c>
      <c r="B525" s="11" t="s">
        <v>38</v>
      </c>
      <c r="C525" s="11" t="s">
        <v>59</v>
      </c>
      <c r="D525" s="11" t="s">
        <v>163</v>
      </c>
      <c r="E525" s="11"/>
      <c r="F525" s="187"/>
      <c r="G525" s="188"/>
      <c r="H525" s="12">
        <f t="shared" si="45"/>
        <v>33213.4</v>
      </c>
      <c r="I525" s="12">
        <f t="shared" si="45"/>
        <v>33213.4</v>
      </c>
      <c r="J525" s="110">
        <f t="shared" si="44"/>
        <v>100</v>
      </c>
      <c r="K525" s="18"/>
    </row>
    <row r="526" spans="1:11" ht="46.5">
      <c r="A526" s="20" t="s">
        <v>261</v>
      </c>
      <c r="B526" s="11" t="s">
        <v>38</v>
      </c>
      <c r="C526" s="11" t="s">
        <v>59</v>
      </c>
      <c r="D526" s="11" t="s">
        <v>163</v>
      </c>
      <c r="E526" s="11" t="s">
        <v>262</v>
      </c>
      <c r="F526" s="187"/>
      <c r="G526" s="188"/>
      <c r="H526" s="12">
        <f t="shared" si="45"/>
        <v>33213.4</v>
      </c>
      <c r="I526" s="12">
        <f t="shared" si="45"/>
        <v>33213.4</v>
      </c>
      <c r="J526" s="110">
        <f t="shared" si="44"/>
        <v>100</v>
      </c>
      <c r="K526" s="18"/>
    </row>
    <row r="527" spans="1:11" ht="62.25">
      <c r="A527" s="20" t="s">
        <v>263</v>
      </c>
      <c r="B527" s="11" t="s">
        <v>38</v>
      </c>
      <c r="C527" s="11" t="s">
        <v>59</v>
      </c>
      <c r="D527" s="11" t="s">
        <v>163</v>
      </c>
      <c r="E527" s="11" t="s">
        <v>264</v>
      </c>
      <c r="F527" s="187"/>
      <c r="G527" s="188"/>
      <c r="H527" s="12">
        <f t="shared" si="45"/>
        <v>33213.4</v>
      </c>
      <c r="I527" s="12">
        <f t="shared" si="45"/>
        <v>33213.4</v>
      </c>
      <c r="J527" s="110">
        <f t="shared" si="44"/>
        <v>100</v>
      </c>
      <c r="K527" s="18"/>
    </row>
    <row r="528" spans="1:11" ht="108.75">
      <c r="A528" s="20" t="s">
        <v>265</v>
      </c>
      <c r="B528" s="11" t="s">
        <v>38</v>
      </c>
      <c r="C528" s="11" t="s">
        <v>59</v>
      </c>
      <c r="D528" s="11" t="s">
        <v>163</v>
      </c>
      <c r="E528" s="11" t="s">
        <v>266</v>
      </c>
      <c r="F528" s="187"/>
      <c r="G528" s="188"/>
      <c r="H528" s="12">
        <f t="shared" si="45"/>
        <v>33213.4</v>
      </c>
      <c r="I528" s="12">
        <f t="shared" si="45"/>
        <v>33213.4</v>
      </c>
      <c r="J528" s="110">
        <f t="shared" si="44"/>
        <v>100</v>
      </c>
      <c r="K528" s="18"/>
    </row>
    <row r="529" spans="1:11" ht="46.5">
      <c r="A529" s="20" t="s">
        <v>33</v>
      </c>
      <c r="B529" s="11" t="s">
        <v>38</v>
      </c>
      <c r="C529" s="11" t="s">
        <v>59</v>
      </c>
      <c r="D529" s="11" t="s">
        <v>163</v>
      </c>
      <c r="E529" s="11" t="s">
        <v>266</v>
      </c>
      <c r="F529" s="187" t="s">
        <v>34</v>
      </c>
      <c r="G529" s="188"/>
      <c r="H529" s="12">
        <f t="shared" si="45"/>
        <v>33213.4</v>
      </c>
      <c r="I529" s="12">
        <f t="shared" si="45"/>
        <v>33213.4</v>
      </c>
      <c r="J529" s="110">
        <f t="shared" si="44"/>
        <v>100</v>
      </c>
      <c r="K529" s="18"/>
    </row>
    <row r="530" spans="1:11" ht="15">
      <c r="A530" s="20" t="s">
        <v>35</v>
      </c>
      <c r="B530" s="11" t="s">
        <v>38</v>
      </c>
      <c r="C530" s="11" t="s">
        <v>59</v>
      </c>
      <c r="D530" s="11" t="s">
        <v>163</v>
      </c>
      <c r="E530" s="11" t="s">
        <v>266</v>
      </c>
      <c r="F530" s="187" t="s">
        <v>36</v>
      </c>
      <c r="G530" s="188"/>
      <c r="H530" s="12">
        <f>'Прил.5'!H367</f>
        <v>33213.4</v>
      </c>
      <c r="I530" s="12">
        <f>'Прил.5'!I367</f>
        <v>33213.4</v>
      </c>
      <c r="J530" s="110">
        <f t="shared" si="44"/>
        <v>100</v>
      </c>
      <c r="K530" s="18"/>
    </row>
    <row r="531" spans="1:14" s="115" customFormat="1" ht="15">
      <c r="A531" s="19" t="s">
        <v>136</v>
      </c>
      <c r="B531" s="8" t="s">
        <v>38</v>
      </c>
      <c r="C531" s="8" t="s">
        <v>137</v>
      </c>
      <c r="D531" s="10" t="s">
        <v>583</v>
      </c>
      <c r="E531" s="8"/>
      <c r="F531" s="189"/>
      <c r="G531" s="190"/>
      <c r="H531" s="9">
        <f>H532</f>
        <v>4725.3</v>
      </c>
      <c r="I531" s="9">
        <f>I532</f>
        <v>4725.3</v>
      </c>
      <c r="J531" s="29">
        <f t="shared" si="44"/>
        <v>100</v>
      </c>
      <c r="K531" s="113"/>
      <c r="L531" s="114"/>
      <c r="M531" s="114"/>
      <c r="N531" s="114"/>
    </row>
    <row r="532" spans="1:11" ht="15">
      <c r="A532" s="20" t="s">
        <v>232</v>
      </c>
      <c r="B532" s="11" t="s">
        <v>38</v>
      </c>
      <c r="C532" s="11" t="s">
        <v>137</v>
      </c>
      <c r="D532" s="11" t="s">
        <v>137</v>
      </c>
      <c r="E532" s="11"/>
      <c r="F532" s="187"/>
      <c r="G532" s="188"/>
      <c r="H532" s="12">
        <f>H533+H541+H555</f>
        <v>4725.3</v>
      </c>
      <c r="I532" s="12">
        <f>I533+I541+I555</f>
        <v>4725.3</v>
      </c>
      <c r="J532" s="110">
        <f t="shared" si="44"/>
        <v>100</v>
      </c>
      <c r="K532" s="18"/>
    </row>
    <row r="533" spans="1:11" ht="46.5">
      <c r="A533" s="20" t="s">
        <v>226</v>
      </c>
      <c r="B533" s="11" t="s">
        <v>38</v>
      </c>
      <c r="C533" s="11" t="s">
        <v>137</v>
      </c>
      <c r="D533" s="11" t="s">
        <v>137</v>
      </c>
      <c r="E533" s="11" t="s">
        <v>227</v>
      </c>
      <c r="F533" s="187"/>
      <c r="G533" s="188"/>
      <c r="H533" s="12">
        <f>H534</f>
        <v>500</v>
      </c>
      <c r="I533" s="12">
        <f>I534</f>
        <v>500</v>
      </c>
      <c r="J533" s="110">
        <f t="shared" si="44"/>
        <v>100</v>
      </c>
      <c r="K533" s="18"/>
    </row>
    <row r="534" spans="1:11" ht="46.5">
      <c r="A534" s="20" t="s">
        <v>228</v>
      </c>
      <c r="B534" s="11" t="s">
        <v>38</v>
      </c>
      <c r="C534" s="11" t="s">
        <v>137</v>
      </c>
      <c r="D534" s="11" t="s">
        <v>137</v>
      </c>
      <c r="E534" s="11" t="s">
        <v>229</v>
      </c>
      <c r="F534" s="187"/>
      <c r="G534" s="188"/>
      <c r="H534" s="12">
        <f>H535+H538</f>
        <v>500</v>
      </c>
      <c r="I534" s="12">
        <f>I535+I538</f>
        <v>500</v>
      </c>
      <c r="J534" s="110">
        <f t="shared" si="44"/>
        <v>100</v>
      </c>
      <c r="K534" s="18"/>
    </row>
    <row r="535" spans="1:11" ht="30.75">
      <c r="A535" s="20" t="s">
        <v>230</v>
      </c>
      <c r="B535" s="11" t="s">
        <v>38</v>
      </c>
      <c r="C535" s="11" t="s">
        <v>137</v>
      </c>
      <c r="D535" s="11" t="s">
        <v>137</v>
      </c>
      <c r="E535" s="11" t="s">
        <v>231</v>
      </c>
      <c r="F535" s="187"/>
      <c r="G535" s="188"/>
      <c r="H535" s="12">
        <f>H536</f>
        <v>300</v>
      </c>
      <c r="I535" s="12">
        <f>I536</f>
        <v>300</v>
      </c>
      <c r="J535" s="110">
        <f t="shared" si="44"/>
        <v>100</v>
      </c>
      <c r="K535" s="18"/>
    </row>
    <row r="536" spans="1:11" ht="46.5">
      <c r="A536" s="20" t="s">
        <v>19</v>
      </c>
      <c r="B536" s="11" t="s">
        <v>38</v>
      </c>
      <c r="C536" s="11" t="s">
        <v>137</v>
      </c>
      <c r="D536" s="11" t="s">
        <v>137</v>
      </c>
      <c r="E536" s="11" t="s">
        <v>231</v>
      </c>
      <c r="F536" s="187" t="s">
        <v>20</v>
      </c>
      <c r="G536" s="188"/>
      <c r="H536" s="12">
        <f>H537</f>
        <v>300</v>
      </c>
      <c r="I536" s="12">
        <f>I537</f>
        <v>300</v>
      </c>
      <c r="J536" s="110">
        <f t="shared" si="44"/>
        <v>100</v>
      </c>
      <c r="K536" s="18"/>
    </row>
    <row r="537" spans="1:11" ht="46.5">
      <c r="A537" s="20" t="s">
        <v>21</v>
      </c>
      <c r="B537" s="11" t="s">
        <v>38</v>
      </c>
      <c r="C537" s="11" t="s">
        <v>137</v>
      </c>
      <c r="D537" s="11" t="s">
        <v>137</v>
      </c>
      <c r="E537" s="11" t="s">
        <v>231</v>
      </c>
      <c r="F537" s="187" t="s">
        <v>22</v>
      </c>
      <c r="G537" s="188"/>
      <c r="H537" s="12">
        <f>'Прил.5'!H317</f>
        <v>300</v>
      </c>
      <c r="I537" s="12">
        <f>'Прил.5'!I317</f>
        <v>300</v>
      </c>
      <c r="J537" s="110">
        <f t="shared" si="44"/>
        <v>100</v>
      </c>
      <c r="K537" s="18"/>
    </row>
    <row r="538" spans="1:11" ht="46.5">
      <c r="A538" s="20" t="s">
        <v>233</v>
      </c>
      <c r="B538" s="11" t="s">
        <v>38</v>
      </c>
      <c r="C538" s="11" t="s">
        <v>137</v>
      </c>
      <c r="D538" s="11" t="s">
        <v>137</v>
      </c>
      <c r="E538" s="11" t="s">
        <v>234</v>
      </c>
      <c r="F538" s="187"/>
      <c r="G538" s="188"/>
      <c r="H538" s="12">
        <f>H539</f>
        <v>200</v>
      </c>
      <c r="I538" s="12">
        <f>I539</f>
        <v>200</v>
      </c>
      <c r="J538" s="110">
        <f t="shared" si="44"/>
        <v>100</v>
      </c>
      <c r="K538" s="18"/>
    </row>
    <row r="539" spans="1:11" ht="46.5">
      <c r="A539" s="20" t="s">
        <v>19</v>
      </c>
      <c r="B539" s="11" t="s">
        <v>38</v>
      </c>
      <c r="C539" s="11" t="s">
        <v>137</v>
      </c>
      <c r="D539" s="11" t="s">
        <v>137</v>
      </c>
      <c r="E539" s="11" t="s">
        <v>234</v>
      </c>
      <c r="F539" s="187" t="s">
        <v>20</v>
      </c>
      <c r="G539" s="188"/>
      <c r="H539" s="12">
        <f>H540</f>
        <v>200</v>
      </c>
      <c r="I539" s="12">
        <f>I540</f>
        <v>200</v>
      </c>
      <c r="J539" s="110">
        <f t="shared" si="44"/>
        <v>100</v>
      </c>
      <c r="K539" s="18"/>
    </row>
    <row r="540" spans="1:11" ht="46.5">
      <c r="A540" s="20" t="s">
        <v>21</v>
      </c>
      <c r="B540" s="11" t="s">
        <v>38</v>
      </c>
      <c r="C540" s="11" t="s">
        <v>137</v>
      </c>
      <c r="D540" s="11" t="s">
        <v>137</v>
      </c>
      <c r="E540" s="11" t="s">
        <v>234</v>
      </c>
      <c r="F540" s="187" t="s">
        <v>22</v>
      </c>
      <c r="G540" s="188"/>
      <c r="H540" s="12">
        <f>'Прил.5'!H326</f>
        <v>200</v>
      </c>
      <c r="I540" s="12">
        <f>'Прил.5'!I326</f>
        <v>200</v>
      </c>
      <c r="J540" s="110">
        <f t="shared" si="44"/>
        <v>100</v>
      </c>
      <c r="K540" s="18"/>
    </row>
    <row r="541" spans="1:11" ht="46.5">
      <c r="A541" s="20" t="s">
        <v>281</v>
      </c>
      <c r="B541" s="11" t="s">
        <v>38</v>
      </c>
      <c r="C541" s="11" t="s">
        <v>137</v>
      </c>
      <c r="D541" s="11" t="s">
        <v>137</v>
      </c>
      <c r="E541" s="11" t="s">
        <v>282</v>
      </c>
      <c r="F541" s="187"/>
      <c r="G541" s="188"/>
      <c r="H541" s="12">
        <f>H542</f>
        <v>300</v>
      </c>
      <c r="I541" s="12">
        <f>I542</f>
        <v>300</v>
      </c>
      <c r="J541" s="110">
        <f t="shared" si="44"/>
        <v>100</v>
      </c>
      <c r="K541" s="18"/>
    </row>
    <row r="542" spans="1:11" ht="30.75">
      <c r="A542" s="20" t="s">
        <v>283</v>
      </c>
      <c r="B542" s="11" t="s">
        <v>38</v>
      </c>
      <c r="C542" s="11" t="s">
        <v>137</v>
      </c>
      <c r="D542" s="11" t="s">
        <v>137</v>
      </c>
      <c r="E542" s="11" t="s">
        <v>284</v>
      </c>
      <c r="F542" s="187"/>
      <c r="G542" s="188"/>
      <c r="H542" s="12">
        <f>H543+H546+H549+H552</f>
        <v>300</v>
      </c>
      <c r="I542" s="12">
        <f>I543+I546+I549+I552</f>
        <v>300</v>
      </c>
      <c r="J542" s="110">
        <f t="shared" si="44"/>
        <v>100</v>
      </c>
      <c r="K542" s="18"/>
    </row>
    <row r="543" spans="1:11" ht="30.75">
      <c r="A543" s="20" t="s">
        <v>285</v>
      </c>
      <c r="B543" s="11" t="s">
        <v>38</v>
      </c>
      <c r="C543" s="11" t="s">
        <v>137</v>
      </c>
      <c r="D543" s="11" t="s">
        <v>137</v>
      </c>
      <c r="E543" s="11" t="s">
        <v>286</v>
      </c>
      <c r="F543" s="187"/>
      <c r="G543" s="188"/>
      <c r="H543" s="12">
        <f>H544</f>
        <v>205</v>
      </c>
      <c r="I543" s="12">
        <f>I544</f>
        <v>205</v>
      </c>
      <c r="J543" s="110">
        <f t="shared" si="44"/>
        <v>100</v>
      </c>
      <c r="K543" s="18"/>
    </row>
    <row r="544" spans="1:11" ht="46.5">
      <c r="A544" s="20" t="s">
        <v>19</v>
      </c>
      <c r="B544" s="11" t="s">
        <v>38</v>
      </c>
      <c r="C544" s="11" t="s">
        <v>137</v>
      </c>
      <c r="D544" s="11" t="s">
        <v>137</v>
      </c>
      <c r="E544" s="11" t="s">
        <v>286</v>
      </c>
      <c r="F544" s="187" t="s">
        <v>20</v>
      </c>
      <c r="G544" s="188"/>
      <c r="H544" s="12">
        <f>H545</f>
        <v>205</v>
      </c>
      <c r="I544" s="12">
        <f>I545</f>
        <v>205</v>
      </c>
      <c r="J544" s="110">
        <f t="shared" si="44"/>
        <v>100</v>
      </c>
      <c r="K544" s="18"/>
    </row>
    <row r="545" spans="1:11" ht="46.5">
      <c r="A545" s="20" t="s">
        <v>21</v>
      </c>
      <c r="B545" s="11" t="s">
        <v>38</v>
      </c>
      <c r="C545" s="11" t="s">
        <v>137</v>
      </c>
      <c r="D545" s="11" t="s">
        <v>137</v>
      </c>
      <c r="E545" s="11" t="s">
        <v>286</v>
      </c>
      <c r="F545" s="187" t="s">
        <v>22</v>
      </c>
      <c r="G545" s="188"/>
      <c r="H545" s="12">
        <f>'Прил.5'!H402</f>
        <v>205</v>
      </c>
      <c r="I545" s="12">
        <f>'Прил.5'!I402</f>
        <v>205</v>
      </c>
      <c r="J545" s="110">
        <f t="shared" si="44"/>
        <v>100</v>
      </c>
      <c r="K545" s="18"/>
    </row>
    <row r="546" spans="1:11" ht="46.5">
      <c r="A546" s="20" t="s">
        <v>287</v>
      </c>
      <c r="B546" s="11" t="s">
        <v>38</v>
      </c>
      <c r="C546" s="11" t="s">
        <v>137</v>
      </c>
      <c r="D546" s="11" t="s">
        <v>137</v>
      </c>
      <c r="E546" s="11" t="s">
        <v>288</v>
      </c>
      <c r="F546" s="187"/>
      <c r="G546" s="188"/>
      <c r="H546" s="12">
        <f>H547</f>
        <v>40</v>
      </c>
      <c r="I546" s="12">
        <f>I547</f>
        <v>40</v>
      </c>
      <c r="J546" s="110">
        <f t="shared" si="44"/>
        <v>100</v>
      </c>
      <c r="K546" s="18"/>
    </row>
    <row r="547" spans="1:11" ht="93">
      <c r="A547" s="20" t="s">
        <v>42</v>
      </c>
      <c r="B547" s="11" t="s">
        <v>38</v>
      </c>
      <c r="C547" s="11" t="s">
        <v>137</v>
      </c>
      <c r="D547" s="11" t="s">
        <v>137</v>
      </c>
      <c r="E547" s="11" t="s">
        <v>288</v>
      </c>
      <c r="F547" s="187" t="s">
        <v>43</v>
      </c>
      <c r="G547" s="188"/>
      <c r="H547" s="12">
        <f>H548</f>
        <v>40</v>
      </c>
      <c r="I547" s="12">
        <f>I548</f>
        <v>40</v>
      </c>
      <c r="J547" s="110">
        <f t="shared" si="44"/>
        <v>100</v>
      </c>
      <c r="K547" s="18"/>
    </row>
    <row r="548" spans="1:11" ht="30.75">
      <c r="A548" s="20" t="s">
        <v>44</v>
      </c>
      <c r="B548" s="11" t="s">
        <v>38</v>
      </c>
      <c r="C548" s="11" t="s">
        <v>137</v>
      </c>
      <c r="D548" s="11" t="s">
        <v>137</v>
      </c>
      <c r="E548" s="11" t="s">
        <v>288</v>
      </c>
      <c r="F548" s="187" t="s">
        <v>45</v>
      </c>
      <c r="G548" s="188"/>
      <c r="H548" s="12">
        <f>'Прил.5'!H408</f>
        <v>40</v>
      </c>
      <c r="I548" s="12">
        <f>'Прил.5'!I408</f>
        <v>40</v>
      </c>
      <c r="J548" s="110">
        <f t="shared" si="44"/>
        <v>100</v>
      </c>
      <c r="K548" s="18"/>
    </row>
    <row r="549" spans="1:11" ht="15">
      <c r="A549" s="20" t="s">
        <v>289</v>
      </c>
      <c r="B549" s="11" t="s">
        <v>38</v>
      </c>
      <c r="C549" s="11" t="s">
        <v>137</v>
      </c>
      <c r="D549" s="11" t="s">
        <v>137</v>
      </c>
      <c r="E549" s="11" t="s">
        <v>290</v>
      </c>
      <c r="F549" s="187"/>
      <c r="G549" s="188"/>
      <c r="H549" s="12">
        <f>H550</f>
        <v>35</v>
      </c>
      <c r="I549" s="12">
        <f>I550</f>
        <v>35</v>
      </c>
      <c r="J549" s="110">
        <f t="shared" si="44"/>
        <v>100</v>
      </c>
      <c r="K549" s="18"/>
    </row>
    <row r="550" spans="1:11" ht="46.5">
      <c r="A550" s="20" t="s">
        <v>19</v>
      </c>
      <c r="B550" s="11" t="s">
        <v>38</v>
      </c>
      <c r="C550" s="11" t="s">
        <v>137</v>
      </c>
      <c r="D550" s="11" t="s">
        <v>137</v>
      </c>
      <c r="E550" s="11" t="s">
        <v>290</v>
      </c>
      <c r="F550" s="187" t="s">
        <v>20</v>
      </c>
      <c r="G550" s="188"/>
      <c r="H550" s="12">
        <f>H551</f>
        <v>35</v>
      </c>
      <c r="I550" s="12">
        <f>I551</f>
        <v>35</v>
      </c>
      <c r="J550" s="110">
        <f t="shared" si="44"/>
        <v>100</v>
      </c>
      <c r="K550" s="18"/>
    </row>
    <row r="551" spans="1:11" ht="46.5">
      <c r="A551" s="20" t="s">
        <v>21</v>
      </c>
      <c r="B551" s="11" t="s">
        <v>38</v>
      </c>
      <c r="C551" s="11" t="s">
        <v>137</v>
      </c>
      <c r="D551" s="11" t="s">
        <v>137</v>
      </c>
      <c r="E551" s="11" t="s">
        <v>290</v>
      </c>
      <c r="F551" s="187" t="s">
        <v>22</v>
      </c>
      <c r="G551" s="188"/>
      <c r="H551" s="12">
        <f>'Прил.5'!H414</f>
        <v>35</v>
      </c>
      <c r="I551" s="12">
        <f>'Прил.5'!I414</f>
        <v>35</v>
      </c>
      <c r="J551" s="110">
        <f t="shared" si="44"/>
        <v>100</v>
      </c>
      <c r="K551" s="18"/>
    </row>
    <row r="552" spans="1:11" ht="30.75">
      <c r="A552" s="20" t="s">
        <v>291</v>
      </c>
      <c r="B552" s="11" t="s">
        <v>38</v>
      </c>
      <c r="C552" s="11" t="s">
        <v>137</v>
      </c>
      <c r="D552" s="11" t="s">
        <v>137</v>
      </c>
      <c r="E552" s="11" t="s">
        <v>292</v>
      </c>
      <c r="F552" s="187"/>
      <c r="G552" s="188"/>
      <c r="H552" s="12">
        <f>H553</f>
        <v>20</v>
      </c>
      <c r="I552" s="12">
        <f>I553</f>
        <v>20</v>
      </c>
      <c r="J552" s="110">
        <f t="shared" si="44"/>
        <v>100</v>
      </c>
      <c r="K552" s="18"/>
    </row>
    <row r="553" spans="1:11" ht="46.5">
      <c r="A553" s="20" t="s">
        <v>19</v>
      </c>
      <c r="B553" s="11" t="s">
        <v>38</v>
      </c>
      <c r="C553" s="11" t="s">
        <v>137</v>
      </c>
      <c r="D553" s="11" t="s">
        <v>137</v>
      </c>
      <c r="E553" s="11" t="s">
        <v>292</v>
      </c>
      <c r="F553" s="187" t="s">
        <v>20</v>
      </c>
      <c r="G553" s="188"/>
      <c r="H553" s="12">
        <f>H554</f>
        <v>20</v>
      </c>
      <c r="I553" s="12">
        <f>I554</f>
        <v>20</v>
      </c>
      <c r="J553" s="110">
        <f t="shared" si="44"/>
        <v>100</v>
      </c>
      <c r="K553" s="18"/>
    </row>
    <row r="554" spans="1:11" ht="46.5">
      <c r="A554" s="20" t="s">
        <v>21</v>
      </c>
      <c r="B554" s="11" t="s">
        <v>38</v>
      </c>
      <c r="C554" s="11" t="s">
        <v>137</v>
      </c>
      <c r="D554" s="11" t="s">
        <v>137</v>
      </c>
      <c r="E554" s="11" t="s">
        <v>292</v>
      </c>
      <c r="F554" s="187" t="s">
        <v>22</v>
      </c>
      <c r="G554" s="188"/>
      <c r="H554" s="12">
        <f>'Прил.5'!H420</f>
        <v>20</v>
      </c>
      <c r="I554" s="12">
        <f>'Прил.5'!I420</f>
        <v>20</v>
      </c>
      <c r="J554" s="110">
        <f t="shared" si="44"/>
        <v>100</v>
      </c>
      <c r="K554" s="18"/>
    </row>
    <row r="555" spans="1:11" ht="30.75">
      <c r="A555" s="20" t="s">
        <v>515</v>
      </c>
      <c r="B555" s="11" t="s">
        <v>38</v>
      </c>
      <c r="C555" s="11" t="s">
        <v>137</v>
      </c>
      <c r="D555" s="11" t="s">
        <v>137</v>
      </c>
      <c r="E555" s="11" t="s">
        <v>516</v>
      </c>
      <c r="F555" s="187"/>
      <c r="G555" s="188"/>
      <c r="H555" s="12">
        <f aca="true" t="shared" si="46" ref="H555:I557">H556</f>
        <v>3925.3</v>
      </c>
      <c r="I555" s="12">
        <f t="shared" si="46"/>
        <v>3925.3</v>
      </c>
      <c r="J555" s="110">
        <f t="shared" si="44"/>
        <v>100</v>
      </c>
      <c r="K555" s="18"/>
    </row>
    <row r="556" spans="1:11" ht="30.75">
      <c r="A556" s="20" t="s">
        <v>517</v>
      </c>
      <c r="B556" s="11" t="s">
        <v>38</v>
      </c>
      <c r="C556" s="11" t="s">
        <v>137</v>
      </c>
      <c r="D556" s="11" t="s">
        <v>137</v>
      </c>
      <c r="E556" s="11" t="s">
        <v>518</v>
      </c>
      <c r="F556" s="187"/>
      <c r="G556" s="188"/>
      <c r="H556" s="12">
        <f t="shared" si="46"/>
        <v>3925.3</v>
      </c>
      <c r="I556" s="12">
        <f t="shared" si="46"/>
        <v>3925.3</v>
      </c>
      <c r="J556" s="110">
        <f t="shared" si="44"/>
        <v>100</v>
      </c>
      <c r="K556" s="18"/>
    </row>
    <row r="557" spans="1:11" ht="46.5">
      <c r="A557" s="20" t="s">
        <v>19</v>
      </c>
      <c r="B557" s="11" t="s">
        <v>38</v>
      </c>
      <c r="C557" s="11" t="s">
        <v>137</v>
      </c>
      <c r="D557" s="11" t="s">
        <v>137</v>
      </c>
      <c r="E557" s="11" t="s">
        <v>518</v>
      </c>
      <c r="F557" s="187" t="s">
        <v>20</v>
      </c>
      <c r="G557" s="188"/>
      <c r="H557" s="12">
        <f t="shared" si="46"/>
        <v>3925.3</v>
      </c>
      <c r="I557" s="12">
        <f t="shared" si="46"/>
        <v>3925.3</v>
      </c>
      <c r="J557" s="110">
        <f t="shared" si="44"/>
        <v>100</v>
      </c>
      <c r="K557" s="18"/>
    </row>
    <row r="558" spans="1:11" ht="46.5">
      <c r="A558" s="20" t="s">
        <v>21</v>
      </c>
      <c r="B558" s="11" t="s">
        <v>38</v>
      </c>
      <c r="C558" s="11" t="s">
        <v>137</v>
      </c>
      <c r="D558" s="11" t="s">
        <v>137</v>
      </c>
      <c r="E558" s="11" t="s">
        <v>518</v>
      </c>
      <c r="F558" s="187" t="s">
        <v>22</v>
      </c>
      <c r="G558" s="188"/>
      <c r="H558" s="12">
        <v>3925.3</v>
      </c>
      <c r="I558" s="12">
        <v>3925.3</v>
      </c>
      <c r="J558" s="110">
        <f t="shared" si="44"/>
        <v>100</v>
      </c>
      <c r="K558" s="18"/>
    </row>
    <row r="559" spans="1:14" s="115" customFormat="1" ht="15">
      <c r="A559" s="19" t="s">
        <v>29</v>
      </c>
      <c r="B559" s="8" t="s">
        <v>38</v>
      </c>
      <c r="C559" s="8" t="s">
        <v>30</v>
      </c>
      <c r="D559" s="10" t="s">
        <v>583</v>
      </c>
      <c r="E559" s="8"/>
      <c r="F559" s="189"/>
      <c r="G559" s="190"/>
      <c r="H559" s="9">
        <f>H560+H613</f>
        <v>61580.69999999999</v>
      </c>
      <c r="I559" s="9">
        <f>I560+I613</f>
        <v>61015.3</v>
      </c>
      <c r="J559" s="29">
        <f t="shared" si="44"/>
        <v>99.08185519164286</v>
      </c>
      <c r="K559" s="113"/>
      <c r="L559" s="114"/>
      <c r="M559" s="114"/>
      <c r="N559" s="114"/>
    </row>
    <row r="560" spans="1:11" ht="15">
      <c r="A560" s="20" t="s">
        <v>31</v>
      </c>
      <c r="B560" s="11" t="s">
        <v>38</v>
      </c>
      <c r="C560" s="11" t="s">
        <v>30</v>
      </c>
      <c r="D560" s="11" t="s">
        <v>32</v>
      </c>
      <c r="E560" s="11"/>
      <c r="F560" s="187"/>
      <c r="G560" s="188"/>
      <c r="H560" s="12">
        <f>H561+H566+H583+H593+H609</f>
        <v>55013.99999999999</v>
      </c>
      <c r="I560" s="12">
        <f>I561+I566+I583+I593+I609</f>
        <v>54738.5</v>
      </c>
      <c r="J560" s="110">
        <f t="shared" si="44"/>
        <v>99.49921838077582</v>
      </c>
      <c r="K560" s="18"/>
    </row>
    <row r="561" spans="1:11" ht="30.75">
      <c r="A561" s="20" t="s">
        <v>25</v>
      </c>
      <c r="B561" s="11" t="s">
        <v>38</v>
      </c>
      <c r="C561" s="11" t="s">
        <v>30</v>
      </c>
      <c r="D561" s="11" t="s">
        <v>32</v>
      </c>
      <c r="E561" s="11" t="s">
        <v>26</v>
      </c>
      <c r="F561" s="187"/>
      <c r="G561" s="188"/>
      <c r="H561" s="12">
        <f aca="true" t="shared" si="47" ref="H561:I564">H562</f>
        <v>1144.1</v>
      </c>
      <c r="I561" s="12">
        <f t="shared" si="47"/>
        <v>1136.4</v>
      </c>
      <c r="J561" s="110">
        <f t="shared" si="44"/>
        <v>99.32698190717596</v>
      </c>
      <c r="K561" s="18"/>
    </row>
    <row r="562" spans="1:11" ht="93">
      <c r="A562" s="20" t="s">
        <v>46</v>
      </c>
      <c r="B562" s="11" t="s">
        <v>38</v>
      </c>
      <c r="C562" s="11" t="s">
        <v>30</v>
      </c>
      <c r="D562" s="11" t="s">
        <v>32</v>
      </c>
      <c r="E562" s="11" t="s">
        <v>47</v>
      </c>
      <c r="F562" s="187"/>
      <c r="G562" s="188"/>
      <c r="H562" s="12">
        <f t="shared" si="47"/>
        <v>1144.1</v>
      </c>
      <c r="I562" s="12">
        <f t="shared" si="47"/>
        <v>1136.4</v>
      </c>
      <c r="J562" s="110">
        <f t="shared" si="44"/>
        <v>99.32698190717596</v>
      </c>
      <c r="K562" s="18"/>
    </row>
    <row r="563" spans="1:11" ht="15">
      <c r="A563" s="20" t="s">
        <v>48</v>
      </c>
      <c r="B563" s="11" t="s">
        <v>38</v>
      </c>
      <c r="C563" s="11" t="s">
        <v>30</v>
      </c>
      <c r="D563" s="11" t="s">
        <v>32</v>
      </c>
      <c r="E563" s="11" t="s">
        <v>49</v>
      </c>
      <c r="F563" s="187"/>
      <c r="G563" s="188"/>
      <c r="H563" s="12">
        <f t="shared" si="47"/>
        <v>1144.1</v>
      </c>
      <c r="I563" s="12">
        <f t="shared" si="47"/>
        <v>1136.4</v>
      </c>
      <c r="J563" s="110">
        <f t="shared" si="44"/>
        <v>99.32698190717596</v>
      </c>
      <c r="K563" s="18"/>
    </row>
    <row r="564" spans="1:11" ht="46.5">
      <c r="A564" s="20" t="s">
        <v>33</v>
      </c>
      <c r="B564" s="11" t="s">
        <v>38</v>
      </c>
      <c r="C564" s="11" t="s">
        <v>30</v>
      </c>
      <c r="D564" s="11" t="s">
        <v>32</v>
      </c>
      <c r="E564" s="11" t="s">
        <v>49</v>
      </c>
      <c r="F564" s="187" t="s">
        <v>34</v>
      </c>
      <c r="G564" s="188"/>
      <c r="H564" s="12">
        <f t="shared" si="47"/>
        <v>1144.1</v>
      </c>
      <c r="I564" s="12">
        <f t="shared" si="47"/>
        <v>1136.4</v>
      </c>
      <c r="J564" s="110">
        <f t="shared" si="44"/>
        <v>99.32698190717596</v>
      </c>
      <c r="K564" s="18"/>
    </row>
    <row r="565" spans="1:11" ht="15">
      <c r="A565" s="20" t="s">
        <v>35</v>
      </c>
      <c r="B565" s="11" t="s">
        <v>38</v>
      </c>
      <c r="C565" s="11" t="s">
        <v>30</v>
      </c>
      <c r="D565" s="11" t="s">
        <v>32</v>
      </c>
      <c r="E565" s="11" t="s">
        <v>49</v>
      </c>
      <c r="F565" s="187" t="s">
        <v>36</v>
      </c>
      <c r="G565" s="188"/>
      <c r="H565" s="12">
        <f>'Прил.5'!H32</f>
        <v>1144.1</v>
      </c>
      <c r="I565" s="12">
        <f>'Прил.5'!I32</f>
        <v>1136.4</v>
      </c>
      <c r="J565" s="110">
        <f t="shared" si="44"/>
        <v>99.32698190717596</v>
      </c>
      <c r="K565" s="18"/>
    </row>
    <row r="566" spans="1:11" ht="30.75">
      <c r="A566" s="20" t="s">
        <v>299</v>
      </c>
      <c r="B566" s="11" t="s">
        <v>38</v>
      </c>
      <c r="C566" s="11" t="s">
        <v>30</v>
      </c>
      <c r="D566" s="11" t="s">
        <v>32</v>
      </c>
      <c r="E566" s="11" t="s">
        <v>300</v>
      </c>
      <c r="F566" s="187"/>
      <c r="G566" s="188"/>
      <c r="H566" s="12">
        <f>H567</f>
        <v>471</v>
      </c>
      <c r="I566" s="12">
        <f>I567</f>
        <v>471</v>
      </c>
      <c r="J566" s="110">
        <f t="shared" si="44"/>
        <v>100</v>
      </c>
      <c r="K566" s="18"/>
    </row>
    <row r="567" spans="1:11" ht="62.25">
      <c r="A567" s="20" t="s">
        <v>301</v>
      </c>
      <c r="B567" s="11" t="s">
        <v>38</v>
      </c>
      <c r="C567" s="11" t="s">
        <v>30</v>
      </c>
      <c r="D567" s="11" t="s">
        <v>32</v>
      </c>
      <c r="E567" s="11" t="s">
        <v>302</v>
      </c>
      <c r="F567" s="187"/>
      <c r="G567" s="188"/>
      <c r="H567" s="12">
        <f>H568+H571+H574+H577+H580</f>
        <v>471</v>
      </c>
      <c r="I567" s="12">
        <f>I568+I571+I574+I577+I580</f>
        <v>471</v>
      </c>
      <c r="J567" s="110">
        <f t="shared" si="44"/>
        <v>100</v>
      </c>
      <c r="K567" s="18"/>
    </row>
    <row r="568" spans="1:11" ht="78">
      <c r="A568" s="20" t="s">
        <v>303</v>
      </c>
      <c r="B568" s="11" t="s">
        <v>38</v>
      </c>
      <c r="C568" s="11" t="s">
        <v>30</v>
      </c>
      <c r="D568" s="11" t="s">
        <v>32</v>
      </c>
      <c r="E568" s="11" t="s">
        <v>304</v>
      </c>
      <c r="F568" s="187"/>
      <c r="G568" s="188"/>
      <c r="H568" s="12">
        <f>H569</f>
        <v>295</v>
      </c>
      <c r="I568" s="12">
        <f>I569</f>
        <v>295</v>
      </c>
      <c r="J568" s="110">
        <f t="shared" si="44"/>
        <v>100</v>
      </c>
      <c r="K568" s="18"/>
    </row>
    <row r="569" spans="1:11" ht="46.5">
      <c r="A569" s="20" t="s">
        <v>33</v>
      </c>
      <c r="B569" s="11" t="s">
        <v>38</v>
      </c>
      <c r="C569" s="11" t="s">
        <v>30</v>
      </c>
      <c r="D569" s="11" t="s">
        <v>32</v>
      </c>
      <c r="E569" s="11" t="s">
        <v>304</v>
      </c>
      <c r="F569" s="187" t="s">
        <v>34</v>
      </c>
      <c r="G569" s="188"/>
      <c r="H569" s="12">
        <f>H570</f>
        <v>295</v>
      </c>
      <c r="I569" s="12">
        <f>I570</f>
        <v>295</v>
      </c>
      <c r="J569" s="110">
        <f t="shared" si="44"/>
        <v>100</v>
      </c>
      <c r="K569" s="18"/>
    </row>
    <row r="570" spans="1:11" ht="15">
      <c r="A570" s="20" t="s">
        <v>35</v>
      </c>
      <c r="B570" s="11" t="s">
        <v>38</v>
      </c>
      <c r="C570" s="11" t="s">
        <v>30</v>
      </c>
      <c r="D570" s="11" t="s">
        <v>32</v>
      </c>
      <c r="E570" s="11" t="s">
        <v>304</v>
      </c>
      <c r="F570" s="187" t="s">
        <v>36</v>
      </c>
      <c r="G570" s="188"/>
      <c r="H570" s="12">
        <f>'Прил.5'!H449</f>
        <v>295</v>
      </c>
      <c r="I570" s="12">
        <f>'Прил.5'!I449</f>
        <v>295</v>
      </c>
      <c r="J570" s="110">
        <f t="shared" si="44"/>
        <v>100</v>
      </c>
      <c r="K570" s="18"/>
    </row>
    <row r="571" spans="1:11" ht="30.75">
      <c r="A571" s="20" t="s">
        <v>305</v>
      </c>
      <c r="B571" s="11" t="s">
        <v>38</v>
      </c>
      <c r="C571" s="11" t="s">
        <v>30</v>
      </c>
      <c r="D571" s="11" t="s">
        <v>32</v>
      </c>
      <c r="E571" s="11" t="s">
        <v>306</v>
      </c>
      <c r="F571" s="187"/>
      <c r="G571" s="188"/>
      <c r="H571" s="12">
        <f>H572</f>
        <v>80</v>
      </c>
      <c r="I571" s="12">
        <f>I572</f>
        <v>80</v>
      </c>
      <c r="J571" s="110">
        <f t="shared" si="44"/>
        <v>100</v>
      </c>
      <c r="K571" s="18"/>
    </row>
    <row r="572" spans="1:11" ht="46.5">
      <c r="A572" s="20" t="s">
        <v>33</v>
      </c>
      <c r="B572" s="11" t="s">
        <v>38</v>
      </c>
      <c r="C572" s="11" t="s">
        <v>30</v>
      </c>
      <c r="D572" s="11" t="s">
        <v>32</v>
      </c>
      <c r="E572" s="11" t="s">
        <v>306</v>
      </c>
      <c r="F572" s="187" t="s">
        <v>34</v>
      </c>
      <c r="G572" s="188"/>
      <c r="H572" s="12">
        <f>H573</f>
        <v>80</v>
      </c>
      <c r="I572" s="12">
        <f>I573</f>
        <v>80</v>
      </c>
      <c r="J572" s="110">
        <f t="shared" si="44"/>
        <v>100</v>
      </c>
      <c r="K572" s="18"/>
    </row>
    <row r="573" spans="1:11" ht="15">
      <c r="A573" s="20" t="s">
        <v>35</v>
      </c>
      <c r="B573" s="11" t="s">
        <v>38</v>
      </c>
      <c r="C573" s="11" t="s">
        <v>30</v>
      </c>
      <c r="D573" s="11" t="s">
        <v>32</v>
      </c>
      <c r="E573" s="11" t="s">
        <v>306</v>
      </c>
      <c r="F573" s="187" t="s">
        <v>36</v>
      </c>
      <c r="G573" s="188"/>
      <c r="H573" s="12">
        <f>'Прил.5'!H465</f>
        <v>80</v>
      </c>
      <c r="I573" s="12">
        <f>'Прил.5'!I465</f>
        <v>80</v>
      </c>
      <c r="J573" s="110">
        <f t="shared" si="44"/>
        <v>100</v>
      </c>
      <c r="K573" s="18"/>
    </row>
    <row r="574" spans="1:11" ht="30.75">
      <c r="A574" s="20" t="s">
        <v>307</v>
      </c>
      <c r="B574" s="11" t="s">
        <v>38</v>
      </c>
      <c r="C574" s="11" t="s">
        <v>30</v>
      </c>
      <c r="D574" s="11" t="s">
        <v>32</v>
      </c>
      <c r="E574" s="11" t="s">
        <v>308</v>
      </c>
      <c r="F574" s="187"/>
      <c r="G574" s="188"/>
      <c r="H574" s="12">
        <f>H575</f>
        <v>26</v>
      </c>
      <c r="I574" s="12">
        <f>I575</f>
        <v>26</v>
      </c>
      <c r="J574" s="110">
        <f t="shared" si="44"/>
        <v>100</v>
      </c>
      <c r="K574" s="18"/>
    </row>
    <row r="575" spans="1:11" ht="46.5">
      <c r="A575" s="20" t="s">
        <v>33</v>
      </c>
      <c r="B575" s="11" t="s">
        <v>38</v>
      </c>
      <c r="C575" s="11" t="s">
        <v>30</v>
      </c>
      <c r="D575" s="11" t="s">
        <v>32</v>
      </c>
      <c r="E575" s="11" t="s">
        <v>308</v>
      </c>
      <c r="F575" s="187" t="s">
        <v>34</v>
      </c>
      <c r="G575" s="188"/>
      <c r="H575" s="12">
        <f>H576</f>
        <v>26</v>
      </c>
      <c r="I575" s="12">
        <f>I576</f>
        <v>26</v>
      </c>
      <c r="J575" s="110">
        <f t="shared" si="44"/>
        <v>100</v>
      </c>
      <c r="K575" s="18"/>
    </row>
    <row r="576" spans="1:11" ht="15">
      <c r="A576" s="20" t="s">
        <v>35</v>
      </c>
      <c r="B576" s="11" t="s">
        <v>38</v>
      </c>
      <c r="C576" s="11" t="s">
        <v>30</v>
      </c>
      <c r="D576" s="11" t="s">
        <v>32</v>
      </c>
      <c r="E576" s="11" t="s">
        <v>308</v>
      </c>
      <c r="F576" s="187" t="s">
        <v>36</v>
      </c>
      <c r="G576" s="188"/>
      <c r="H576" s="12">
        <f>'Прил.5'!H480</f>
        <v>26</v>
      </c>
      <c r="I576" s="12">
        <f>'Прил.5'!I480</f>
        <v>26</v>
      </c>
      <c r="J576" s="110">
        <f t="shared" si="44"/>
        <v>100</v>
      </c>
      <c r="K576" s="18"/>
    </row>
    <row r="577" spans="1:11" ht="46.5">
      <c r="A577" s="20" t="s">
        <v>309</v>
      </c>
      <c r="B577" s="11" t="s">
        <v>38</v>
      </c>
      <c r="C577" s="11" t="s">
        <v>30</v>
      </c>
      <c r="D577" s="11" t="s">
        <v>32</v>
      </c>
      <c r="E577" s="11" t="s">
        <v>310</v>
      </c>
      <c r="F577" s="187"/>
      <c r="G577" s="188"/>
      <c r="H577" s="12">
        <f>H578</f>
        <v>50</v>
      </c>
      <c r="I577" s="12">
        <f>I578</f>
        <v>50</v>
      </c>
      <c r="J577" s="110">
        <f t="shared" si="44"/>
        <v>100</v>
      </c>
      <c r="K577" s="18"/>
    </row>
    <row r="578" spans="1:11" ht="46.5">
      <c r="A578" s="20" t="s">
        <v>33</v>
      </c>
      <c r="B578" s="11" t="s">
        <v>38</v>
      </c>
      <c r="C578" s="11" t="s">
        <v>30</v>
      </c>
      <c r="D578" s="11" t="s">
        <v>32</v>
      </c>
      <c r="E578" s="11" t="s">
        <v>310</v>
      </c>
      <c r="F578" s="187" t="s">
        <v>34</v>
      </c>
      <c r="G578" s="188"/>
      <c r="H578" s="12">
        <f>H579</f>
        <v>50</v>
      </c>
      <c r="I578" s="12">
        <f>I579</f>
        <v>50</v>
      </c>
      <c r="J578" s="110">
        <f t="shared" si="44"/>
        <v>100</v>
      </c>
      <c r="K578" s="18"/>
    </row>
    <row r="579" spans="1:11" ht="15">
      <c r="A579" s="20" t="s">
        <v>35</v>
      </c>
      <c r="B579" s="11" t="s">
        <v>38</v>
      </c>
      <c r="C579" s="11" t="s">
        <v>30</v>
      </c>
      <c r="D579" s="11" t="s">
        <v>32</v>
      </c>
      <c r="E579" s="11" t="s">
        <v>310</v>
      </c>
      <c r="F579" s="187" t="s">
        <v>36</v>
      </c>
      <c r="G579" s="188"/>
      <c r="H579" s="12">
        <f>'Прил.5'!H504</f>
        <v>50</v>
      </c>
      <c r="I579" s="12">
        <f>'Прил.5'!I504</f>
        <v>50</v>
      </c>
      <c r="J579" s="110">
        <f t="shared" si="44"/>
        <v>100</v>
      </c>
      <c r="K579" s="18"/>
    </row>
    <row r="580" spans="1:11" ht="62.25">
      <c r="A580" s="20" t="s">
        <v>311</v>
      </c>
      <c r="B580" s="11" t="s">
        <v>38</v>
      </c>
      <c r="C580" s="11" t="s">
        <v>30</v>
      </c>
      <c r="D580" s="11" t="s">
        <v>32</v>
      </c>
      <c r="E580" s="11" t="s">
        <v>312</v>
      </c>
      <c r="F580" s="187"/>
      <c r="G580" s="188"/>
      <c r="H580" s="12">
        <f>H581</f>
        <v>20</v>
      </c>
      <c r="I580" s="12">
        <f>I581</f>
        <v>20</v>
      </c>
      <c r="J580" s="110">
        <f t="shared" si="44"/>
        <v>100</v>
      </c>
      <c r="K580" s="18"/>
    </row>
    <row r="581" spans="1:11" ht="46.5">
      <c r="A581" s="20" t="s">
        <v>33</v>
      </c>
      <c r="B581" s="11" t="s">
        <v>38</v>
      </c>
      <c r="C581" s="11" t="s">
        <v>30</v>
      </c>
      <c r="D581" s="11" t="s">
        <v>32</v>
      </c>
      <c r="E581" s="11" t="s">
        <v>312</v>
      </c>
      <c r="F581" s="187" t="s">
        <v>34</v>
      </c>
      <c r="G581" s="188"/>
      <c r="H581" s="12">
        <f>H582</f>
        <v>20</v>
      </c>
      <c r="I581" s="12">
        <f>I582</f>
        <v>20</v>
      </c>
      <c r="J581" s="110">
        <f t="shared" si="44"/>
        <v>100</v>
      </c>
      <c r="K581" s="18"/>
    </row>
    <row r="582" spans="1:11" ht="15">
      <c r="A582" s="20" t="s">
        <v>35</v>
      </c>
      <c r="B582" s="11" t="s">
        <v>38</v>
      </c>
      <c r="C582" s="11" t="s">
        <v>30</v>
      </c>
      <c r="D582" s="11" t="s">
        <v>32</v>
      </c>
      <c r="E582" s="11" t="s">
        <v>312</v>
      </c>
      <c r="F582" s="187" t="s">
        <v>36</v>
      </c>
      <c r="G582" s="188"/>
      <c r="H582" s="12">
        <f>'Прил.5'!H528</f>
        <v>20</v>
      </c>
      <c r="I582" s="12">
        <f>'Прил.5'!I528</f>
        <v>20</v>
      </c>
      <c r="J582" s="110">
        <f t="shared" si="44"/>
        <v>100</v>
      </c>
      <c r="K582" s="18"/>
    </row>
    <row r="583" spans="1:11" ht="15">
      <c r="A583" s="20" t="s">
        <v>519</v>
      </c>
      <c r="B583" s="11" t="s">
        <v>38</v>
      </c>
      <c r="C583" s="11" t="s">
        <v>30</v>
      </c>
      <c r="D583" s="11" t="s">
        <v>32</v>
      </c>
      <c r="E583" s="11" t="s">
        <v>520</v>
      </c>
      <c r="F583" s="187"/>
      <c r="G583" s="188"/>
      <c r="H583" s="12">
        <f>H584+H587+H590</f>
        <v>18297.6</v>
      </c>
      <c r="I583" s="12">
        <f>I584+I587+I590</f>
        <v>18141.1</v>
      </c>
      <c r="J583" s="110">
        <f t="shared" si="44"/>
        <v>99.14469657222806</v>
      </c>
      <c r="K583" s="18"/>
    </row>
    <row r="584" spans="1:11" ht="108.75">
      <c r="A584" s="20" t="s">
        <v>394</v>
      </c>
      <c r="B584" s="11" t="s">
        <v>38</v>
      </c>
      <c r="C584" s="11" t="s">
        <v>30</v>
      </c>
      <c r="D584" s="11" t="s">
        <v>32</v>
      </c>
      <c r="E584" s="11" t="s">
        <v>521</v>
      </c>
      <c r="F584" s="187"/>
      <c r="G584" s="188"/>
      <c r="H584" s="12">
        <f>H585</f>
        <v>131.7</v>
      </c>
      <c r="I584" s="12">
        <f>I585</f>
        <v>131.7</v>
      </c>
      <c r="J584" s="110">
        <f t="shared" si="44"/>
        <v>100</v>
      </c>
      <c r="K584" s="18"/>
    </row>
    <row r="585" spans="1:11" ht="46.5">
      <c r="A585" s="20" t="s">
        <v>33</v>
      </c>
      <c r="B585" s="11" t="s">
        <v>38</v>
      </c>
      <c r="C585" s="11" t="s">
        <v>30</v>
      </c>
      <c r="D585" s="11" t="s">
        <v>32</v>
      </c>
      <c r="E585" s="11" t="s">
        <v>521</v>
      </c>
      <c r="F585" s="187" t="s">
        <v>34</v>
      </c>
      <c r="G585" s="188"/>
      <c r="H585" s="12">
        <f>H586</f>
        <v>131.7</v>
      </c>
      <c r="I585" s="12">
        <f>I586</f>
        <v>131.7</v>
      </c>
      <c r="J585" s="110">
        <f t="shared" si="44"/>
        <v>100</v>
      </c>
      <c r="K585" s="18"/>
    </row>
    <row r="586" spans="1:11" ht="15">
      <c r="A586" s="20" t="s">
        <v>35</v>
      </c>
      <c r="B586" s="11" t="s">
        <v>38</v>
      </c>
      <c r="C586" s="11" t="s">
        <v>30</v>
      </c>
      <c r="D586" s="11" t="s">
        <v>32</v>
      </c>
      <c r="E586" s="11" t="s">
        <v>521</v>
      </c>
      <c r="F586" s="187" t="s">
        <v>36</v>
      </c>
      <c r="G586" s="188"/>
      <c r="H586" s="12">
        <v>131.7</v>
      </c>
      <c r="I586" s="12">
        <v>131.7</v>
      </c>
      <c r="J586" s="110">
        <f aca="true" t="shared" si="48" ref="J586:J649">I586/H586*100</f>
        <v>100</v>
      </c>
      <c r="K586" s="18"/>
    </row>
    <row r="587" spans="1:11" ht="15">
      <c r="A587" s="20" t="s">
        <v>405</v>
      </c>
      <c r="B587" s="11" t="s">
        <v>38</v>
      </c>
      <c r="C587" s="11" t="s">
        <v>30</v>
      </c>
      <c r="D587" s="11" t="s">
        <v>32</v>
      </c>
      <c r="E587" s="11" t="s">
        <v>522</v>
      </c>
      <c r="F587" s="187"/>
      <c r="G587" s="188"/>
      <c r="H587" s="12">
        <f>H588</f>
        <v>177.4</v>
      </c>
      <c r="I587" s="12">
        <f>I588</f>
        <v>177.4</v>
      </c>
      <c r="J587" s="110">
        <f t="shared" si="48"/>
        <v>100</v>
      </c>
      <c r="K587" s="18"/>
    </row>
    <row r="588" spans="1:11" ht="46.5">
      <c r="A588" s="20" t="s">
        <v>33</v>
      </c>
      <c r="B588" s="11" t="s">
        <v>38</v>
      </c>
      <c r="C588" s="11" t="s">
        <v>30</v>
      </c>
      <c r="D588" s="11" t="s">
        <v>32</v>
      </c>
      <c r="E588" s="11" t="s">
        <v>522</v>
      </c>
      <c r="F588" s="187" t="s">
        <v>34</v>
      </c>
      <c r="G588" s="188"/>
      <c r="H588" s="12">
        <f>H589</f>
        <v>177.4</v>
      </c>
      <c r="I588" s="12">
        <f>I589</f>
        <v>177.4</v>
      </c>
      <c r="J588" s="110">
        <f t="shared" si="48"/>
        <v>100</v>
      </c>
      <c r="K588" s="18"/>
    </row>
    <row r="589" spans="1:11" ht="15">
      <c r="A589" s="20" t="s">
        <v>35</v>
      </c>
      <c r="B589" s="11" t="s">
        <v>38</v>
      </c>
      <c r="C589" s="11" t="s">
        <v>30</v>
      </c>
      <c r="D589" s="11" t="s">
        <v>32</v>
      </c>
      <c r="E589" s="11" t="s">
        <v>522</v>
      </c>
      <c r="F589" s="187" t="s">
        <v>36</v>
      </c>
      <c r="G589" s="188"/>
      <c r="H589" s="12">
        <v>177.4</v>
      </c>
      <c r="I589" s="12">
        <v>177.4</v>
      </c>
      <c r="J589" s="110">
        <f t="shared" si="48"/>
        <v>100</v>
      </c>
      <c r="K589" s="18"/>
    </row>
    <row r="590" spans="1:11" ht="46.5">
      <c r="A590" s="20" t="s">
        <v>481</v>
      </c>
      <c r="B590" s="11" t="s">
        <v>38</v>
      </c>
      <c r="C590" s="11" t="s">
        <v>30</v>
      </c>
      <c r="D590" s="11" t="s">
        <v>32</v>
      </c>
      <c r="E590" s="11" t="s">
        <v>523</v>
      </c>
      <c r="F590" s="187"/>
      <c r="G590" s="188"/>
      <c r="H590" s="12">
        <f>H591</f>
        <v>17988.5</v>
      </c>
      <c r="I590" s="12">
        <f>I591</f>
        <v>17832</v>
      </c>
      <c r="J590" s="110">
        <f t="shared" si="48"/>
        <v>99.12999972204463</v>
      </c>
      <c r="K590" s="18"/>
    </row>
    <row r="591" spans="1:11" ht="46.5">
      <c r="A591" s="20" t="s">
        <v>33</v>
      </c>
      <c r="B591" s="11" t="s">
        <v>38</v>
      </c>
      <c r="C591" s="11" t="s">
        <v>30</v>
      </c>
      <c r="D591" s="11" t="s">
        <v>32</v>
      </c>
      <c r="E591" s="11" t="s">
        <v>523</v>
      </c>
      <c r="F591" s="187" t="s">
        <v>34</v>
      </c>
      <c r="G591" s="188"/>
      <c r="H591" s="12">
        <f>H592</f>
        <v>17988.5</v>
      </c>
      <c r="I591" s="12">
        <f>I592</f>
        <v>17832</v>
      </c>
      <c r="J591" s="110">
        <f t="shared" si="48"/>
        <v>99.12999972204463</v>
      </c>
      <c r="K591" s="18"/>
    </row>
    <row r="592" spans="1:11" ht="15">
      <c r="A592" s="20" t="s">
        <v>35</v>
      </c>
      <c r="B592" s="11" t="s">
        <v>38</v>
      </c>
      <c r="C592" s="11" t="s">
        <v>30</v>
      </c>
      <c r="D592" s="11" t="s">
        <v>32</v>
      </c>
      <c r="E592" s="11" t="s">
        <v>523</v>
      </c>
      <c r="F592" s="187" t="s">
        <v>36</v>
      </c>
      <c r="G592" s="188"/>
      <c r="H592" s="12">
        <v>17988.5</v>
      </c>
      <c r="I592" s="12">
        <v>17832</v>
      </c>
      <c r="J592" s="110">
        <f t="shared" si="48"/>
        <v>99.12999972204463</v>
      </c>
      <c r="K592" s="18"/>
    </row>
    <row r="593" spans="1:11" ht="46.5">
      <c r="A593" s="20" t="s">
        <v>524</v>
      </c>
      <c r="B593" s="11" t="s">
        <v>38</v>
      </c>
      <c r="C593" s="11" t="s">
        <v>30</v>
      </c>
      <c r="D593" s="11" t="s">
        <v>32</v>
      </c>
      <c r="E593" s="11" t="s">
        <v>525</v>
      </c>
      <c r="F593" s="187"/>
      <c r="G593" s="188"/>
      <c r="H593" s="12">
        <f>H594+H597+H600+H603+H606</f>
        <v>34613.899999999994</v>
      </c>
      <c r="I593" s="12">
        <f>I594+I597+I600+I603+I606</f>
        <v>34502.7</v>
      </c>
      <c r="J593" s="110">
        <f t="shared" si="48"/>
        <v>99.67874177714734</v>
      </c>
      <c r="K593" s="18"/>
    </row>
    <row r="594" spans="1:11" ht="108.75">
      <c r="A594" s="20" t="s">
        <v>394</v>
      </c>
      <c r="B594" s="11" t="s">
        <v>38</v>
      </c>
      <c r="C594" s="11" t="s">
        <v>30</v>
      </c>
      <c r="D594" s="11" t="s">
        <v>32</v>
      </c>
      <c r="E594" s="11" t="s">
        <v>526</v>
      </c>
      <c r="F594" s="187"/>
      <c r="G594" s="188"/>
      <c r="H594" s="12">
        <f>H595</f>
        <v>102</v>
      </c>
      <c r="I594" s="12">
        <f>I595</f>
        <v>102</v>
      </c>
      <c r="J594" s="110">
        <f t="shared" si="48"/>
        <v>100</v>
      </c>
      <c r="K594" s="18"/>
    </row>
    <row r="595" spans="1:11" ht="46.5">
      <c r="A595" s="20" t="s">
        <v>33</v>
      </c>
      <c r="B595" s="11" t="s">
        <v>38</v>
      </c>
      <c r="C595" s="11" t="s">
        <v>30</v>
      </c>
      <c r="D595" s="11" t="s">
        <v>32</v>
      </c>
      <c r="E595" s="11" t="s">
        <v>526</v>
      </c>
      <c r="F595" s="187" t="s">
        <v>34</v>
      </c>
      <c r="G595" s="188"/>
      <c r="H595" s="12">
        <f>H596</f>
        <v>102</v>
      </c>
      <c r="I595" s="12">
        <f>I596</f>
        <v>102</v>
      </c>
      <c r="J595" s="110">
        <f t="shared" si="48"/>
        <v>100</v>
      </c>
      <c r="K595" s="18"/>
    </row>
    <row r="596" spans="1:11" ht="15">
      <c r="A596" s="20" t="s">
        <v>35</v>
      </c>
      <c r="B596" s="11" t="s">
        <v>38</v>
      </c>
      <c r="C596" s="11" t="s">
        <v>30</v>
      </c>
      <c r="D596" s="11" t="s">
        <v>32</v>
      </c>
      <c r="E596" s="11" t="s">
        <v>526</v>
      </c>
      <c r="F596" s="187" t="s">
        <v>36</v>
      </c>
      <c r="G596" s="188"/>
      <c r="H596" s="12">
        <v>102</v>
      </c>
      <c r="I596" s="12">
        <v>102</v>
      </c>
      <c r="J596" s="110">
        <f t="shared" si="48"/>
        <v>100</v>
      </c>
      <c r="K596" s="18"/>
    </row>
    <row r="597" spans="1:11" ht="15">
      <c r="A597" s="20" t="s">
        <v>405</v>
      </c>
      <c r="B597" s="11" t="s">
        <v>38</v>
      </c>
      <c r="C597" s="11" t="s">
        <v>30</v>
      </c>
      <c r="D597" s="11" t="s">
        <v>32</v>
      </c>
      <c r="E597" s="11" t="s">
        <v>527</v>
      </c>
      <c r="F597" s="187"/>
      <c r="G597" s="188"/>
      <c r="H597" s="12">
        <f>H598</f>
        <v>21</v>
      </c>
      <c r="I597" s="12">
        <f>I598</f>
        <v>21</v>
      </c>
      <c r="J597" s="110">
        <f t="shared" si="48"/>
        <v>100</v>
      </c>
      <c r="K597" s="18"/>
    </row>
    <row r="598" spans="1:11" ht="46.5">
      <c r="A598" s="20" t="s">
        <v>33</v>
      </c>
      <c r="B598" s="11" t="s">
        <v>38</v>
      </c>
      <c r="C598" s="11" t="s">
        <v>30</v>
      </c>
      <c r="D598" s="11" t="s">
        <v>32</v>
      </c>
      <c r="E598" s="11" t="s">
        <v>527</v>
      </c>
      <c r="F598" s="187" t="s">
        <v>34</v>
      </c>
      <c r="G598" s="188"/>
      <c r="H598" s="12">
        <f>H599</f>
        <v>21</v>
      </c>
      <c r="I598" s="12">
        <f>I599</f>
        <v>21</v>
      </c>
      <c r="J598" s="110">
        <f t="shared" si="48"/>
        <v>100</v>
      </c>
      <c r="K598" s="18"/>
    </row>
    <row r="599" spans="1:11" ht="15">
      <c r="A599" s="20" t="s">
        <v>35</v>
      </c>
      <c r="B599" s="11" t="s">
        <v>38</v>
      </c>
      <c r="C599" s="11" t="s">
        <v>30</v>
      </c>
      <c r="D599" s="11" t="s">
        <v>32</v>
      </c>
      <c r="E599" s="11" t="s">
        <v>527</v>
      </c>
      <c r="F599" s="187" t="s">
        <v>36</v>
      </c>
      <c r="G599" s="188"/>
      <c r="H599" s="12">
        <v>21</v>
      </c>
      <c r="I599" s="12">
        <v>21</v>
      </c>
      <c r="J599" s="110">
        <f t="shared" si="48"/>
        <v>100</v>
      </c>
      <c r="K599" s="18"/>
    </row>
    <row r="600" spans="1:11" ht="46.5">
      <c r="A600" s="20" t="s">
        <v>481</v>
      </c>
      <c r="B600" s="11" t="s">
        <v>38</v>
      </c>
      <c r="C600" s="11" t="s">
        <v>30</v>
      </c>
      <c r="D600" s="11" t="s">
        <v>32</v>
      </c>
      <c r="E600" s="11" t="s">
        <v>528</v>
      </c>
      <c r="F600" s="187"/>
      <c r="G600" s="188"/>
      <c r="H600" s="12">
        <f>H601</f>
        <v>32567.7</v>
      </c>
      <c r="I600" s="12">
        <f>I601</f>
        <v>32456.5</v>
      </c>
      <c r="J600" s="110">
        <f t="shared" si="48"/>
        <v>99.65855740503628</v>
      </c>
      <c r="K600" s="18"/>
    </row>
    <row r="601" spans="1:11" ht="46.5">
      <c r="A601" s="20" t="s">
        <v>33</v>
      </c>
      <c r="B601" s="11" t="s">
        <v>38</v>
      </c>
      <c r="C601" s="11" t="s">
        <v>30</v>
      </c>
      <c r="D601" s="11" t="s">
        <v>32</v>
      </c>
      <c r="E601" s="11" t="s">
        <v>528</v>
      </c>
      <c r="F601" s="187" t="s">
        <v>34</v>
      </c>
      <c r="G601" s="188"/>
      <c r="H601" s="12">
        <f>H602</f>
        <v>32567.7</v>
      </c>
      <c r="I601" s="12">
        <f>I602</f>
        <v>32456.5</v>
      </c>
      <c r="J601" s="110">
        <f t="shared" si="48"/>
        <v>99.65855740503628</v>
      </c>
      <c r="K601" s="18"/>
    </row>
    <row r="602" spans="1:11" ht="15">
      <c r="A602" s="20" t="s">
        <v>35</v>
      </c>
      <c r="B602" s="11" t="s">
        <v>38</v>
      </c>
      <c r="C602" s="11" t="s">
        <v>30</v>
      </c>
      <c r="D602" s="11" t="s">
        <v>32</v>
      </c>
      <c r="E602" s="11" t="s">
        <v>528</v>
      </c>
      <c r="F602" s="187" t="s">
        <v>36</v>
      </c>
      <c r="G602" s="188"/>
      <c r="H602" s="12">
        <v>32567.7</v>
      </c>
      <c r="I602" s="12">
        <v>32456.5</v>
      </c>
      <c r="J602" s="110">
        <f t="shared" si="48"/>
        <v>99.65855740503628</v>
      </c>
      <c r="K602" s="18"/>
    </row>
    <row r="603" spans="1:11" ht="46.5">
      <c r="A603" s="20" t="s">
        <v>584</v>
      </c>
      <c r="B603" s="11" t="s">
        <v>38</v>
      </c>
      <c r="C603" s="11" t="s">
        <v>30</v>
      </c>
      <c r="D603" s="11" t="s">
        <v>32</v>
      </c>
      <c r="E603" s="11" t="s">
        <v>529</v>
      </c>
      <c r="F603" s="187"/>
      <c r="G603" s="188"/>
      <c r="H603" s="12">
        <f>H604</f>
        <v>1000</v>
      </c>
      <c r="I603" s="12">
        <f>I604</f>
        <v>1000</v>
      </c>
      <c r="J603" s="110">
        <f t="shared" si="48"/>
        <v>100</v>
      </c>
      <c r="K603" s="18"/>
    </row>
    <row r="604" spans="1:11" ht="46.5">
      <c r="A604" s="20" t="s">
        <v>33</v>
      </c>
      <c r="B604" s="11" t="s">
        <v>38</v>
      </c>
      <c r="C604" s="11" t="s">
        <v>30</v>
      </c>
      <c r="D604" s="11" t="s">
        <v>32</v>
      </c>
      <c r="E604" s="11" t="s">
        <v>529</v>
      </c>
      <c r="F604" s="187" t="s">
        <v>34</v>
      </c>
      <c r="G604" s="188"/>
      <c r="H604" s="12">
        <f>H605</f>
        <v>1000</v>
      </c>
      <c r="I604" s="12">
        <f>I605</f>
        <v>1000</v>
      </c>
      <c r="J604" s="110">
        <f t="shared" si="48"/>
        <v>100</v>
      </c>
      <c r="K604" s="18"/>
    </row>
    <row r="605" spans="1:11" ht="15">
      <c r="A605" s="20" t="s">
        <v>35</v>
      </c>
      <c r="B605" s="11" t="s">
        <v>38</v>
      </c>
      <c r="C605" s="11" t="s">
        <v>30</v>
      </c>
      <c r="D605" s="11" t="s">
        <v>32</v>
      </c>
      <c r="E605" s="11" t="s">
        <v>529</v>
      </c>
      <c r="F605" s="187" t="s">
        <v>36</v>
      </c>
      <c r="G605" s="188"/>
      <c r="H605" s="12">
        <v>1000</v>
      </c>
      <c r="I605" s="12">
        <v>1000</v>
      </c>
      <c r="J605" s="110">
        <f t="shared" si="48"/>
        <v>100</v>
      </c>
      <c r="K605" s="18"/>
    </row>
    <row r="606" spans="1:11" ht="78">
      <c r="A606" s="20" t="s">
        <v>483</v>
      </c>
      <c r="B606" s="11" t="s">
        <v>38</v>
      </c>
      <c r="C606" s="11" t="s">
        <v>30</v>
      </c>
      <c r="D606" s="11" t="s">
        <v>32</v>
      </c>
      <c r="E606" s="11" t="s">
        <v>530</v>
      </c>
      <c r="F606" s="187"/>
      <c r="G606" s="188"/>
      <c r="H606" s="12">
        <f>H607</f>
        <v>923.2</v>
      </c>
      <c r="I606" s="12">
        <f>I607</f>
        <v>923.2</v>
      </c>
      <c r="J606" s="110">
        <f t="shared" si="48"/>
        <v>100</v>
      </c>
      <c r="K606" s="18"/>
    </row>
    <row r="607" spans="1:11" ht="46.5">
      <c r="A607" s="20" t="s">
        <v>33</v>
      </c>
      <c r="B607" s="11" t="s">
        <v>38</v>
      </c>
      <c r="C607" s="11" t="s">
        <v>30</v>
      </c>
      <c r="D607" s="11" t="s">
        <v>32</v>
      </c>
      <c r="E607" s="11" t="s">
        <v>530</v>
      </c>
      <c r="F607" s="187" t="s">
        <v>34</v>
      </c>
      <c r="G607" s="188"/>
      <c r="H607" s="12">
        <f>H608</f>
        <v>923.2</v>
      </c>
      <c r="I607" s="12">
        <f>I608</f>
        <v>923.2</v>
      </c>
      <c r="J607" s="110">
        <f t="shared" si="48"/>
        <v>100</v>
      </c>
      <c r="K607" s="18"/>
    </row>
    <row r="608" spans="1:11" ht="15">
      <c r="A608" s="20" t="s">
        <v>35</v>
      </c>
      <c r="B608" s="11" t="s">
        <v>38</v>
      </c>
      <c r="C608" s="11" t="s">
        <v>30</v>
      </c>
      <c r="D608" s="11" t="s">
        <v>32</v>
      </c>
      <c r="E608" s="11" t="s">
        <v>530</v>
      </c>
      <c r="F608" s="187" t="s">
        <v>36</v>
      </c>
      <c r="G608" s="188"/>
      <c r="H608" s="12">
        <v>923.2</v>
      </c>
      <c r="I608" s="12">
        <v>923.2</v>
      </c>
      <c r="J608" s="110">
        <f t="shared" si="48"/>
        <v>100</v>
      </c>
      <c r="K608" s="18"/>
    </row>
    <row r="609" spans="1:11" ht="46.5">
      <c r="A609" s="20" t="s">
        <v>454</v>
      </c>
      <c r="B609" s="11" t="s">
        <v>38</v>
      </c>
      <c r="C609" s="11" t="s">
        <v>30</v>
      </c>
      <c r="D609" s="11" t="s">
        <v>32</v>
      </c>
      <c r="E609" s="11" t="s">
        <v>455</v>
      </c>
      <c r="F609" s="187"/>
      <c r="G609" s="188"/>
      <c r="H609" s="12">
        <f aca="true" t="shared" si="49" ref="H609:I611">H610</f>
        <v>487.4</v>
      </c>
      <c r="I609" s="12">
        <f t="shared" si="49"/>
        <v>487.3</v>
      </c>
      <c r="J609" s="110">
        <f t="shared" si="48"/>
        <v>99.97948297086583</v>
      </c>
      <c r="K609" s="18"/>
    </row>
    <row r="610" spans="1:11" ht="46.5">
      <c r="A610" s="20" t="s">
        <v>456</v>
      </c>
      <c r="B610" s="11" t="s">
        <v>38</v>
      </c>
      <c r="C610" s="11" t="s">
        <v>30</v>
      </c>
      <c r="D610" s="11" t="s">
        <v>32</v>
      </c>
      <c r="E610" s="11" t="s">
        <v>457</v>
      </c>
      <c r="F610" s="187"/>
      <c r="G610" s="188"/>
      <c r="H610" s="12">
        <f t="shared" si="49"/>
        <v>487.4</v>
      </c>
      <c r="I610" s="12">
        <f t="shared" si="49"/>
        <v>487.3</v>
      </c>
      <c r="J610" s="110">
        <f t="shared" si="48"/>
        <v>99.97948297086583</v>
      </c>
      <c r="K610" s="18"/>
    </row>
    <row r="611" spans="1:11" ht="46.5">
      <c r="A611" s="20" t="s">
        <v>33</v>
      </c>
      <c r="B611" s="11" t="s">
        <v>38</v>
      </c>
      <c r="C611" s="11" t="s">
        <v>30</v>
      </c>
      <c r="D611" s="11" t="s">
        <v>32</v>
      </c>
      <c r="E611" s="11" t="s">
        <v>457</v>
      </c>
      <c r="F611" s="187" t="s">
        <v>34</v>
      </c>
      <c r="G611" s="188"/>
      <c r="H611" s="12">
        <f t="shared" si="49"/>
        <v>487.4</v>
      </c>
      <c r="I611" s="12">
        <f t="shared" si="49"/>
        <v>487.3</v>
      </c>
      <c r="J611" s="110">
        <f t="shared" si="48"/>
        <v>99.97948297086583</v>
      </c>
      <c r="K611" s="18"/>
    </row>
    <row r="612" spans="1:11" ht="15">
      <c r="A612" s="20" t="s">
        <v>35</v>
      </c>
      <c r="B612" s="11" t="s">
        <v>38</v>
      </c>
      <c r="C612" s="11" t="s">
        <v>30</v>
      </c>
      <c r="D612" s="11" t="s">
        <v>32</v>
      </c>
      <c r="E612" s="11" t="s">
        <v>457</v>
      </c>
      <c r="F612" s="187" t="s">
        <v>36</v>
      </c>
      <c r="G612" s="188"/>
      <c r="H612" s="12">
        <v>487.4</v>
      </c>
      <c r="I612" s="12">
        <v>487.3</v>
      </c>
      <c r="J612" s="110">
        <f t="shared" si="48"/>
        <v>99.97948297086583</v>
      </c>
      <c r="K612" s="18"/>
    </row>
    <row r="613" spans="1:11" ht="30.75">
      <c r="A613" s="20" t="s">
        <v>41</v>
      </c>
      <c r="B613" s="11" t="s">
        <v>38</v>
      </c>
      <c r="C613" s="11" t="s">
        <v>30</v>
      </c>
      <c r="D613" s="11" t="s">
        <v>16</v>
      </c>
      <c r="E613" s="11"/>
      <c r="F613" s="187"/>
      <c r="G613" s="188"/>
      <c r="H613" s="12">
        <f>H614+H619+H624</f>
        <v>6566.7</v>
      </c>
      <c r="I613" s="12">
        <f>I614+I619+I624</f>
        <v>6276.800000000001</v>
      </c>
      <c r="J613" s="110">
        <f t="shared" si="48"/>
        <v>95.58530159745385</v>
      </c>
      <c r="K613" s="18"/>
    </row>
    <row r="614" spans="1:11" ht="30.75">
      <c r="A614" s="20" t="s">
        <v>25</v>
      </c>
      <c r="B614" s="11" t="s">
        <v>38</v>
      </c>
      <c r="C614" s="11" t="s">
        <v>30</v>
      </c>
      <c r="D614" s="11" t="s">
        <v>16</v>
      </c>
      <c r="E614" s="11" t="s">
        <v>26</v>
      </c>
      <c r="F614" s="187"/>
      <c r="G614" s="188"/>
      <c r="H614" s="12">
        <f aca="true" t="shared" si="50" ref="H614:I617">H615</f>
        <v>1300</v>
      </c>
      <c r="I614" s="12">
        <f t="shared" si="50"/>
        <v>1299.9</v>
      </c>
      <c r="J614" s="110">
        <f t="shared" si="48"/>
        <v>99.9923076923077</v>
      </c>
      <c r="K614" s="18"/>
    </row>
    <row r="615" spans="1:11" ht="46.5">
      <c r="A615" s="20" t="s">
        <v>27</v>
      </c>
      <c r="B615" s="11" t="s">
        <v>38</v>
      </c>
      <c r="C615" s="11" t="s">
        <v>30</v>
      </c>
      <c r="D615" s="11" t="s">
        <v>16</v>
      </c>
      <c r="E615" s="11" t="s">
        <v>28</v>
      </c>
      <c r="F615" s="187"/>
      <c r="G615" s="188"/>
      <c r="H615" s="12">
        <f t="shared" si="50"/>
        <v>1300</v>
      </c>
      <c r="I615" s="12">
        <f t="shared" si="50"/>
        <v>1299.9</v>
      </c>
      <c r="J615" s="110">
        <f t="shared" si="48"/>
        <v>99.9923076923077</v>
      </c>
      <c r="K615" s="18"/>
    </row>
    <row r="616" spans="1:11" ht="46.5">
      <c r="A616" s="20" t="s">
        <v>39</v>
      </c>
      <c r="B616" s="11" t="s">
        <v>38</v>
      </c>
      <c r="C616" s="11" t="s">
        <v>30</v>
      </c>
      <c r="D616" s="11" t="s">
        <v>16</v>
      </c>
      <c r="E616" s="11" t="s">
        <v>40</v>
      </c>
      <c r="F616" s="187"/>
      <c r="G616" s="188"/>
      <c r="H616" s="12">
        <f t="shared" si="50"/>
        <v>1300</v>
      </c>
      <c r="I616" s="12">
        <f t="shared" si="50"/>
        <v>1299.9</v>
      </c>
      <c r="J616" s="110">
        <f t="shared" si="48"/>
        <v>99.9923076923077</v>
      </c>
      <c r="K616" s="18"/>
    </row>
    <row r="617" spans="1:11" ht="46.5">
      <c r="A617" s="20" t="s">
        <v>19</v>
      </c>
      <c r="B617" s="11" t="s">
        <v>38</v>
      </c>
      <c r="C617" s="11" t="s">
        <v>30</v>
      </c>
      <c r="D617" s="11" t="s">
        <v>16</v>
      </c>
      <c r="E617" s="11" t="s">
        <v>40</v>
      </c>
      <c r="F617" s="187" t="s">
        <v>20</v>
      </c>
      <c r="G617" s="188"/>
      <c r="H617" s="12">
        <f t="shared" si="50"/>
        <v>1300</v>
      </c>
      <c r="I617" s="12">
        <f t="shared" si="50"/>
        <v>1299.9</v>
      </c>
      <c r="J617" s="110">
        <f t="shared" si="48"/>
        <v>99.9923076923077</v>
      </c>
      <c r="K617" s="18"/>
    </row>
    <row r="618" spans="1:11" ht="46.5">
      <c r="A618" s="20" t="s">
        <v>21</v>
      </c>
      <c r="B618" s="11" t="s">
        <v>38</v>
      </c>
      <c r="C618" s="11" t="s">
        <v>30</v>
      </c>
      <c r="D618" s="11" t="s">
        <v>16</v>
      </c>
      <c r="E618" s="11" t="s">
        <v>40</v>
      </c>
      <c r="F618" s="187" t="s">
        <v>22</v>
      </c>
      <c r="G618" s="188"/>
      <c r="H618" s="12">
        <f>'Прил.5'!H25</f>
        <v>1300</v>
      </c>
      <c r="I618" s="12">
        <f>'Прил.5'!I25</f>
        <v>1299.9</v>
      </c>
      <c r="J618" s="110">
        <f t="shared" si="48"/>
        <v>99.9923076923077</v>
      </c>
      <c r="K618" s="18"/>
    </row>
    <row r="619" spans="1:11" ht="93">
      <c r="A619" s="20" t="s">
        <v>88</v>
      </c>
      <c r="B619" s="11" t="s">
        <v>38</v>
      </c>
      <c r="C619" s="11" t="s">
        <v>30</v>
      </c>
      <c r="D619" s="11" t="s">
        <v>16</v>
      </c>
      <c r="E619" s="11" t="s">
        <v>89</v>
      </c>
      <c r="F619" s="187"/>
      <c r="G619" s="188"/>
      <c r="H619" s="12">
        <f aca="true" t="shared" si="51" ref="H619:I622">H620</f>
        <v>6</v>
      </c>
      <c r="I619" s="12">
        <f t="shared" si="51"/>
        <v>6</v>
      </c>
      <c r="J619" s="110">
        <f t="shared" si="48"/>
        <v>100</v>
      </c>
      <c r="K619" s="18"/>
    </row>
    <row r="620" spans="1:11" ht="30.75">
      <c r="A620" s="20" t="s">
        <v>108</v>
      </c>
      <c r="B620" s="11" t="s">
        <v>38</v>
      </c>
      <c r="C620" s="11" t="s">
        <v>30</v>
      </c>
      <c r="D620" s="11" t="s">
        <v>16</v>
      </c>
      <c r="E620" s="11" t="s">
        <v>109</v>
      </c>
      <c r="F620" s="187"/>
      <c r="G620" s="188"/>
      <c r="H620" s="12">
        <f t="shared" si="51"/>
        <v>6</v>
      </c>
      <c r="I620" s="12">
        <f t="shared" si="51"/>
        <v>6</v>
      </c>
      <c r="J620" s="110">
        <f t="shared" si="48"/>
        <v>100</v>
      </c>
      <c r="K620" s="18"/>
    </row>
    <row r="621" spans="1:11" ht="62.25">
      <c r="A621" s="20" t="s">
        <v>114</v>
      </c>
      <c r="B621" s="11" t="s">
        <v>38</v>
      </c>
      <c r="C621" s="11" t="s">
        <v>30</v>
      </c>
      <c r="D621" s="11" t="s">
        <v>16</v>
      </c>
      <c r="E621" s="11" t="s">
        <v>115</v>
      </c>
      <c r="F621" s="187"/>
      <c r="G621" s="188"/>
      <c r="H621" s="12">
        <f t="shared" si="51"/>
        <v>6</v>
      </c>
      <c r="I621" s="12">
        <f t="shared" si="51"/>
        <v>6</v>
      </c>
      <c r="J621" s="110">
        <f t="shared" si="48"/>
        <v>100</v>
      </c>
      <c r="K621" s="18"/>
    </row>
    <row r="622" spans="1:11" ht="46.5">
      <c r="A622" s="20" t="s">
        <v>19</v>
      </c>
      <c r="B622" s="11" t="s">
        <v>38</v>
      </c>
      <c r="C622" s="11" t="s">
        <v>30</v>
      </c>
      <c r="D622" s="11" t="s">
        <v>16</v>
      </c>
      <c r="E622" s="11" t="s">
        <v>115</v>
      </c>
      <c r="F622" s="187" t="s">
        <v>20</v>
      </c>
      <c r="G622" s="188"/>
      <c r="H622" s="12">
        <f t="shared" si="51"/>
        <v>6</v>
      </c>
      <c r="I622" s="12">
        <f t="shared" si="51"/>
        <v>6</v>
      </c>
      <c r="J622" s="110">
        <f t="shared" si="48"/>
        <v>100</v>
      </c>
      <c r="K622" s="18"/>
    </row>
    <row r="623" spans="1:11" ht="46.5">
      <c r="A623" s="20" t="s">
        <v>21</v>
      </c>
      <c r="B623" s="11" t="s">
        <v>38</v>
      </c>
      <c r="C623" s="11" t="s">
        <v>30</v>
      </c>
      <c r="D623" s="11" t="s">
        <v>16</v>
      </c>
      <c r="E623" s="11" t="s">
        <v>115</v>
      </c>
      <c r="F623" s="187" t="s">
        <v>22</v>
      </c>
      <c r="G623" s="188"/>
      <c r="H623" s="12">
        <f>'Прил.5'!H113</f>
        <v>6</v>
      </c>
      <c r="I623" s="12">
        <f>'Прил.5'!I113</f>
        <v>6</v>
      </c>
      <c r="J623" s="110">
        <f t="shared" si="48"/>
        <v>100</v>
      </c>
      <c r="K623" s="18"/>
    </row>
    <row r="624" spans="1:11" ht="62.25">
      <c r="A624" s="20" t="s">
        <v>380</v>
      </c>
      <c r="B624" s="11" t="s">
        <v>38</v>
      </c>
      <c r="C624" s="11" t="s">
        <v>30</v>
      </c>
      <c r="D624" s="11" t="s">
        <v>16</v>
      </c>
      <c r="E624" s="11" t="s">
        <v>381</v>
      </c>
      <c r="F624" s="187"/>
      <c r="G624" s="188"/>
      <c r="H624" s="12">
        <f>H625</f>
        <v>5260.7</v>
      </c>
      <c r="I624" s="12">
        <f>I625</f>
        <v>4970.900000000001</v>
      </c>
      <c r="J624" s="110">
        <f t="shared" si="48"/>
        <v>94.49122740319731</v>
      </c>
      <c r="K624" s="18"/>
    </row>
    <row r="625" spans="1:11" ht="15">
      <c r="A625" s="20" t="s">
        <v>398</v>
      </c>
      <c r="B625" s="11" t="s">
        <v>38</v>
      </c>
      <c r="C625" s="11" t="s">
        <v>30</v>
      </c>
      <c r="D625" s="11" t="s">
        <v>16</v>
      </c>
      <c r="E625" s="11" t="s">
        <v>399</v>
      </c>
      <c r="F625" s="187"/>
      <c r="G625" s="188"/>
      <c r="H625" s="12">
        <f>H626+H629+H634+H637</f>
        <v>5260.7</v>
      </c>
      <c r="I625" s="12">
        <f>I626+I629+I634+I637</f>
        <v>4970.900000000001</v>
      </c>
      <c r="J625" s="110">
        <f t="shared" si="48"/>
        <v>94.49122740319731</v>
      </c>
      <c r="K625" s="18"/>
    </row>
    <row r="626" spans="1:11" ht="30.75">
      <c r="A626" s="20" t="s">
        <v>384</v>
      </c>
      <c r="B626" s="11" t="s">
        <v>38</v>
      </c>
      <c r="C626" s="11" t="s">
        <v>30</v>
      </c>
      <c r="D626" s="11" t="s">
        <v>16</v>
      </c>
      <c r="E626" s="11" t="s">
        <v>400</v>
      </c>
      <c r="F626" s="187"/>
      <c r="G626" s="188"/>
      <c r="H626" s="12">
        <f>H627</f>
        <v>4738.4</v>
      </c>
      <c r="I626" s="12">
        <f>I627</f>
        <v>4449.1</v>
      </c>
      <c r="J626" s="110">
        <f t="shared" si="48"/>
        <v>93.89456356576062</v>
      </c>
      <c r="K626" s="18"/>
    </row>
    <row r="627" spans="1:11" ht="93">
      <c r="A627" s="20" t="s">
        <v>42</v>
      </c>
      <c r="B627" s="11" t="s">
        <v>38</v>
      </c>
      <c r="C627" s="11" t="s">
        <v>30</v>
      </c>
      <c r="D627" s="11" t="s">
        <v>16</v>
      </c>
      <c r="E627" s="11" t="s">
        <v>400</v>
      </c>
      <c r="F627" s="187" t="s">
        <v>43</v>
      </c>
      <c r="G627" s="188"/>
      <c r="H627" s="12">
        <f>H628</f>
        <v>4738.4</v>
      </c>
      <c r="I627" s="12">
        <f>I628</f>
        <v>4449.1</v>
      </c>
      <c r="J627" s="110">
        <f t="shared" si="48"/>
        <v>93.89456356576062</v>
      </c>
      <c r="K627" s="18"/>
    </row>
    <row r="628" spans="1:11" ht="30.75">
      <c r="A628" s="20" t="s">
        <v>112</v>
      </c>
      <c r="B628" s="11" t="s">
        <v>38</v>
      </c>
      <c r="C628" s="11" t="s">
        <v>30</v>
      </c>
      <c r="D628" s="11" t="s">
        <v>16</v>
      </c>
      <c r="E628" s="11" t="s">
        <v>400</v>
      </c>
      <c r="F628" s="187" t="s">
        <v>113</v>
      </c>
      <c r="G628" s="188"/>
      <c r="H628" s="12">
        <v>4738.4</v>
      </c>
      <c r="I628" s="12">
        <v>4449.1</v>
      </c>
      <c r="J628" s="110">
        <f t="shared" si="48"/>
        <v>93.89456356576062</v>
      </c>
      <c r="K628" s="18"/>
    </row>
    <row r="629" spans="1:11" ht="30.75">
      <c r="A629" s="20" t="s">
        <v>392</v>
      </c>
      <c r="B629" s="11" t="s">
        <v>38</v>
      </c>
      <c r="C629" s="11" t="s">
        <v>30</v>
      </c>
      <c r="D629" s="11" t="s">
        <v>16</v>
      </c>
      <c r="E629" s="11" t="s">
        <v>401</v>
      </c>
      <c r="F629" s="187"/>
      <c r="G629" s="188"/>
      <c r="H629" s="12">
        <f>H630+H632</f>
        <v>185.2</v>
      </c>
      <c r="I629" s="12">
        <f>I630+I632</f>
        <v>184.8</v>
      </c>
      <c r="J629" s="110">
        <f t="shared" si="48"/>
        <v>99.78401727861772</v>
      </c>
      <c r="K629" s="18"/>
    </row>
    <row r="630" spans="1:11" ht="46.5">
      <c r="A630" s="20" t="s">
        <v>19</v>
      </c>
      <c r="B630" s="11" t="s">
        <v>38</v>
      </c>
      <c r="C630" s="11" t="s">
        <v>30</v>
      </c>
      <c r="D630" s="11" t="s">
        <v>16</v>
      </c>
      <c r="E630" s="11" t="s">
        <v>401</v>
      </c>
      <c r="F630" s="187" t="s">
        <v>20</v>
      </c>
      <c r="G630" s="188"/>
      <c r="H630" s="12">
        <f>H631</f>
        <v>184.2</v>
      </c>
      <c r="I630" s="12">
        <f>I631</f>
        <v>183.8</v>
      </c>
      <c r="J630" s="110">
        <f t="shared" si="48"/>
        <v>99.78284473398482</v>
      </c>
      <c r="K630" s="18"/>
    </row>
    <row r="631" spans="1:11" ht="46.5">
      <c r="A631" s="20" t="s">
        <v>21</v>
      </c>
      <c r="B631" s="11" t="s">
        <v>38</v>
      </c>
      <c r="C631" s="11" t="s">
        <v>30</v>
      </c>
      <c r="D631" s="11" t="s">
        <v>16</v>
      </c>
      <c r="E631" s="11" t="s">
        <v>401</v>
      </c>
      <c r="F631" s="187" t="s">
        <v>22</v>
      </c>
      <c r="G631" s="188"/>
      <c r="H631" s="12">
        <v>184.2</v>
      </c>
      <c r="I631" s="12">
        <v>183.8</v>
      </c>
      <c r="J631" s="110">
        <f t="shared" si="48"/>
        <v>99.78284473398482</v>
      </c>
      <c r="K631" s="18"/>
    </row>
    <row r="632" spans="1:11" ht="15">
      <c r="A632" s="20" t="s">
        <v>78</v>
      </c>
      <c r="B632" s="11" t="s">
        <v>38</v>
      </c>
      <c r="C632" s="11" t="s">
        <v>30</v>
      </c>
      <c r="D632" s="11" t="s">
        <v>16</v>
      </c>
      <c r="E632" s="11" t="s">
        <v>401</v>
      </c>
      <c r="F632" s="187" t="s">
        <v>79</v>
      </c>
      <c r="G632" s="188"/>
      <c r="H632" s="12">
        <f>H633</f>
        <v>1</v>
      </c>
      <c r="I632" s="12">
        <f>I633</f>
        <v>1</v>
      </c>
      <c r="J632" s="110">
        <f t="shared" si="48"/>
        <v>100</v>
      </c>
      <c r="K632" s="18"/>
    </row>
    <row r="633" spans="1:11" ht="15">
      <c r="A633" s="20" t="s">
        <v>80</v>
      </c>
      <c r="B633" s="11" t="s">
        <v>38</v>
      </c>
      <c r="C633" s="11" t="s">
        <v>30</v>
      </c>
      <c r="D633" s="11" t="s">
        <v>16</v>
      </c>
      <c r="E633" s="11" t="s">
        <v>401</v>
      </c>
      <c r="F633" s="187" t="s">
        <v>81</v>
      </c>
      <c r="G633" s="188"/>
      <c r="H633" s="12">
        <v>1</v>
      </c>
      <c r="I633" s="12">
        <v>1</v>
      </c>
      <c r="J633" s="110">
        <f t="shared" si="48"/>
        <v>100</v>
      </c>
      <c r="K633" s="18"/>
    </row>
    <row r="634" spans="1:11" ht="108.75">
      <c r="A634" s="20" t="s">
        <v>394</v>
      </c>
      <c r="B634" s="11" t="s">
        <v>38</v>
      </c>
      <c r="C634" s="11" t="s">
        <v>30</v>
      </c>
      <c r="D634" s="11" t="s">
        <v>16</v>
      </c>
      <c r="E634" s="11" t="s">
        <v>404</v>
      </c>
      <c r="F634" s="187"/>
      <c r="G634" s="188"/>
      <c r="H634" s="12">
        <f>H635</f>
        <v>172.1</v>
      </c>
      <c r="I634" s="12">
        <f>I635</f>
        <v>172</v>
      </c>
      <c r="J634" s="110">
        <f t="shared" si="48"/>
        <v>99.9418942475305</v>
      </c>
      <c r="K634" s="18"/>
    </row>
    <row r="635" spans="1:11" ht="93">
      <c r="A635" s="20" t="s">
        <v>42</v>
      </c>
      <c r="B635" s="11" t="s">
        <v>38</v>
      </c>
      <c r="C635" s="11" t="s">
        <v>30</v>
      </c>
      <c r="D635" s="11" t="s">
        <v>16</v>
      </c>
      <c r="E635" s="11" t="s">
        <v>404</v>
      </c>
      <c r="F635" s="187" t="s">
        <v>43</v>
      </c>
      <c r="G635" s="188"/>
      <c r="H635" s="12">
        <f>H636</f>
        <v>172.1</v>
      </c>
      <c r="I635" s="12">
        <f>I636</f>
        <v>172</v>
      </c>
      <c r="J635" s="110">
        <f t="shared" si="48"/>
        <v>99.9418942475305</v>
      </c>
      <c r="K635" s="18"/>
    </row>
    <row r="636" spans="1:11" ht="30.75">
      <c r="A636" s="20" t="s">
        <v>112</v>
      </c>
      <c r="B636" s="11" t="s">
        <v>38</v>
      </c>
      <c r="C636" s="11" t="s">
        <v>30</v>
      </c>
      <c r="D636" s="11" t="s">
        <v>16</v>
      </c>
      <c r="E636" s="11" t="s">
        <v>404</v>
      </c>
      <c r="F636" s="187" t="s">
        <v>113</v>
      </c>
      <c r="G636" s="188"/>
      <c r="H636" s="12">
        <v>172.1</v>
      </c>
      <c r="I636" s="12">
        <v>172</v>
      </c>
      <c r="J636" s="110">
        <f t="shared" si="48"/>
        <v>99.9418942475305</v>
      </c>
      <c r="K636" s="18"/>
    </row>
    <row r="637" spans="1:11" ht="46.5">
      <c r="A637" s="20" t="s">
        <v>407</v>
      </c>
      <c r="B637" s="11" t="s">
        <v>38</v>
      </c>
      <c r="C637" s="11" t="s">
        <v>30</v>
      </c>
      <c r="D637" s="11" t="s">
        <v>16</v>
      </c>
      <c r="E637" s="11" t="s">
        <v>408</v>
      </c>
      <c r="F637" s="187"/>
      <c r="G637" s="188"/>
      <c r="H637" s="12">
        <f>H638</f>
        <v>165</v>
      </c>
      <c r="I637" s="12">
        <f>I638</f>
        <v>165</v>
      </c>
      <c r="J637" s="110">
        <f t="shared" si="48"/>
        <v>100</v>
      </c>
      <c r="K637" s="18"/>
    </row>
    <row r="638" spans="1:11" ht="93">
      <c r="A638" s="20" t="s">
        <v>42</v>
      </c>
      <c r="B638" s="11" t="s">
        <v>38</v>
      </c>
      <c r="C638" s="11" t="s">
        <v>30</v>
      </c>
      <c r="D638" s="11" t="s">
        <v>16</v>
      </c>
      <c r="E638" s="11" t="s">
        <v>408</v>
      </c>
      <c r="F638" s="187" t="s">
        <v>43</v>
      </c>
      <c r="G638" s="188"/>
      <c r="H638" s="12">
        <f>H639</f>
        <v>165</v>
      </c>
      <c r="I638" s="12">
        <f>I639</f>
        <v>165</v>
      </c>
      <c r="J638" s="110">
        <f t="shared" si="48"/>
        <v>100</v>
      </c>
      <c r="K638" s="18"/>
    </row>
    <row r="639" spans="1:11" ht="30.75">
      <c r="A639" s="20" t="s">
        <v>112</v>
      </c>
      <c r="B639" s="11" t="s">
        <v>38</v>
      </c>
      <c r="C639" s="11" t="s">
        <v>30</v>
      </c>
      <c r="D639" s="11" t="s">
        <v>16</v>
      </c>
      <c r="E639" s="11" t="s">
        <v>408</v>
      </c>
      <c r="F639" s="187" t="s">
        <v>113</v>
      </c>
      <c r="G639" s="188"/>
      <c r="H639" s="12">
        <v>165</v>
      </c>
      <c r="I639" s="12">
        <v>165</v>
      </c>
      <c r="J639" s="110">
        <f t="shared" si="48"/>
        <v>100</v>
      </c>
      <c r="K639" s="18"/>
    </row>
    <row r="640" spans="1:14" s="115" customFormat="1" ht="15">
      <c r="A640" s="19" t="s">
        <v>202</v>
      </c>
      <c r="B640" s="8" t="s">
        <v>38</v>
      </c>
      <c r="C640" s="8" t="s">
        <v>203</v>
      </c>
      <c r="D640" s="10" t="s">
        <v>583</v>
      </c>
      <c r="E640" s="8"/>
      <c r="F640" s="189"/>
      <c r="G640" s="190"/>
      <c r="H640" s="9">
        <f>H641+H655+H681</f>
        <v>38947.5</v>
      </c>
      <c r="I640" s="9">
        <f>I641+I655+I681</f>
        <v>36992.1</v>
      </c>
      <c r="J640" s="29">
        <f t="shared" si="48"/>
        <v>94.9793953398806</v>
      </c>
      <c r="K640" s="113"/>
      <c r="L640" s="114"/>
      <c r="M640" s="114"/>
      <c r="N640" s="114"/>
    </row>
    <row r="641" spans="1:11" ht="15">
      <c r="A641" s="20" t="s">
        <v>531</v>
      </c>
      <c r="B641" s="11" t="s">
        <v>38</v>
      </c>
      <c r="C641" s="11" t="s">
        <v>203</v>
      </c>
      <c r="D641" s="11" t="s">
        <v>32</v>
      </c>
      <c r="E641" s="11"/>
      <c r="F641" s="187"/>
      <c r="G641" s="188"/>
      <c r="H641" s="12">
        <f>H642</f>
        <v>22371.9</v>
      </c>
      <c r="I641" s="12">
        <f>I642</f>
        <v>21854.600000000002</v>
      </c>
      <c r="J641" s="110">
        <f t="shared" si="48"/>
        <v>97.68772433275672</v>
      </c>
      <c r="K641" s="18"/>
    </row>
    <row r="642" spans="1:11" ht="46.5">
      <c r="A642" s="20" t="s">
        <v>532</v>
      </c>
      <c r="B642" s="11" t="s">
        <v>38</v>
      </c>
      <c r="C642" s="11" t="s">
        <v>203</v>
      </c>
      <c r="D642" s="11" t="s">
        <v>32</v>
      </c>
      <c r="E642" s="11" t="s">
        <v>533</v>
      </c>
      <c r="F642" s="187"/>
      <c r="G642" s="188"/>
      <c r="H642" s="12">
        <f>H643+H646+H649+H652</f>
        <v>22371.9</v>
      </c>
      <c r="I642" s="12">
        <f>I643+I646+I649+I652</f>
        <v>21854.600000000002</v>
      </c>
      <c r="J642" s="110">
        <f t="shared" si="48"/>
        <v>97.68772433275672</v>
      </c>
      <c r="K642" s="18"/>
    </row>
    <row r="643" spans="1:11" ht="108.75">
      <c r="A643" s="20" t="s">
        <v>394</v>
      </c>
      <c r="B643" s="11" t="s">
        <v>38</v>
      </c>
      <c r="C643" s="11" t="s">
        <v>203</v>
      </c>
      <c r="D643" s="11" t="s">
        <v>32</v>
      </c>
      <c r="E643" s="11" t="s">
        <v>534</v>
      </c>
      <c r="F643" s="187"/>
      <c r="G643" s="188"/>
      <c r="H643" s="12">
        <f>H644</f>
        <v>153.5</v>
      </c>
      <c r="I643" s="12">
        <f>I644</f>
        <v>153.4</v>
      </c>
      <c r="J643" s="110">
        <f t="shared" si="48"/>
        <v>99.93485342019545</v>
      </c>
      <c r="K643" s="18"/>
    </row>
    <row r="644" spans="1:11" ht="46.5">
      <c r="A644" s="20" t="s">
        <v>33</v>
      </c>
      <c r="B644" s="11" t="s">
        <v>38</v>
      </c>
      <c r="C644" s="11" t="s">
        <v>203</v>
      </c>
      <c r="D644" s="11" t="s">
        <v>32</v>
      </c>
      <c r="E644" s="11" t="s">
        <v>534</v>
      </c>
      <c r="F644" s="187" t="s">
        <v>34</v>
      </c>
      <c r="G644" s="188"/>
      <c r="H644" s="12">
        <f>H645</f>
        <v>153.5</v>
      </c>
      <c r="I644" s="12">
        <f>I645</f>
        <v>153.4</v>
      </c>
      <c r="J644" s="110">
        <f t="shared" si="48"/>
        <v>99.93485342019545</v>
      </c>
      <c r="K644" s="18"/>
    </row>
    <row r="645" spans="1:11" ht="15">
      <c r="A645" s="20" t="s">
        <v>35</v>
      </c>
      <c r="B645" s="11" t="s">
        <v>38</v>
      </c>
      <c r="C645" s="11" t="s">
        <v>203</v>
      </c>
      <c r="D645" s="11" t="s">
        <v>32</v>
      </c>
      <c r="E645" s="11" t="s">
        <v>534</v>
      </c>
      <c r="F645" s="187" t="s">
        <v>36</v>
      </c>
      <c r="G645" s="188"/>
      <c r="H645" s="12">
        <v>153.5</v>
      </c>
      <c r="I645" s="12">
        <v>153.4</v>
      </c>
      <c r="J645" s="110">
        <f t="shared" si="48"/>
        <v>99.93485342019545</v>
      </c>
      <c r="K645" s="18"/>
    </row>
    <row r="646" spans="1:11" ht="15">
      <c r="A646" s="20" t="s">
        <v>405</v>
      </c>
      <c r="B646" s="11" t="s">
        <v>38</v>
      </c>
      <c r="C646" s="11" t="s">
        <v>203</v>
      </c>
      <c r="D646" s="11" t="s">
        <v>32</v>
      </c>
      <c r="E646" s="11" t="s">
        <v>535</v>
      </c>
      <c r="F646" s="187"/>
      <c r="G646" s="188"/>
      <c r="H646" s="12">
        <f>H647</f>
        <v>10.5</v>
      </c>
      <c r="I646" s="12">
        <f>I647</f>
        <v>10.5</v>
      </c>
      <c r="J646" s="110">
        <f t="shared" si="48"/>
        <v>100</v>
      </c>
      <c r="K646" s="18"/>
    </row>
    <row r="647" spans="1:11" ht="46.5">
      <c r="A647" s="20" t="s">
        <v>33</v>
      </c>
      <c r="B647" s="11" t="s">
        <v>38</v>
      </c>
      <c r="C647" s="11" t="s">
        <v>203</v>
      </c>
      <c r="D647" s="11" t="s">
        <v>32</v>
      </c>
      <c r="E647" s="11" t="s">
        <v>535</v>
      </c>
      <c r="F647" s="187" t="s">
        <v>34</v>
      </c>
      <c r="G647" s="188"/>
      <c r="H647" s="12">
        <f>H648</f>
        <v>10.5</v>
      </c>
      <c r="I647" s="12">
        <f>I648</f>
        <v>10.5</v>
      </c>
      <c r="J647" s="110">
        <f t="shared" si="48"/>
        <v>100</v>
      </c>
      <c r="K647" s="18"/>
    </row>
    <row r="648" spans="1:11" ht="15">
      <c r="A648" s="20" t="s">
        <v>35</v>
      </c>
      <c r="B648" s="11" t="s">
        <v>38</v>
      </c>
      <c r="C648" s="11" t="s">
        <v>203</v>
      </c>
      <c r="D648" s="11" t="s">
        <v>32</v>
      </c>
      <c r="E648" s="11" t="s">
        <v>535</v>
      </c>
      <c r="F648" s="187" t="s">
        <v>36</v>
      </c>
      <c r="G648" s="188"/>
      <c r="H648" s="12">
        <v>10.5</v>
      </c>
      <c r="I648" s="12">
        <v>10.5</v>
      </c>
      <c r="J648" s="110">
        <f t="shared" si="48"/>
        <v>100</v>
      </c>
      <c r="K648" s="18"/>
    </row>
    <row r="649" spans="1:11" ht="46.5">
      <c r="A649" s="20" t="s">
        <v>481</v>
      </c>
      <c r="B649" s="11" t="s">
        <v>38</v>
      </c>
      <c r="C649" s="11" t="s">
        <v>203</v>
      </c>
      <c r="D649" s="11" t="s">
        <v>32</v>
      </c>
      <c r="E649" s="11" t="s">
        <v>536</v>
      </c>
      <c r="F649" s="187"/>
      <c r="G649" s="188"/>
      <c r="H649" s="12">
        <f>H650</f>
        <v>21394.7</v>
      </c>
      <c r="I649" s="12">
        <f>I650</f>
        <v>20877.5</v>
      </c>
      <c r="J649" s="110">
        <f t="shared" si="48"/>
        <v>97.58257886298944</v>
      </c>
      <c r="K649" s="18"/>
    </row>
    <row r="650" spans="1:11" ht="46.5">
      <c r="A650" s="20" t="s">
        <v>33</v>
      </c>
      <c r="B650" s="11" t="s">
        <v>38</v>
      </c>
      <c r="C650" s="11" t="s">
        <v>203</v>
      </c>
      <c r="D650" s="11" t="s">
        <v>32</v>
      </c>
      <c r="E650" s="11" t="s">
        <v>536</v>
      </c>
      <c r="F650" s="187" t="s">
        <v>34</v>
      </c>
      <c r="G650" s="188"/>
      <c r="H650" s="12">
        <f>H651</f>
        <v>21394.7</v>
      </c>
      <c r="I650" s="12">
        <f>I651</f>
        <v>20877.5</v>
      </c>
      <c r="J650" s="110">
        <f aca="true" t="shared" si="52" ref="J650:J713">I650/H650*100</f>
        <v>97.58257886298944</v>
      </c>
      <c r="K650" s="18"/>
    </row>
    <row r="651" spans="1:11" ht="15">
      <c r="A651" s="20" t="s">
        <v>35</v>
      </c>
      <c r="B651" s="11" t="s">
        <v>38</v>
      </c>
      <c r="C651" s="11" t="s">
        <v>203</v>
      </c>
      <c r="D651" s="11" t="s">
        <v>32</v>
      </c>
      <c r="E651" s="11" t="s">
        <v>536</v>
      </c>
      <c r="F651" s="187" t="s">
        <v>36</v>
      </c>
      <c r="G651" s="188"/>
      <c r="H651" s="12">
        <v>21394.7</v>
      </c>
      <c r="I651" s="12">
        <v>20877.5</v>
      </c>
      <c r="J651" s="110">
        <f t="shared" si="52"/>
        <v>97.58257886298944</v>
      </c>
      <c r="K651" s="18"/>
    </row>
    <row r="652" spans="1:11" ht="78">
      <c r="A652" s="20" t="s">
        <v>483</v>
      </c>
      <c r="B652" s="11" t="s">
        <v>38</v>
      </c>
      <c r="C652" s="11" t="s">
        <v>203</v>
      </c>
      <c r="D652" s="11" t="s">
        <v>32</v>
      </c>
      <c r="E652" s="11" t="s">
        <v>537</v>
      </c>
      <c r="F652" s="187"/>
      <c r="G652" s="188"/>
      <c r="H652" s="12">
        <f>H653</f>
        <v>813.2</v>
      </c>
      <c r="I652" s="12">
        <f>I653</f>
        <v>813.2</v>
      </c>
      <c r="J652" s="110">
        <f t="shared" si="52"/>
        <v>100</v>
      </c>
      <c r="K652" s="18"/>
    </row>
    <row r="653" spans="1:11" ht="46.5">
      <c r="A653" s="20" t="s">
        <v>33</v>
      </c>
      <c r="B653" s="11" t="s">
        <v>38</v>
      </c>
      <c r="C653" s="11" t="s">
        <v>203</v>
      </c>
      <c r="D653" s="11" t="s">
        <v>32</v>
      </c>
      <c r="E653" s="11" t="s">
        <v>537</v>
      </c>
      <c r="F653" s="187" t="s">
        <v>34</v>
      </c>
      <c r="G653" s="188"/>
      <c r="H653" s="12">
        <f>H654</f>
        <v>813.2</v>
      </c>
      <c r="I653" s="12">
        <f>I654</f>
        <v>813.2</v>
      </c>
      <c r="J653" s="110">
        <f t="shared" si="52"/>
        <v>100</v>
      </c>
      <c r="K653" s="18"/>
    </row>
    <row r="654" spans="1:11" ht="15">
      <c r="A654" s="20" t="s">
        <v>35</v>
      </c>
      <c r="B654" s="11" t="s">
        <v>38</v>
      </c>
      <c r="C654" s="11" t="s">
        <v>203</v>
      </c>
      <c r="D654" s="11" t="s">
        <v>32</v>
      </c>
      <c r="E654" s="11" t="s">
        <v>537</v>
      </c>
      <c r="F654" s="187" t="s">
        <v>36</v>
      </c>
      <c r="G654" s="188"/>
      <c r="H654" s="12">
        <v>813.2</v>
      </c>
      <c r="I654" s="12">
        <v>813.2</v>
      </c>
      <c r="J654" s="110">
        <f t="shared" si="52"/>
        <v>100</v>
      </c>
      <c r="K654" s="18"/>
    </row>
    <row r="655" spans="1:11" ht="15">
      <c r="A655" s="20" t="s">
        <v>336</v>
      </c>
      <c r="B655" s="11" t="s">
        <v>38</v>
      </c>
      <c r="C655" s="11" t="s">
        <v>203</v>
      </c>
      <c r="D655" s="11" t="s">
        <v>163</v>
      </c>
      <c r="E655" s="11"/>
      <c r="F655" s="187"/>
      <c r="G655" s="188"/>
      <c r="H655" s="12">
        <f>H656+H667+H677</f>
        <v>11233.5</v>
      </c>
      <c r="I655" s="12">
        <f>I656+I667+I677</f>
        <v>11149.8</v>
      </c>
      <c r="J655" s="110">
        <f t="shared" si="52"/>
        <v>99.2549071972226</v>
      </c>
      <c r="K655" s="18"/>
    </row>
    <row r="656" spans="1:11" ht="46.5">
      <c r="A656" s="20" t="s">
        <v>331</v>
      </c>
      <c r="B656" s="11" t="s">
        <v>38</v>
      </c>
      <c r="C656" s="11" t="s">
        <v>203</v>
      </c>
      <c r="D656" s="11" t="s">
        <v>163</v>
      </c>
      <c r="E656" s="11" t="s">
        <v>332</v>
      </c>
      <c r="F656" s="187"/>
      <c r="G656" s="188"/>
      <c r="H656" s="12">
        <f>H657</f>
        <v>495.8</v>
      </c>
      <c r="I656" s="12">
        <f>I657</f>
        <v>485</v>
      </c>
      <c r="J656" s="110">
        <f t="shared" si="52"/>
        <v>97.82170229931424</v>
      </c>
      <c r="K656" s="18"/>
    </row>
    <row r="657" spans="1:11" ht="46.5">
      <c r="A657" s="20" t="s">
        <v>333</v>
      </c>
      <c r="B657" s="11" t="s">
        <v>38</v>
      </c>
      <c r="C657" s="11" t="s">
        <v>203</v>
      </c>
      <c r="D657" s="11" t="s">
        <v>163</v>
      </c>
      <c r="E657" s="11" t="s">
        <v>334</v>
      </c>
      <c r="F657" s="187"/>
      <c r="G657" s="188"/>
      <c r="H657" s="12">
        <f>H658+H661+H664</f>
        <v>495.8</v>
      </c>
      <c r="I657" s="12">
        <f>I658+I661+I664</f>
        <v>485</v>
      </c>
      <c r="J657" s="110">
        <f t="shared" si="52"/>
        <v>97.82170229931424</v>
      </c>
      <c r="K657" s="18"/>
    </row>
    <row r="658" spans="1:11" ht="15">
      <c r="A658" s="20" t="s">
        <v>48</v>
      </c>
      <c r="B658" s="11" t="s">
        <v>38</v>
      </c>
      <c r="C658" s="11" t="s">
        <v>203</v>
      </c>
      <c r="D658" s="11" t="s">
        <v>163</v>
      </c>
      <c r="E658" s="11" t="s">
        <v>335</v>
      </c>
      <c r="F658" s="187"/>
      <c r="G658" s="188"/>
      <c r="H658" s="12">
        <f>H659</f>
        <v>87.6</v>
      </c>
      <c r="I658" s="12">
        <f>I659</f>
        <v>76.8</v>
      </c>
      <c r="J658" s="110">
        <f t="shared" si="52"/>
        <v>87.67123287671234</v>
      </c>
      <c r="K658" s="18"/>
    </row>
    <row r="659" spans="1:11" ht="46.5">
      <c r="A659" s="20" t="s">
        <v>33</v>
      </c>
      <c r="B659" s="11" t="s">
        <v>38</v>
      </c>
      <c r="C659" s="11" t="s">
        <v>203</v>
      </c>
      <c r="D659" s="11" t="s">
        <v>163</v>
      </c>
      <c r="E659" s="11" t="s">
        <v>335</v>
      </c>
      <c r="F659" s="187" t="s">
        <v>34</v>
      </c>
      <c r="G659" s="188"/>
      <c r="H659" s="12">
        <f>H660</f>
        <v>87.6</v>
      </c>
      <c r="I659" s="12">
        <f>I660</f>
        <v>76.8</v>
      </c>
      <c r="J659" s="110">
        <f t="shared" si="52"/>
        <v>87.67123287671234</v>
      </c>
      <c r="K659" s="18"/>
    </row>
    <row r="660" spans="1:11" ht="15">
      <c r="A660" s="20" t="s">
        <v>35</v>
      </c>
      <c r="B660" s="11" t="s">
        <v>38</v>
      </c>
      <c r="C660" s="11" t="s">
        <v>203</v>
      </c>
      <c r="D660" s="11" t="s">
        <v>163</v>
      </c>
      <c r="E660" s="11" t="s">
        <v>335</v>
      </c>
      <c r="F660" s="187" t="s">
        <v>36</v>
      </c>
      <c r="G660" s="188"/>
      <c r="H660" s="12">
        <f>'Прил.5'!H580</f>
        <v>87.6</v>
      </c>
      <c r="I660" s="12">
        <f>'Прил.5'!I580</f>
        <v>76.8</v>
      </c>
      <c r="J660" s="110">
        <f t="shared" si="52"/>
        <v>87.67123287671234</v>
      </c>
      <c r="K660" s="18"/>
    </row>
    <row r="661" spans="1:11" ht="18" customHeight="1">
      <c r="A661" s="20" t="s">
        <v>337</v>
      </c>
      <c r="B661" s="11" t="s">
        <v>38</v>
      </c>
      <c r="C661" s="11" t="s">
        <v>203</v>
      </c>
      <c r="D661" s="11" t="s">
        <v>163</v>
      </c>
      <c r="E661" s="11" t="s">
        <v>338</v>
      </c>
      <c r="F661" s="187"/>
      <c r="G661" s="188"/>
      <c r="H661" s="12">
        <f>H662</f>
        <v>220</v>
      </c>
      <c r="I661" s="12">
        <f>I662</f>
        <v>220</v>
      </c>
      <c r="J661" s="110">
        <f t="shared" si="52"/>
        <v>100</v>
      </c>
      <c r="K661" s="18"/>
    </row>
    <row r="662" spans="1:11" ht="46.5">
      <c r="A662" s="20" t="s">
        <v>33</v>
      </c>
      <c r="B662" s="11" t="s">
        <v>38</v>
      </c>
      <c r="C662" s="11" t="s">
        <v>203</v>
      </c>
      <c r="D662" s="11" t="s">
        <v>163</v>
      </c>
      <c r="E662" s="11" t="s">
        <v>338</v>
      </c>
      <c r="F662" s="187" t="s">
        <v>34</v>
      </c>
      <c r="G662" s="188"/>
      <c r="H662" s="12">
        <f>H663</f>
        <v>220</v>
      </c>
      <c r="I662" s="12">
        <f>I663</f>
        <v>220</v>
      </c>
      <c r="J662" s="110">
        <f t="shared" si="52"/>
        <v>100</v>
      </c>
      <c r="K662" s="18"/>
    </row>
    <row r="663" spans="1:11" ht="15">
      <c r="A663" s="20" t="s">
        <v>35</v>
      </c>
      <c r="B663" s="11" t="s">
        <v>38</v>
      </c>
      <c r="C663" s="11" t="s">
        <v>203</v>
      </c>
      <c r="D663" s="11" t="s">
        <v>163</v>
      </c>
      <c r="E663" s="11" t="s">
        <v>338</v>
      </c>
      <c r="F663" s="187" t="s">
        <v>36</v>
      </c>
      <c r="G663" s="188"/>
      <c r="H663" s="12">
        <f>'Прил.5'!H586</f>
        <v>220</v>
      </c>
      <c r="I663" s="12">
        <f>'Прил.5'!I586</f>
        <v>220</v>
      </c>
      <c r="J663" s="110">
        <f t="shared" si="52"/>
        <v>100</v>
      </c>
      <c r="K663" s="18"/>
    </row>
    <row r="664" spans="1:11" ht="46.5">
      <c r="A664" s="20" t="s">
        <v>339</v>
      </c>
      <c r="B664" s="11" t="s">
        <v>38</v>
      </c>
      <c r="C664" s="11" t="s">
        <v>203</v>
      </c>
      <c r="D664" s="11" t="s">
        <v>163</v>
      </c>
      <c r="E664" s="11" t="s">
        <v>340</v>
      </c>
      <c r="F664" s="187"/>
      <c r="G664" s="188"/>
      <c r="H664" s="12">
        <f>H665</f>
        <v>188.2</v>
      </c>
      <c r="I664" s="12">
        <f>I665</f>
        <v>188.2</v>
      </c>
      <c r="J664" s="110">
        <f t="shared" si="52"/>
        <v>100</v>
      </c>
      <c r="K664" s="18"/>
    </row>
    <row r="665" spans="1:11" ht="46.5">
      <c r="A665" s="20" t="s">
        <v>33</v>
      </c>
      <c r="B665" s="11" t="s">
        <v>38</v>
      </c>
      <c r="C665" s="11" t="s">
        <v>203</v>
      </c>
      <c r="D665" s="11" t="s">
        <v>163</v>
      </c>
      <c r="E665" s="11" t="s">
        <v>340</v>
      </c>
      <c r="F665" s="187" t="s">
        <v>34</v>
      </c>
      <c r="G665" s="188"/>
      <c r="H665" s="12">
        <f>H666</f>
        <v>188.2</v>
      </c>
      <c r="I665" s="12">
        <f>I666</f>
        <v>188.2</v>
      </c>
      <c r="J665" s="110">
        <f t="shared" si="52"/>
        <v>100</v>
      </c>
      <c r="K665" s="18"/>
    </row>
    <row r="666" spans="1:11" ht="15">
      <c r="A666" s="20" t="s">
        <v>35</v>
      </c>
      <c r="B666" s="11" t="s">
        <v>38</v>
      </c>
      <c r="C666" s="11" t="s">
        <v>203</v>
      </c>
      <c r="D666" s="11" t="s">
        <v>163</v>
      </c>
      <c r="E666" s="11" t="s">
        <v>340</v>
      </c>
      <c r="F666" s="187" t="s">
        <v>36</v>
      </c>
      <c r="G666" s="188"/>
      <c r="H666" s="12">
        <f>'Прил.5'!H596</f>
        <v>188.2</v>
      </c>
      <c r="I666" s="12">
        <f>'Прил.5'!I596</f>
        <v>188.2</v>
      </c>
      <c r="J666" s="110">
        <f t="shared" si="52"/>
        <v>100</v>
      </c>
      <c r="K666" s="18"/>
    </row>
    <row r="667" spans="1:11" ht="46.5">
      <c r="A667" s="20" t="s">
        <v>532</v>
      </c>
      <c r="B667" s="11" t="s">
        <v>38</v>
      </c>
      <c r="C667" s="11" t="s">
        <v>203</v>
      </c>
      <c r="D667" s="11" t="s">
        <v>163</v>
      </c>
      <c r="E667" s="11" t="s">
        <v>533</v>
      </c>
      <c r="F667" s="187"/>
      <c r="G667" s="188"/>
      <c r="H667" s="12">
        <f>H668+H671+H674</f>
        <v>10637.2</v>
      </c>
      <c r="I667" s="12">
        <f>I668+I671+I674</f>
        <v>10564.3</v>
      </c>
      <c r="J667" s="110">
        <f t="shared" si="52"/>
        <v>99.31466927386904</v>
      </c>
      <c r="K667" s="18"/>
    </row>
    <row r="668" spans="1:11" ht="108.75">
      <c r="A668" s="20" t="s">
        <v>394</v>
      </c>
      <c r="B668" s="11" t="s">
        <v>38</v>
      </c>
      <c r="C668" s="11" t="s">
        <v>203</v>
      </c>
      <c r="D668" s="11" t="s">
        <v>163</v>
      </c>
      <c r="E668" s="11" t="s">
        <v>534</v>
      </c>
      <c r="F668" s="187"/>
      <c r="G668" s="188"/>
      <c r="H668" s="12">
        <f>H669</f>
        <v>183.7</v>
      </c>
      <c r="I668" s="12">
        <f>I669</f>
        <v>183.6</v>
      </c>
      <c r="J668" s="110">
        <f t="shared" si="52"/>
        <v>99.94556341861731</v>
      </c>
      <c r="K668" s="18"/>
    </row>
    <row r="669" spans="1:11" ht="46.5">
      <c r="A669" s="20" t="s">
        <v>33</v>
      </c>
      <c r="B669" s="11" t="s">
        <v>38</v>
      </c>
      <c r="C669" s="11" t="s">
        <v>203</v>
      </c>
      <c r="D669" s="11" t="s">
        <v>163</v>
      </c>
      <c r="E669" s="11" t="s">
        <v>534</v>
      </c>
      <c r="F669" s="187" t="s">
        <v>34</v>
      </c>
      <c r="G669" s="188"/>
      <c r="H669" s="12">
        <f>H670</f>
        <v>183.7</v>
      </c>
      <c r="I669" s="12">
        <f>I670</f>
        <v>183.6</v>
      </c>
      <c r="J669" s="110">
        <f t="shared" si="52"/>
        <v>99.94556341861731</v>
      </c>
      <c r="K669" s="18"/>
    </row>
    <row r="670" spans="1:11" ht="15">
      <c r="A670" s="20" t="s">
        <v>35</v>
      </c>
      <c r="B670" s="11" t="s">
        <v>38</v>
      </c>
      <c r="C670" s="11" t="s">
        <v>203</v>
      </c>
      <c r="D670" s="11" t="s">
        <v>163</v>
      </c>
      <c r="E670" s="11" t="s">
        <v>534</v>
      </c>
      <c r="F670" s="187" t="s">
        <v>36</v>
      </c>
      <c r="G670" s="188"/>
      <c r="H670" s="12">
        <v>183.7</v>
      </c>
      <c r="I670" s="12">
        <v>183.6</v>
      </c>
      <c r="J670" s="110">
        <f t="shared" si="52"/>
        <v>99.94556341861731</v>
      </c>
      <c r="K670" s="18"/>
    </row>
    <row r="671" spans="1:11" ht="15">
      <c r="A671" s="20" t="s">
        <v>405</v>
      </c>
      <c r="B671" s="11" t="s">
        <v>38</v>
      </c>
      <c r="C671" s="11" t="s">
        <v>203</v>
      </c>
      <c r="D671" s="11" t="s">
        <v>163</v>
      </c>
      <c r="E671" s="11" t="s">
        <v>535</v>
      </c>
      <c r="F671" s="187"/>
      <c r="G671" s="188"/>
      <c r="H671" s="12">
        <f>H672</f>
        <v>67.3</v>
      </c>
      <c r="I671" s="12">
        <f>I672</f>
        <v>67.3</v>
      </c>
      <c r="J671" s="110">
        <f t="shared" si="52"/>
        <v>100</v>
      </c>
      <c r="K671" s="18"/>
    </row>
    <row r="672" spans="1:11" ht="46.5">
      <c r="A672" s="20" t="s">
        <v>33</v>
      </c>
      <c r="B672" s="11" t="s">
        <v>38</v>
      </c>
      <c r="C672" s="11" t="s">
        <v>203</v>
      </c>
      <c r="D672" s="11" t="s">
        <v>163</v>
      </c>
      <c r="E672" s="11" t="s">
        <v>535</v>
      </c>
      <c r="F672" s="187" t="s">
        <v>34</v>
      </c>
      <c r="G672" s="188"/>
      <c r="H672" s="12">
        <f>H673</f>
        <v>67.3</v>
      </c>
      <c r="I672" s="12">
        <f>I673</f>
        <v>67.3</v>
      </c>
      <c r="J672" s="110">
        <f t="shared" si="52"/>
        <v>100</v>
      </c>
      <c r="K672" s="18"/>
    </row>
    <row r="673" spans="1:11" ht="15">
      <c r="A673" s="20" t="s">
        <v>35</v>
      </c>
      <c r="B673" s="11" t="s">
        <v>38</v>
      </c>
      <c r="C673" s="11" t="s">
        <v>203</v>
      </c>
      <c r="D673" s="11" t="s">
        <v>163</v>
      </c>
      <c r="E673" s="11" t="s">
        <v>535</v>
      </c>
      <c r="F673" s="187" t="s">
        <v>36</v>
      </c>
      <c r="G673" s="188"/>
      <c r="H673" s="12">
        <v>67.3</v>
      </c>
      <c r="I673" s="12">
        <v>67.3</v>
      </c>
      <c r="J673" s="110">
        <f t="shared" si="52"/>
        <v>100</v>
      </c>
      <c r="K673" s="18"/>
    </row>
    <row r="674" spans="1:11" ht="46.5">
      <c r="A674" s="20" t="s">
        <v>481</v>
      </c>
      <c r="B674" s="11" t="s">
        <v>38</v>
      </c>
      <c r="C674" s="11" t="s">
        <v>203</v>
      </c>
      <c r="D674" s="11" t="s">
        <v>163</v>
      </c>
      <c r="E674" s="11" t="s">
        <v>536</v>
      </c>
      <c r="F674" s="187"/>
      <c r="G674" s="188"/>
      <c r="H674" s="12">
        <f>H675</f>
        <v>10386.2</v>
      </c>
      <c r="I674" s="12">
        <f>I675</f>
        <v>10313.4</v>
      </c>
      <c r="J674" s="110">
        <f t="shared" si="52"/>
        <v>99.29906991970114</v>
      </c>
      <c r="K674" s="18"/>
    </row>
    <row r="675" spans="1:11" ht="46.5">
      <c r="A675" s="20" t="s">
        <v>33</v>
      </c>
      <c r="B675" s="11" t="s">
        <v>38</v>
      </c>
      <c r="C675" s="11" t="s">
        <v>203</v>
      </c>
      <c r="D675" s="11" t="s">
        <v>163</v>
      </c>
      <c r="E675" s="11" t="s">
        <v>536</v>
      </c>
      <c r="F675" s="187" t="s">
        <v>34</v>
      </c>
      <c r="G675" s="188"/>
      <c r="H675" s="12">
        <f>H676</f>
        <v>10386.2</v>
      </c>
      <c r="I675" s="12">
        <f>I676</f>
        <v>10313.4</v>
      </c>
      <c r="J675" s="110">
        <f t="shared" si="52"/>
        <v>99.29906991970114</v>
      </c>
      <c r="K675" s="18"/>
    </row>
    <row r="676" spans="1:11" ht="15">
      <c r="A676" s="20" t="s">
        <v>35</v>
      </c>
      <c r="B676" s="11" t="s">
        <v>38</v>
      </c>
      <c r="C676" s="11" t="s">
        <v>203</v>
      </c>
      <c r="D676" s="11" t="s">
        <v>163</v>
      </c>
      <c r="E676" s="11" t="s">
        <v>536</v>
      </c>
      <c r="F676" s="187" t="s">
        <v>36</v>
      </c>
      <c r="G676" s="188"/>
      <c r="H676" s="12">
        <v>10386.2</v>
      </c>
      <c r="I676" s="12">
        <v>10313.4</v>
      </c>
      <c r="J676" s="110">
        <f t="shared" si="52"/>
        <v>99.29906991970114</v>
      </c>
      <c r="K676" s="18"/>
    </row>
    <row r="677" spans="1:11" ht="30.75">
      <c r="A677" s="20" t="s">
        <v>538</v>
      </c>
      <c r="B677" s="11" t="s">
        <v>38</v>
      </c>
      <c r="C677" s="11" t="s">
        <v>203</v>
      </c>
      <c r="D677" s="11" t="s">
        <v>163</v>
      </c>
      <c r="E677" s="11" t="s">
        <v>539</v>
      </c>
      <c r="F677" s="187"/>
      <c r="G677" s="188"/>
      <c r="H677" s="12">
        <f aca="true" t="shared" si="53" ref="H677:I679">H678</f>
        <v>100.5</v>
      </c>
      <c r="I677" s="12">
        <f t="shared" si="53"/>
        <v>100.5</v>
      </c>
      <c r="J677" s="110">
        <f t="shared" si="52"/>
        <v>100</v>
      </c>
      <c r="K677" s="18"/>
    </row>
    <row r="678" spans="1:11" ht="30.75">
      <c r="A678" s="20" t="s">
        <v>540</v>
      </c>
      <c r="B678" s="11" t="s">
        <v>38</v>
      </c>
      <c r="C678" s="11" t="s">
        <v>203</v>
      </c>
      <c r="D678" s="11" t="s">
        <v>163</v>
      </c>
      <c r="E678" s="11" t="s">
        <v>541</v>
      </c>
      <c r="F678" s="187"/>
      <c r="G678" s="188"/>
      <c r="H678" s="12">
        <f t="shared" si="53"/>
        <v>100.5</v>
      </c>
      <c r="I678" s="12">
        <f t="shared" si="53"/>
        <v>100.5</v>
      </c>
      <c r="J678" s="110">
        <f t="shared" si="52"/>
        <v>100</v>
      </c>
      <c r="K678" s="18"/>
    </row>
    <row r="679" spans="1:11" ht="46.5">
      <c r="A679" s="20" t="s">
        <v>33</v>
      </c>
      <c r="B679" s="11" t="s">
        <v>38</v>
      </c>
      <c r="C679" s="11" t="s">
        <v>203</v>
      </c>
      <c r="D679" s="11" t="s">
        <v>163</v>
      </c>
      <c r="E679" s="11" t="s">
        <v>541</v>
      </c>
      <c r="F679" s="187" t="s">
        <v>34</v>
      </c>
      <c r="G679" s="188"/>
      <c r="H679" s="12">
        <f t="shared" si="53"/>
        <v>100.5</v>
      </c>
      <c r="I679" s="12">
        <f t="shared" si="53"/>
        <v>100.5</v>
      </c>
      <c r="J679" s="110">
        <f t="shared" si="52"/>
        <v>100</v>
      </c>
      <c r="K679" s="18"/>
    </row>
    <row r="680" spans="1:11" ht="15">
      <c r="A680" s="20" t="s">
        <v>35</v>
      </c>
      <c r="B680" s="11" t="s">
        <v>38</v>
      </c>
      <c r="C680" s="11" t="s">
        <v>203</v>
      </c>
      <c r="D680" s="11" t="s">
        <v>163</v>
      </c>
      <c r="E680" s="11" t="s">
        <v>541</v>
      </c>
      <c r="F680" s="187" t="s">
        <v>36</v>
      </c>
      <c r="G680" s="188"/>
      <c r="H680" s="12">
        <v>100.5</v>
      </c>
      <c r="I680" s="12">
        <v>100.5</v>
      </c>
      <c r="J680" s="110">
        <f t="shared" si="52"/>
        <v>100</v>
      </c>
      <c r="K680" s="18"/>
    </row>
    <row r="681" spans="1:11" ht="30.75">
      <c r="A681" s="20" t="s">
        <v>204</v>
      </c>
      <c r="B681" s="11" t="s">
        <v>38</v>
      </c>
      <c r="C681" s="11" t="s">
        <v>203</v>
      </c>
      <c r="D681" s="11" t="s">
        <v>59</v>
      </c>
      <c r="E681" s="11"/>
      <c r="F681" s="187"/>
      <c r="G681" s="188"/>
      <c r="H681" s="12">
        <f>H682+H687+H701+H713</f>
        <v>5342.100000000001</v>
      </c>
      <c r="I681" s="12">
        <f>I682+I687+I701+I713</f>
        <v>3987.7000000000003</v>
      </c>
      <c r="J681" s="110">
        <f t="shared" si="52"/>
        <v>74.64667452874336</v>
      </c>
      <c r="K681" s="18"/>
    </row>
    <row r="682" spans="1:11" ht="62.25">
      <c r="A682" s="20" t="s">
        <v>192</v>
      </c>
      <c r="B682" s="11" t="s">
        <v>38</v>
      </c>
      <c r="C682" s="11" t="s">
        <v>203</v>
      </c>
      <c r="D682" s="11" t="s">
        <v>59</v>
      </c>
      <c r="E682" s="11" t="s">
        <v>193</v>
      </c>
      <c r="F682" s="187"/>
      <c r="G682" s="188"/>
      <c r="H682" s="12">
        <f aca="true" t="shared" si="54" ref="H682:I685">H683</f>
        <v>310</v>
      </c>
      <c r="I682" s="12">
        <f t="shared" si="54"/>
        <v>310</v>
      </c>
      <c r="J682" s="110">
        <f t="shared" si="52"/>
        <v>100</v>
      </c>
      <c r="K682" s="18"/>
    </row>
    <row r="683" spans="1:11" ht="62.25">
      <c r="A683" s="20" t="s">
        <v>198</v>
      </c>
      <c r="B683" s="11" t="s">
        <v>38</v>
      </c>
      <c r="C683" s="11" t="s">
        <v>203</v>
      </c>
      <c r="D683" s="11" t="s">
        <v>59</v>
      </c>
      <c r="E683" s="11" t="s">
        <v>199</v>
      </c>
      <c r="F683" s="187"/>
      <c r="G683" s="188"/>
      <c r="H683" s="12">
        <f t="shared" si="54"/>
        <v>310</v>
      </c>
      <c r="I683" s="12">
        <f t="shared" si="54"/>
        <v>310</v>
      </c>
      <c r="J683" s="110">
        <f t="shared" si="52"/>
        <v>100</v>
      </c>
      <c r="K683" s="18"/>
    </row>
    <row r="684" spans="1:11" ht="15">
      <c r="A684" s="20" t="s">
        <v>200</v>
      </c>
      <c r="B684" s="11" t="s">
        <v>38</v>
      </c>
      <c r="C684" s="11" t="s">
        <v>203</v>
      </c>
      <c r="D684" s="11" t="s">
        <v>59</v>
      </c>
      <c r="E684" s="11" t="s">
        <v>201</v>
      </c>
      <c r="F684" s="187"/>
      <c r="G684" s="188"/>
      <c r="H684" s="12">
        <f t="shared" si="54"/>
        <v>310</v>
      </c>
      <c r="I684" s="12">
        <f t="shared" si="54"/>
        <v>310</v>
      </c>
      <c r="J684" s="110">
        <f t="shared" si="52"/>
        <v>100</v>
      </c>
      <c r="K684" s="18"/>
    </row>
    <row r="685" spans="1:11" ht="46.5">
      <c r="A685" s="20" t="s">
        <v>33</v>
      </c>
      <c r="B685" s="11" t="s">
        <v>38</v>
      </c>
      <c r="C685" s="11" t="s">
        <v>203</v>
      </c>
      <c r="D685" s="11" t="s">
        <v>59</v>
      </c>
      <c r="E685" s="11" t="s">
        <v>201</v>
      </c>
      <c r="F685" s="187" t="s">
        <v>34</v>
      </c>
      <c r="G685" s="188"/>
      <c r="H685" s="12">
        <f t="shared" si="54"/>
        <v>310</v>
      </c>
      <c r="I685" s="12">
        <f t="shared" si="54"/>
        <v>310</v>
      </c>
      <c r="J685" s="110">
        <f t="shared" si="52"/>
        <v>100</v>
      </c>
      <c r="K685" s="18"/>
    </row>
    <row r="686" spans="1:11" ht="15">
      <c r="A686" s="20" t="s">
        <v>35</v>
      </c>
      <c r="B686" s="11" t="s">
        <v>38</v>
      </c>
      <c r="C686" s="11" t="s">
        <v>203</v>
      </c>
      <c r="D686" s="11" t="s">
        <v>59</v>
      </c>
      <c r="E686" s="11" t="s">
        <v>201</v>
      </c>
      <c r="F686" s="187" t="s">
        <v>36</v>
      </c>
      <c r="G686" s="188"/>
      <c r="H686" s="12">
        <f>'Прил.5'!H260</f>
        <v>310</v>
      </c>
      <c r="I686" s="12">
        <f>'Прил.5'!I260</f>
        <v>310</v>
      </c>
      <c r="J686" s="110">
        <f t="shared" si="52"/>
        <v>100</v>
      </c>
      <c r="K686" s="18"/>
    </row>
    <row r="687" spans="1:11" ht="30.75">
      <c r="A687" s="20" t="s">
        <v>299</v>
      </c>
      <c r="B687" s="11" t="s">
        <v>38</v>
      </c>
      <c r="C687" s="11" t="s">
        <v>203</v>
      </c>
      <c r="D687" s="11" t="s">
        <v>59</v>
      </c>
      <c r="E687" s="11" t="s">
        <v>300</v>
      </c>
      <c r="F687" s="187"/>
      <c r="G687" s="188"/>
      <c r="H687" s="12">
        <f>H688</f>
        <v>378.8</v>
      </c>
      <c r="I687" s="12">
        <f>I688</f>
        <v>378.8</v>
      </c>
      <c r="J687" s="110">
        <f t="shared" si="52"/>
        <v>100</v>
      </c>
      <c r="K687" s="18"/>
    </row>
    <row r="688" spans="1:11" ht="62.25">
      <c r="A688" s="20" t="s">
        <v>301</v>
      </c>
      <c r="B688" s="11" t="s">
        <v>38</v>
      </c>
      <c r="C688" s="11" t="s">
        <v>203</v>
      </c>
      <c r="D688" s="11" t="s">
        <v>59</v>
      </c>
      <c r="E688" s="11" t="s">
        <v>302</v>
      </c>
      <c r="F688" s="187"/>
      <c r="G688" s="188"/>
      <c r="H688" s="12">
        <f>H689+H692+H695+H699</f>
        <v>378.8</v>
      </c>
      <c r="I688" s="12">
        <f>I689+I692+I695+I699</f>
        <v>378.8</v>
      </c>
      <c r="J688" s="110">
        <f t="shared" si="52"/>
        <v>100</v>
      </c>
      <c r="K688" s="18"/>
    </row>
    <row r="689" spans="1:11" ht="78">
      <c r="A689" s="20" t="s">
        <v>303</v>
      </c>
      <c r="B689" s="11" t="s">
        <v>38</v>
      </c>
      <c r="C689" s="11" t="s">
        <v>203</v>
      </c>
      <c r="D689" s="11" t="s">
        <v>59</v>
      </c>
      <c r="E689" s="11" t="s">
        <v>304</v>
      </c>
      <c r="F689" s="187"/>
      <c r="G689" s="188"/>
      <c r="H689" s="12">
        <f>H690</f>
        <v>180</v>
      </c>
      <c r="I689" s="12">
        <f>I690</f>
        <v>180</v>
      </c>
      <c r="J689" s="110">
        <f t="shared" si="52"/>
        <v>100</v>
      </c>
      <c r="K689" s="18"/>
    </row>
    <row r="690" spans="1:11" ht="46.5">
      <c r="A690" s="20" t="s">
        <v>33</v>
      </c>
      <c r="B690" s="11" t="s">
        <v>38</v>
      </c>
      <c r="C690" s="11" t="s">
        <v>203</v>
      </c>
      <c r="D690" s="11" t="s">
        <v>59</v>
      </c>
      <c r="E690" s="11" t="s">
        <v>304</v>
      </c>
      <c r="F690" s="187" t="s">
        <v>34</v>
      </c>
      <c r="G690" s="188"/>
      <c r="H690" s="12">
        <f>H691</f>
        <v>180</v>
      </c>
      <c r="I690" s="12">
        <f>I691</f>
        <v>180</v>
      </c>
      <c r="J690" s="110">
        <f t="shared" si="52"/>
        <v>100</v>
      </c>
      <c r="K690" s="18"/>
    </row>
    <row r="691" spans="1:11" ht="15">
      <c r="A691" s="20" t="s">
        <v>35</v>
      </c>
      <c r="B691" s="11" t="s">
        <v>38</v>
      </c>
      <c r="C691" s="11" t="s">
        <v>203</v>
      </c>
      <c r="D691" s="11" t="s">
        <v>59</v>
      </c>
      <c r="E691" s="11" t="s">
        <v>304</v>
      </c>
      <c r="F691" s="187" t="s">
        <v>36</v>
      </c>
      <c r="G691" s="188"/>
      <c r="H691" s="12">
        <f>'Прил.5'!H454</f>
        <v>180</v>
      </c>
      <c r="I691" s="12">
        <f>'Прил.5'!I454</f>
        <v>180</v>
      </c>
      <c r="J691" s="110">
        <f t="shared" si="52"/>
        <v>100</v>
      </c>
      <c r="K691" s="18"/>
    </row>
    <row r="692" spans="1:11" ht="30.75">
      <c r="A692" s="20" t="s">
        <v>307</v>
      </c>
      <c r="B692" s="11" t="s">
        <v>38</v>
      </c>
      <c r="C692" s="11" t="s">
        <v>203</v>
      </c>
      <c r="D692" s="11" t="s">
        <v>59</v>
      </c>
      <c r="E692" s="11" t="s">
        <v>308</v>
      </c>
      <c r="F692" s="187"/>
      <c r="G692" s="188"/>
      <c r="H692" s="12">
        <f>H693</f>
        <v>33.6</v>
      </c>
      <c r="I692" s="12">
        <f>I693</f>
        <v>33.6</v>
      </c>
      <c r="J692" s="110">
        <f t="shared" si="52"/>
        <v>100</v>
      </c>
      <c r="K692" s="18"/>
    </row>
    <row r="693" spans="1:11" ht="46.5">
      <c r="A693" s="20" t="s">
        <v>33</v>
      </c>
      <c r="B693" s="11" t="s">
        <v>38</v>
      </c>
      <c r="C693" s="11" t="s">
        <v>203</v>
      </c>
      <c r="D693" s="11" t="s">
        <v>59</v>
      </c>
      <c r="E693" s="11" t="s">
        <v>308</v>
      </c>
      <c r="F693" s="187" t="s">
        <v>34</v>
      </c>
      <c r="G693" s="188"/>
      <c r="H693" s="12">
        <f>H694</f>
        <v>33.6</v>
      </c>
      <c r="I693" s="12">
        <f>I694</f>
        <v>33.6</v>
      </c>
      <c r="J693" s="110">
        <f t="shared" si="52"/>
        <v>100</v>
      </c>
      <c r="K693" s="18"/>
    </row>
    <row r="694" spans="1:11" ht="15">
      <c r="A694" s="20" t="s">
        <v>35</v>
      </c>
      <c r="B694" s="11" t="s">
        <v>38</v>
      </c>
      <c r="C694" s="11" t="s">
        <v>203</v>
      </c>
      <c r="D694" s="11" t="s">
        <v>59</v>
      </c>
      <c r="E694" s="11" t="s">
        <v>308</v>
      </c>
      <c r="F694" s="187" t="s">
        <v>36</v>
      </c>
      <c r="G694" s="188"/>
      <c r="H694" s="12">
        <f>'Прил.5'!H485</f>
        <v>33.6</v>
      </c>
      <c r="I694" s="12">
        <f>'Прил.5'!I485</f>
        <v>33.6</v>
      </c>
      <c r="J694" s="110">
        <f t="shared" si="52"/>
        <v>100</v>
      </c>
      <c r="K694" s="18"/>
    </row>
    <row r="695" spans="1:11" ht="46.5">
      <c r="A695" s="20" t="s">
        <v>309</v>
      </c>
      <c r="B695" s="11" t="s">
        <v>38</v>
      </c>
      <c r="C695" s="11" t="s">
        <v>203</v>
      </c>
      <c r="D695" s="11" t="s">
        <v>59</v>
      </c>
      <c r="E695" s="11" t="s">
        <v>310</v>
      </c>
      <c r="F695" s="187"/>
      <c r="G695" s="188"/>
      <c r="H695" s="12">
        <f>H696</f>
        <v>66.9</v>
      </c>
      <c r="I695" s="12">
        <f>I696</f>
        <v>66.9</v>
      </c>
      <c r="J695" s="110">
        <f t="shared" si="52"/>
        <v>100</v>
      </c>
      <c r="K695" s="18"/>
    </row>
    <row r="696" spans="1:11" ht="46.5">
      <c r="A696" s="20" t="s">
        <v>33</v>
      </c>
      <c r="B696" s="11" t="s">
        <v>38</v>
      </c>
      <c r="C696" s="11" t="s">
        <v>203</v>
      </c>
      <c r="D696" s="11" t="s">
        <v>59</v>
      </c>
      <c r="E696" s="11" t="s">
        <v>310</v>
      </c>
      <c r="F696" s="187" t="s">
        <v>34</v>
      </c>
      <c r="G696" s="188"/>
      <c r="H696" s="12">
        <f>H697</f>
        <v>66.9</v>
      </c>
      <c r="I696" s="12">
        <f>I697</f>
        <v>66.9</v>
      </c>
      <c r="J696" s="110">
        <f t="shared" si="52"/>
        <v>100</v>
      </c>
      <c r="K696" s="18"/>
    </row>
    <row r="697" spans="1:11" ht="15">
      <c r="A697" s="20" t="s">
        <v>35</v>
      </c>
      <c r="B697" s="11" t="s">
        <v>38</v>
      </c>
      <c r="C697" s="11" t="s">
        <v>203</v>
      </c>
      <c r="D697" s="11" t="s">
        <v>59</v>
      </c>
      <c r="E697" s="11" t="s">
        <v>310</v>
      </c>
      <c r="F697" s="187" t="s">
        <v>36</v>
      </c>
      <c r="G697" s="188"/>
      <c r="H697" s="12">
        <f>'Прил.5'!H509</f>
        <v>66.9</v>
      </c>
      <c r="I697" s="12">
        <f>'Прил.5'!I509</f>
        <v>66.9</v>
      </c>
      <c r="J697" s="110">
        <f t="shared" si="52"/>
        <v>100</v>
      </c>
      <c r="K697" s="18"/>
    </row>
    <row r="698" spans="1:11" ht="62.25">
      <c r="A698" s="20" t="s">
        <v>311</v>
      </c>
      <c r="B698" s="11" t="s">
        <v>38</v>
      </c>
      <c r="C698" s="11" t="s">
        <v>203</v>
      </c>
      <c r="D698" s="11" t="s">
        <v>59</v>
      </c>
      <c r="E698" s="11" t="s">
        <v>312</v>
      </c>
      <c r="F698" s="187"/>
      <c r="G698" s="188"/>
      <c r="H698" s="12">
        <f>H699</f>
        <v>98.3</v>
      </c>
      <c r="I698" s="12">
        <f>I699</f>
        <v>98.3</v>
      </c>
      <c r="J698" s="110">
        <f t="shared" si="52"/>
        <v>100</v>
      </c>
      <c r="K698" s="18"/>
    </row>
    <row r="699" spans="1:11" ht="46.5">
      <c r="A699" s="20" t="s">
        <v>33</v>
      </c>
      <c r="B699" s="11" t="s">
        <v>38</v>
      </c>
      <c r="C699" s="11" t="s">
        <v>203</v>
      </c>
      <c r="D699" s="11" t="s">
        <v>59</v>
      </c>
      <c r="E699" s="11" t="s">
        <v>312</v>
      </c>
      <c r="F699" s="187" t="s">
        <v>34</v>
      </c>
      <c r="G699" s="188"/>
      <c r="H699" s="12">
        <f>H700</f>
        <v>98.3</v>
      </c>
      <c r="I699" s="12">
        <f>I700</f>
        <v>98.3</v>
      </c>
      <c r="J699" s="110">
        <f t="shared" si="52"/>
        <v>100</v>
      </c>
      <c r="K699" s="18"/>
    </row>
    <row r="700" spans="1:11" ht="15">
      <c r="A700" s="20" t="s">
        <v>35</v>
      </c>
      <c r="B700" s="11" t="s">
        <v>38</v>
      </c>
      <c r="C700" s="11" t="s">
        <v>203</v>
      </c>
      <c r="D700" s="11" t="s">
        <v>59</v>
      </c>
      <c r="E700" s="11" t="s">
        <v>312</v>
      </c>
      <c r="F700" s="187" t="s">
        <v>36</v>
      </c>
      <c r="G700" s="188"/>
      <c r="H700" s="12">
        <f>'Прил.5'!H533</f>
        <v>98.3</v>
      </c>
      <c r="I700" s="12">
        <f>'Прил.5'!I533</f>
        <v>98.3</v>
      </c>
      <c r="J700" s="110">
        <f t="shared" si="52"/>
        <v>100</v>
      </c>
      <c r="K700" s="18"/>
    </row>
    <row r="701" spans="1:11" ht="46.5">
      <c r="A701" s="20" t="s">
        <v>331</v>
      </c>
      <c r="B701" s="11" t="s">
        <v>38</v>
      </c>
      <c r="C701" s="11" t="s">
        <v>203</v>
      </c>
      <c r="D701" s="11" t="s">
        <v>59</v>
      </c>
      <c r="E701" s="11" t="s">
        <v>332</v>
      </c>
      <c r="F701" s="187"/>
      <c r="G701" s="188"/>
      <c r="H701" s="12">
        <f>H702+H709</f>
        <v>4516.700000000001</v>
      </c>
      <c r="I701" s="12">
        <f>I702+I709</f>
        <v>3162.3</v>
      </c>
      <c r="J701" s="110">
        <f t="shared" si="52"/>
        <v>70.01350543538423</v>
      </c>
      <c r="K701" s="18"/>
    </row>
    <row r="702" spans="1:11" ht="46.5">
      <c r="A702" s="20" t="s">
        <v>333</v>
      </c>
      <c r="B702" s="11" t="s">
        <v>38</v>
      </c>
      <c r="C702" s="11" t="s">
        <v>203</v>
      </c>
      <c r="D702" s="11" t="s">
        <v>59</v>
      </c>
      <c r="E702" s="11" t="s">
        <v>334</v>
      </c>
      <c r="F702" s="187"/>
      <c r="G702" s="188"/>
      <c r="H702" s="12">
        <f>H703+H706</f>
        <v>922.4000000000001</v>
      </c>
      <c r="I702" s="12">
        <f>I703+I706</f>
        <v>922.3</v>
      </c>
      <c r="J702" s="110">
        <f t="shared" si="52"/>
        <v>99.989158716392</v>
      </c>
      <c r="K702" s="18"/>
    </row>
    <row r="703" spans="1:11" ht="21" customHeight="1">
      <c r="A703" s="20" t="s">
        <v>337</v>
      </c>
      <c r="B703" s="11" t="s">
        <v>38</v>
      </c>
      <c r="C703" s="11" t="s">
        <v>203</v>
      </c>
      <c r="D703" s="11" t="s">
        <v>59</v>
      </c>
      <c r="E703" s="11" t="s">
        <v>338</v>
      </c>
      <c r="F703" s="187"/>
      <c r="G703" s="188"/>
      <c r="H703" s="12">
        <f>H704</f>
        <v>362.8</v>
      </c>
      <c r="I703" s="12">
        <f>I704</f>
        <v>362.8</v>
      </c>
      <c r="J703" s="110">
        <f t="shared" si="52"/>
        <v>100</v>
      </c>
      <c r="K703" s="18"/>
    </row>
    <row r="704" spans="1:11" ht="46.5">
      <c r="A704" s="20" t="s">
        <v>33</v>
      </c>
      <c r="B704" s="11" t="s">
        <v>38</v>
      </c>
      <c r="C704" s="11" t="s">
        <v>203</v>
      </c>
      <c r="D704" s="11" t="s">
        <v>59</v>
      </c>
      <c r="E704" s="11" t="s">
        <v>338</v>
      </c>
      <c r="F704" s="187" t="s">
        <v>34</v>
      </c>
      <c r="G704" s="188"/>
      <c r="H704" s="12">
        <f>H705</f>
        <v>362.8</v>
      </c>
      <c r="I704" s="12">
        <f>I705</f>
        <v>362.8</v>
      </c>
      <c r="J704" s="110">
        <f t="shared" si="52"/>
        <v>100</v>
      </c>
      <c r="K704" s="18"/>
    </row>
    <row r="705" spans="1:11" ht="15">
      <c r="A705" s="20" t="s">
        <v>35</v>
      </c>
      <c r="B705" s="11" t="s">
        <v>38</v>
      </c>
      <c r="C705" s="11" t="s">
        <v>203</v>
      </c>
      <c r="D705" s="11" t="s">
        <v>59</v>
      </c>
      <c r="E705" s="11" t="s">
        <v>338</v>
      </c>
      <c r="F705" s="187" t="s">
        <v>36</v>
      </c>
      <c r="G705" s="188"/>
      <c r="H705" s="12">
        <f>'Прил.5'!H590</f>
        <v>362.8</v>
      </c>
      <c r="I705" s="12">
        <f>'Прил.5'!I590</f>
        <v>362.8</v>
      </c>
      <c r="J705" s="110">
        <f t="shared" si="52"/>
        <v>100</v>
      </c>
      <c r="K705" s="18"/>
    </row>
    <row r="706" spans="1:11" ht="46.5">
      <c r="A706" s="20" t="s">
        <v>339</v>
      </c>
      <c r="B706" s="11" t="s">
        <v>38</v>
      </c>
      <c r="C706" s="11" t="s">
        <v>203</v>
      </c>
      <c r="D706" s="11" t="s">
        <v>59</v>
      </c>
      <c r="E706" s="11" t="s">
        <v>340</v>
      </c>
      <c r="F706" s="187"/>
      <c r="G706" s="188"/>
      <c r="H706" s="12">
        <f>H707</f>
        <v>559.6</v>
      </c>
      <c r="I706" s="12">
        <f>I707</f>
        <v>559.5</v>
      </c>
      <c r="J706" s="110">
        <f t="shared" si="52"/>
        <v>99.98213009292351</v>
      </c>
      <c r="K706" s="18"/>
    </row>
    <row r="707" spans="1:11" ht="46.5">
      <c r="A707" s="20" t="s">
        <v>33</v>
      </c>
      <c r="B707" s="11" t="s">
        <v>38</v>
      </c>
      <c r="C707" s="11" t="s">
        <v>203</v>
      </c>
      <c r="D707" s="11" t="s">
        <v>59</v>
      </c>
      <c r="E707" s="11" t="s">
        <v>340</v>
      </c>
      <c r="F707" s="187" t="s">
        <v>34</v>
      </c>
      <c r="G707" s="188"/>
      <c r="H707" s="12">
        <f>H708</f>
        <v>559.6</v>
      </c>
      <c r="I707" s="12">
        <f>I708</f>
        <v>559.5</v>
      </c>
      <c r="J707" s="110">
        <f t="shared" si="52"/>
        <v>99.98213009292351</v>
      </c>
      <c r="K707" s="18"/>
    </row>
    <row r="708" spans="1:11" ht="15">
      <c r="A708" s="20" t="s">
        <v>35</v>
      </c>
      <c r="B708" s="11" t="s">
        <v>38</v>
      </c>
      <c r="C708" s="11" t="s">
        <v>203</v>
      </c>
      <c r="D708" s="11" t="s">
        <v>59</v>
      </c>
      <c r="E708" s="11" t="s">
        <v>340</v>
      </c>
      <c r="F708" s="187" t="s">
        <v>36</v>
      </c>
      <c r="G708" s="188"/>
      <c r="H708" s="12">
        <f>'Прил.5'!H600</f>
        <v>559.6</v>
      </c>
      <c r="I708" s="12">
        <f>'Прил.5'!I600</f>
        <v>559.5</v>
      </c>
      <c r="J708" s="110">
        <f t="shared" si="52"/>
        <v>99.98213009292351</v>
      </c>
      <c r="K708" s="18"/>
    </row>
    <row r="709" spans="1:11" ht="62.25">
      <c r="A709" s="20" t="s">
        <v>341</v>
      </c>
      <c r="B709" s="11" t="s">
        <v>38</v>
      </c>
      <c r="C709" s="11" t="s">
        <v>203</v>
      </c>
      <c r="D709" s="11" t="s">
        <v>59</v>
      </c>
      <c r="E709" s="11" t="s">
        <v>342</v>
      </c>
      <c r="F709" s="187"/>
      <c r="G709" s="188"/>
      <c r="H709" s="12">
        <f aca="true" t="shared" si="55" ref="H709:I711">H710</f>
        <v>3594.3</v>
      </c>
      <c r="I709" s="12">
        <f t="shared" si="55"/>
        <v>2240</v>
      </c>
      <c r="J709" s="110">
        <f t="shared" si="52"/>
        <v>62.320896975767184</v>
      </c>
      <c r="K709" s="18"/>
    </row>
    <row r="710" spans="1:11" ht="62.25">
      <c r="A710" s="20" t="s">
        <v>343</v>
      </c>
      <c r="B710" s="11" t="s">
        <v>38</v>
      </c>
      <c r="C710" s="11" t="s">
        <v>203</v>
      </c>
      <c r="D710" s="11" t="s">
        <v>59</v>
      </c>
      <c r="E710" s="11" t="s">
        <v>344</v>
      </c>
      <c r="F710" s="187"/>
      <c r="G710" s="188"/>
      <c r="H710" s="12">
        <f t="shared" si="55"/>
        <v>3594.3</v>
      </c>
      <c r="I710" s="12">
        <f t="shared" si="55"/>
        <v>2240</v>
      </c>
      <c r="J710" s="110">
        <f t="shared" si="52"/>
        <v>62.320896975767184</v>
      </c>
      <c r="K710" s="18"/>
    </row>
    <row r="711" spans="1:11" ht="46.5">
      <c r="A711" s="20" t="s">
        <v>33</v>
      </c>
      <c r="B711" s="11" t="s">
        <v>38</v>
      </c>
      <c r="C711" s="11" t="s">
        <v>203</v>
      </c>
      <c r="D711" s="11" t="s">
        <v>59</v>
      </c>
      <c r="E711" s="11" t="s">
        <v>344</v>
      </c>
      <c r="F711" s="187" t="s">
        <v>34</v>
      </c>
      <c r="G711" s="188"/>
      <c r="H711" s="12">
        <f t="shared" si="55"/>
        <v>3594.3</v>
      </c>
      <c r="I711" s="12">
        <f t="shared" si="55"/>
        <v>2240</v>
      </c>
      <c r="J711" s="110">
        <f t="shared" si="52"/>
        <v>62.320896975767184</v>
      </c>
      <c r="K711" s="18"/>
    </row>
    <row r="712" spans="1:11" ht="15">
      <c r="A712" s="20" t="s">
        <v>35</v>
      </c>
      <c r="B712" s="11" t="s">
        <v>38</v>
      </c>
      <c r="C712" s="11" t="s">
        <v>203</v>
      </c>
      <c r="D712" s="11" t="s">
        <v>59</v>
      </c>
      <c r="E712" s="11" t="s">
        <v>344</v>
      </c>
      <c r="F712" s="187" t="s">
        <v>36</v>
      </c>
      <c r="G712" s="188"/>
      <c r="H712" s="12">
        <f>'Прил.5'!H607</f>
        <v>3594.3</v>
      </c>
      <c r="I712" s="12">
        <f>'Прил.5'!I607</f>
        <v>2240</v>
      </c>
      <c r="J712" s="110">
        <f t="shared" si="52"/>
        <v>62.320896975767184</v>
      </c>
      <c r="K712" s="18"/>
    </row>
    <row r="713" spans="1:11" ht="30.75">
      <c r="A713" s="20" t="s">
        <v>538</v>
      </c>
      <c r="B713" s="11" t="s">
        <v>38</v>
      </c>
      <c r="C713" s="11" t="s">
        <v>203</v>
      </c>
      <c r="D713" s="11" t="s">
        <v>59</v>
      </c>
      <c r="E713" s="11" t="s">
        <v>539</v>
      </c>
      <c r="F713" s="187"/>
      <c r="G713" s="188"/>
      <c r="H713" s="12">
        <f aca="true" t="shared" si="56" ref="H713:I715">H714</f>
        <v>136.6</v>
      </c>
      <c r="I713" s="12">
        <f t="shared" si="56"/>
        <v>136.6</v>
      </c>
      <c r="J713" s="110">
        <f t="shared" si="52"/>
        <v>100</v>
      </c>
      <c r="K713" s="18"/>
    </row>
    <row r="714" spans="1:11" ht="30.75">
      <c r="A714" s="20" t="s">
        <v>540</v>
      </c>
      <c r="B714" s="11" t="s">
        <v>38</v>
      </c>
      <c r="C714" s="11" t="s">
        <v>203</v>
      </c>
      <c r="D714" s="11" t="s">
        <v>59</v>
      </c>
      <c r="E714" s="11" t="s">
        <v>541</v>
      </c>
      <c r="F714" s="187"/>
      <c r="G714" s="188"/>
      <c r="H714" s="12">
        <f t="shared" si="56"/>
        <v>136.6</v>
      </c>
      <c r="I714" s="12">
        <f t="shared" si="56"/>
        <v>136.6</v>
      </c>
      <c r="J714" s="110">
        <f aca="true" t="shared" si="57" ref="J714:J777">I714/H714*100</f>
        <v>100</v>
      </c>
      <c r="K714" s="18"/>
    </row>
    <row r="715" spans="1:11" ht="46.5">
      <c r="A715" s="20" t="s">
        <v>33</v>
      </c>
      <c r="B715" s="11" t="s">
        <v>38</v>
      </c>
      <c r="C715" s="11" t="s">
        <v>203</v>
      </c>
      <c r="D715" s="11" t="s">
        <v>59</v>
      </c>
      <c r="E715" s="11" t="s">
        <v>541</v>
      </c>
      <c r="F715" s="187" t="s">
        <v>34</v>
      </c>
      <c r="G715" s="188"/>
      <c r="H715" s="12">
        <f t="shared" si="56"/>
        <v>136.6</v>
      </c>
      <c r="I715" s="12">
        <f t="shared" si="56"/>
        <v>136.6</v>
      </c>
      <c r="J715" s="110">
        <f t="shared" si="57"/>
        <v>100</v>
      </c>
      <c r="K715" s="18"/>
    </row>
    <row r="716" spans="1:11" ht="15">
      <c r="A716" s="20" t="s">
        <v>35</v>
      </c>
      <c r="B716" s="11" t="s">
        <v>38</v>
      </c>
      <c r="C716" s="11" t="s">
        <v>203</v>
      </c>
      <c r="D716" s="11" t="s">
        <v>59</v>
      </c>
      <c r="E716" s="11" t="s">
        <v>541</v>
      </c>
      <c r="F716" s="187" t="s">
        <v>36</v>
      </c>
      <c r="G716" s="188"/>
      <c r="H716" s="12">
        <v>136.6</v>
      </c>
      <c r="I716" s="12">
        <v>136.6</v>
      </c>
      <c r="J716" s="110">
        <f t="shared" si="57"/>
        <v>100</v>
      </c>
      <c r="K716" s="18"/>
    </row>
    <row r="717" spans="1:11" ht="62.25">
      <c r="A717" s="19" t="s">
        <v>23</v>
      </c>
      <c r="B717" s="8" t="s">
        <v>24</v>
      </c>
      <c r="C717" s="8"/>
      <c r="D717" s="8"/>
      <c r="E717" s="8"/>
      <c r="F717" s="189"/>
      <c r="G717" s="190"/>
      <c r="H717" s="9">
        <f>H718+H733+H757+H865+H883</f>
        <v>229106.69999999998</v>
      </c>
      <c r="I717" s="9">
        <f>I718+I733+I757+I865+I883</f>
        <v>224461.8</v>
      </c>
      <c r="J717" s="110">
        <f t="shared" si="57"/>
        <v>97.97260403122213</v>
      </c>
      <c r="K717" s="18"/>
    </row>
    <row r="718" spans="1:14" s="115" customFormat="1" ht="21" customHeight="1">
      <c r="A718" s="19" t="s">
        <v>105</v>
      </c>
      <c r="B718" s="8" t="s">
        <v>24</v>
      </c>
      <c r="C718" s="8" t="s">
        <v>32</v>
      </c>
      <c r="D718" s="10" t="s">
        <v>583</v>
      </c>
      <c r="E718" s="8"/>
      <c r="F718" s="189"/>
      <c r="G718" s="190"/>
      <c r="H718" s="9">
        <f>H719+H728</f>
        <v>399.59999999999997</v>
      </c>
      <c r="I718" s="9">
        <f>I719+I728</f>
        <v>399.1</v>
      </c>
      <c r="J718" s="29">
        <f t="shared" si="57"/>
        <v>99.87487487487489</v>
      </c>
      <c r="K718" s="113"/>
      <c r="L718" s="114"/>
      <c r="M718" s="114"/>
      <c r="N718" s="114"/>
    </row>
    <row r="719" spans="1:11" ht="78">
      <c r="A719" s="20" t="s">
        <v>386</v>
      </c>
      <c r="B719" s="11" t="s">
        <v>24</v>
      </c>
      <c r="C719" s="11" t="s">
        <v>32</v>
      </c>
      <c r="D719" s="11" t="s">
        <v>16</v>
      </c>
      <c r="E719" s="11"/>
      <c r="F719" s="187"/>
      <c r="G719" s="188"/>
      <c r="H719" s="12">
        <f aca="true" t="shared" si="58" ref="H719:I721">H720</f>
        <v>245.89999999999998</v>
      </c>
      <c r="I719" s="12">
        <f t="shared" si="58"/>
        <v>245.4</v>
      </c>
      <c r="J719" s="110">
        <f t="shared" si="57"/>
        <v>99.79666531110209</v>
      </c>
      <c r="K719" s="18"/>
    </row>
    <row r="720" spans="1:11" ht="62.25">
      <c r="A720" s="20" t="s">
        <v>380</v>
      </c>
      <c r="B720" s="11" t="s">
        <v>24</v>
      </c>
      <c r="C720" s="11" t="s">
        <v>32</v>
      </c>
      <c r="D720" s="11" t="s">
        <v>16</v>
      </c>
      <c r="E720" s="11" t="s">
        <v>381</v>
      </c>
      <c r="F720" s="187"/>
      <c r="G720" s="188"/>
      <c r="H720" s="12">
        <f t="shared" si="58"/>
        <v>245.89999999999998</v>
      </c>
      <c r="I720" s="12">
        <f t="shared" si="58"/>
        <v>245.4</v>
      </c>
      <c r="J720" s="110">
        <f t="shared" si="57"/>
        <v>99.79666531110209</v>
      </c>
      <c r="K720" s="18"/>
    </row>
    <row r="721" spans="1:11" ht="15">
      <c r="A721" s="20" t="s">
        <v>398</v>
      </c>
      <c r="B721" s="11" t="s">
        <v>24</v>
      </c>
      <c r="C721" s="11" t="s">
        <v>32</v>
      </c>
      <c r="D721" s="11" t="s">
        <v>16</v>
      </c>
      <c r="E721" s="11" t="s">
        <v>399</v>
      </c>
      <c r="F721" s="187"/>
      <c r="G721" s="188"/>
      <c r="H721" s="12">
        <f t="shared" si="58"/>
        <v>245.89999999999998</v>
      </c>
      <c r="I721" s="12">
        <f t="shared" si="58"/>
        <v>245.4</v>
      </c>
      <c r="J721" s="110">
        <f t="shared" si="57"/>
        <v>99.79666531110209</v>
      </c>
      <c r="K721" s="18"/>
    </row>
    <row r="722" spans="1:11" ht="30.75">
      <c r="A722" s="20" t="s">
        <v>392</v>
      </c>
      <c r="B722" s="11" t="s">
        <v>24</v>
      </c>
      <c r="C722" s="11" t="s">
        <v>32</v>
      </c>
      <c r="D722" s="11" t="s">
        <v>16</v>
      </c>
      <c r="E722" s="11" t="s">
        <v>401</v>
      </c>
      <c r="F722" s="187"/>
      <c r="G722" s="188"/>
      <c r="H722" s="12">
        <f>H723+H725</f>
        <v>245.89999999999998</v>
      </c>
      <c r="I722" s="12">
        <f>I723+I725</f>
        <v>245.4</v>
      </c>
      <c r="J722" s="110">
        <f t="shared" si="57"/>
        <v>99.79666531110209</v>
      </c>
      <c r="K722" s="18"/>
    </row>
    <row r="723" spans="1:11" ht="46.5">
      <c r="A723" s="20" t="s">
        <v>19</v>
      </c>
      <c r="B723" s="11" t="s">
        <v>24</v>
      </c>
      <c r="C723" s="11" t="s">
        <v>32</v>
      </c>
      <c r="D723" s="11" t="s">
        <v>16</v>
      </c>
      <c r="E723" s="11" t="s">
        <v>401</v>
      </c>
      <c r="F723" s="187" t="s">
        <v>20</v>
      </c>
      <c r="G723" s="188"/>
      <c r="H723" s="12">
        <f>H724</f>
        <v>112</v>
      </c>
      <c r="I723" s="12">
        <f>I724</f>
        <v>112</v>
      </c>
      <c r="J723" s="110">
        <f t="shared" si="57"/>
        <v>100</v>
      </c>
      <c r="K723" s="18"/>
    </row>
    <row r="724" spans="1:11" ht="46.5">
      <c r="A724" s="20" t="s">
        <v>21</v>
      </c>
      <c r="B724" s="11" t="s">
        <v>24</v>
      </c>
      <c r="C724" s="11" t="s">
        <v>32</v>
      </c>
      <c r="D724" s="11" t="s">
        <v>16</v>
      </c>
      <c r="E724" s="11" t="s">
        <v>401</v>
      </c>
      <c r="F724" s="187" t="s">
        <v>22</v>
      </c>
      <c r="G724" s="188"/>
      <c r="H724" s="12">
        <v>112</v>
      </c>
      <c r="I724" s="12">
        <v>112</v>
      </c>
      <c r="J724" s="110">
        <f t="shared" si="57"/>
        <v>100</v>
      </c>
      <c r="K724" s="18"/>
    </row>
    <row r="725" spans="1:11" ht="15">
      <c r="A725" s="20" t="s">
        <v>78</v>
      </c>
      <c r="B725" s="11" t="s">
        <v>24</v>
      </c>
      <c r="C725" s="11" t="s">
        <v>32</v>
      </c>
      <c r="D725" s="11" t="s">
        <v>16</v>
      </c>
      <c r="E725" s="11" t="s">
        <v>401</v>
      </c>
      <c r="F725" s="187" t="s">
        <v>79</v>
      </c>
      <c r="G725" s="188"/>
      <c r="H725" s="12">
        <f>H726+H727</f>
        <v>133.89999999999998</v>
      </c>
      <c r="I725" s="12">
        <f>I726+I727</f>
        <v>133.4</v>
      </c>
      <c r="J725" s="110">
        <f t="shared" si="57"/>
        <v>99.6265870052278</v>
      </c>
      <c r="K725" s="18"/>
    </row>
    <row r="726" spans="1:11" ht="15">
      <c r="A726" s="20" t="s">
        <v>402</v>
      </c>
      <c r="B726" s="11" t="s">
        <v>24</v>
      </c>
      <c r="C726" s="11" t="s">
        <v>32</v>
      </c>
      <c r="D726" s="11" t="s">
        <v>16</v>
      </c>
      <c r="E726" s="11" t="s">
        <v>401</v>
      </c>
      <c r="F726" s="187" t="s">
        <v>403</v>
      </c>
      <c r="G726" s="188"/>
      <c r="H726" s="12">
        <v>4.2</v>
      </c>
      <c r="I726" s="12">
        <v>4.1</v>
      </c>
      <c r="J726" s="110">
        <f t="shared" si="57"/>
        <v>97.6190476190476</v>
      </c>
      <c r="K726" s="18"/>
    </row>
    <row r="727" spans="1:11" ht="15">
      <c r="A727" s="20" t="s">
        <v>80</v>
      </c>
      <c r="B727" s="11" t="s">
        <v>24</v>
      </c>
      <c r="C727" s="11" t="s">
        <v>32</v>
      </c>
      <c r="D727" s="11" t="s">
        <v>16</v>
      </c>
      <c r="E727" s="11" t="s">
        <v>401</v>
      </c>
      <c r="F727" s="187" t="s">
        <v>81</v>
      </c>
      <c r="G727" s="188"/>
      <c r="H727" s="12">
        <v>129.7</v>
      </c>
      <c r="I727" s="12">
        <v>129.3</v>
      </c>
      <c r="J727" s="110">
        <f t="shared" si="57"/>
        <v>99.6915959907479</v>
      </c>
      <c r="K727" s="18"/>
    </row>
    <row r="728" spans="1:11" ht="15">
      <c r="A728" s="20" t="s">
        <v>106</v>
      </c>
      <c r="B728" s="11" t="s">
        <v>24</v>
      </c>
      <c r="C728" s="11" t="s">
        <v>32</v>
      </c>
      <c r="D728" s="11" t="s">
        <v>107</v>
      </c>
      <c r="E728" s="11"/>
      <c r="F728" s="187"/>
      <c r="G728" s="188"/>
      <c r="H728" s="12">
        <f aca="true" t="shared" si="59" ref="H728:I731">H729</f>
        <v>153.7</v>
      </c>
      <c r="I728" s="12">
        <f t="shared" si="59"/>
        <v>153.7</v>
      </c>
      <c r="J728" s="110">
        <f t="shared" si="57"/>
        <v>100</v>
      </c>
      <c r="K728" s="18"/>
    </row>
    <row r="729" spans="1:11" ht="46.5">
      <c r="A729" s="20" t="s">
        <v>485</v>
      </c>
      <c r="B729" s="11" t="s">
        <v>24</v>
      </c>
      <c r="C729" s="11" t="s">
        <v>32</v>
      </c>
      <c r="D729" s="11" t="s">
        <v>107</v>
      </c>
      <c r="E729" s="11" t="s">
        <v>486</v>
      </c>
      <c r="F729" s="187"/>
      <c r="G729" s="188"/>
      <c r="H729" s="12">
        <f t="shared" si="59"/>
        <v>153.7</v>
      </c>
      <c r="I729" s="12">
        <f t="shared" si="59"/>
        <v>153.7</v>
      </c>
      <c r="J729" s="110">
        <f t="shared" si="57"/>
        <v>100</v>
      </c>
      <c r="K729" s="18"/>
    </row>
    <row r="730" spans="1:11" ht="62.25">
      <c r="A730" s="20" t="s">
        <v>489</v>
      </c>
      <c r="B730" s="11" t="s">
        <v>24</v>
      </c>
      <c r="C730" s="11" t="s">
        <v>32</v>
      </c>
      <c r="D730" s="11" t="s">
        <v>107</v>
      </c>
      <c r="E730" s="11" t="s">
        <v>490</v>
      </c>
      <c r="F730" s="187"/>
      <c r="G730" s="188"/>
      <c r="H730" s="12">
        <f t="shared" si="59"/>
        <v>153.7</v>
      </c>
      <c r="I730" s="12">
        <f t="shared" si="59"/>
        <v>153.7</v>
      </c>
      <c r="J730" s="110">
        <f t="shared" si="57"/>
        <v>100</v>
      </c>
      <c r="K730" s="18"/>
    </row>
    <row r="731" spans="1:11" ht="46.5">
      <c r="A731" s="20" t="s">
        <v>19</v>
      </c>
      <c r="B731" s="11" t="s">
        <v>24</v>
      </c>
      <c r="C731" s="11" t="s">
        <v>32</v>
      </c>
      <c r="D731" s="11" t="s">
        <v>107</v>
      </c>
      <c r="E731" s="11" t="s">
        <v>490</v>
      </c>
      <c r="F731" s="187" t="s">
        <v>20</v>
      </c>
      <c r="G731" s="188"/>
      <c r="H731" s="12">
        <f t="shared" si="59"/>
        <v>153.7</v>
      </c>
      <c r="I731" s="12">
        <f t="shared" si="59"/>
        <v>153.7</v>
      </c>
      <c r="J731" s="110">
        <f t="shared" si="57"/>
        <v>100</v>
      </c>
      <c r="K731" s="18"/>
    </row>
    <row r="732" spans="1:11" ht="46.5">
      <c r="A732" s="20" t="s">
        <v>21</v>
      </c>
      <c r="B732" s="11" t="s">
        <v>24</v>
      </c>
      <c r="C732" s="11" t="s">
        <v>32</v>
      </c>
      <c r="D732" s="11" t="s">
        <v>107</v>
      </c>
      <c r="E732" s="11" t="s">
        <v>490</v>
      </c>
      <c r="F732" s="187" t="s">
        <v>22</v>
      </c>
      <c r="G732" s="188"/>
      <c r="H732" s="12">
        <v>153.7</v>
      </c>
      <c r="I732" s="12">
        <v>153.7</v>
      </c>
      <c r="J732" s="110">
        <f t="shared" si="57"/>
        <v>100</v>
      </c>
      <c r="K732" s="18"/>
    </row>
    <row r="733" spans="1:14" s="115" customFormat="1" ht="15">
      <c r="A733" s="19" t="s">
        <v>15</v>
      </c>
      <c r="B733" s="8" t="s">
        <v>24</v>
      </c>
      <c r="C733" s="8" t="s">
        <v>16</v>
      </c>
      <c r="D733" s="10" t="s">
        <v>583</v>
      </c>
      <c r="E733" s="8"/>
      <c r="F733" s="189"/>
      <c r="G733" s="190"/>
      <c r="H733" s="9">
        <f>H734+H742</f>
        <v>9700.6</v>
      </c>
      <c r="I733" s="9">
        <f>I734+I742</f>
        <v>9700</v>
      </c>
      <c r="J733" s="29">
        <f t="shared" si="57"/>
        <v>99.99381481557842</v>
      </c>
      <c r="K733" s="113"/>
      <c r="L733" s="114"/>
      <c r="M733" s="114"/>
      <c r="N733" s="114"/>
    </row>
    <row r="734" spans="1:11" ht="15">
      <c r="A734" s="20" t="s">
        <v>542</v>
      </c>
      <c r="B734" s="11" t="s">
        <v>24</v>
      </c>
      <c r="C734" s="11" t="s">
        <v>16</v>
      </c>
      <c r="D734" s="11" t="s">
        <v>57</v>
      </c>
      <c r="E734" s="11"/>
      <c r="F734" s="187"/>
      <c r="G734" s="188"/>
      <c r="H734" s="12">
        <f>H735</f>
        <v>258.6</v>
      </c>
      <c r="I734" s="12">
        <f>I735</f>
        <v>258</v>
      </c>
      <c r="J734" s="110">
        <f t="shared" si="57"/>
        <v>99.76798143851508</v>
      </c>
      <c r="K734" s="18"/>
    </row>
    <row r="735" spans="1:11" ht="15">
      <c r="A735" s="20" t="s">
        <v>543</v>
      </c>
      <c r="B735" s="11" t="s">
        <v>24</v>
      </c>
      <c r="C735" s="11" t="s">
        <v>16</v>
      </c>
      <c r="D735" s="11" t="s">
        <v>57</v>
      </c>
      <c r="E735" s="11" t="s">
        <v>544</v>
      </c>
      <c r="F735" s="187"/>
      <c r="G735" s="188"/>
      <c r="H735" s="12">
        <f>H736</f>
        <v>258.6</v>
      </c>
      <c r="I735" s="12">
        <f>I736</f>
        <v>258</v>
      </c>
      <c r="J735" s="110">
        <f t="shared" si="57"/>
        <v>99.76798143851508</v>
      </c>
      <c r="K735" s="18"/>
    </row>
    <row r="736" spans="1:11" ht="30.75">
      <c r="A736" s="20" t="s">
        <v>545</v>
      </c>
      <c r="B736" s="11" t="s">
        <v>24</v>
      </c>
      <c r="C736" s="11" t="s">
        <v>16</v>
      </c>
      <c r="D736" s="11" t="s">
        <v>57</v>
      </c>
      <c r="E736" s="11" t="s">
        <v>546</v>
      </c>
      <c r="F736" s="187"/>
      <c r="G736" s="188"/>
      <c r="H736" s="12">
        <f>H737+H739</f>
        <v>258.6</v>
      </c>
      <c r="I736" s="12">
        <f>I737+I739</f>
        <v>258</v>
      </c>
      <c r="J736" s="110">
        <f t="shared" si="57"/>
        <v>99.76798143851508</v>
      </c>
      <c r="K736" s="18"/>
    </row>
    <row r="737" spans="1:11" ht="46.5">
      <c r="A737" s="20" t="s">
        <v>19</v>
      </c>
      <c r="B737" s="11" t="s">
        <v>24</v>
      </c>
      <c r="C737" s="11" t="s">
        <v>16</v>
      </c>
      <c r="D737" s="11" t="s">
        <v>57</v>
      </c>
      <c r="E737" s="11" t="s">
        <v>546</v>
      </c>
      <c r="F737" s="187" t="s">
        <v>20</v>
      </c>
      <c r="G737" s="188"/>
      <c r="H737" s="12">
        <f>H738</f>
        <v>8.6</v>
      </c>
      <c r="I737" s="12">
        <f>I738</f>
        <v>8.1</v>
      </c>
      <c r="J737" s="110">
        <f t="shared" si="57"/>
        <v>94.18604651162791</v>
      </c>
      <c r="K737" s="18"/>
    </row>
    <row r="738" spans="1:11" ht="46.5">
      <c r="A738" s="20" t="s">
        <v>21</v>
      </c>
      <c r="B738" s="11" t="s">
        <v>24</v>
      </c>
      <c r="C738" s="11" t="s">
        <v>16</v>
      </c>
      <c r="D738" s="11" t="s">
        <v>57</v>
      </c>
      <c r="E738" s="11" t="s">
        <v>546</v>
      </c>
      <c r="F738" s="187" t="s">
        <v>22</v>
      </c>
      <c r="G738" s="188"/>
      <c r="H738" s="12">
        <v>8.6</v>
      </c>
      <c r="I738" s="12">
        <v>8.1</v>
      </c>
      <c r="J738" s="110">
        <f t="shared" si="57"/>
        <v>94.18604651162791</v>
      </c>
      <c r="K738" s="18"/>
    </row>
    <row r="739" spans="1:11" ht="15">
      <c r="A739" s="20" t="s">
        <v>78</v>
      </c>
      <c r="B739" s="11" t="s">
        <v>24</v>
      </c>
      <c r="C739" s="11" t="s">
        <v>16</v>
      </c>
      <c r="D739" s="11" t="s">
        <v>57</v>
      </c>
      <c r="E739" s="11" t="s">
        <v>546</v>
      </c>
      <c r="F739" s="187" t="s">
        <v>79</v>
      </c>
      <c r="G739" s="188"/>
      <c r="H739" s="12">
        <f>H740+H741</f>
        <v>250</v>
      </c>
      <c r="I739" s="12">
        <f>I740+I741</f>
        <v>249.9</v>
      </c>
      <c r="J739" s="110">
        <f t="shared" si="57"/>
        <v>99.96000000000001</v>
      </c>
      <c r="K739" s="18"/>
    </row>
    <row r="740" spans="1:11" ht="15">
      <c r="A740" s="20" t="s">
        <v>402</v>
      </c>
      <c r="B740" s="11" t="s">
        <v>24</v>
      </c>
      <c r="C740" s="11" t="s">
        <v>16</v>
      </c>
      <c r="D740" s="11" t="s">
        <v>57</v>
      </c>
      <c r="E740" s="11" t="s">
        <v>546</v>
      </c>
      <c r="F740" s="187" t="s">
        <v>403</v>
      </c>
      <c r="G740" s="188"/>
      <c r="H740" s="12">
        <v>249.9</v>
      </c>
      <c r="I740" s="12">
        <v>249.8</v>
      </c>
      <c r="J740" s="110">
        <f t="shared" si="57"/>
        <v>99.95998399359745</v>
      </c>
      <c r="K740" s="18"/>
    </row>
    <row r="741" spans="1:11" ht="15">
      <c r="A741" s="20" t="s">
        <v>80</v>
      </c>
      <c r="B741" s="11" t="s">
        <v>24</v>
      </c>
      <c r="C741" s="11" t="s">
        <v>16</v>
      </c>
      <c r="D741" s="11" t="s">
        <v>57</v>
      </c>
      <c r="E741" s="11" t="s">
        <v>546</v>
      </c>
      <c r="F741" s="187" t="s">
        <v>81</v>
      </c>
      <c r="G741" s="188"/>
      <c r="H741" s="12">
        <v>0.1</v>
      </c>
      <c r="I741" s="12">
        <v>0.1</v>
      </c>
      <c r="J741" s="110">
        <f t="shared" si="57"/>
        <v>100</v>
      </c>
      <c r="K741" s="18"/>
    </row>
    <row r="742" spans="1:11" ht="15">
      <c r="A742" s="20" t="s">
        <v>17</v>
      </c>
      <c r="B742" s="11" t="s">
        <v>24</v>
      </c>
      <c r="C742" s="11" t="s">
        <v>16</v>
      </c>
      <c r="D742" s="11" t="s">
        <v>18</v>
      </c>
      <c r="E742" s="11"/>
      <c r="F742" s="187"/>
      <c r="G742" s="188"/>
      <c r="H742" s="12">
        <f>H743+H748+H753</f>
        <v>9442</v>
      </c>
      <c r="I742" s="12">
        <f>I743+I748+I753</f>
        <v>9442</v>
      </c>
      <c r="J742" s="110">
        <f t="shared" si="57"/>
        <v>100</v>
      </c>
      <c r="K742" s="18"/>
    </row>
    <row r="743" spans="1:11" ht="46.5">
      <c r="A743" s="20" t="s">
        <v>9</v>
      </c>
      <c r="B743" s="11" t="s">
        <v>24</v>
      </c>
      <c r="C743" s="11" t="s">
        <v>16</v>
      </c>
      <c r="D743" s="11" t="s">
        <v>18</v>
      </c>
      <c r="E743" s="11" t="s">
        <v>10</v>
      </c>
      <c r="F743" s="187"/>
      <c r="G743" s="188"/>
      <c r="H743" s="12">
        <f aca="true" t="shared" si="60" ref="H743:I746">H744</f>
        <v>500</v>
      </c>
      <c r="I743" s="12">
        <f t="shared" si="60"/>
        <v>500</v>
      </c>
      <c r="J743" s="110">
        <f t="shared" si="57"/>
        <v>100</v>
      </c>
      <c r="K743" s="18"/>
    </row>
    <row r="744" spans="1:11" ht="30.75">
      <c r="A744" s="20" t="s">
        <v>11</v>
      </c>
      <c r="B744" s="11" t="s">
        <v>24</v>
      </c>
      <c r="C744" s="11" t="s">
        <v>16</v>
      </c>
      <c r="D744" s="11" t="s">
        <v>18</v>
      </c>
      <c r="E744" s="11" t="s">
        <v>12</v>
      </c>
      <c r="F744" s="187"/>
      <c r="G744" s="188"/>
      <c r="H744" s="12">
        <f t="shared" si="60"/>
        <v>500</v>
      </c>
      <c r="I744" s="12">
        <f t="shared" si="60"/>
        <v>500</v>
      </c>
      <c r="J744" s="110">
        <f t="shared" si="57"/>
        <v>100</v>
      </c>
      <c r="K744" s="18"/>
    </row>
    <row r="745" spans="1:11" ht="78">
      <c r="A745" s="20" t="s">
        <v>13</v>
      </c>
      <c r="B745" s="11" t="s">
        <v>24</v>
      </c>
      <c r="C745" s="11" t="s">
        <v>16</v>
      </c>
      <c r="D745" s="11" t="s">
        <v>18</v>
      </c>
      <c r="E745" s="11" t="s">
        <v>14</v>
      </c>
      <c r="F745" s="187"/>
      <c r="G745" s="188"/>
      <c r="H745" s="12">
        <f t="shared" si="60"/>
        <v>500</v>
      </c>
      <c r="I745" s="12">
        <f t="shared" si="60"/>
        <v>500</v>
      </c>
      <c r="J745" s="110">
        <f t="shared" si="57"/>
        <v>100</v>
      </c>
      <c r="K745" s="18"/>
    </row>
    <row r="746" spans="1:11" ht="46.5">
      <c r="A746" s="20" t="s">
        <v>19</v>
      </c>
      <c r="B746" s="11" t="s">
        <v>24</v>
      </c>
      <c r="C746" s="11" t="s">
        <v>16</v>
      </c>
      <c r="D746" s="11" t="s">
        <v>18</v>
      </c>
      <c r="E746" s="11" t="s">
        <v>14</v>
      </c>
      <c r="F746" s="187" t="s">
        <v>20</v>
      </c>
      <c r="G746" s="188"/>
      <c r="H746" s="12">
        <f t="shared" si="60"/>
        <v>500</v>
      </c>
      <c r="I746" s="12">
        <f t="shared" si="60"/>
        <v>500</v>
      </c>
      <c r="J746" s="110">
        <f t="shared" si="57"/>
        <v>100</v>
      </c>
      <c r="K746" s="18"/>
    </row>
    <row r="747" spans="1:11" ht="46.5">
      <c r="A747" s="20" t="s">
        <v>21</v>
      </c>
      <c r="B747" s="11" t="s">
        <v>24</v>
      </c>
      <c r="C747" s="11" t="s">
        <v>16</v>
      </c>
      <c r="D747" s="11" t="s">
        <v>18</v>
      </c>
      <c r="E747" s="11" t="s">
        <v>14</v>
      </c>
      <c r="F747" s="187" t="s">
        <v>22</v>
      </c>
      <c r="G747" s="188"/>
      <c r="H747" s="12">
        <v>500</v>
      </c>
      <c r="I747" s="12">
        <v>500</v>
      </c>
      <c r="J747" s="110">
        <f t="shared" si="57"/>
        <v>100</v>
      </c>
      <c r="K747" s="18"/>
    </row>
    <row r="748" spans="1:11" ht="46.5">
      <c r="A748" s="20" t="s">
        <v>186</v>
      </c>
      <c r="B748" s="11" t="s">
        <v>24</v>
      </c>
      <c r="C748" s="11" t="s">
        <v>16</v>
      </c>
      <c r="D748" s="11" t="s">
        <v>18</v>
      </c>
      <c r="E748" s="11" t="s">
        <v>187</v>
      </c>
      <c r="F748" s="187"/>
      <c r="G748" s="188"/>
      <c r="H748" s="12">
        <f aca="true" t="shared" si="61" ref="H748:I751">H749</f>
        <v>5260.7</v>
      </c>
      <c r="I748" s="12">
        <f t="shared" si="61"/>
        <v>5260.7</v>
      </c>
      <c r="J748" s="110">
        <f t="shared" si="57"/>
        <v>100</v>
      </c>
      <c r="K748" s="18"/>
    </row>
    <row r="749" spans="1:11" ht="46.5">
      <c r="A749" s="20" t="s">
        <v>188</v>
      </c>
      <c r="B749" s="11" t="s">
        <v>24</v>
      </c>
      <c r="C749" s="11" t="s">
        <v>16</v>
      </c>
      <c r="D749" s="11" t="s">
        <v>18</v>
      </c>
      <c r="E749" s="11" t="s">
        <v>189</v>
      </c>
      <c r="F749" s="187"/>
      <c r="G749" s="188"/>
      <c r="H749" s="12">
        <f t="shared" si="61"/>
        <v>5260.7</v>
      </c>
      <c r="I749" s="12">
        <f t="shared" si="61"/>
        <v>5260.7</v>
      </c>
      <c r="J749" s="110">
        <f t="shared" si="57"/>
        <v>100</v>
      </c>
      <c r="K749" s="18"/>
    </row>
    <row r="750" spans="1:11" ht="46.5">
      <c r="A750" s="20" t="s">
        <v>190</v>
      </c>
      <c r="B750" s="11" t="s">
        <v>24</v>
      </c>
      <c r="C750" s="11" t="s">
        <v>16</v>
      </c>
      <c r="D750" s="11" t="s">
        <v>18</v>
      </c>
      <c r="E750" s="11" t="s">
        <v>191</v>
      </c>
      <c r="F750" s="187"/>
      <c r="G750" s="188"/>
      <c r="H750" s="12">
        <f t="shared" si="61"/>
        <v>5260.7</v>
      </c>
      <c r="I750" s="12">
        <f t="shared" si="61"/>
        <v>5260.7</v>
      </c>
      <c r="J750" s="110">
        <f t="shared" si="57"/>
        <v>100</v>
      </c>
      <c r="K750" s="18"/>
    </row>
    <row r="751" spans="1:11" ht="46.5">
      <c r="A751" s="20" t="s">
        <v>19</v>
      </c>
      <c r="B751" s="11" t="s">
        <v>24</v>
      </c>
      <c r="C751" s="11" t="s">
        <v>16</v>
      </c>
      <c r="D751" s="11" t="s">
        <v>18</v>
      </c>
      <c r="E751" s="11" t="s">
        <v>191</v>
      </c>
      <c r="F751" s="187" t="s">
        <v>20</v>
      </c>
      <c r="G751" s="188"/>
      <c r="H751" s="12">
        <f t="shared" si="61"/>
        <v>5260.7</v>
      </c>
      <c r="I751" s="12">
        <f t="shared" si="61"/>
        <v>5260.7</v>
      </c>
      <c r="J751" s="110">
        <f t="shared" si="57"/>
        <v>100</v>
      </c>
      <c r="K751" s="18"/>
    </row>
    <row r="752" spans="1:11" ht="46.5">
      <c r="A752" s="20" t="s">
        <v>21</v>
      </c>
      <c r="B752" s="11" t="s">
        <v>24</v>
      </c>
      <c r="C752" s="11" t="s">
        <v>16</v>
      </c>
      <c r="D752" s="11" t="s">
        <v>18</v>
      </c>
      <c r="E752" s="11" t="s">
        <v>191</v>
      </c>
      <c r="F752" s="187" t="s">
        <v>22</v>
      </c>
      <c r="G752" s="188"/>
      <c r="H752" s="12">
        <f>'Прил.5'!H245</f>
        <v>5260.7</v>
      </c>
      <c r="I752" s="12">
        <f>'Прил.5'!I245</f>
        <v>5260.7</v>
      </c>
      <c r="J752" s="110">
        <f t="shared" si="57"/>
        <v>100</v>
      </c>
      <c r="K752" s="18"/>
    </row>
    <row r="753" spans="1:11" ht="30.75">
      <c r="A753" s="20" t="s">
        <v>547</v>
      </c>
      <c r="B753" s="11" t="s">
        <v>24</v>
      </c>
      <c r="C753" s="11" t="s">
        <v>16</v>
      </c>
      <c r="D753" s="11" t="s">
        <v>18</v>
      </c>
      <c r="E753" s="11" t="s">
        <v>548</v>
      </c>
      <c r="F753" s="187"/>
      <c r="G753" s="188"/>
      <c r="H753" s="12">
        <f aca="true" t="shared" si="62" ref="H753:I755">H754</f>
        <v>3681.3</v>
      </c>
      <c r="I753" s="12">
        <f t="shared" si="62"/>
        <v>3681.3</v>
      </c>
      <c r="J753" s="110">
        <f t="shared" si="57"/>
        <v>100</v>
      </c>
      <c r="K753" s="18"/>
    </row>
    <row r="754" spans="1:11" ht="30.75">
      <c r="A754" s="20" t="s">
        <v>549</v>
      </c>
      <c r="B754" s="11" t="s">
        <v>24</v>
      </c>
      <c r="C754" s="11" t="s">
        <v>16</v>
      </c>
      <c r="D754" s="11" t="s">
        <v>18</v>
      </c>
      <c r="E754" s="11" t="s">
        <v>550</v>
      </c>
      <c r="F754" s="187"/>
      <c r="G754" s="188"/>
      <c r="H754" s="12">
        <f t="shared" si="62"/>
        <v>3681.3</v>
      </c>
      <c r="I754" s="12">
        <f t="shared" si="62"/>
        <v>3681.3</v>
      </c>
      <c r="J754" s="110">
        <f t="shared" si="57"/>
        <v>100</v>
      </c>
      <c r="K754" s="18"/>
    </row>
    <row r="755" spans="1:11" ht="46.5">
      <c r="A755" s="20" t="s">
        <v>19</v>
      </c>
      <c r="B755" s="11" t="s">
        <v>24</v>
      </c>
      <c r="C755" s="11" t="s">
        <v>16</v>
      </c>
      <c r="D755" s="11" t="s">
        <v>18</v>
      </c>
      <c r="E755" s="11" t="s">
        <v>550</v>
      </c>
      <c r="F755" s="187" t="s">
        <v>20</v>
      </c>
      <c r="G755" s="188"/>
      <c r="H755" s="12">
        <f t="shared" si="62"/>
        <v>3681.3</v>
      </c>
      <c r="I755" s="12">
        <f t="shared" si="62"/>
        <v>3681.3</v>
      </c>
      <c r="J755" s="110">
        <f t="shared" si="57"/>
        <v>100</v>
      </c>
      <c r="K755" s="18"/>
    </row>
    <row r="756" spans="1:11" ht="46.5">
      <c r="A756" s="20" t="s">
        <v>21</v>
      </c>
      <c r="B756" s="11" t="s">
        <v>24</v>
      </c>
      <c r="C756" s="11" t="s">
        <v>16</v>
      </c>
      <c r="D756" s="11" t="s">
        <v>18</v>
      </c>
      <c r="E756" s="11" t="s">
        <v>550</v>
      </c>
      <c r="F756" s="187" t="s">
        <v>22</v>
      </c>
      <c r="G756" s="188"/>
      <c r="H756" s="12">
        <v>3681.3</v>
      </c>
      <c r="I756" s="12">
        <v>3681.3</v>
      </c>
      <c r="J756" s="110">
        <f t="shared" si="57"/>
        <v>100</v>
      </c>
      <c r="K756" s="18"/>
    </row>
    <row r="757" spans="1:14" s="115" customFormat="1" ht="30.75">
      <c r="A757" s="19" t="s">
        <v>70</v>
      </c>
      <c r="B757" s="8" t="s">
        <v>24</v>
      </c>
      <c r="C757" s="8" t="s">
        <v>59</v>
      </c>
      <c r="D757" s="10" t="s">
        <v>583</v>
      </c>
      <c r="E757" s="8"/>
      <c r="F757" s="189"/>
      <c r="G757" s="190"/>
      <c r="H757" s="9">
        <f>H758+H795+H822</f>
        <v>213566.59999999998</v>
      </c>
      <c r="I757" s="9">
        <f>I758+I795+I822</f>
        <v>211764.5</v>
      </c>
      <c r="J757" s="29">
        <f t="shared" si="57"/>
        <v>99.1561882803772</v>
      </c>
      <c r="K757" s="113"/>
      <c r="L757" s="114"/>
      <c r="M757" s="114"/>
      <c r="N757" s="114"/>
    </row>
    <row r="758" spans="1:11" ht="15">
      <c r="A758" s="20" t="s">
        <v>71</v>
      </c>
      <c r="B758" s="11" t="s">
        <v>24</v>
      </c>
      <c r="C758" s="11" t="s">
        <v>59</v>
      </c>
      <c r="D758" s="11" t="s">
        <v>32</v>
      </c>
      <c r="E758" s="11"/>
      <c r="F758" s="187"/>
      <c r="G758" s="188"/>
      <c r="H758" s="12">
        <f>H759+H780+H785</f>
        <v>72808.2</v>
      </c>
      <c r="I758" s="12">
        <f>I759+I780+I785</f>
        <v>71204.40000000001</v>
      </c>
      <c r="J758" s="110">
        <f t="shared" si="57"/>
        <v>97.7972261366165</v>
      </c>
      <c r="K758" s="18"/>
    </row>
    <row r="759" spans="1:11" ht="46.5">
      <c r="A759" s="20" t="s">
        <v>64</v>
      </c>
      <c r="B759" s="11" t="s">
        <v>24</v>
      </c>
      <c r="C759" s="11" t="s">
        <v>59</v>
      </c>
      <c r="D759" s="11" t="s">
        <v>32</v>
      </c>
      <c r="E759" s="11" t="s">
        <v>65</v>
      </c>
      <c r="F759" s="187"/>
      <c r="G759" s="188"/>
      <c r="H759" s="12">
        <f>H760</f>
        <v>63258.3</v>
      </c>
      <c r="I759" s="12">
        <f>I760</f>
        <v>61901.100000000006</v>
      </c>
      <c r="J759" s="110">
        <f t="shared" si="57"/>
        <v>97.85451079146927</v>
      </c>
      <c r="K759" s="18"/>
    </row>
    <row r="760" spans="1:11" ht="46.5">
      <c r="A760" s="20" t="s">
        <v>66</v>
      </c>
      <c r="B760" s="11" t="s">
        <v>24</v>
      </c>
      <c r="C760" s="11" t="s">
        <v>59</v>
      </c>
      <c r="D760" s="11" t="s">
        <v>32</v>
      </c>
      <c r="E760" s="11" t="s">
        <v>67</v>
      </c>
      <c r="F760" s="187"/>
      <c r="G760" s="188"/>
      <c r="H760" s="12">
        <f>H761+H764+H769+H774+H777</f>
        <v>63258.3</v>
      </c>
      <c r="I760" s="12">
        <f>I761+I764+I769+I774+I777</f>
        <v>61901.100000000006</v>
      </c>
      <c r="J760" s="110">
        <f t="shared" si="57"/>
        <v>97.85451079146927</v>
      </c>
      <c r="K760" s="18"/>
    </row>
    <row r="761" spans="1:11" ht="46.5">
      <c r="A761" s="20" t="s">
        <v>68</v>
      </c>
      <c r="B761" s="11" t="s">
        <v>24</v>
      </c>
      <c r="C761" s="11" t="s">
        <v>59</v>
      </c>
      <c r="D761" s="11" t="s">
        <v>32</v>
      </c>
      <c r="E761" s="11" t="s">
        <v>69</v>
      </c>
      <c r="F761" s="187"/>
      <c r="G761" s="188"/>
      <c r="H761" s="12">
        <f>H762</f>
        <v>9604.1</v>
      </c>
      <c r="I761" s="12">
        <f>I762</f>
        <v>8321.5</v>
      </c>
      <c r="J761" s="110">
        <f t="shared" si="57"/>
        <v>86.64528690871607</v>
      </c>
      <c r="K761" s="18"/>
    </row>
    <row r="762" spans="1:11" ht="46.5">
      <c r="A762" s="20" t="s">
        <v>19</v>
      </c>
      <c r="B762" s="11" t="s">
        <v>24</v>
      </c>
      <c r="C762" s="11" t="s">
        <v>59</v>
      </c>
      <c r="D762" s="11" t="s">
        <v>32</v>
      </c>
      <c r="E762" s="11" t="s">
        <v>69</v>
      </c>
      <c r="F762" s="187" t="s">
        <v>20</v>
      </c>
      <c r="G762" s="188"/>
      <c r="H762" s="12">
        <f>H763</f>
        <v>9604.1</v>
      </c>
      <c r="I762" s="12">
        <f>I763</f>
        <v>8321.5</v>
      </c>
      <c r="J762" s="110">
        <f t="shared" si="57"/>
        <v>86.64528690871607</v>
      </c>
      <c r="K762" s="18"/>
    </row>
    <row r="763" spans="1:11" ht="46.5">
      <c r="A763" s="20" t="s">
        <v>21</v>
      </c>
      <c r="B763" s="11" t="s">
        <v>24</v>
      </c>
      <c r="C763" s="11" t="s">
        <v>59</v>
      </c>
      <c r="D763" s="11" t="s">
        <v>32</v>
      </c>
      <c r="E763" s="11" t="s">
        <v>69</v>
      </c>
      <c r="F763" s="187" t="s">
        <v>22</v>
      </c>
      <c r="G763" s="188"/>
      <c r="H763" s="12">
        <f>'Прил.5'!H55</f>
        <v>9604.1</v>
      </c>
      <c r="I763" s="12">
        <f>'Прил.5'!I55</f>
        <v>8321.5</v>
      </c>
      <c r="J763" s="110">
        <f t="shared" si="57"/>
        <v>86.64528690871607</v>
      </c>
      <c r="K763" s="18"/>
    </row>
    <row r="764" spans="1:11" ht="62.25">
      <c r="A764" s="20" t="s">
        <v>72</v>
      </c>
      <c r="B764" s="11" t="s">
        <v>24</v>
      </c>
      <c r="C764" s="11" t="s">
        <v>59</v>
      </c>
      <c r="D764" s="11" t="s">
        <v>32</v>
      </c>
      <c r="E764" s="11" t="s">
        <v>73</v>
      </c>
      <c r="F764" s="187"/>
      <c r="G764" s="188"/>
      <c r="H764" s="12">
        <f>H765+H767</f>
        <v>40078.9</v>
      </c>
      <c r="I764" s="12">
        <f>I765+I767</f>
        <v>40078.8</v>
      </c>
      <c r="J764" s="110">
        <f t="shared" si="57"/>
        <v>99.99975049215422</v>
      </c>
      <c r="K764" s="18"/>
    </row>
    <row r="765" spans="1:11" ht="46.5">
      <c r="A765" s="20" t="s">
        <v>74</v>
      </c>
      <c r="B765" s="11" t="s">
        <v>24</v>
      </c>
      <c r="C765" s="11" t="s">
        <v>59</v>
      </c>
      <c r="D765" s="11" t="s">
        <v>32</v>
      </c>
      <c r="E765" s="11" t="s">
        <v>73</v>
      </c>
      <c r="F765" s="187" t="s">
        <v>75</v>
      </c>
      <c r="G765" s="188"/>
      <c r="H765" s="12">
        <f>H766</f>
        <v>13463.9</v>
      </c>
      <c r="I765" s="12">
        <f>I766</f>
        <v>13463.9</v>
      </c>
      <c r="J765" s="110">
        <f t="shared" si="57"/>
        <v>100</v>
      </c>
      <c r="K765" s="18"/>
    </row>
    <row r="766" spans="1:11" ht="15">
      <c r="A766" s="20" t="s">
        <v>76</v>
      </c>
      <c r="B766" s="11" t="s">
        <v>24</v>
      </c>
      <c r="C766" s="11" t="s">
        <v>59</v>
      </c>
      <c r="D766" s="11" t="s">
        <v>32</v>
      </c>
      <c r="E766" s="11" t="s">
        <v>73</v>
      </c>
      <c r="F766" s="187" t="s">
        <v>77</v>
      </c>
      <c r="G766" s="188"/>
      <c r="H766" s="12">
        <f>'Прил.5'!H61</f>
        <v>13463.9</v>
      </c>
      <c r="I766" s="12">
        <f>'Прил.5'!I61</f>
        <v>13463.9</v>
      </c>
      <c r="J766" s="110">
        <f t="shared" si="57"/>
        <v>100</v>
      </c>
      <c r="K766" s="18"/>
    </row>
    <row r="767" spans="1:11" ht="15">
      <c r="A767" s="20" t="s">
        <v>78</v>
      </c>
      <c r="B767" s="11" t="s">
        <v>24</v>
      </c>
      <c r="C767" s="11" t="s">
        <v>59</v>
      </c>
      <c r="D767" s="11" t="s">
        <v>32</v>
      </c>
      <c r="E767" s="11" t="s">
        <v>73</v>
      </c>
      <c r="F767" s="187" t="s">
        <v>79</v>
      </c>
      <c r="G767" s="188"/>
      <c r="H767" s="12">
        <f>H768</f>
        <v>26615</v>
      </c>
      <c r="I767" s="12">
        <f>I768</f>
        <v>26614.9</v>
      </c>
      <c r="J767" s="110">
        <f t="shared" si="57"/>
        <v>99.99962427202705</v>
      </c>
      <c r="K767" s="18"/>
    </row>
    <row r="768" spans="1:11" ht="15">
      <c r="A768" s="20" t="s">
        <v>80</v>
      </c>
      <c r="B768" s="11" t="s">
        <v>24</v>
      </c>
      <c r="C768" s="11" t="s">
        <v>59</v>
      </c>
      <c r="D768" s="11" t="s">
        <v>32</v>
      </c>
      <c r="E768" s="11" t="s">
        <v>73</v>
      </c>
      <c r="F768" s="187" t="s">
        <v>81</v>
      </c>
      <c r="G768" s="188"/>
      <c r="H768" s="12">
        <f>'Прил.5'!H64</f>
        <v>26615</v>
      </c>
      <c r="I768" s="12">
        <f>'Прил.5'!I64</f>
        <v>26614.9</v>
      </c>
      <c r="J768" s="110">
        <f t="shared" si="57"/>
        <v>99.99962427202705</v>
      </c>
      <c r="K768" s="18"/>
    </row>
    <row r="769" spans="1:11" ht="62.25">
      <c r="A769" s="20" t="s">
        <v>82</v>
      </c>
      <c r="B769" s="11" t="s">
        <v>24</v>
      </c>
      <c r="C769" s="11" t="s">
        <v>59</v>
      </c>
      <c r="D769" s="11" t="s">
        <v>32</v>
      </c>
      <c r="E769" s="11" t="s">
        <v>83</v>
      </c>
      <c r="F769" s="187"/>
      <c r="G769" s="188"/>
      <c r="H769" s="12">
        <f>H770+H772</f>
        <v>12476.300000000001</v>
      </c>
      <c r="I769" s="12">
        <f>I770+I772</f>
        <v>12476.300000000001</v>
      </c>
      <c r="J769" s="110">
        <f t="shared" si="57"/>
        <v>100</v>
      </c>
      <c r="K769" s="18"/>
    </row>
    <row r="770" spans="1:11" ht="46.5">
      <c r="A770" s="20" t="s">
        <v>74</v>
      </c>
      <c r="B770" s="11" t="s">
        <v>24</v>
      </c>
      <c r="C770" s="11" t="s">
        <v>59</v>
      </c>
      <c r="D770" s="11" t="s">
        <v>32</v>
      </c>
      <c r="E770" s="11" t="s">
        <v>83</v>
      </c>
      <c r="F770" s="187" t="s">
        <v>75</v>
      </c>
      <c r="G770" s="188"/>
      <c r="H770" s="12">
        <f>H771</f>
        <v>3070.1</v>
      </c>
      <c r="I770" s="12">
        <f>I771</f>
        <v>3070.1</v>
      </c>
      <c r="J770" s="110">
        <f t="shared" si="57"/>
        <v>100</v>
      </c>
      <c r="K770" s="18"/>
    </row>
    <row r="771" spans="1:11" ht="15">
      <c r="A771" s="20" t="s">
        <v>76</v>
      </c>
      <c r="B771" s="11" t="s">
        <v>24</v>
      </c>
      <c r="C771" s="11" t="s">
        <v>59</v>
      </c>
      <c r="D771" s="11" t="s">
        <v>32</v>
      </c>
      <c r="E771" s="11" t="s">
        <v>83</v>
      </c>
      <c r="F771" s="187" t="s">
        <v>77</v>
      </c>
      <c r="G771" s="188"/>
      <c r="H771" s="12">
        <f>'Прил.5'!H70</f>
        <v>3070.1</v>
      </c>
      <c r="I771" s="12">
        <f>'Прил.5'!I70</f>
        <v>3070.1</v>
      </c>
      <c r="J771" s="110">
        <f t="shared" si="57"/>
        <v>100</v>
      </c>
      <c r="K771" s="18"/>
    </row>
    <row r="772" spans="1:11" ht="15">
      <c r="A772" s="20" t="s">
        <v>78</v>
      </c>
      <c r="B772" s="11" t="s">
        <v>24</v>
      </c>
      <c r="C772" s="11" t="s">
        <v>59</v>
      </c>
      <c r="D772" s="11" t="s">
        <v>32</v>
      </c>
      <c r="E772" s="11" t="s">
        <v>83</v>
      </c>
      <c r="F772" s="187" t="s">
        <v>79</v>
      </c>
      <c r="G772" s="188"/>
      <c r="H772" s="12">
        <f>H773</f>
        <v>9406.2</v>
      </c>
      <c r="I772" s="12">
        <f>I773</f>
        <v>9406.2</v>
      </c>
      <c r="J772" s="110">
        <f t="shared" si="57"/>
        <v>100</v>
      </c>
      <c r="K772" s="18"/>
    </row>
    <row r="773" spans="1:11" ht="15">
      <c r="A773" s="20" t="s">
        <v>80</v>
      </c>
      <c r="B773" s="11" t="s">
        <v>24</v>
      </c>
      <c r="C773" s="11" t="s">
        <v>59</v>
      </c>
      <c r="D773" s="11" t="s">
        <v>32</v>
      </c>
      <c r="E773" s="11" t="s">
        <v>83</v>
      </c>
      <c r="F773" s="187" t="s">
        <v>81</v>
      </c>
      <c r="G773" s="188"/>
      <c r="H773" s="12">
        <v>9406.2</v>
      </c>
      <c r="I773" s="12">
        <f>'Прил.5'!I73</f>
        <v>9406.2</v>
      </c>
      <c r="J773" s="110">
        <f t="shared" si="57"/>
        <v>100</v>
      </c>
      <c r="K773" s="18"/>
    </row>
    <row r="774" spans="1:11" ht="46.5">
      <c r="A774" s="20" t="s">
        <v>84</v>
      </c>
      <c r="B774" s="11" t="s">
        <v>24</v>
      </c>
      <c r="C774" s="11" t="s">
        <v>59</v>
      </c>
      <c r="D774" s="11" t="s">
        <v>32</v>
      </c>
      <c r="E774" s="11" t="s">
        <v>85</v>
      </c>
      <c r="F774" s="187"/>
      <c r="G774" s="188"/>
      <c r="H774" s="12">
        <f>H775</f>
        <v>550</v>
      </c>
      <c r="I774" s="12">
        <f>I775</f>
        <v>549.5</v>
      </c>
      <c r="J774" s="110">
        <f t="shared" si="57"/>
        <v>99.90909090909092</v>
      </c>
      <c r="K774" s="18"/>
    </row>
    <row r="775" spans="1:11" ht="46.5">
      <c r="A775" s="20" t="s">
        <v>19</v>
      </c>
      <c r="B775" s="11" t="s">
        <v>24</v>
      </c>
      <c r="C775" s="11" t="s">
        <v>59</v>
      </c>
      <c r="D775" s="11" t="s">
        <v>32</v>
      </c>
      <c r="E775" s="11" t="s">
        <v>85</v>
      </c>
      <c r="F775" s="187" t="s">
        <v>20</v>
      </c>
      <c r="G775" s="188"/>
      <c r="H775" s="12">
        <f>H776</f>
        <v>550</v>
      </c>
      <c r="I775" s="12">
        <f>I776</f>
        <v>549.5</v>
      </c>
      <c r="J775" s="110">
        <f t="shared" si="57"/>
        <v>99.90909090909092</v>
      </c>
      <c r="K775" s="18"/>
    </row>
    <row r="776" spans="1:11" ht="46.5">
      <c r="A776" s="20" t="s">
        <v>21</v>
      </c>
      <c r="B776" s="11" t="s">
        <v>24</v>
      </c>
      <c r="C776" s="11" t="s">
        <v>59</v>
      </c>
      <c r="D776" s="11" t="s">
        <v>32</v>
      </c>
      <c r="E776" s="11" t="s">
        <v>85</v>
      </c>
      <c r="F776" s="187" t="s">
        <v>22</v>
      </c>
      <c r="G776" s="188"/>
      <c r="H776" s="12">
        <f>'Прил.5'!H79</f>
        <v>550</v>
      </c>
      <c r="I776" s="12">
        <f>'Прил.5'!I79</f>
        <v>549.5</v>
      </c>
      <c r="J776" s="110">
        <f t="shared" si="57"/>
        <v>99.90909090909092</v>
      </c>
      <c r="K776" s="18"/>
    </row>
    <row r="777" spans="1:11" ht="62.25">
      <c r="A777" s="20" t="s">
        <v>86</v>
      </c>
      <c r="B777" s="11" t="s">
        <v>24</v>
      </c>
      <c r="C777" s="11" t="s">
        <v>59</v>
      </c>
      <c r="D777" s="11" t="s">
        <v>32</v>
      </c>
      <c r="E777" s="11" t="s">
        <v>87</v>
      </c>
      <c r="F777" s="187"/>
      <c r="G777" s="188"/>
      <c r="H777" s="12">
        <f>H778</f>
        <v>549</v>
      </c>
      <c r="I777" s="12">
        <f>I778</f>
        <v>475</v>
      </c>
      <c r="J777" s="110">
        <f t="shared" si="57"/>
        <v>86.52094717668488</v>
      </c>
      <c r="K777" s="18"/>
    </row>
    <row r="778" spans="1:11" ht="46.5">
      <c r="A778" s="20" t="s">
        <v>19</v>
      </c>
      <c r="B778" s="11" t="s">
        <v>24</v>
      </c>
      <c r="C778" s="11" t="s">
        <v>59</v>
      </c>
      <c r="D778" s="11" t="s">
        <v>32</v>
      </c>
      <c r="E778" s="11" t="s">
        <v>87</v>
      </c>
      <c r="F778" s="187" t="s">
        <v>20</v>
      </c>
      <c r="G778" s="188"/>
      <c r="H778" s="12">
        <f>H779</f>
        <v>549</v>
      </c>
      <c r="I778" s="12">
        <f>I779</f>
        <v>475</v>
      </c>
      <c r="J778" s="110">
        <f aca="true" t="shared" si="63" ref="J778:J841">I778/H778*100</f>
        <v>86.52094717668488</v>
      </c>
      <c r="K778" s="18"/>
    </row>
    <row r="779" spans="1:11" ht="46.5">
      <c r="A779" s="20" t="s">
        <v>21</v>
      </c>
      <c r="B779" s="11" t="s">
        <v>24</v>
      </c>
      <c r="C779" s="11" t="s">
        <v>59</v>
      </c>
      <c r="D779" s="11" t="s">
        <v>32</v>
      </c>
      <c r="E779" s="11" t="s">
        <v>87</v>
      </c>
      <c r="F779" s="187" t="s">
        <v>22</v>
      </c>
      <c r="G779" s="188"/>
      <c r="H779" s="12">
        <f>'Прил.5'!H85</f>
        <v>549</v>
      </c>
      <c r="I779" s="12">
        <f>'Прил.5'!I85</f>
        <v>475</v>
      </c>
      <c r="J779" s="110">
        <f t="shared" si="63"/>
        <v>86.52094717668488</v>
      </c>
      <c r="K779" s="18"/>
    </row>
    <row r="780" spans="1:11" ht="30.75">
      <c r="A780" s="20" t="s">
        <v>235</v>
      </c>
      <c r="B780" s="11" t="s">
        <v>24</v>
      </c>
      <c r="C780" s="11" t="s">
        <v>59</v>
      </c>
      <c r="D780" s="11" t="s">
        <v>32</v>
      </c>
      <c r="E780" s="11" t="s">
        <v>236</v>
      </c>
      <c r="F780" s="187"/>
      <c r="G780" s="188"/>
      <c r="H780" s="12">
        <f aca="true" t="shared" si="64" ref="H780:I783">H781</f>
        <v>10</v>
      </c>
      <c r="I780" s="12">
        <f t="shared" si="64"/>
        <v>0</v>
      </c>
      <c r="J780" s="110">
        <f t="shared" si="63"/>
        <v>0</v>
      </c>
      <c r="K780" s="18"/>
    </row>
    <row r="781" spans="1:11" ht="46.5">
      <c r="A781" s="20" t="s">
        <v>237</v>
      </c>
      <c r="B781" s="11" t="s">
        <v>24</v>
      </c>
      <c r="C781" s="11" t="s">
        <v>59</v>
      </c>
      <c r="D781" s="11" t="s">
        <v>32</v>
      </c>
      <c r="E781" s="11" t="s">
        <v>238</v>
      </c>
      <c r="F781" s="187"/>
      <c r="G781" s="188"/>
      <c r="H781" s="12">
        <f t="shared" si="64"/>
        <v>10</v>
      </c>
      <c r="I781" s="12">
        <f t="shared" si="64"/>
        <v>0</v>
      </c>
      <c r="J781" s="110">
        <f t="shared" si="63"/>
        <v>0</v>
      </c>
      <c r="K781" s="18"/>
    </row>
    <row r="782" spans="1:11" ht="30.75">
      <c r="A782" s="20" t="s">
        <v>239</v>
      </c>
      <c r="B782" s="11" t="s">
        <v>24</v>
      </c>
      <c r="C782" s="11" t="s">
        <v>59</v>
      </c>
      <c r="D782" s="11" t="s">
        <v>32</v>
      </c>
      <c r="E782" s="11" t="s">
        <v>240</v>
      </c>
      <c r="F782" s="187"/>
      <c r="G782" s="188"/>
      <c r="H782" s="12">
        <f t="shared" si="64"/>
        <v>10</v>
      </c>
      <c r="I782" s="12">
        <f t="shared" si="64"/>
        <v>0</v>
      </c>
      <c r="J782" s="110">
        <f t="shared" si="63"/>
        <v>0</v>
      </c>
      <c r="K782" s="18"/>
    </row>
    <row r="783" spans="1:11" ht="46.5">
      <c r="A783" s="20" t="s">
        <v>19</v>
      </c>
      <c r="B783" s="11" t="s">
        <v>24</v>
      </c>
      <c r="C783" s="11" t="s">
        <v>59</v>
      </c>
      <c r="D783" s="11" t="s">
        <v>32</v>
      </c>
      <c r="E783" s="11" t="s">
        <v>240</v>
      </c>
      <c r="F783" s="187" t="s">
        <v>20</v>
      </c>
      <c r="G783" s="188"/>
      <c r="H783" s="12">
        <f t="shared" si="64"/>
        <v>10</v>
      </c>
      <c r="I783" s="12">
        <f t="shared" si="64"/>
        <v>0</v>
      </c>
      <c r="J783" s="110">
        <f t="shared" si="63"/>
        <v>0</v>
      </c>
      <c r="K783" s="18"/>
    </row>
    <row r="784" spans="1:11" ht="46.5">
      <c r="A784" s="20" t="s">
        <v>21</v>
      </c>
      <c r="B784" s="11" t="s">
        <v>24</v>
      </c>
      <c r="C784" s="11" t="s">
        <v>59</v>
      </c>
      <c r="D784" s="11" t="s">
        <v>32</v>
      </c>
      <c r="E784" s="11" t="s">
        <v>240</v>
      </c>
      <c r="F784" s="187" t="s">
        <v>22</v>
      </c>
      <c r="G784" s="188"/>
      <c r="H784" s="12">
        <f>'Прил.5'!H334</f>
        <v>10</v>
      </c>
      <c r="I784" s="12">
        <f>'Прил.5'!I334</f>
        <v>0</v>
      </c>
      <c r="J784" s="110">
        <f t="shared" si="63"/>
        <v>0</v>
      </c>
      <c r="K784" s="18"/>
    </row>
    <row r="785" spans="1:11" ht="15">
      <c r="A785" s="20" t="s">
        <v>433</v>
      </c>
      <c r="B785" s="11" t="s">
        <v>24</v>
      </c>
      <c r="C785" s="11" t="s">
        <v>59</v>
      </c>
      <c r="D785" s="11" t="s">
        <v>32</v>
      </c>
      <c r="E785" s="11" t="s">
        <v>434</v>
      </c>
      <c r="F785" s="187"/>
      <c r="G785" s="188"/>
      <c r="H785" s="12">
        <f>H786+H789</f>
        <v>9539.9</v>
      </c>
      <c r="I785" s="12">
        <f>I786+I789</f>
        <v>9303.300000000001</v>
      </c>
      <c r="J785" s="110">
        <f t="shared" si="63"/>
        <v>97.51989014559904</v>
      </c>
      <c r="K785" s="18"/>
    </row>
    <row r="786" spans="1:11" ht="30.75">
      <c r="A786" s="20" t="s">
        <v>435</v>
      </c>
      <c r="B786" s="11" t="s">
        <v>24</v>
      </c>
      <c r="C786" s="11" t="s">
        <v>59</v>
      </c>
      <c r="D786" s="11" t="s">
        <v>32</v>
      </c>
      <c r="E786" s="11" t="s">
        <v>436</v>
      </c>
      <c r="F786" s="187"/>
      <c r="G786" s="188"/>
      <c r="H786" s="12">
        <f>H787</f>
        <v>1157.8</v>
      </c>
      <c r="I786" s="12">
        <f>I787</f>
        <v>1021.1</v>
      </c>
      <c r="J786" s="110">
        <f t="shared" si="63"/>
        <v>88.19312489203662</v>
      </c>
      <c r="K786" s="18"/>
    </row>
    <row r="787" spans="1:11" ht="46.5">
      <c r="A787" s="20" t="s">
        <v>19</v>
      </c>
      <c r="B787" s="11" t="s">
        <v>24</v>
      </c>
      <c r="C787" s="11" t="s">
        <v>59</v>
      </c>
      <c r="D787" s="11" t="s">
        <v>32</v>
      </c>
      <c r="E787" s="11" t="s">
        <v>436</v>
      </c>
      <c r="F787" s="187" t="s">
        <v>20</v>
      </c>
      <c r="G787" s="188"/>
      <c r="H787" s="12">
        <f>H788</f>
        <v>1157.8</v>
      </c>
      <c r="I787" s="12">
        <f>I788</f>
        <v>1021.1</v>
      </c>
      <c r="J787" s="110">
        <f t="shared" si="63"/>
        <v>88.19312489203662</v>
      </c>
      <c r="K787" s="18"/>
    </row>
    <row r="788" spans="1:11" ht="46.5">
      <c r="A788" s="20" t="s">
        <v>21</v>
      </c>
      <c r="B788" s="11" t="s">
        <v>24</v>
      </c>
      <c r="C788" s="11" t="s">
        <v>59</v>
      </c>
      <c r="D788" s="11" t="s">
        <v>32</v>
      </c>
      <c r="E788" s="11" t="s">
        <v>436</v>
      </c>
      <c r="F788" s="187" t="s">
        <v>22</v>
      </c>
      <c r="G788" s="188"/>
      <c r="H788" s="12">
        <v>1157.8</v>
      </c>
      <c r="I788" s="12">
        <v>1021.1</v>
      </c>
      <c r="J788" s="110">
        <f t="shared" si="63"/>
        <v>88.19312489203662</v>
      </c>
      <c r="K788" s="18"/>
    </row>
    <row r="789" spans="1:11" ht="30.75">
      <c r="A789" s="20" t="s">
        <v>551</v>
      </c>
      <c r="B789" s="11" t="s">
        <v>24</v>
      </c>
      <c r="C789" s="11" t="s">
        <v>59</v>
      </c>
      <c r="D789" s="11" t="s">
        <v>32</v>
      </c>
      <c r="E789" s="11" t="s">
        <v>552</v>
      </c>
      <c r="F789" s="187"/>
      <c r="G789" s="188"/>
      <c r="H789" s="12">
        <f>H790+H792</f>
        <v>8382.1</v>
      </c>
      <c r="I789" s="12">
        <f>I790+I792</f>
        <v>8282.2</v>
      </c>
      <c r="J789" s="110">
        <f t="shared" si="63"/>
        <v>98.80817456246048</v>
      </c>
      <c r="K789" s="18"/>
    </row>
    <row r="790" spans="1:11" ht="46.5">
      <c r="A790" s="20" t="s">
        <v>19</v>
      </c>
      <c r="B790" s="11" t="s">
        <v>24</v>
      </c>
      <c r="C790" s="11" t="s">
        <v>59</v>
      </c>
      <c r="D790" s="11" t="s">
        <v>32</v>
      </c>
      <c r="E790" s="11" t="s">
        <v>552</v>
      </c>
      <c r="F790" s="187" t="s">
        <v>20</v>
      </c>
      <c r="G790" s="188"/>
      <c r="H790" s="12">
        <f>H791</f>
        <v>2791.3</v>
      </c>
      <c r="I790" s="12">
        <f>I791</f>
        <v>2691.8</v>
      </c>
      <c r="J790" s="110">
        <f t="shared" si="63"/>
        <v>96.4353527030416</v>
      </c>
      <c r="K790" s="18"/>
    </row>
    <row r="791" spans="1:11" ht="46.5">
      <c r="A791" s="20" t="s">
        <v>21</v>
      </c>
      <c r="B791" s="11" t="s">
        <v>24</v>
      </c>
      <c r="C791" s="11" t="s">
        <v>59</v>
      </c>
      <c r="D791" s="11" t="s">
        <v>32</v>
      </c>
      <c r="E791" s="11" t="s">
        <v>552</v>
      </c>
      <c r="F791" s="187" t="s">
        <v>22</v>
      </c>
      <c r="G791" s="188"/>
      <c r="H791" s="12">
        <v>2791.3</v>
      </c>
      <c r="I791" s="12">
        <v>2691.8</v>
      </c>
      <c r="J791" s="110">
        <f t="shared" si="63"/>
        <v>96.4353527030416</v>
      </c>
      <c r="K791" s="18"/>
    </row>
    <row r="792" spans="1:11" ht="15">
      <c r="A792" s="20" t="s">
        <v>78</v>
      </c>
      <c r="B792" s="11" t="s">
        <v>24</v>
      </c>
      <c r="C792" s="11" t="s">
        <v>59</v>
      </c>
      <c r="D792" s="11" t="s">
        <v>32</v>
      </c>
      <c r="E792" s="11" t="s">
        <v>552</v>
      </c>
      <c r="F792" s="187" t="s">
        <v>79</v>
      </c>
      <c r="G792" s="188"/>
      <c r="H792" s="12">
        <f>H793+H794</f>
        <v>5590.8</v>
      </c>
      <c r="I792" s="12">
        <f>I793+I794</f>
        <v>5590.4</v>
      </c>
      <c r="J792" s="110">
        <f t="shared" si="63"/>
        <v>99.9928453888531</v>
      </c>
      <c r="K792" s="18"/>
    </row>
    <row r="793" spans="1:11" ht="15">
      <c r="A793" s="20" t="s">
        <v>402</v>
      </c>
      <c r="B793" s="11" t="s">
        <v>24</v>
      </c>
      <c r="C793" s="11" t="s">
        <v>59</v>
      </c>
      <c r="D793" s="11" t="s">
        <v>32</v>
      </c>
      <c r="E793" s="11" t="s">
        <v>552</v>
      </c>
      <c r="F793" s="187" t="s">
        <v>403</v>
      </c>
      <c r="G793" s="188"/>
      <c r="H793" s="12">
        <v>350.3</v>
      </c>
      <c r="I793" s="12">
        <v>349.9</v>
      </c>
      <c r="J793" s="110">
        <f t="shared" si="63"/>
        <v>99.88581216100484</v>
      </c>
      <c r="K793" s="18"/>
    </row>
    <row r="794" spans="1:11" ht="15">
      <c r="A794" s="20" t="s">
        <v>80</v>
      </c>
      <c r="B794" s="11" t="s">
        <v>24</v>
      </c>
      <c r="C794" s="11" t="s">
        <v>59</v>
      </c>
      <c r="D794" s="11" t="s">
        <v>32</v>
      </c>
      <c r="E794" s="11" t="s">
        <v>552</v>
      </c>
      <c r="F794" s="187" t="s">
        <v>81</v>
      </c>
      <c r="G794" s="188"/>
      <c r="H794" s="12">
        <v>5240.5</v>
      </c>
      <c r="I794" s="12">
        <v>5240.5</v>
      </c>
      <c r="J794" s="110">
        <f t="shared" si="63"/>
        <v>100</v>
      </c>
      <c r="K794" s="18"/>
    </row>
    <row r="795" spans="1:11" ht="15">
      <c r="A795" s="20" t="s">
        <v>122</v>
      </c>
      <c r="B795" s="11" t="s">
        <v>24</v>
      </c>
      <c r="C795" s="11" t="s">
        <v>59</v>
      </c>
      <c r="D795" s="11" t="s">
        <v>123</v>
      </c>
      <c r="E795" s="11"/>
      <c r="F795" s="187"/>
      <c r="G795" s="188"/>
      <c r="H795" s="12">
        <f>H796+H811+H816</f>
        <v>45230.899999999994</v>
      </c>
      <c r="I795" s="12">
        <f>I796+I811+I816</f>
        <v>45098.399999999994</v>
      </c>
      <c r="J795" s="110">
        <f t="shared" si="63"/>
        <v>99.70705867006848</v>
      </c>
      <c r="K795" s="18"/>
    </row>
    <row r="796" spans="1:11" ht="46.5">
      <c r="A796" s="20" t="s">
        <v>116</v>
      </c>
      <c r="B796" s="11" t="s">
        <v>24</v>
      </c>
      <c r="C796" s="11" t="s">
        <v>59</v>
      </c>
      <c r="D796" s="11" t="s">
        <v>123</v>
      </c>
      <c r="E796" s="11" t="s">
        <v>117</v>
      </c>
      <c r="F796" s="187"/>
      <c r="G796" s="188"/>
      <c r="H796" s="12">
        <f>H797</f>
        <v>28015.499999999996</v>
      </c>
      <c r="I796" s="12">
        <f>I797</f>
        <v>28015.299999999996</v>
      </c>
      <c r="J796" s="110">
        <f t="shared" si="63"/>
        <v>99.99928610947511</v>
      </c>
      <c r="K796" s="18"/>
    </row>
    <row r="797" spans="1:11" ht="62.25">
      <c r="A797" s="20" t="s">
        <v>118</v>
      </c>
      <c r="B797" s="11" t="s">
        <v>24</v>
      </c>
      <c r="C797" s="11" t="s">
        <v>59</v>
      </c>
      <c r="D797" s="11" t="s">
        <v>123</v>
      </c>
      <c r="E797" s="11" t="s">
        <v>119</v>
      </c>
      <c r="F797" s="187"/>
      <c r="G797" s="188"/>
      <c r="H797" s="12">
        <f>H798+H803+H806</f>
        <v>28015.499999999996</v>
      </c>
      <c r="I797" s="12">
        <f>I798+I803+I806</f>
        <v>28015.299999999996</v>
      </c>
      <c r="J797" s="110">
        <f t="shared" si="63"/>
        <v>99.99928610947511</v>
      </c>
      <c r="K797" s="18"/>
    </row>
    <row r="798" spans="1:11" ht="46.5">
      <c r="A798" s="20" t="s">
        <v>120</v>
      </c>
      <c r="B798" s="11" t="s">
        <v>24</v>
      </c>
      <c r="C798" s="11" t="s">
        <v>59</v>
      </c>
      <c r="D798" s="11" t="s">
        <v>123</v>
      </c>
      <c r="E798" s="11" t="s">
        <v>121</v>
      </c>
      <c r="F798" s="187"/>
      <c r="G798" s="188"/>
      <c r="H798" s="12">
        <f>H799+H801</f>
        <v>21483.6</v>
      </c>
      <c r="I798" s="12">
        <f>I799+I801</f>
        <v>21483.6</v>
      </c>
      <c r="J798" s="110">
        <f t="shared" si="63"/>
        <v>100</v>
      </c>
      <c r="K798" s="18"/>
    </row>
    <row r="799" spans="1:11" ht="46.5">
      <c r="A799" s="20" t="s">
        <v>19</v>
      </c>
      <c r="B799" s="11" t="s">
        <v>24</v>
      </c>
      <c r="C799" s="11" t="s">
        <v>59</v>
      </c>
      <c r="D799" s="11" t="s">
        <v>123</v>
      </c>
      <c r="E799" s="11" t="s">
        <v>121</v>
      </c>
      <c r="F799" s="187" t="s">
        <v>20</v>
      </c>
      <c r="G799" s="188"/>
      <c r="H799" s="12">
        <f>H800</f>
        <v>12983.9</v>
      </c>
      <c r="I799" s="12">
        <f>I800</f>
        <v>12983.9</v>
      </c>
      <c r="J799" s="110">
        <f t="shared" si="63"/>
        <v>100</v>
      </c>
      <c r="K799" s="18"/>
    </row>
    <row r="800" spans="1:11" ht="46.5">
      <c r="A800" s="20" t="s">
        <v>21</v>
      </c>
      <c r="B800" s="11" t="s">
        <v>24</v>
      </c>
      <c r="C800" s="11" t="s">
        <v>59</v>
      </c>
      <c r="D800" s="11" t="s">
        <v>123</v>
      </c>
      <c r="E800" s="11" t="s">
        <v>121</v>
      </c>
      <c r="F800" s="187" t="s">
        <v>22</v>
      </c>
      <c r="G800" s="188"/>
      <c r="H800" s="12">
        <f>'Прил.5'!H121</f>
        <v>12983.9</v>
      </c>
      <c r="I800" s="12">
        <f>'Прил.5'!I121</f>
        <v>12983.9</v>
      </c>
      <c r="J800" s="110">
        <f t="shared" si="63"/>
        <v>100</v>
      </c>
      <c r="K800" s="18"/>
    </row>
    <row r="801" spans="1:11" ht="15">
      <c r="A801" s="20" t="s">
        <v>78</v>
      </c>
      <c r="B801" s="11" t="s">
        <v>24</v>
      </c>
      <c r="C801" s="11" t="s">
        <v>59</v>
      </c>
      <c r="D801" s="11" t="s">
        <v>123</v>
      </c>
      <c r="E801" s="11" t="s">
        <v>121</v>
      </c>
      <c r="F801" s="187" t="s">
        <v>79</v>
      </c>
      <c r="G801" s="188"/>
      <c r="H801" s="12">
        <f>H802</f>
        <v>8499.7</v>
      </c>
      <c r="I801" s="12">
        <f>I802</f>
        <v>8499.7</v>
      </c>
      <c r="J801" s="110">
        <f t="shared" si="63"/>
        <v>100</v>
      </c>
      <c r="K801" s="18"/>
    </row>
    <row r="802" spans="1:11" ht="78">
      <c r="A802" s="20" t="s">
        <v>124</v>
      </c>
      <c r="B802" s="11" t="s">
        <v>24</v>
      </c>
      <c r="C802" s="11" t="s">
        <v>59</v>
      </c>
      <c r="D802" s="11" t="s">
        <v>123</v>
      </c>
      <c r="E802" s="11" t="s">
        <v>121</v>
      </c>
      <c r="F802" s="187" t="s">
        <v>125</v>
      </c>
      <c r="G802" s="188"/>
      <c r="H802" s="12">
        <f>'Прил.5'!H124</f>
        <v>8499.7</v>
      </c>
      <c r="I802" s="12">
        <f>'Прил.5'!I124</f>
        <v>8499.7</v>
      </c>
      <c r="J802" s="110">
        <f t="shared" si="63"/>
        <v>100</v>
      </c>
      <c r="K802" s="18"/>
    </row>
    <row r="803" spans="1:11" ht="78">
      <c r="A803" s="20" t="s">
        <v>126</v>
      </c>
      <c r="B803" s="11" t="s">
        <v>24</v>
      </c>
      <c r="C803" s="11" t="s">
        <v>59</v>
      </c>
      <c r="D803" s="11" t="s">
        <v>123</v>
      </c>
      <c r="E803" s="11" t="s">
        <v>127</v>
      </c>
      <c r="F803" s="187"/>
      <c r="G803" s="188"/>
      <c r="H803" s="12">
        <f>H804</f>
        <v>3296.8</v>
      </c>
      <c r="I803" s="12">
        <f>I804</f>
        <v>3296.8</v>
      </c>
      <c r="J803" s="110">
        <f t="shared" si="63"/>
        <v>100</v>
      </c>
      <c r="K803" s="18"/>
    </row>
    <row r="804" spans="1:11" ht="46.5">
      <c r="A804" s="20" t="s">
        <v>19</v>
      </c>
      <c r="B804" s="11" t="s">
        <v>24</v>
      </c>
      <c r="C804" s="11" t="s">
        <v>59</v>
      </c>
      <c r="D804" s="11" t="s">
        <v>123</v>
      </c>
      <c r="E804" s="11" t="s">
        <v>127</v>
      </c>
      <c r="F804" s="187" t="s">
        <v>20</v>
      </c>
      <c r="G804" s="188"/>
      <c r="H804" s="12">
        <f>H805</f>
        <v>3296.8</v>
      </c>
      <c r="I804" s="12">
        <f>I805</f>
        <v>3296.8</v>
      </c>
      <c r="J804" s="110">
        <f t="shared" si="63"/>
        <v>100</v>
      </c>
      <c r="K804" s="18"/>
    </row>
    <row r="805" spans="1:11" ht="46.5">
      <c r="A805" s="20" t="s">
        <v>21</v>
      </c>
      <c r="B805" s="11" t="s">
        <v>24</v>
      </c>
      <c r="C805" s="11" t="s">
        <v>59</v>
      </c>
      <c r="D805" s="11" t="s">
        <v>123</v>
      </c>
      <c r="E805" s="11" t="s">
        <v>127</v>
      </c>
      <c r="F805" s="187" t="s">
        <v>22</v>
      </c>
      <c r="G805" s="188"/>
      <c r="H805" s="12">
        <f>'Прил.5'!H130</f>
        <v>3296.8</v>
      </c>
      <c r="I805" s="12">
        <f>'Прил.5'!I130</f>
        <v>3296.8</v>
      </c>
      <c r="J805" s="110">
        <f t="shared" si="63"/>
        <v>100</v>
      </c>
      <c r="K805" s="18"/>
    </row>
    <row r="806" spans="1:11" ht="46.5">
      <c r="A806" s="20" t="s">
        <v>128</v>
      </c>
      <c r="B806" s="11" t="s">
        <v>24</v>
      </c>
      <c r="C806" s="11" t="s">
        <v>59</v>
      </c>
      <c r="D806" s="11" t="s">
        <v>123</v>
      </c>
      <c r="E806" s="11" t="s">
        <v>129</v>
      </c>
      <c r="F806" s="187"/>
      <c r="G806" s="188"/>
      <c r="H806" s="12">
        <f>H807+H809</f>
        <v>3235.1</v>
      </c>
      <c r="I806" s="12">
        <f>I807+I809</f>
        <v>3234.8999999999996</v>
      </c>
      <c r="J806" s="110">
        <f t="shared" si="63"/>
        <v>99.99381781088684</v>
      </c>
      <c r="K806" s="18"/>
    </row>
    <row r="807" spans="1:11" ht="46.5">
      <c r="A807" s="20" t="s">
        <v>19</v>
      </c>
      <c r="B807" s="11" t="s">
        <v>24</v>
      </c>
      <c r="C807" s="11" t="s">
        <v>59</v>
      </c>
      <c r="D807" s="11" t="s">
        <v>123</v>
      </c>
      <c r="E807" s="11" t="s">
        <v>129</v>
      </c>
      <c r="F807" s="187" t="s">
        <v>20</v>
      </c>
      <c r="G807" s="188"/>
      <c r="H807" s="12">
        <f>H808</f>
        <v>371.9</v>
      </c>
      <c r="I807" s="12">
        <f>I808</f>
        <v>371.7</v>
      </c>
      <c r="J807" s="110">
        <f t="shared" si="63"/>
        <v>99.9462221027158</v>
      </c>
      <c r="K807" s="18"/>
    </row>
    <row r="808" spans="1:11" ht="46.5">
      <c r="A808" s="20" t="s">
        <v>21</v>
      </c>
      <c r="B808" s="11" t="s">
        <v>24</v>
      </c>
      <c r="C808" s="11" t="s">
        <v>59</v>
      </c>
      <c r="D808" s="11" t="s">
        <v>123</v>
      </c>
      <c r="E808" s="11" t="s">
        <v>129</v>
      </c>
      <c r="F808" s="187" t="s">
        <v>22</v>
      </c>
      <c r="G808" s="188"/>
      <c r="H808" s="12">
        <f>'Прил.5'!H136</f>
        <v>371.9</v>
      </c>
      <c r="I808" s="12">
        <f>'Прил.5'!I136</f>
        <v>371.7</v>
      </c>
      <c r="J808" s="110">
        <f t="shared" si="63"/>
        <v>99.9462221027158</v>
      </c>
      <c r="K808" s="18"/>
    </row>
    <row r="809" spans="1:11" ht="15">
      <c r="A809" s="20" t="s">
        <v>78</v>
      </c>
      <c r="B809" s="11" t="s">
        <v>24</v>
      </c>
      <c r="C809" s="11" t="s">
        <v>59</v>
      </c>
      <c r="D809" s="11" t="s">
        <v>123</v>
      </c>
      <c r="E809" s="11" t="s">
        <v>129</v>
      </c>
      <c r="F809" s="187" t="s">
        <v>79</v>
      </c>
      <c r="G809" s="188"/>
      <c r="H809" s="12">
        <f>H810</f>
        <v>2863.2</v>
      </c>
      <c r="I809" s="12">
        <f>I810</f>
        <v>2863.2</v>
      </c>
      <c r="J809" s="110">
        <f t="shared" si="63"/>
        <v>100</v>
      </c>
      <c r="K809" s="18"/>
    </row>
    <row r="810" spans="1:11" ht="78">
      <c r="A810" s="20" t="s">
        <v>124</v>
      </c>
      <c r="B810" s="11" t="s">
        <v>24</v>
      </c>
      <c r="C810" s="11" t="s">
        <v>59</v>
      </c>
      <c r="D810" s="11" t="s">
        <v>123</v>
      </c>
      <c r="E810" s="11" t="s">
        <v>129</v>
      </c>
      <c r="F810" s="187" t="s">
        <v>125</v>
      </c>
      <c r="G810" s="188"/>
      <c r="H810" s="12">
        <f>'Прил.5'!H139</f>
        <v>2863.2</v>
      </c>
      <c r="I810" s="12">
        <f>'Прил.5'!I139</f>
        <v>2863.2</v>
      </c>
      <c r="J810" s="110">
        <f t="shared" si="63"/>
        <v>100</v>
      </c>
      <c r="K810" s="18"/>
    </row>
    <row r="811" spans="1:11" ht="46.5">
      <c r="A811" s="20" t="s">
        <v>371</v>
      </c>
      <c r="B811" s="11" t="s">
        <v>24</v>
      </c>
      <c r="C811" s="11" t="s">
        <v>59</v>
      </c>
      <c r="D811" s="11" t="s">
        <v>123</v>
      </c>
      <c r="E811" s="11" t="s">
        <v>372</v>
      </c>
      <c r="F811" s="187"/>
      <c r="G811" s="188"/>
      <c r="H811" s="12">
        <f aca="true" t="shared" si="65" ref="H811:I814">H812</f>
        <v>10</v>
      </c>
      <c r="I811" s="12">
        <f t="shared" si="65"/>
        <v>0</v>
      </c>
      <c r="J811" s="110">
        <f t="shared" si="63"/>
        <v>0</v>
      </c>
      <c r="K811" s="18"/>
    </row>
    <row r="812" spans="1:11" ht="46.5">
      <c r="A812" s="20" t="s">
        <v>373</v>
      </c>
      <c r="B812" s="11" t="s">
        <v>24</v>
      </c>
      <c r="C812" s="11" t="s">
        <v>59</v>
      </c>
      <c r="D812" s="11" t="s">
        <v>123</v>
      </c>
      <c r="E812" s="11" t="s">
        <v>374</v>
      </c>
      <c r="F812" s="187"/>
      <c r="G812" s="188"/>
      <c r="H812" s="12">
        <f t="shared" si="65"/>
        <v>10</v>
      </c>
      <c r="I812" s="12">
        <f t="shared" si="65"/>
        <v>0</v>
      </c>
      <c r="J812" s="110">
        <f t="shared" si="63"/>
        <v>0</v>
      </c>
      <c r="K812" s="18"/>
    </row>
    <row r="813" spans="1:11" ht="62.25">
      <c r="A813" s="20" t="s">
        <v>375</v>
      </c>
      <c r="B813" s="11" t="s">
        <v>24</v>
      </c>
      <c r="C813" s="11" t="s">
        <v>59</v>
      </c>
      <c r="D813" s="11" t="s">
        <v>123</v>
      </c>
      <c r="E813" s="11" t="s">
        <v>376</v>
      </c>
      <c r="F813" s="187"/>
      <c r="G813" s="188"/>
      <c r="H813" s="12">
        <f t="shared" si="65"/>
        <v>10</v>
      </c>
      <c r="I813" s="12">
        <f t="shared" si="65"/>
        <v>0</v>
      </c>
      <c r="J813" s="110">
        <f t="shared" si="63"/>
        <v>0</v>
      </c>
      <c r="K813" s="18"/>
    </row>
    <row r="814" spans="1:11" ht="15">
      <c r="A814" s="20" t="s">
        <v>78</v>
      </c>
      <c r="B814" s="11" t="s">
        <v>24</v>
      </c>
      <c r="C814" s="11" t="s">
        <v>59</v>
      </c>
      <c r="D814" s="11" t="s">
        <v>123</v>
      </c>
      <c r="E814" s="11" t="s">
        <v>376</v>
      </c>
      <c r="F814" s="187" t="s">
        <v>79</v>
      </c>
      <c r="G814" s="188"/>
      <c r="H814" s="12">
        <f t="shared" si="65"/>
        <v>10</v>
      </c>
      <c r="I814" s="12">
        <f t="shared" si="65"/>
        <v>0</v>
      </c>
      <c r="J814" s="110">
        <f t="shared" si="63"/>
        <v>0</v>
      </c>
      <c r="K814" s="18"/>
    </row>
    <row r="815" spans="1:11" ht="78">
      <c r="A815" s="20" t="s">
        <v>124</v>
      </c>
      <c r="B815" s="11" t="s">
        <v>24</v>
      </c>
      <c r="C815" s="11" t="s">
        <v>59</v>
      </c>
      <c r="D815" s="11" t="s">
        <v>123</v>
      </c>
      <c r="E815" s="11" t="s">
        <v>376</v>
      </c>
      <c r="F815" s="187" t="s">
        <v>125</v>
      </c>
      <c r="G815" s="188"/>
      <c r="H815" s="12">
        <f>'Прил.5'!H661</f>
        <v>10</v>
      </c>
      <c r="I815" s="12">
        <f>'Прил.5'!I661</f>
        <v>0</v>
      </c>
      <c r="J815" s="110">
        <f t="shared" si="63"/>
        <v>0</v>
      </c>
      <c r="K815" s="18"/>
    </row>
    <row r="816" spans="1:11" ht="15">
      <c r="A816" s="20" t="s">
        <v>438</v>
      </c>
      <c r="B816" s="11" t="s">
        <v>24</v>
      </c>
      <c r="C816" s="11" t="s">
        <v>59</v>
      </c>
      <c r="D816" s="11" t="s">
        <v>123</v>
      </c>
      <c r="E816" s="11" t="s">
        <v>439</v>
      </c>
      <c r="F816" s="187"/>
      <c r="G816" s="188"/>
      <c r="H816" s="12">
        <f>H817</f>
        <v>17205.4</v>
      </c>
      <c r="I816" s="12">
        <f>I817</f>
        <v>17083.1</v>
      </c>
      <c r="J816" s="110">
        <f t="shared" si="63"/>
        <v>99.28917665384121</v>
      </c>
      <c r="K816" s="18"/>
    </row>
    <row r="817" spans="1:11" ht="30.75">
      <c r="A817" s="20" t="s">
        <v>553</v>
      </c>
      <c r="B817" s="11" t="s">
        <v>24</v>
      </c>
      <c r="C817" s="11" t="s">
        <v>59</v>
      </c>
      <c r="D817" s="11" t="s">
        <v>123</v>
      </c>
      <c r="E817" s="11" t="s">
        <v>554</v>
      </c>
      <c r="F817" s="187"/>
      <c r="G817" s="188"/>
      <c r="H817" s="12">
        <f>H818+H820</f>
        <v>17205.4</v>
      </c>
      <c r="I817" s="12">
        <f>I818+I820</f>
        <v>17083.1</v>
      </c>
      <c r="J817" s="110">
        <f t="shared" si="63"/>
        <v>99.28917665384121</v>
      </c>
      <c r="K817" s="18"/>
    </row>
    <row r="818" spans="1:11" ht="46.5">
      <c r="A818" s="20" t="s">
        <v>19</v>
      </c>
      <c r="B818" s="11" t="s">
        <v>24</v>
      </c>
      <c r="C818" s="11" t="s">
        <v>59</v>
      </c>
      <c r="D818" s="11" t="s">
        <v>123</v>
      </c>
      <c r="E818" s="11" t="s">
        <v>554</v>
      </c>
      <c r="F818" s="187" t="s">
        <v>20</v>
      </c>
      <c r="G818" s="188"/>
      <c r="H818" s="12">
        <f>H819</f>
        <v>15280.4</v>
      </c>
      <c r="I818" s="12">
        <f>I819</f>
        <v>15159.1</v>
      </c>
      <c r="J818" s="110">
        <f t="shared" si="63"/>
        <v>99.20617261328239</v>
      </c>
      <c r="K818" s="18"/>
    </row>
    <row r="819" spans="1:11" ht="46.5">
      <c r="A819" s="20" t="s">
        <v>21</v>
      </c>
      <c r="B819" s="11" t="s">
        <v>24</v>
      </c>
      <c r="C819" s="11" t="s">
        <v>59</v>
      </c>
      <c r="D819" s="11" t="s">
        <v>123</v>
      </c>
      <c r="E819" s="11" t="s">
        <v>554</v>
      </c>
      <c r="F819" s="187" t="s">
        <v>22</v>
      </c>
      <c r="G819" s="188"/>
      <c r="H819" s="12">
        <v>15280.4</v>
      </c>
      <c r="I819" s="12">
        <v>15159.1</v>
      </c>
      <c r="J819" s="110">
        <f t="shared" si="63"/>
        <v>99.20617261328239</v>
      </c>
      <c r="K819" s="18"/>
    </row>
    <row r="820" spans="1:11" ht="15">
      <c r="A820" s="20" t="s">
        <v>78</v>
      </c>
      <c r="B820" s="11" t="s">
        <v>24</v>
      </c>
      <c r="C820" s="11" t="s">
        <v>59</v>
      </c>
      <c r="D820" s="11" t="s">
        <v>123</v>
      </c>
      <c r="E820" s="11" t="s">
        <v>554</v>
      </c>
      <c r="F820" s="187" t="s">
        <v>79</v>
      </c>
      <c r="G820" s="188"/>
      <c r="H820" s="12">
        <f>H821</f>
        <v>1925</v>
      </c>
      <c r="I820" s="12">
        <f>I821</f>
        <v>1924</v>
      </c>
      <c r="J820" s="110">
        <f t="shared" si="63"/>
        <v>99.94805194805195</v>
      </c>
      <c r="K820" s="18"/>
    </row>
    <row r="821" spans="1:11" ht="15">
      <c r="A821" s="20" t="s">
        <v>402</v>
      </c>
      <c r="B821" s="11" t="s">
        <v>24</v>
      </c>
      <c r="C821" s="11" t="s">
        <v>59</v>
      </c>
      <c r="D821" s="11" t="s">
        <v>123</v>
      </c>
      <c r="E821" s="11" t="s">
        <v>554</v>
      </c>
      <c r="F821" s="187" t="s">
        <v>403</v>
      </c>
      <c r="G821" s="188"/>
      <c r="H821" s="12">
        <v>1925</v>
      </c>
      <c r="I821" s="12">
        <v>1924</v>
      </c>
      <c r="J821" s="110">
        <f t="shared" si="63"/>
        <v>99.94805194805195</v>
      </c>
      <c r="K821" s="18"/>
    </row>
    <row r="822" spans="1:11" ht="15">
      <c r="A822" s="20" t="s">
        <v>210</v>
      </c>
      <c r="B822" s="11" t="s">
        <v>24</v>
      </c>
      <c r="C822" s="11" t="s">
        <v>59</v>
      </c>
      <c r="D822" s="11" t="s">
        <v>163</v>
      </c>
      <c r="E822" s="11"/>
      <c r="F822" s="187"/>
      <c r="G822" s="188"/>
      <c r="H822" s="12">
        <f>H823+H832+H843+H850+H857</f>
        <v>95527.5</v>
      </c>
      <c r="I822" s="12">
        <f>I823+I832+I843+I850+I857</f>
        <v>95461.70000000001</v>
      </c>
      <c r="J822" s="110">
        <f t="shared" si="63"/>
        <v>99.93111931119313</v>
      </c>
      <c r="K822" s="18"/>
    </row>
    <row r="823" spans="1:11" ht="30.75">
      <c r="A823" s="20" t="s">
        <v>205</v>
      </c>
      <c r="B823" s="11" t="s">
        <v>24</v>
      </c>
      <c r="C823" s="11" t="s">
        <v>59</v>
      </c>
      <c r="D823" s="11" t="s">
        <v>163</v>
      </c>
      <c r="E823" s="11" t="s">
        <v>206</v>
      </c>
      <c r="F823" s="187"/>
      <c r="G823" s="188"/>
      <c r="H823" s="12">
        <f>H824+H828</f>
        <v>8391.7</v>
      </c>
      <c r="I823" s="12">
        <f>I824+I828</f>
        <v>8391</v>
      </c>
      <c r="J823" s="110">
        <f t="shared" si="63"/>
        <v>99.99165842439552</v>
      </c>
      <c r="K823" s="18"/>
    </row>
    <row r="824" spans="1:11" ht="30.75">
      <c r="A824" s="20" t="s">
        <v>11</v>
      </c>
      <c r="B824" s="11" t="s">
        <v>24</v>
      </c>
      <c r="C824" s="11" t="s">
        <v>59</v>
      </c>
      <c r="D824" s="11" t="s">
        <v>163</v>
      </c>
      <c r="E824" s="11" t="s">
        <v>207</v>
      </c>
      <c r="F824" s="187"/>
      <c r="G824" s="188"/>
      <c r="H824" s="12">
        <f aca="true" t="shared" si="66" ref="H824:I826">H825</f>
        <v>891.7</v>
      </c>
      <c r="I824" s="12">
        <f t="shared" si="66"/>
        <v>891</v>
      </c>
      <c r="J824" s="110">
        <f t="shared" si="63"/>
        <v>99.92149826174722</v>
      </c>
      <c r="K824" s="18"/>
    </row>
    <row r="825" spans="1:11" ht="46.5">
      <c r="A825" s="20" t="s">
        <v>208</v>
      </c>
      <c r="B825" s="11" t="s">
        <v>24</v>
      </c>
      <c r="C825" s="11" t="s">
        <v>59</v>
      </c>
      <c r="D825" s="11" t="s">
        <v>163</v>
      </c>
      <c r="E825" s="11" t="s">
        <v>209</v>
      </c>
      <c r="F825" s="187"/>
      <c r="G825" s="188"/>
      <c r="H825" s="12">
        <f t="shared" si="66"/>
        <v>891.7</v>
      </c>
      <c r="I825" s="12">
        <f t="shared" si="66"/>
        <v>891</v>
      </c>
      <c r="J825" s="110">
        <f t="shared" si="63"/>
        <v>99.92149826174722</v>
      </c>
      <c r="K825" s="18"/>
    </row>
    <row r="826" spans="1:11" ht="46.5">
      <c r="A826" s="20" t="s">
        <v>19</v>
      </c>
      <c r="B826" s="11" t="s">
        <v>24</v>
      </c>
      <c r="C826" s="11" t="s">
        <v>59</v>
      </c>
      <c r="D826" s="11" t="s">
        <v>163</v>
      </c>
      <c r="E826" s="11" t="s">
        <v>209</v>
      </c>
      <c r="F826" s="187" t="s">
        <v>20</v>
      </c>
      <c r="G826" s="188"/>
      <c r="H826" s="12">
        <f t="shared" si="66"/>
        <v>891.7</v>
      </c>
      <c r="I826" s="12">
        <f t="shared" si="66"/>
        <v>891</v>
      </c>
      <c r="J826" s="110">
        <f t="shared" si="63"/>
        <v>99.92149826174722</v>
      </c>
      <c r="K826" s="18"/>
    </row>
    <row r="827" spans="1:11" ht="46.5">
      <c r="A827" s="20" t="s">
        <v>21</v>
      </c>
      <c r="B827" s="11" t="s">
        <v>24</v>
      </c>
      <c r="C827" s="11" t="s">
        <v>59</v>
      </c>
      <c r="D827" s="11" t="s">
        <v>163</v>
      </c>
      <c r="E827" s="11" t="s">
        <v>209</v>
      </c>
      <c r="F827" s="187" t="s">
        <v>22</v>
      </c>
      <c r="G827" s="188"/>
      <c r="H827" s="12">
        <f>'Прил.5'!H268</f>
        <v>891.7</v>
      </c>
      <c r="I827" s="12">
        <f>'Прил.5'!I268</f>
        <v>891</v>
      </c>
      <c r="J827" s="110">
        <f t="shared" si="63"/>
        <v>99.92149826174722</v>
      </c>
      <c r="K827" s="18"/>
    </row>
    <row r="828" spans="1:11" ht="30.75">
      <c r="A828" s="20" t="s">
        <v>211</v>
      </c>
      <c r="B828" s="11" t="s">
        <v>24</v>
      </c>
      <c r="C828" s="11" t="s">
        <v>59</v>
      </c>
      <c r="D828" s="11" t="s">
        <v>163</v>
      </c>
      <c r="E828" s="11" t="s">
        <v>212</v>
      </c>
      <c r="F828" s="187"/>
      <c r="G828" s="188"/>
      <c r="H828" s="12">
        <f aca="true" t="shared" si="67" ref="H828:I830">H829</f>
        <v>7500</v>
      </c>
      <c r="I828" s="12">
        <f t="shared" si="67"/>
        <v>7500</v>
      </c>
      <c r="J828" s="110">
        <f t="shared" si="63"/>
        <v>100</v>
      </c>
      <c r="K828" s="18"/>
    </row>
    <row r="829" spans="1:11" ht="78">
      <c r="A829" s="20" t="s">
        <v>213</v>
      </c>
      <c r="B829" s="11" t="s">
        <v>24</v>
      </c>
      <c r="C829" s="11" t="s">
        <v>59</v>
      </c>
      <c r="D829" s="11" t="s">
        <v>163</v>
      </c>
      <c r="E829" s="11" t="s">
        <v>214</v>
      </c>
      <c r="F829" s="187"/>
      <c r="G829" s="188"/>
      <c r="H829" s="12">
        <f t="shared" si="67"/>
        <v>7500</v>
      </c>
      <c r="I829" s="12">
        <f t="shared" si="67"/>
        <v>7500</v>
      </c>
      <c r="J829" s="110">
        <f t="shared" si="63"/>
        <v>100</v>
      </c>
      <c r="K829" s="18"/>
    </row>
    <row r="830" spans="1:11" ht="46.5">
      <c r="A830" s="20" t="s">
        <v>19</v>
      </c>
      <c r="B830" s="11" t="s">
        <v>24</v>
      </c>
      <c r="C830" s="11" t="s">
        <v>59</v>
      </c>
      <c r="D830" s="11" t="s">
        <v>163</v>
      </c>
      <c r="E830" s="11" t="s">
        <v>214</v>
      </c>
      <c r="F830" s="187" t="s">
        <v>20</v>
      </c>
      <c r="G830" s="188"/>
      <c r="H830" s="12">
        <f t="shared" si="67"/>
        <v>7500</v>
      </c>
      <c r="I830" s="12">
        <f t="shared" si="67"/>
        <v>7500</v>
      </c>
      <c r="J830" s="110">
        <f t="shared" si="63"/>
        <v>100</v>
      </c>
      <c r="K830" s="18"/>
    </row>
    <row r="831" spans="1:11" ht="46.5">
      <c r="A831" s="20" t="s">
        <v>21</v>
      </c>
      <c r="B831" s="11" t="s">
        <v>24</v>
      </c>
      <c r="C831" s="11" t="s">
        <v>59</v>
      </c>
      <c r="D831" s="11" t="s">
        <v>163</v>
      </c>
      <c r="E831" s="11" t="s">
        <v>214</v>
      </c>
      <c r="F831" s="187" t="s">
        <v>22</v>
      </c>
      <c r="G831" s="188"/>
      <c r="H831" s="12">
        <f>'Прил.5'!H275</f>
        <v>7500</v>
      </c>
      <c r="I831" s="12">
        <f>'Прил.5'!I275</f>
        <v>7500</v>
      </c>
      <c r="J831" s="110">
        <f t="shared" si="63"/>
        <v>100</v>
      </c>
      <c r="K831" s="18"/>
    </row>
    <row r="832" spans="1:11" ht="46.5">
      <c r="A832" s="20" t="s">
        <v>261</v>
      </c>
      <c r="B832" s="11" t="s">
        <v>24</v>
      </c>
      <c r="C832" s="11" t="s">
        <v>59</v>
      </c>
      <c r="D832" s="11" t="s">
        <v>163</v>
      </c>
      <c r="E832" s="11" t="s">
        <v>262</v>
      </c>
      <c r="F832" s="187"/>
      <c r="G832" s="188"/>
      <c r="H832" s="12">
        <f>H833</f>
        <v>66851.6</v>
      </c>
      <c r="I832" s="12">
        <f>I833</f>
        <v>66786.6</v>
      </c>
      <c r="J832" s="110">
        <f t="shared" si="63"/>
        <v>99.90276971680558</v>
      </c>
      <c r="K832" s="18"/>
    </row>
    <row r="833" spans="1:11" ht="62.25">
      <c r="A833" s="20" t="s">
        <v>263</v>
      </c>
      <c r="B833" s="11" t="s">
        <v>24</v>
      </c>
      <c r="C833" s="11" t="s">
        <v>59</v>
      </c>
      <c r="D833" s="11" t="s">
        <v>163</v>
      </c>
      <c r="E833" s="11" t="s">
        <v>264</v>
      </c>
      <c r="F833" s="187"/>
      <c r="G833" s="188"/>
      <c r="H833" s="12">
        <f>H834+H837+H840</f>
        <v>66851.6</v>
      </c>
      <c r="I833" s="12">
        <f>I834+I837+I840</f>
        <v>66786.6</v>
      </c>
      <c r="J833" s="110">
        <f t="shared" si="63"/>
        <v>99.90276971680558</v>
      </c>
      <c r="K833" s="18"/>
    </row>
    <row r="834" spans="1:11" ht="108.75">
      <c r="A834" s="20" t="s">
        <v>265</v>
      </c>
      <c r="B834" s="11" t="s">
        <v>24</v>
      </c>
      <c r="C834" s="11" t="s">
        <v>59</v>
      </c>
      <c r="D834" s="11" t="s">
        <v>163</v>
      </c>
      <c r="E834" s="11" t="s">
        <v>266</v>
      </c>
      <c r="F834" s="187"/>
      <c r="G834" s="188"/>
      <c r="H834" s="12">
        <f>H835</f>
        <v>66786.6</v>
      </c>
      <c r="I834" s="12">
        <f>I835</f>
        <v>66786.6</v>
      </c>
      <c r="J834" s="110">
        <f t="shared" si="63"/>
        <v>100</v>
      </c>
      <c r="K834" s="18"/>
    </row>
    <row r="835" spans="1:11" ht="46.5">
      <c r="A835" s="20" t="s">
        <v>19</v>
      </c>
      <c r="B835" s="11" t="s">
        <v>24</v>
      </c>
      <c r="C835" s="11" t="s">
        <v>59</v>
      </c>
      <c r="D835" s="11" t="s">
        <v>163</v>
      </c>
      <c r="E835" s="11" t="s">
        <v>266</v>
      </c>
      <c r="F835" s="187" t="s">
        <v>20</v>
      </c>
      <c r="G835" s="188"/>
      <c r="H835" s="12">
        <f>H836</f>
        <v>66786.6</v>
      </c>
      <c r="I835" s="12">
        <f>I836</f>
        <v>66786.6</v>
      </c>
      <c r="J835" s="110">
        <f t="shared" si="63"/>
        <v>100</v>
      </c>
      <c r="K835" s="18"/>
    </row>
    <row r="836" spans="1:11" ht="46.5">
      <c r="A836" s="20" t="s">
        <v>21</v>
      </c>
      <c r="B836" s="11" t="s">
        <v>24</v>
      </c>
      <c r="C836" s="11" t="s">
        <v>59</v>
      </c>
      <c r="D836" s="11" t="s">
        <v>163</v>
      </c>
      <c r="E836" s="11" t="s">
        <v>266</v>
      </c>
      <c r="F836" s="187" t="s">
        <v>22</v>
      </c>
      <c r="G836" s="188"/>
      <c r="H836" s="12">
        <f>'Прил.5'!H364</f>
        <v>66786.6</v>
      </c>
      <c r="I836" s="12">
        <f>'Прил.5'!I364</f>
        <v>66786.6</v>
      </c>
      <c r="J836" s="110">
        <f t="shared" si="63"/>
        <v>100</v>
      </c>
      <c r="K836" s="18"/>
    </row>
    <row r="837" spans="1:11" ht="46.5">
      <c r="A837" s="20" t="s">
        <v>267</v>
      </c>
      <c r="B837" s="11" t="s">
        <v>24</v>
      </c>
      <c r="C837" s="11" t="s">
        <v>59</v>
      </c>
      <c r="D837" s="11" t="s">
        <v>163</v>
      </c>
      <c r="E837" s="11" t="s">
        <v>268</v>
      </c>
      <c r="F837" s="187"/>
      <c r="G837" s="188"/>
      <c r="H837" s="12">
        <f>H838</f>
        <v>10</v>
      </c>
      <c r="I837" s="12">
        <f>I838</f>
        <v>0</v>
      </c>
      <c r="J837" s="110">
        <f t="shared" si="63"/>
        <v>0</v>
      </c>
      <c r="K837" s="18"/>
    </row>
    <row r="838" spans="1:11" ht="46.5">
      <c r="A838" s="20" t="s">
        <v>19</v>
      </c>
      <c r="B838" s="11" t="s">
        <v>24</v>
      </c>
      <c r="C838" s="11" t="s">
        <v>59</v>
      </c>
      <c r="D838" s="11" t="s">
        <v>163</v>
      </c>
      <c r="E838" s="11" t="s">
        <v>268</v>
      </c>
      <c r="F838" s="187" t="s">
        <v>20</v>
      </c>
      <c r="G838" s="188"/>
      <c r="H838" s="12">
        <f>H839</f>
        <v>10</v>
      </c>
      <c r="I838" s="12">
        <f>I839</f>
        <v>0</v>
      </c>
      <c r="J838" s="110">
        <f t="shared" si="63"/>
        <v>0</v>
      </c>
      <c r="K838" s="18"/>
    </row>
    <row r="839" spans="1:11" ht="46.5">
      <c r="A839" s="20" t="s">
        <v>21</v>
      </c>
      <c r="B839" s="11" t="s">
        <v>24</v>
      </c>
      <c r="C839" s="11" t="s">
        <v>59</v>
      </c>
      <c r="D839" s="11" t="s">
        <v>163</v>
      </c>
      <c r="E839" s="11" t="s">
        <v>268</v>
      </c>
      <c r="F839" s="187" t="s">
        <v>22</v>
      </c>
      <c r="G839" s="188"/>
      <c r="H839" s="12">
        <f>'Прил.5'!H373</f>
        <v>10</v>
      </c>
      <c r="I839" s="12">
        <f>'Прил.5'!I373</f>
        <v>0</v>
      </c>
      <c r="J839" s="110">
        <f t="shared" si="63"/>
        <v>0</v>
      </c>
      <c r="K839" s="18"/>
    </row>
    <row r="840" spans="1:11" ht="30.75">
      <c r="A840" s="20" t="s">
        <v>269</v>
      </c>
      <c r="B840" s="11" t="s">
        <v>24</v>
      </c>
      <c r="C840" s="11" t="s">
        <v>59</v>
      </c>
      <c r="D840" s="11" t="s">
        <v>163</v>
      </c>
      <c r="E840" s="11" t="s">
        <v>270</v>
      </c>
      <c r="F840" s="187"/>
      <c r="G840" s="188"/>
      <c r="H840" s="12">
        <f>H841</f>
        <v>55</v>
      </c>
      <c r="I840" s="12">
        <f>I841</f>
        <v>0</v>
      </c>
      <c r="J840" s="110">
        <f t="shared" si="63"/>
        <v>0</v>
      </c>
      <c r="K840" s="18"/>
    </row>
    <row r="841" spans="1:11" ht="46.5">
      <c r="A841" s="20" t="s">
        <v>19</v>
      </c>
      <c r="B841" s="11" t="s">
        <v>24</v>
      </c>
      <c r="C841" s="11" t="s">
        <v>59</v>
      </c>
      <c r="D841" s="11" t="s">
        <v>163</v>
      </c>
      <c r="E841" s="11" t="s">
        <v>270</v>
      </c>
      <c r="F841" s="187" t="s">
        <v>20</v>
      </c>
      <c r="G841" s="188"/>
      <c r="H841" s="12">
        <f>H842</f>
        <v>55</v>
      </c>
      <c r="I841" s="12">
        <f>I842</f>
        <v>0</v>
      </c>
      <c r="J841" s="110">
        <f t="shared" si="63"/>
        <v>0</v>
      </c>
      <c r="K841" s="18"/>
    </row>
    <row r="842" spans="1:11" ht="46.5">
      <c r="A842" s="20" t="s">
        <v>21</v>
      </c>
      <c r="B842" s="11" t="s">
        <v>24</v>
      </c>
      <c r="C842" s="11" t="s">
        <v>59</v>
      </c>
      <c r="D842" s="11" t="s">
        <v>163</v>
      </c>
      <c r="E842" s="11" t="s">
        <v>270</v>
      </c>
      <c r="F842" s="187" t="s">
        <v>22</v>
      </c>
      <c r="G842" s="188"/>
      <c r="H842" s="12">
        <f>'Прил.5'!H379</f>
        <v>55</v>
      </c>
      <c r="I842" s="12">
        <f>'Прил.5'!I379</f>
        <v>0</v>
      </c>
      <c r="J842" s="110">
        <f aca="true" t="shared" si="68" ref="J842:J905">I842/H842*100</f>
        <v>0</v>
      </c>
      <c r="K842" s="18"/>
    </row>
    <row r="843" spans="1:11" ht="15">
      <c r="A843" s="20" t="s">
        <v>555</v>
      </c>
      <c r="B843" s="11" t="s">
        <v>24</v>
      </c>
      <c r="C843" s="11" t="s">
        <v>59</v>
      </c>
      <c r="D843" s="11" t="s">
        <v>163</v>
      </c>
      <c r="E843" s="11" t="s">
        <v>556</v>
      </c>
      <c r="F843" s="187"/>
      <c r="G843" s="188"/>
      <c r="H843" s="12">
        <f>H844+H847</f>
        <v>11643.9</v>
      </c>
      <c r="I843" s="12">
        <f>I844+I847</f>
        <v>11643.8</v>
      </c>
      <c r="J843" s="110">
        <f t="shared" si="68"/>
        <v>99.99914118121936</v>
      </c>
      <c r="K843" s="18"/>
    </row>
    <row r="844" spans="1:11" ht="15">
      <c r="A844" s="20" t="s">
        <v>557</v>
      </c>
      <c r="B844" s="11" t="s">
        <v>24</v>
      </c>
      <c r="C844" s="11" t="s">
        <v>59</v>
      </c>
      <c r="D844" s="11" t="s">
        <v>163</v>
      </c>
      <c r="E844" s="11" t="s">
        <v>558</v>
      </c>
      <c r="F844" s="187"/>
      <c r="G844" s="188"/>
      <c r="H844" s="12">
        <f>H845</f>
        <v>3392.4</v>
      </c>
      <c r="I844" s="12">
        <f>I845</f>
        <v>3392.3</v>
      </c>
      <c r="J844" s="110">
        <f t="shared" si="68"/>
        <v>99.99705223440633</v>
      </c>
      <c r="K844" s="18"/>
    </row>
    <row r="845" spans="1:11" ht="46.5">
      <c r="A845" s="20" t="s">
        <v>19</v>
      </c>
      <c r="B845" s="11" t="s">
        <v>24</v>
      </c>
      <c r="C845" s="11" t="s">
        <v>59</v>
      </c>
      <c r="D845" s="11" t="s">
        <v>163</v>
      </c>
      <c r="E845" s="11" t="s">
        <v>558</v>
      </c>
      <c r="F845" s="187" t="s">
        <v>20</v>
      </c>
      <c r="G845" s="188"/>
      <c r="H845" s="12">
        <f>H846</f>
        <v>3392.4</v>
      </c>
      <c r="I845" s="12">
        <f>I846</f>
        <v>3392.3</v>
      </c>
      <c r="J845" s="110">
        <f t="shared" si="68"/>
        <v>99.99705223440633</v>
      </c>
      <c r="K845" s="18"/>
    </row>
    <row r="846" spans="1:11" ht="46.5">
      <c r="A846" s="20" t="s">
        <v>21</v>
      </c>
      <c r="B846" s="11" t="s">
        <v>24</v>
      </c>
      <c r="C846" s="11" t="s">
        <v>59</v>
      </c>
      <c r="D846" s="11" t="s">
        <v>163</v>
      </c>
      <c r="E846" s="11" t="s">
        <v>558</v>
      </c>
      <c r="F846" s="187" t="s">
        <v>22</v>
      </c>
      <c r="G846" s="188"/>
      <c r="H846" s="12">
        <v>3392.4</v>
      </c>
      <c r="I846" s="12">
        <v>3392.3</v>
      </c>
      <c r="J846" s="110">
        <f t="shared" si="68"/>
        <v>99.99705223440633</v>
      </c>
      <c r="K846" s="18"/>
    </row>
    <row r="847" spans="1:11" ht="15">
      <c r="A847" s="20" t="s">
        <v>559</v>
      </c>
      <c r="B847" s="11" t="s">
        <v>24</v>
      </c>
      <c r="C847" s="11" t="s">
        <v>59</v>
      </c>
      <c r="D847" s="11" t="s">
        <v>163</v>
      </c>
      <c r="E847" s="11" t="s">
        <v>560</v>
      </c>
      <c r="F847" s="187"/>
      <c r="G847" s="188"/>
      <c r="H847" s="12">
        <f>H848</f>
        <v>8251.5</v>
      </c>
      <c r="I847" s="12">
        <f>I848</f>
        <v>8251.5</v>
      </c>
      <c r="J847" s="110">
        <f t="shared" si="68"/>
        <v>100</v>
      </c>
      <c r="K847" s="18"/>
    </row>
    <row r="848" spans="1:11" ht="46.5">
      <c r="A848" s="20" t="s">
        <v>19</v>
      </c>
      <c r="B848" s="11" t="s">
        <v>24</v>
      </c>
      <c r="C848" s="11" t="s">
        <v>59</v>
      </c>
      <c r="D848" s="11" t="s">
        <v>163</v>
      </c>
      <c r="E848" s="11" t="s">
        <v>560</v>
      </c>
      <c r="F848" s="187" t="s">
        <v>20</v>
      </c>
      <c r="G848" s="188"/>
      <c r="H848" s="12">
        <f>H849</f>
        <v>8251.5</v>
      </c>
      <c r="I848" s="12">
        <f>I849</f>
        <v>8251.5</v>
      </c>
      <c r="J848" s="110">
        <f t="shared" si="68"/>
        <v>100</v>
      </c>
      <c r="K848" s="18"/>
    </row>
    <row r="849" spans="1:11" ht="46.5">
      <c r="A849" s="20" t="s">
        <v>21</v>
      </c>
      <c r="B849" s="11" t="s">
        <v>24</v>
      </c>
      <c r="C849" s="11" t="s">
        <v>59</v>
      </c>
      <c r="D849" s="11" t="s">
        <v>163</v>
      </c>
      <c r="E849" s="11" t="s">
        <v>560</v>
      </c>
      <c r="F849" s="187" t="s">
        <v>22</v>
      </c>
      <c r="G849" s="188"/>
      <c r="H849" s="12">
        <v>8251.5</v>
      </c>
      <c r="I849" s="12">
        <v>8251.5</v>
      </c>
      <c r="J849" s="110">
        <f t="shared" si="68"/>
        <v>100</v>
      </c>
      <c r="K849" s="18"/>
    </row>
    <row r="850" spans="1:11" ht="30.75">
      <c r="A850" s="20" t="s">
        <v>561</v>
      </c>
      <c r="B850" s="11" t="s">
        <v>24</v>
      </c>
      <c r="C850" s="11" t="s">
        <v>59</v>
      </c>
      <c r="D850" s="11" t="s">
        <v>163</v>
      </c>
      <c r="E850" s="11" t="s">
        <v>562</v>
      </c>
      <c r="F850" s="187"/>
      <c r="G850" s="188"/>
      <c r="H850" s="12">
        <f>H851+H854</f>
        <v>6212.1</v>
      </c>
      <c r="I850" s="12">
        <f>I851+I854</f>
        <v>6212.1</v>
      </c>
      <c r="J850" s="110">
        <f t="shared" si="68"/>
        <v>100</v>
      </c>
      <c r="K850" s="18"/>
    </row>
    <row r="851" spans="1:11" ht="46.5">
      <c r="A851" s="20" t="s">
        <v>472</v>
      </c>
      <c r="B851" s="11" t="s">
        <v>24</v>
      </c>
      <c r="C851" s="11" t="s">
        <v>59</v>
      </c>
      <c r="D851" s="11" t="s">
        <v>163</v>
      </c>
      <c r="E851" s="11" t="s">
        <v>563</v>
      </c>
      <c r="F851" s="187"/>
      <c r="G851" s="188"/>
      <c r="H851" s="12">
        <f>H852</f>
        <v>6072.1</v>
      </c>
      <c r="I851" s="12">
        <f>I852</f>
        <v>6072.1</v>
      </c>
      <c r="J851" s="110">
        <f t="shared" si="68"/>
        <v>100</v>
      </c>
      <c r="K851" s="18"/>
    </row>
    <row r="852" spans="1:11" ht="46.5">
      <c r="A852" s="20" t="s">
        <v>33</v>
      </c>
      <c r="B852" s="11" t="s">
        <v>24</v>
      </c>
      <c r="C852" s="11" t="s">
        <v>59</v>
      </c>
      <c r="D852" s="11" t="s">
        <v>163</v>
      </c>
      <c r="E852" s="11" t="s">
        <v>563</v>
      </c>
      <c r="F852" s="187" t="s">
        <v>34</v>
      </c>
      <c r="G852" s="188"/>
      <c r="H852" s="12">
        <f>H853</f>
        <v>6072.1</v>
      </c>
      <c r="I852" s="12">
        <f>I853</f>
        <v>6072.1</v>
      </c>
      <c r="J852" s="110">
        <f t="shared" si="68"/>
        <v>100</v>
      </c>
      <c r="K852" s="18"/>
    </row>
    <row r="853" spans="1:11" ht="15">
      <c r="A853" s="20" t="s">
        <v>497</v>
      </c>
      <c r="B853" s="11" t="s">
        <v>24</v>
      </c>
      <c r="C853" s="11" t="s">
        <v>59</v>
      </c>
      <c r="D853" s="11" t="s">
        <v>163</v>
      </c>
      <c r="E853" s="11" t="s">
        <v>563</v>
      </c>
      <c r="F853" s="187" t="s">
        <v>498</v>
      </c>
      <c r="G853" s="188"/>
      <c r="H853" s="12">
        <v>6072.1</v>
      </c>
      <c r="I853" s="12">
        <v>6072.1</v>
      </c>
      <c r="J853" s="110">
        <f t="shared" si="68"/>
        <v>100</v>
      </c>
      <c r="K853" s="18"/>
    </row>
    <row r="854" spans="1:11" ht="15">
      <c r="A854" s="20" t="s">
        <v>564</v>
      </c>
      <c r="B854" s="11" t="s">
        <v>24</v>
      </c>
      <c r="C854" s="11" t="s">
        <v>59</v>
      </c>
      <c r="D854" s="11" t="s">
        <v>163</v>
      </c>
      <c r="E854" s="11" t="s">
        <v>565</v>
      </c>
      <c r="F854" s="187"/>
      <c r="G854" s="188"/>
      <c r="H854" s="12">
        <f>H855</f>
        <v>140</v>
      </c>
      <c r="I854" s="12">
        <f>I855</f>
        <v>140</v>
      </c>
      <c r="J854" s="110">
        <f t="shared" si="68"/>
        <v>100</v>
      </c>
      <c r="K854" s="18"/>
    </row>
    <row r="855" spans="1:11" ht="46.5">
      <c r="A855" s="20" t="s">
        <v>19</v>
      </c>
      <c r="B855" s="11" t="s">
        <v>24</v>
      </c>
      <c r="C855" s="11" t="s">
        <v>59</v>
      </c>
      <c r="D855" s="11" t="s">
        <v>163</v>
      </c>
      <c r="E855" s="11" t="s">
        <v>565</v>
      </c>
      <c r="F855" s="187" t="s">
        <v>20</v>
      </c>
      <c r="G855" s="188"/>
      <c r="H855" s="12">
        <f>H856</f>
        <v>140</v>
      </c>
      <c r="I855" s="12">
        <f>I856</f>
        <v>140</v>
      </c>
      <c r="J855" s="110">
        <f t="shared" si="68"/>
        <v>100</v>
      </c>
      <c r="K855" s="18"/>
    </row>
    <row r="856" spans="1:11" ht="46.5">
      <c r="A856" s="20" t="s">
        <v>21</v>
      </c>
      <c r="B856" s="11" t="s">
        <v>24</v>
      </c>
      <c r="C856" s="11" t="s">
        <v>59</v>
      </c>
      <c r="D856" s="11" t="s">
        <v>163</v>
      </c>
      <c r="E856" s="11" t="s">
        <v>565</v>
      </c>
      <c r="F856" s="187" t="s">
        <v>22</v>
      </c>
      <c r="G856" s="188"/>
      <c r="H856" s="12">
        <v>140</v>
      </c>
      <c r="I856" s="12">
        <v>140</v>
      </c>
      <c r="J856" s="110">
        <f t="shared" si="68"/>
        <v>100</v>
      </c>
      <c r="K856" s="18"/>
    </row>
    <row r="857" spans="1:11" ht="93">
      <c r="A857" s="20" t="s">
        <v>387</v>
      </c>
      <c r="B857" s="11" t="s">
        <v>24</v>
      </c>
      <c r="C857" s="11" t="s">
        <v>59</v>
      </c>
      <c r="D857" s="11" t="s">
        <v>163</v>
      </c>
      <c r="E857" s="11" t="s">
        <v>388</v>
      </c>
      <c r="F857" s="187"/>
      <c r="G857" s="188"/>
      <c r="H857" s="12">
        <f>H858</f>
        <v>2428.2</v>
      </c>
      <c r="I857" s="12">
        <f>I858</f>
        <v>2428.2</v>
      </c>
      <c r="J857" s="110">
        <f t="shared" si="68"/>
        <v>100</v>
      </c>
      <c r="K857" s="18"/>
    </row>
    <row r="858" spans="1:11" ht="62.25">
      <c r="A858" s="20" t="s">
        <v>566</v>
      </c>
      <c r="B858" s="11" t="s">
        <v>24</v>
      </c>
      <c r="C858" s="11" t="s">
        <v>59</v>
      </c>
      <c r="D858" s="11" t="s">
        <v>163</v>
      </c>
      <c r="E858" s="11" t="s">
        <v>567</v>
      </c>
      <c r="F858" s="187"/>
      <c r="G858" s="188"/>
      <c r="H858" s="12">
        <f>H859+H862</f>
        <v>2428.2</v>
      </c>
      <c r="I858" s="12">
        <f>I859+I862</f>
        <v>2428.2</v>
      </c>
      <c r="J858" s="110">
        <f t="shared" si="68"/>
        <v>100</v>
      </c>
      <c r="K858" s="18"/>
    </row>
    <row r="859" spans="1:11" ht="46.5">
      <c r="A859" s="20" t="s">
        <v>568</v>
      </c>
      <c r="B859" s="11" t="s">
        <v>24</v>
      </c>
      <c r="C859" s="11" t="s">
        <v>59</v>
      </c>
      <c r="D859" s="11" t="s">
        <v>163</v>
      </c>
      <c r="E859" s="11" t="s">
        <v>569</v>
      </c>
      <c r="F859" s="187"/>
      <c r="G859" s="188"/>
      <c r="H859" s="12">
        <f>H860</f>
        <v>250</v>
      </c>
      <c r="I859" s="12">
        <f>I860</f>
        <v>250</v>
      </c>
      <c r="J859" s="110">
        <f t="shared" si="68"/>
        <v>100</v>
      </c>
      <c r="K859" s="18"/>
    </row>
    <row r="860" spans="1:11" ht="46.5">
      <c r="A860" s="20" t="s">
        <v>19</v>
      </c>
      <c r="B860" s="11" t="s">
        <v>24</v>
      </c>
      <c r="C860" s="11" t="s">
        <v>59</v>
      </c>
      <c r="D860" s="11" t="s">
        <v>163</v>
      </c>
      <c r="E860" s="11" t="s">
        <v>569</v>
      </c>
      <c r="F860" s="187" t="s">
        <v>20</v>
      </c>
      <c r="G860" s="188"/>
      <c r="H860" s="12">
        <f>H861</f>
        <v>250</v>
      </c>
      <c r="I860" s="12">
        <f>I861</f>
        <v>250</v>
      </c>
      <c r="J860" s="110">
        <f t="shared" si="68"/>
        <v>100</v>
      </c>
      <c r="K860" s="18"/>
    </row>
    <row r="861" spans="1:11" ht="46.5">
      <c r="A861" s="20" t="s">
        <v>21</v>
      </c>
      <c r="B861" s="11" t="s">
        <v>24</v>
      </c>
      <c r="C861" s="11" t="s">
        <v>59</v>
      </c>
      <c r="D861" s="11" t="s">
        <v>163</v>
      </c>
      <c r="E861" s="11" t="s">
        <v>569</v>
      </c>
      <c r="F861" s="187" t="s">
        <v>22</v>
      </c>
      <c r="G861" s="188"/>
      <c r="H861" s="12">
        <v>250</v>
      </c>
      <c r="I861" s="12">
        <v>250</v>
      </c>
      <c r="J861" s="110">
        <f t="shared" si="68"/>
        <v>100</v>
      </c>
      <c r="K861" s="18"/>
    </row>
    <row r="862" spans="1:11" ht="62.25">
      <c r="A862" s="20" t="s">
        <v>570</v>
      </c>
      <c r="B862" s="11" t="s">
        <v>24</v>
      </c>
      <c r="C862" s="11" t="s">
        <v>59</v>
      </c>
      <c r="D862" s="11" t="s">
        <v>163</v>
      </c>
      <c r="E862" s="11" t="s">
        <v>571</v>
      </c>
      <c r="F862" s="187"/>
      <c r="G862" s="188"/>
      <c r="H862" s="12">
        <f>H863</f>
        <v>2178.2</v>
      </c>
      <c r="I862" s="12">
        <f>I863</f>
        <v>2178.2</v>
      </c>
      <c r="J862" s="110">
        <f t="shared" si="68"/>
        <v>100</v>
      </c>
      <c r="K862" s="18"/>
    </row>
    <row r="863" spans="1:11" ht="46.5">
      <c r="A863" s="20" t="s">
        <v>19</v>
      </c>
      <c r="B863" s="11" t="s">
        <v>24</v>
      </c>
      <c r="C863" s="11" t="s">
        <v>59</v>
      </c>
      <c r="D863" s="11" t="s">
        <v>163</v>
      </c>
      <c r="E863" s="11" t="s">
        <v>571</v>
      </c>
      <c r="F863" s="187" t="s">
        <v>20</v>
      </c>
      <c r="G863" s="188"/>
      <c r="H863" s="12">
        <f>H864</f>
        <v>2178.2</v>
      </c>
      <c r="I863" s="12">
        <f>I864</f>
        <v>2178.2</v>
      </c>
      <c r="J863" s="110">
        <f t="shared" si="68"/>
        <v>100</v>
      </c>
      <c r="K863" s="18"/>
    </row>
    <row r="864" spans="1:11" ht="46.5">
      <c r="A864" s="20" t="s">
        <v>21</v>
      </c>
      <c r="B864" s="11" t="s">
        <v>24</v>
      </c>
      <c r="C864" s="11" t="s">
        <v>59</v>
      </c>
      <c r="D864" s="11" t="s">
        <v>163</v>
      </c>
      <c r="E864" s="11" t="s">
        <v>571</v>
      </c>
      <c r="F864" s="187" t="s">
        <v>22</v>
      </c>
      <c r="G864" s="188"/>
      <c r="H864" s="12">
        <v>2178.2</v>
      </c>
      <c r="I864" s="12">
        <v>2178.2</v>
      </c>
      <c r="J864" s="110">
        <f t="shared" si="68"/>
        <v>100</v>
      </c>
      <c r="K864" s="18"/>
    </row>
    <row r="865" spans="1:14" s="115" customFormat="1" ht="15">
      <c r="A865" s="19" t="s">
        <v>56</v>
      </c>
      <c r="B865" s="8" t="s">
        <v>24</v>
      </c>
      <c r="C865" s="8" t="s">
        <v>57</v>
      </c>
      <c r="D865" s="10" t="s">
        <v>583</v>
      </c>
      <c r="E865" s="8"/>
      <c r="F865" s="189"/>
      <c r="G865" s="190"/>
      <c r="H865" s="9">
        <f>H866</f>
        <v>4859.9</v>
      </c>
      <c r="I865" s="9">
        <f>I866</f>
        <v>2018.3</v>
      </c>
      <c r="J865" s="29">
        <f t="shared" si="68"/>
        <v>41.52966110413795</v>
      </c>
      <c r="K865" s="113"/>
      <c r="L865" s="114"/>
      <c r="M865" s="114"/>
      <c r="N865" s="114"/>
    </row>
    <row r="866" spans="1:11" ht="30.75">
      <c r="A866" s="20" t="s">
        <v>58</v>
      </c>
      <c r="B866" s="11" t="s">
        <v>24</v>
      </c>
      <c r="C866" s="11" t="s">
        <v>57</v>
      </c>
      <c r="D866" s="11" t="s">
        <v>59</v>
      </c>
      <c r="E866" s="11"/>
      <c r="F866" s="187"/>
      <c r="G866" s="188"/>
      <c r="H866" s="12">
        <f>H867+H876</f>
        <v>4859.9</v>
      </c>
      <c r="I866" s="12">
        <f>I867+I876</f>
        <v>2018.3</v>
      </c>
      <c r="J866" s="110">
        <f t="shared" si="68"/>
        <v>41.52966110413795</v>
      </c>
      <c r="K866" s="18"/>
    </row>
    <row r="867" spans="1:11" ht="62.25">
      <c r="A867" s="20" t="s">
        <v>50</v>
      </c>
      <c r="B867" s="11" t="s">
        <v>24</v>
      </c>
      <c r="C867" s="11" t="s">
        <v>57</v>
      </c>
      <c r="D867" s="11" t="s">
        <v>59</v>
      </c>
      <c r="E867" s="11" t="s">
        <v>51</v>
      </c>
      <c r="F867" s="187"/>
      <c r="G867" s="188"/>
      <c r="H867" s="12">
        <f>H868+H872</f>
        <v>3818.6</v>
      </c>
      <c r="I867" s="12">
        <f>I868+I872</f>
        <v>977</v>
      </c>
      <c r="J867" s="110">
        <f t="shared" si="68"/>
        <v>25.58529303933379</v>
      </c>
      <c r="K867" s="18"/>
    </row>
    <row r="868" spans="1:11" ht="46.5">
      <c r="A868" s="20" t="s">
        <v>52</v>
      </c>
      <c r="B868" s="11" t="s">
        <v>24</v>
      </c>
      <c r="C868" s="11" t="s">
        <v>57</v>
      </c>
      <c r="D868" s="11" t="s">
        <v>59</v>
      </c>
      <c r="E868" s="11" t="s">
        <v>53</v>
      </c>
      <c r="F868" s="187"/>
      <c r="G868" s="188"/>
      <c r="H868" s="12">
        <f aca="true" t="shared" si="69" ref="H868:I870">H869</f>
        <v>837</v>
      </c>
      <c r="I868" s="12">
        <f t="shared" si="69"/>
        <v>836.4</v>
      </c>
      <c r="J868" s="110">
        <f t="shared" si="68"/>
        <v>99.92831541218638</v>
      </c>
      <c r="K868" s="18"/>
    </row>
    <row r="869" spans="1:11" ht="30.75">
      <c r="A869" s="20" t="s">
        <v>54</v>
      </c>
      <c r="B869" s="11" t="s">
        <v>24</v>
      </c>
      <c r="C869" s="11" t="s">
        <v>57</v>
      </c>
      <c r="D869" s="11" t="s">
        <v>59</v>
      </c>
      <c r="E869" s="11" t="s">
        <v>55</v>
      </c>
      <c r="F869" s="187"/>
      <c r="G869" s="188"/>
      <c r="H869" s="12">
        <f t="shared" si="69"/>
        <v>837</v>
      </c>
      <c r="I869" s="12">
        <f t="shared" si="69"/>
        <v>836.4</v>
      </c>
      <c r="J869" s="110">
        <f t="shared" si="68"/>
        <v>99.92831541218638</v>
      </c>
      <c r="K869" s="18"/>
    </row>
    <row r="870" spans="1:11" ht="46.5">
      <c r="A870" s="20" t="s">
        <v>19</v>
      </c>
      <c r="B870" s="11" t="s">
        <v>24</v>
      </c>
      <c r="C870" s="11" t="s">
        <v>57</v>
      </c>
      <c r="D870" s="11" t="s">
        <v>59</v>
      </c>
      <c r="E870" s="11" t="s">
        <v>55</v>
      </c>
      <c r="F870" s="187" t="s">
        <v>20</v>
      </c>
      <c r="G870" s="188"/>
      <c r="H870" s="12">
        <f t="shared" si="69"/>
        <v>837</v>
      </c>
      <c r="I870" s="12">
        <f t="shared" si="69"/>
        <v>836.4</v>
      </c>
      <c r="J870" s="110">
        <f t="shared" si="68"/>
        <v>99.92831541218638</v>
      </c>
      <c r="K870" s="18"/>
    </row>
    <row r="871" spans="1:11" ht="46.5">
      <c r="A871" s="20" t="s">
        <v>21</v>
      </c>
      <c r="B871" s="11" t="s">
        <v>24</v>
      </c>
      <c r="C871" s="11" t="s">
        <v>57</v>
      </c>
      <c r="D871" s="11" t="s">
        <v>59</v>
      </c>
      <c r="E871" s="11" t="s">
        <v>55</v>
      </c>
      <c r="F871" s="187" t="s">
        <v>22</v>
      </c>
      <c r="G871" s="188"/>
      <c r="H871" s="12">
        <f>'Прил.5'!H40</f>
        <v>837</v>
      </c>
      <c r="I871" s="12">
        <f>'Прил.5'!I40</f>
        <v>836.4</v>
      </c>
      <c r="J871" s="110">
        <f t="shared" si="68"/>
        <v>99.92831541218638</v>
      </c>
      <c r="K871" s="18"/>
    </row>
    <row r="872" spans="1:11" ht="62.25">
      <c r="A872" s="20" t="s">
        <v>60</v>
      </c>
      <c r="B872" s="11" t="s">
        <v>24</v>
      </c>
      <c r="C872" s="11" t="s">
        <v>57</v>
      </c>
      <c r="D872" s="11" t="s">
        <v>59</v>
      </c>
      <c r="E872" s="11" t="s">
        <v>61</v>
      </c>
      <c r="F872" s="187"/>
      <c r="G872" s="188"/>
      <c r="H872" s="12">
        <f aca="true" t="shared" si="70" ref="H872:I874">H873</f>
        <v>2981.6</v>
      </c>
      <c r="I872" s="12">
        <f t="shared" si="70"/>
        <v>140.6</v>
      </c>
      <c r="J872" s="110">
        <f t="shared" si="68"/>
        <v>4.7155889455326</v>
      </c>
      <c r="K872" s="18"/>
    </row>
    <row r="873" spans="1:11" ht="46.5">
      <c r="A873" s="20" t="s">
        <v>62</v>
      </c>
      <c r="B873" s="11" t="s">
        <v>24</v>
      </c>
      <c r="C873" s="11" t="s">
        <v>57</v>
      </c>
      <c r="D873" s="11" t="s">
        <v>59</v>
      </c>
      <c r="E873" s="11" t="s">
        <v>63</v>
      </c>
      <c r="F873" s="187"/>
      <c r="G873" s="188"/>
      <c r="H873" s="12">
        <f t="shared" si="70"/>
        <v>2981.6</v>
      </c>
      <c r="I873" s="12">
        <f t="shared" si="70"/>
        <v>140.6</v>
      </c>
      <c r="J873" s="110">
        <f t="shared" si="68"/>
        <v>4.7155889455326</v>
      </c>
      <c r="K873" s="18"/>
    </row>
    <row r="874" spans="1:11" ht="46.5">
      <c r="A874" s="20" t="s">
        <v>19</v>
      </c>
      <c r="B874" s="11" t="s">
        <v>24</v>
      </c>
      <c r="C874" s="11" t="s">
        <v>57</v>
      </c>
      <c r="D874" s="11" t="s">
        <v>59</v>
      </c>
      <c r="E874" s="11" t="s">
        <v>63</v>
      </c>
      <c r="F874" s="187" t="s">
        <v>20</v>
      </c>
      <c r="G874" s="188"/>
      <c r="H874" s="12">
        <f t="shared" si="70"/>
        <v>2981.6</v>
      </c>
      <c r="I874" s="12">
        <f t="shared" si="70"/>
        <v>140.6</v>
      </c>
      <c r="J874" s="110">
        <f t="shared" si="68"/>
        <v>4.7155889455326</v>
      </c>
      <c r="K874" s="18"/>
    </row>
    <row r="875" spans="1:11" ht="46.5">
      <c r="A875" s="20" t="s">
        <v>21</v>
      </c>
      <c r="B875" s="11" t="s">
        <v>24</v>
      </c>
      <c r="C875" s="11" t="s">
        <v>57</v>
      </c>
      <c r="D875" s="11" t="s">
        <v>59</v>
      </c>
      <c r="E875" s="11" t="s">
        <v>63</v>
      </c>
      <c r="F875" s="187" t="s">
        <v>22</v>
      </c>
      <c r="G875" s="188"/>
      <c r="H875" s="12">
        <f>'Прил.5'!H47</f>
        <v>2981.6</v>
      </c>
      <c r="I875" s="12">
        <f>'Прил.5'!I47</f>
        <v>140.6</v>
      </c>
      <c r="J875" s="110">
        <f t="shared" si="68"/>
        <v>4.7155889455326</v>
      </c>
      <c r="K875" s="18"/>
    </row>
    <row r="876" spans="1:11" ht="30.75">
      <c r="A876" s="20" t="s">
        <v>572</v>
      </c>
      <c r="B876" s="11" t="s">
        <v>24</v>
      </c>
      <c r="C876" s="11" t="s">
        <v>57</v>
      </c>
      <c r="D876" s="11" t="s">
        <v>59</v>
      </c>
      <c r="E876" s="11" t="s">
        <v>573</v>
      </c>
      <c r="F876" s="187"/>
      <c r="G876" s="188"/>
      <c r="H876" s="12">
        <f>H877+H880</f>
        <v>1041.3</v>
      </c>
      <c r="I876" s="12">
        <f>I877+I880</f>
        <v>1041.3</v>
      </c>
      <c r="J876" s="110">
        <f t="shared" si="68"/>
        <v>100</v>
      </c>
      <c r="K876" s="18"/>
    </row>
    <row r="877" spans="1:11" ht="30.75">
      <c r="A877" s="20" t="s">
        <v>574</v>
      </c>
      <c r="B877" s="11" t="s">
        <v>24</v>
      </c>
      <c r="C877" s="11" t="s">
        <v>57</v>
      </c>
      <c r="D877" s="11" t="s">
        <v>59</v>
      </c>
      <c r="E877" s="11" t="s">
        <v>575</v>
      </c>
      <c r="F877" s="187"/>
      <c r="G877" s="188"/>
      <c r="H877" s="12">
        <f>H878</f>
        <v>900</v>
      </c>
      <c r="I877" s="12">
        <f>I878</f>
        <v>900</v>
      </c>
      <c r="J877" s="110">
        <f t="shared" si="68"/>
        <v>100</v>
      </c>
      <c r="K877" s="18"/>
    </row>
    <row r="878" spans="1:11" ht="46.5">
      <c r="A878" s="20" t="s">
        <v>19</v>
      </c>
      <c r="B878" s="11" t="s">
        <v>24</v>
      </c>
      <c r="C878" s="11" t="s">
        <v>57</v>
      </c>
      <c r="D878" s="11" t="s">
        <v>59</v>
      </c>
      <c r="E878" s="11" t="s">
        <v>575</v>
      </c>
      <c r="F878" s="187" t="s">
        <v>20</v>
      </c>
      <c r="G878" s="188"/>
      <c r="H878" s="12">
        <f>H879</f>
        <v>900</v>
      </c>
      <c r="I878" s="12">
        <f>I879</f>
        <v>900</v>
      </c>
      <c r="J878" s="110">
        <f t="shared" si="68"/>
        <v>100</v>
      </c>
      <c r="K878" s="18"/>
    </row>
    <row r="879" spans="1:11" ht="46.5">
      <c r="A879" s="20" t="s">
        <v>21</v>
      </c>
      <c r="B879" s="11" t="s">
        <v>24</v>
      </c>
      <c r="C879" s="11" t="s">
        <v>57</v>
      </c>
      <c r="D879" s="11" t="s">
        <v>59</v>
      </c>
      <c r="E879" s="11" t="s">
        <v>575</v>
      </c>
      <c r="F879" s="187" t="s">
        <v>22</v>
      </c>
      <c r="G879" s="188"/>
      <c r="H879" s="12">
        <v>900</v>
      </c>
      <c r="I879" s="12">
        <v>900</v>
      </c>
      <c r="J879" s="110">
        <f t="shared" si="68"/>
        <v>100</v>
      </c>
      <c r="K879" s="18"/>
    </row>
    <row r="880" spans="1:11" ht="78">
      <c r="A880" s="20" t="s">
        <v>576</v>
      </c>
      <c r="B880" s="11" t="s">
        <v>24</v>
      </c>
      <c r="C880" s="11" t="s">
        <v>57</v>
      </c>
      <c r="D880" s="11" t="s">
        <v>59</v>
      </c>
      <c r="E880" s="11" t="s">
        <v>577</v>
      </c>
      <c r="F880" s="187"/>
      <c r="G880" s="188"/>
      <c r="H880" s="12">
        <f>H881</f>
        <v>141.3</v>
      </c>
      <c r="I880" s="12">
        <f>I881</f>
        <v>141.3</v>
      </c>
      <c r="J880" s="110">
        <f t="shared" si="68"/>
        <v>100</v>
      </c>
      <c r="K880" s="18"/>
    </row>
    <row r="881" spans="1:11" ht="46.5">
      <c r="A881" s="20" t="s">
        <v>19</v>
      </c>
      <c r="B881" s="11" t="s">
        <v>24</v>
      </c>
      <c r="C881" s="11" t="s">
        <v>57</v>
      </c>
      <c r="D881" s="11" t="s">
        <v>59</v>
      </c>
      <c r="E881" s="11" t="s">
        <v>577</v>
      </c>
      <c r="F881" s="187" t="s">
        <v>20</v>
      </c>
      <c r="G881" s="188"/>
      <c r="H881" s="12">
        <f>H882</f>
        <v>141.3</v>
      </c>
      <c r="I881" s="12">
        <f>I882</f>
        <v>141.3</v>
      </c>
      <c r="J881" s="110">
        <f t="shared" si="68"/>
        <v>100</v>
      </c>
      <c r="K881" s="18"/>
    </row>
    <row r="882" spans="1:11" ht="46.5">
      <c r="A882" s="20" t="s">
        <v>21</v>
      </c>
      <c r="B882" s="11" t="s">
        <v>24</v>
      </c>
      <c r="C882" s="11" t="s">
        <v>57</v>
      </c>
      <c r="D882" s="11" t="s">
        <v>59</v>
      </c>
      <c r="E882" s="11" t="s">
        <v>577</v>
      </c>
      <c r="F882" s="187" t="s">
        <v>22</v>
      </c>
      <c r="G882" s="188"/>
      <c r="H882" s="12">
        <v>141.3</v>
      </c>
      <c r="I882" s="12">
        <v>141.3</v>
      </c>
      <c r="J882" s="110">
        <f t="shared" si="68"/>
        <v>100</v>
      </c>
      <c r="K882" s="18"/>
    </row>
    <row r="883" spans="1:14" s="115" customFormat="1" ht="15">
      <c r="A883" s="19" t="s">
        <v>94</v>
      </c>
      <c r="B883" s="8" t="s">
        <v>24</v>
      </c>
      <c r="C883" s="8" t="s">
        <v>95</v>
      </c>
      <c r="D883" s="10" t="s">
        <v>583</v>
      </c>
      <c r="E883" s="8"/>
      <c r="F883" s="189"/>
      <c r="G883" s="190"/>
      <c r="H883" s="9">
        <f aca="true" t="shared" si="71" ref="H883:I887">H884</f>
        <v>580</v>
      </c>
      <c r="I883" s="9">
        <f t="shared" si="71"/>
        <v>579.9</v>
      </c>
      <c r="J883" s="29">
        <f t="shared" si="68"/>
        <v>99.98275862068965</v>
      </c>
      <c r="K883" s="113"/>
      <c r="L883" s="114"/>
      <c r="M883" s="114"/>
      <c r="N883" s="114"/>
    </row>
    <row r="884" spans="1:11" ht="30.75">
      <c r="A884" s="20" t="s">
        <v>96</v>
      </c>
      <c r="B884" s="11" t="s">
        <v>24</v>
      </c>
      <c r="C884" s="11" t="s">
        <v>95</v>
      </c>
      <c r="D884" s="11" t="s">
        <v>57</v>
      </c>
      <c r="E884" s="11"/>
      <c r="F884" s="187"/>
      <c r="G884" s="188"/>
      <c r="H884" s="12">
        <f t="shared" si="71"/>
        <v>580</v>
      </c>
      <c r="I884" s="12">
        <f t="shared" si="71"/>
        <v>579.9</v>
      </c>
      <c r="J884" s="110">
        <f t="shared" si="68"/>
        <v>99.98275862068965</v>
      </c>
      <c r="K884" s="18"/>
    </row>
    <row r="885" spans="1:11" ht="46.5">
      <c r="A885" s="20" t="s">
        <v>454</v>
      </c>
      <c r="B885" s="11" t="s">
        <v>24</v>
      </c>
      <c r="C885" s="11" t="s">
        <v>95</v>
      </c>
      <c r="D885" s="11" t="s">
        <v>57</v>
      </c>
      <c r="E885" s="11" t="s">
        <v>455</v>
      </c>
      <c r="F885" s="187"/>
      <c r="G885" s="188"/>
      <c r="H885" s="12">
        <f t="shared" si="71"/>
        <v>580</v>
      </c>
      <c r="I885" s="12">
        <f t="shared" si="71"/>
        <v>579.9</v>
      </c>
      <c r="J885" s="110">
        <f t="shared" si="68"/>
        <v>99.98275862068965</v>
      </c>
      <c r="K885" s="18"/>
    </row>
    <row r="886" spans="1:11" ht="46.5">
      <c r="A886" s="20" t="s">
        <v>456</v>
      </c>
      <c r="B886" s="11" t="s">
        <v>24</v>
      </c>
      <c r="C886" s="11" t="s">
        <v>95</v>
      </c>
      <c r="D886" s="11" t="s">
        <v>57</v>
      </c>
      <c r="E886" s="11" t="s">
        <v>457</v>
      </c>
      <c r="F886" s="187"/>
      <c r="G886" s="188"/>
      <c r="H886" s="12">
        <f t="shared" si="71"/>
        <v>580</v>
      </c>
      <c r="I886" s="12">
        <f t="shared" si="71"/>
        <v>579.9</v>
      </c>
      <c r="J886" s="110">
        <f t="shared" si="68"/>
        <v>99.98275862068965</v>
      </c>
      <c r="K886" s="18"/>
    </row>
    <row r="887" spans="1:11" ht="30.75">
      <c r="A887" s="20" t="s">
        <v>154</v>
      </c>
      <c r="B887" s="11" t="s">
        <v>24</v>
      </c>
      <c r="C887" s="11" t="s">
        <v>95</v>
      </c>
      <c r="D887" s="11" t="s">
        <v>57</v>
      </c>
      <c r="E887" s="11" t="s">
        <v>457</v>
      </c>
      <c r="F887" s="187" t="s">
        <v>155</v>
      </c>
      <c r="G887" s="188"/>
      <c r="H887" s="12">
        <f t="shared" si="71"/>
        <v>580</v>
      </c>
      <c r="I887" s="12">
        <f t="shared" si="71"/>
        <v>579.9</v>
      </c>
      <c r="J887" s="110">
        <f t="shared" si="68"/>
        <v>99.98275862068965</v>
      </c>
      <c r="K887" s="18"/>
    </row>
    <row r="888" spans="1:11" ht="15">
      <c r="A888" s="20" t="s">
        <v>458</v>
      </c>
      <c r="B888" s="11" t="s">
        <v>24</v>
      </c>
      <c r="C888" s="11" t="s">
        <v>95</v>
      </c>
      <c r="D888" s="11" t="s">
        <v>57</v>
      </c>
      <c r="E888" s="11" t="s">
        <v>457</v>
      </c>
      <c r="F888" s="187" t="s">
        <v>459</v>
      </c>
      <c r="G888" s="188"/>
      <c r="H888" s="12">
        <v>580</v>
      </c>
      <c r="I888" s="12">
        <v>579.9</v>
      </c>
      <c r="J888" s="110">
        <f t="shared" si="68"/>
        <v>99.98275862068965</v>
      </c>
      <c r="K888" s="18"/>
    </row>
    <row r="889" spans="1:13" ht="46.5">
      <c r="A889" s="19" t="s">
        <v>578</v>
      </c>
      <c r="B889" s="8" t="s">
        <v>579</v>
      </c>
      <c r="C889" s="8"/>
      <c r="D889" s="8"/>
      <c r="E889" s="8"/>
      <c r="F889" s="189"/>
      <c r="G889" s="190"/>
      <c r="H889" s="9">
        <f aca="true" t="shared" si="72" ref="H889:I891">H890</f>
        <v>7542.400000000001</v>
      </c>
      <c r="I889" s="9">
        <f t="shared" si="72"/>
        <v>7541.3</v>
      </c>
      <c r="J889" s="110">
        <f t="shared" si="68"/>
        <v>99.98541578277471</v>
      </c>
      <c r="K889" s="18"/>
      <c r="L889" s="15">
        <v>7541.3</v>
      </c>
      <c r="M889" s="18">
        <f>I889-L889</f>
        <v>0</v>
      </c>
    </row>
    <row r="890" spans="1:14" s="115" customFormat="1" ht="30.75">
      <c r="A890" s="19" t="s">
        <v>105</v>
      </c>
      <c r="B890" s="8" t="s">
        <v>579</v>
      </c>
      <c r="C890" s="8" t="s">
        <v>32</v>
      </c>
      <c r="D890" s="10" t="s">
        <v>583</v>
      </c>
      <c r="E890" s="8"/>
      <c r="F890" s="189"/>
      <c r="G890" s="190"/>
      <c r="H890" s="9">
        <f t="shared" si="72"/>
        <v>7542.400000000001</v>
      </c>
      <c r="I890" s="9">
        <f t="shared" si="72"/>
        <v>7541.3</v>
      </c>
      <c r="J890" s="29">
        <f t="shared" si="68"/>
        <v>99.98541578277471</v>
      </c>
      <c r="K890" s="113"/>
      <c r="L890" s="114"/>
      <c r="M890" s="114"/>
      <c r="N890" s="114"/>
    </row>
    <row r="891" spans="1:11" ht="62.25">
      <c r="A891" s="20" t="s">
        <v>461</v>
      </c>
      <c r="B891" s="11" t="s">
        <v>579</v>
      </c>
      <c r="C891" s="11" t="s">
        <v>32</v>
      </c>
      <c r="D891" s="11" t="s">
        <v>57</v>
      </c>
      <c r="E891" s="11"/>
      <c r="F891" s="187"/>
      <c r="G891" s="188"/>
      <c r="H891" s="12">
        <f t="shared" si="72"/>
        <v>7542.400000000001</v>
      </c>
      <c r="I891" s="12">
        <f t="shared" si="72"/>
        <v>7541.3</v>
      </c>
      <c r="J891" s="110">
        <f t="shared" si="68"/>
        <v>99.98541578277471</v>
      </c>
      <c r="K891" s="18"/>
    </row>
    <row r="892" spans="1:11" ht="62.25">
      <c r="A892" s="20" t="s">
        <v>380</v>
      </c>
      <c r="B892" s="11" t="s">
        <v>579</v>
      </c>
      <c r="C892" s="11" t="s">
        <v>32</v>
      </c>
      <c r="D892" s="11" t="s">
        <v>57</v>
      </c>
      <c r="E892" s="11" t="s">
        <v>381</v>
      </c>
      <c r="F892" s="187"/>
      <c r="G892" s="188"/>
      <c r="H892" s="12">
        <f>H893+H897</f>
        <v>7542.400000000001</v>
      </c>
      <c r="I892" s="12">
        <f>I893+I897</f>
        <v>7541.3</v>
      </c>
      <c r="J892" s="110">
        <f t="shared" si="68"/>
        <v>99.98541578277471</v>
      </c>
      <c r="K892" s="18"/>
    </row>
    <row r="893" spans="1:11" ht="46.5">
      <c r="A893" s="20" t="s">
        <v>580</v>
      </c>
      <c r="B893" s="11" t="s">
        <v>579</v>
      </c>
      <c r="C893" s="11" t="s">
        <v>32</v>
      </c>
      <c r="D893" s="11" t="s">
        <v>57</v>
      </c>
      <c r="E893" s="11" t="s">
        <v>581</v>
      </c>
      <c r="F893" s="187"/>
      <c r="G893" s="188"/>
      <c r="H893" s="12">
        <f aca="true" t="shared" si="73" ref="H893:I895">H894</f>
        <v>7252.6</v>
      </c>
      <c r="I893" s="12">
        <f t="shared" si="73"/>
        <v>7252.5</v>
      </c>
      <c r="J893" s="110">
        <f t="shared" si="68"/>
        <v>99.99862118412707</v>
      </c>
      <c r="K893" s="18"/>
    </row>
    <row r="894" spans="1:11" ht="30.75">
      <c r="A894" s="20" t="s">
        <v>384</v>
      </c>
      <c r="B894" s="11" t="s">
        <v>579</v>
      </c>
      <c r="C894" s="11" t="s">
        <v>32</v>
      </c>
      <c r="D894" s="11" t="s">
        <v>57</v>
      </c>
      <c r="E894" s="11" t="s">
        <v>582</v>
      </c>
      <c r="F894" s="187"/>
      <c r="G894" s="188"/>
      <c r="H894" s="12">
        <f t="shared" si="73"/>
        <v>7252.6</v>
      </c>
      <c r="I894" s="12">
        <f t="shared" si="73"/>
        <v>7252.5</v>
      </c>
      <c r="J894" s="110">
        <f t="shared" si="68"/>
        <v>99.99862118412707</v>
      </c>
      <c r="K894" s="18"/>
    </row>
    <row r="895" spans="1:11" ht="93">
      <c r="A895" s="20" t="s">
        <v>42</v>
      </c>
      <c r="B895" s="11" t="s">
        <v>579</v>
      </c>
      <c r="C895" s="11" t="s">
        <v>32</v>
      </c>
      <c r="D895" s="11" t="s">
        <v>57</v>
      </c>
      <c r="E895" s="11" t="s">
        <v>582</v>
      </c>
      <c r="F895" s="187" t="s">
        <v>43</v>
      </c>
      <c r="G895" s="188"/>
      <c r="H895" s="12">
        <f t="shared" si="73"/>
        <v>7252.6</v>
      </c>
      <c r="I895" s="12">
        <f t="shared" si="73"/>
        <v>7252.5</v>
      </c>
      <c r="J895" s="110">
        <f t="shared" si="68"/>
        <v>99.99862118412707</v>
      </c>
      <c r="K895" s="18"/>
    </row>
    <row r="896" spans="1:11" ht="30.75">
      <c r="A896" s="20" t="s">
        <v>112</v>
      </c>
      <c r="B896" s="11" t="s">
        <v>579</v>
      </c>
      <c r="C896" s="11" t="s">
        <v>32</v>
      </c>
      <c r="D896" s="11" t="s">
        <v>57</v>
      </c>
      <c r="E896" s="11" t="s">
        <v>582</v>
      </c>
      <c r="F896" s="187" t="s">
        <v>113</v>
      </c>
      <c r="G896" s="188"/>
      <c r="H896" s="12">
        <v>7252.6</v>
      </c>
      <c r="I896" s="12">
        <v>7252.5</v>
      </c>
      <c r="J896" s="110">
        <f t="shared" si="68"/>
        <v>99.99862118412707</v>
      </c>
      <c r="K896" s="18"/>
    </row>
    <row r="897" spans="1:11" ht="15">
      <c r="A897" s="20" t="s">
        <v>398</v>
      </c>
      <c r="B897" s="11" t="s">
        <v>579</v>
      </c>
      <c r="C897" s="11" t="s">
        <v>32</v>
      </c>
      <c r="D897" s="11" t="s">
        <v>57</v>
      </c>
      <c r="E897" s="11" t="s">
        <v>399</v>
      </c>
      <c r="F897" s="187"/>
      <c r="G897" s="188"/>
      <c r="H897" s="12">
        <f>H898+H901+H904</f>
        <v>289.8</v>
      </c>
      <c r="I897" s="12">
        <f>I898+I901+I904</f>
        <v>288.8</v>
      </c>
      <c r="J897" s="110">
        <f t="shared" si="68"/>
        <v>99.65493443754313</v>
      </c>
      <c r="K897" s="18"/>
    </row>
    <row r="898" spans="1:11" ht="30.75">
      <c r="A898" s="20" t="s">
        <v>384</v>
      </c>
      <c r="B898" s="11" t="s">
        <v>579</v>
      </c>
      <c r="C898" s="11" t="s">
        <v>32</v>
      </c>
      <c r="D898" s="11" t="s">
        <v>57</v>
      </c>
      <c r="E898" s="11" t="s">
        <v>400</v>
      </c>
      <c r="F898" s="187"/>
      <c r="G898" s="188"/>
      <c r="H898" s="12">
        <f>H899</f>
        <v>13.9</v>
      </c>
      <c r="I898" s="12">
        <f>I899</f>
        <v>13.9</v>
      </c>
      <c r="J898" s="110">
        <f t="shared" si="68"/>
        <v>100</v>
      </c>
      <c r="K898" s="18"/>
    </row>
    <row r="899" spans="1:11" ht="93">
      <c r="A899" s="20" t="s">
        <v>42</v>
      </c>
      <c r="B899" s="11" t="s">
        <v>579</v>
      </c>
      <c r="C899" s="11" t="s">
        <v>32</v>
      </c>
      <c r="D899" s="11" t="s">
        <v>57</v>
      </c>
      <c r="E899" s="11" t="s">
        <v>400</v>
      </c>
      <c r="F899" s="187" t="s">
        <v>43</v>
      </c>
      <c r="G899" s="188"/>
      <c r="H899" s="12">
        <f>H900</f>
        <v>13.9</v>
      </c>
      <c r="I899" s="12">
        <f>I900</f>
        <v>13.9</v>
      </c>
      <c r="J899" s="110">
        <f t="shared" si="68"/>
        <v>100</v>
      </c>
      <c r="K899" s="18"/>
    </row>
    <row r="900" spans="1:11" ht="30.75">
      <c r="A900" s="20" t="s">
        <v>112</v>
      </c>
      <c r="B900" s="11" t="s">
        <v>579</v>
      </c>
      <c r="C900" s="11" t="s">
        <v>32</v>
      </c>
      <c r="D900" s="11" t="s">
        <v>57</v>
      </c>
      <c r="E900" s="11" t="s">
        <v>400</v>
      </c>
      <c r="F900" s="187" t="s">
        <v>113</v>
      </c>
      <c r="G900" s="188"/>
      <c r="H900" s="12">
        <v>13.9</v>
      </c>
      <c r="I900" s="12">
        <v>13.9</v>
      </c>
      <c r="J900" s="110">
        <f t="shared" si="68"/>
        <v>100</v>
      </c>
      <c r="K900" s="18"/>
    </row>
    <row r="901" spans="1:11" ht="30.75">
      <c r="A901" s="20" t="s">
        <v>392</v>
      </c>
      <c r="B901" s="11" t="s">
        <v>579</v>
      </c>
      <c r="C901" s="11" t="s">
        <v>32</v>
      </c>
      <c r="D901" s="11" t="s">
        <v>57</v>
      </c>
      <c r="E901" s="11" t="s">
        <v>401</v>
      </c>
      <c r="F901" s="187"/>
      <c r="G901" s="188"/>
      <c r="H901" s="12">
        <f>H902</f>
        <v>224.5</v>
      </c>
      <c r="I901" s="12">
        <f>I902</f>
        <v>223.6</v>
      </c>
      <c r="J901" s="110">
        <f t="shared" si="68"/>
        <v>99.59910913140313</v>
      </c>
      <c r="K901" s="18"/>
    </row>
    <row r="902" spans="1:11" ht="46.5">
      <c r="A902" s="20" t="s">
        <v>19</v>
      </c>
      <c r="B902" s="11" t="s">
        <v>579</v>
      </c>
      <c r="C902" s="11" t="s">
        <v>32</v>
      </c>
      <c r="D902" s="11" t="s">
        <v>57</v>
      </c>
      <c r="E902" s="11" t="s">
        <v>401</v>
      </c>
      <c r="F902" s="187" t="s">
        <v>20</v>
      </c>
      <c r="G902" s="188"/>
      <c r="H902" s="12">
        <f>H903</f>
        <v>224.5</v>
      </c>
      <c r="I902" s="12">
        <f>I903</f>
        <v>223.6</v>
      </c>
      <c r="J902" s="110">
        <f t="shared" si="68"/>
        <v>99.59910913140313</v>
      </c>
      <c r="K902" s="18"/>
    </row>
    <row r="903" spans="1:11" ht="46.5">
      <c r="A903" s="20" t="s">
        <v>21</v>
      </c>
      <c r="B903" s="11" t="s">
        <v>579</v>
      </c>
      <c r="C903" s="11" t="s">
        <v>32</v>
      </c>
      <c r="D903" s="11" t="s">
        <v>57</v>
      </c>
      <c r="E903" s="11" t="s">
        <v>401</v>
      </c>
      <c r="F903" s="187" t="s">
        <v>22</v>
      </c>
      <c r="G903" s="188"/>
      <c r="H903" s="12">
        <v>224.5</v>
      </c>
      <c r="I903" s="12">
        <v>223.6</v>
      </c>
      <c r="J903" s="110">
        <f t="shared" si="68"/>
        <v>99.59910913140313</v>
      </c>
      <c r="K903" s="18"/>
    </row>
    <row r="904" spans="1:11" ht="108.75">
      <c r="A904" s="20" t="s">
        <v>394</v>
      </c>
      <c r="B904" s="11" t="s">
        <v>579</v>
      </c>
      <c r="C904" s="11" t="s">
        <v>32</v>
      </c>
      <c r="D904" s="11" t="s">
        <v>57</v>
      </c>
      <c r="E904" s="11" t="s">
        <v>404</v>
      </c>
      <c r="F904" s="187"/>
      <c r="G904" s="188"/>
      <c r="H904" s="12">
        <f>H905</f>
        <v>51.4</v>
      </c>
      <c r="I904" s="12">
        <f>I905</f>
        <v>51.3</v>
      </c>
      <c r="J904" s="110">
        <f t="shared" si="68"/>
        <v>99.80544747081711</v>
      </c>
      <c r="K904" s="18"/>
    </row>
    <row r="905" spans="1:11" ht="93">
      <c r="A905" s="20" t="s">
        <v>42</v>
      </c>
      <c r="B905" s="11" t="s">
        <v>579</v>
      </c>
      <c r="C905" s="11" t="s">
        <v>32</v>
      </c>
      <c r="D905" s="11" t="s">
        <v>57</v>
      </c>
      <c r="E905" s="11" t="s">
        <v>404</v>
      </c>
      <c r="F905" s="187" t="s">
        <v>43</v>
      </c>
      <c r="G905" s="188"/>
      <c r="H905" s="12">
        <f>H906</f>
        <v>51.4</v>
      </c>
      <c r="I905" s="12">
        <f>I906</f>
        <v>51.3</v>
      </c>
      <c r="J905" s="110">
        <f t="shared" si="68"/>
        <v>99.80544747081711</v>
      </c>
      <c r="K905" s="18"/>
    </row>
    <row r="906" spans="1:11" ht="30.75">
      <c r="A906" s="20" t="s">
        <v>112</v>
      </c>
      <c r="B906" s="11" t="s">
        <v>579</v>
      </c>
      <c r="C906" s="11" t="s">
        <v>32</v>
      </c>
      <c r="D906" s="11" t="s">
        <v>57</v>
      </c>
      <c r="E906" s="11" t="s">
        <v>404</v>
      </c>
      <c r="F906" s="187" t="s">
        <v>113</v>
      </c>
      <c r="G906" s="188"/>
      <c r="H906" s="12">
        <v>51.4</v>
      </c>
      <c r="I906" s="12">
        <v>51.3</v>
      </c>
      <c r="J906" s="110">
        <f>I906/H906*100</f>
        <v>99.80544747081711</v>
      </c>
      <c r="K906" s="18"/>
    </row>
  </sheetData>
  <sheetProtection/>
  <mergeCells count="912">
    <mergeCell ref="F9:G9"/>
    <mergeCell ref="F10:G10"/>
    <mergeCell ref="F11:G11"/>
    <mergeCell ref="F12:G12"/>
    <mergeCell ref="A7:A8"/>
    <mergeCell ref="B7:B8"/>
    <mergeCell ref="C7:C8"/>
    <mergeCell ref="D7:D8"/>
    <mergeCell ref="E7:E8"/>
    <mergeCell ref="F7:G8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F378:G378"/>
    <mergeCell ref="F379:G379"/>
    <mergeCell ref="F380:G380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F399:G399"/>
    <mergeCell ref="F400:G400"/>
    <mergeCell ref="F401:G401"/>
    <mergeCell ref="F402:G402"/>
    <mergeCell ref="F403:G403"/>
    <mergeCell ref="F404:G404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38:G438"/>
    <mergeCell ref="F439:G439"/>
    <mergeCell ref="F440:G440"/>
    <mergeCell ref="F441:G441"/>
    <mergeCell ref="F442:G442"/>
    <mergeCell ref="F443:G443"/>
    <mergeCell ref="F444:G444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F453:G453"/>
    <mergeCell ref="F454:G454"/>
    <mergeCell ref="F455:G455"/>
    <mergeCell ref="F456:G456"/>
    <mergeCell ref="F457:G457"/>
    <mergeCell ref="F458:G458"/>
    <mergeCell ref="F459:G459"/>
    <mergeCell ref="F460:G460"/>
    <mergeCell ref="F461:G461"/>
    <mergeCell ref="F462:G462"/>
    <mergeCell ref="F463:G463"/>
    <mergeCell ref="F464:G464"/>
    <mergeCell ref="F465:G465"/>
    <mergeCell ref="F466:G466"/>
    <mergeCell ref="F467:G467"/>
    <mergeCell ref="F468:G468"/>
    <mergeCell ref="F469:G469"/>
    <mergeCell ref="F470:G470"/>
    <mergeCell ref="F471:G471"/>
    <mergeCell ref="F472:G472"/>
    <mergeCell ref="F473:G473"/>
    <mergeCell ref="F474:G474"/>
    <mergeCell ref="F475:G475"/>
    <mergeCell ref="F476:G476"/>
    <mergeCell ref="F477:G477"/>
    <mergeCell ref="F478:G478"/>
    <mergeCell ref="F479:G479"/>
    <mergeCell ref="F480:G480"/>
    <mergeCell ref="F481:G481"/>
    <mergeCell ref="F482:G482"/>
    <mergeCell ref="F483:G483"/>
    <mergeCell ref="F484:G484"/>
    <mergeCell ref="F485:G485"/>
    <mergeCell ref="F486:G486"/>
    <mergeCell ref="F487:G487"/>
    <mergeCell ref="F488:G488"/>
    <mergeCell ref="F489:G489"/>
    <mergeCell ref="F490:G490"/>
    <mergeCell ref="F491:G491"/>
    <mergeCell ref="F492:G492"/>
    <mergeCell ref="F493:G493"/>
    <mergeCell ref="F494:G494"/>
    <mergeCell ref="F495:G495"/>
    <mergeCell ref="F496:G496"/>
    <mergeCell ref="F497:G497"/>
    <mergeCell ref="F498:G498"/>
    <mergeCell ref="F499:G499"/>
    <mergeCell ref="F500:G500"/>
    <mergeCell ref="F501:G501"/>
    <mergeCell ref="F502:G502"/>
    <mergeCell ref="F503:G503"/>
    <mergeCell ref="F504:G504"/>
    <mergeCell ref="F505:G505"/>
    <mergeCell ref="F506:G506"/>
    <mergeCell ref="F507:G507"/>
    <mergeCell ref="F508:G508"/>
    <mergeCell ref="F509:G509"/>
    <mergeCell ref="F510:G510"/>
    <mergeCell ref="F511:G511"/>
    <mergeCell ref="F512:G512"/>
    <mergeCell ref="F513:G513"/>
    <mergeCell ref="F514:G514"/>
    <mergeCell ref="F515:G515"/>
    <mergeCell ref="F516:G516"/>
    <mergeCell ref="F517:G517"/>
    <mergeCell ref="F518:G518"/>
    <mergeCell ref="F519:G519"/>
    <mergeCell ref="F520:G520"/>
    <mergeCell ref="F521:G521"/>
    <mergeCell ref="F522:G522"/>
    <mergeCell ref="F523:G523"/>
    <mergeCell ref="F524:G524"/>
    <mergeCell ref="F525:G525"/>
    <mergeCell ref="F526:G526"/>
    <mergeCell ref="F527:G527"/>
    <mergeCell ref="F528:G528"/>
    <mergeCell ref="F529:G529"/>
    <mergeCell ref="F530:G530"/>
    <mergeCell ref="F531:G531"/>
    <mergeCell ref="F532:G532"/>
    <mergeCell ref="F533:G533"/>
    <mergeCell ref="F534:G534"/>
    <mergeCell ref="F541:G541"/>
    <mergeCell ref="F542:G542"/>
    <mergeCell ref="F535:G535"/>
    <mergeCell ref="F536:G536"/>
    <mergeCell ref="F537:G537"/>
    <mergeCell ref="F538:G538"/>
    <mergeCell ref="F539:G539"/>
    <mergeCell ref="F540:G540"/>
    <mergeCell ref="F543:G543"/>
    <mergeCell ref="F544:G544"/>
    <mergeCell ref="F545:G545"/>
    <mergeCell ref="F546:G546"/>
    <mergeCell ref="F547:G547"/>
    <mergeCell ref="F548:G548"/>
    <mergeCell ref="F560:G560"/>
    <mergeCell ref="F549:G549"/>
    <mergeCell ref="F550:G550"/>
    <mergeCell ref="F551:G551"/>
    <mergeCell ref="F552:G552"/>
    <mergeCell ref="F553:G553"/>
    <mergeCell ref="F554:G554"/>
    <mergeCell ref="F563:G563"/>
    <mergeCell ref="F564:G564"/>
    <mergeCell ref="F565:G565"/>
    <mergeCell ref="F561:G561"/>
    <mergeCell ref="F562:G562"/>
    <mergeCell ref="F555:G555"/>
    <mergeCell ref="F556:G556"/>
    <mergeCell ref="F557:G557"/>
    <mergeCell ref="F558:G558"/>
    <mergeCell ref="F559:G559"/>
    <mergeCell ref="F566:G566"/>
    <mergeCell ref="F567:G567"/>
    <mergeCell ref="F568:G568"/>
    <mergeCell ref="F569:G569"/>
    <mergeCell ref="F570:G570"/>
    <mergeCell ref="F571:G571"/>
    <mergeCell ref="F572:G572"/>
    <mergeCell ref="F573:G573"/>
    <mergeCell ref="F574:G574"/>
    <mergeCell ref="F575:G575"/>
    <mergeCell ref="F576:G576"/>
    <mergeCell ref="F577:G577"/>
    <mergeCell ref="F578:G578"/>
    <mergeCell ref="F579:G579"/>
    <mergeCell ref="F580:G580"/>
    <mergeCell ref="F581:G581"/>
    <mergeCell ref="F582:G582"/>
    <mergeCell ref="F583:G583"/>
    <mergeCell ref="F584:G584"/>
    <mergeCell ref="F585:G585"/>
    <mergeCell ref="F586:G586"/>
    <mergeCell ref="F587:G587"/>
    <mergeCell ref="F588:G588"/>
    <mergeCell ref="F589:G589"/>
    <mergeCell ref="F590:G590"/>
    <mergeCell ref="F591:G591"/>
    <mergeCell ref="F592:G592"/>
    <mergeCell ref="F593:G593"/>
    <mergeCell ref="F594:G594"/>
    <mergeCell ref="F595:G595"/>
    <mergeCell ref="F596:G596"/>
    <mergeCell ref="F597:G597"/>
    <mergeCell ref="F598:G598"/>
    <mergeCell ref="F599:G599"/>
    <mergeCell ref="F600:G600"/>
    <mergeCell ref="F601:G601"/>
    <mergeCell ref="F602:G602"/>
    <mergeCell ref="F603:G603"/>
    <mergeCell ref="F604:G604"/>
    <mergeCell ref="F605:G605"/>
    <mergeCell ref="F606:G606"/>
    <mergeCell ref="F607:G607"/>
    <mergeCell ref="F614:G614"/>
    <mergeCell ref="F615:G615"/>
    <mergeCell ref="F616:G616"/>
    <mergeCell ref="F617:G617"/>
    <mergeCell ref="F608:G608"/>
    <mergeCell ref="F609:G609"/>
    <mergeCell ref="F610:G610"/>
    <mergeCell ref="F611:G611"/>
    <mergeCell ref="F612:G612"/>
    <mergeCell ref="F613:G613"/>
    <mergeCell ref="F624:G624"/>
    <mergeCell ref="F625:G625"/>
    <mergeCell ref="F618:G618"/>
    <mergeCell ref="F619:G619"/>
    <mergeCell ref="F620:G620"/>
    <mergeCell ref="F621:G621"/>
    <mergeCell ref="F622:G622"/>
    <mergeCell ref="F623:G623"/>
    <mergeCell ref="F626:G626"/>
    <mergeCell ref="F627:G627"/>
    <mergeCell ref="F628:G628"/>
    <mergeCell ref="F629:G629"/>
    <mergeCell ref="F630:G630"/>
    <mergeCell ref="F631:G631"/>
    <mergeCell ref="F637:G637"/>
    <mergeCell ref="F638:G638"/>
    <mergeCell ref="F639:G639"/>
    <mergeCell ref="F632:G632"/>
    <mergeCell ref="F633:G633"/>
    <mergeCell ref="F634:G634"/>
    <mergeCell ref="F635:G635"/>
    <mergeCell ref="F636:G636"/>
    <mergeCell ref="F640:G640"/>
    <mergeCell ref="F641:G641"/>
    <mergeCell ref="F642:G642"/>
    <mergeCell ref="F643:G643"/>
    <mergeCell ref="F644:G644"/>
    <mergeCell ref="F645:G645"/>
    <mergeCell ref="F646:G646"/>
    <mergeCell ref="F647:G647"/>
    <mergeCell ref="F648:G648"/>
    <mergeCell ref="F649:G649"/>
    <mergeCell ref="F650:G650"/>
    <mergeCell ref="F651:G651"/>
    <mergeCell ref="F652:G652"/>
    <mergeCell ref="F653:G653"/>
    <mergeCell ref="F654:G654"/>
    <mergeCell ref="F655:G655"/>
    <mergeCell ref="F656:G656"/>
    <mergeCell ref="F657:G657"/>
    <mergeCell ref="F658:G658"/>
    <mergeCell ref="F659:G659"/>
    <mergeCell ref="F660:G660"/>
    <mergeCell ref="F661:G661"/>
    <mergeCell ref="F662:G662"/>
    <mergeCell ref="F663:G663"/>
    <mergeCell ref="F664:G664"/>
    <mergeCell ref="F665:G665"/>
    <mergeCell ref="F666:G666"/>
    <mergeCell ref="F667:G667"/>
    <mergeCell ref="F668:G668"/>
    <mergeCell ref="F669:G669"/>
    <mergeCell ref="F670:G670"/>
    <mergeCell ref="F671:G671"/>
    <mergeCell ref="F672:G672"/>
    <mergeCell ref="F673:G673"/>
    <mergeCell ref="F674:G674"/>
    <mergeCell ref="F675:G675"/>
    <mergeCell ref="F676:G676"/>
    <mergeCell ref="F677:G677"/>
    <mergeCell ref="F678:G678"/>
    <mergeCell ref="F679:G679"/>
    <mergeCell ref="F680:G680"/>
    <mergeCell ref="F681:G681"/>
    <mergeCell ref="F682:G682"/>
    <mergeCell ref="F683:G683"/>
    <mergeCell ref="F684:G684"/>
    <mergeCell ref="F685:G685"/>
    <mergeCell ref="F686:G686"/>
    <mergeCell ref="F687:G687"/>
    <mergeCell ref="F688:G688"/>
    <mergeCell ref="F689:G689"/>
    <mergeCell ref="F690:G690"/>
    <mergeCell ref="F691:G691"/>
    <mergeCell ref="F692:G692"/>
    <mergeCell ref="F693:G693"/>
    <mergeCell ref="F700:G700"/>
    <mergeCell ref="F701:G701"/>
    <mergeCell ref="F702:G702"/>
    <mergeCell ref="F694:G694"/>
    <mergeCell ref="F695:G695"/>
    <mergeCell ref="F696:G696"/>
    <mergeCell ref="F697:G697"/>
    <mergeCell ref="F698:G698"/>
    <mergeCell ref="F699:G699"/>
    <mergeCell ref="F709:G709"/>
    <mergeCell ref="F710:G710"/>
    <mergeCell ref="F711:G711"/>
    <mergeCell ref="F703:G703"/>
    <mergeCell ref="F704:G704"/>
    <mergeCell ref="F705:G705"/>
    <mergeCell ref="F706:G706"/>
    <mergeCell ref="F707:G707"/>
    <mergeCell ref="F708:G708"/>
    <mergeCell ref="F712:G712"/>
    <mergeCell ref="F713:G713"/>
    <mergeCell ref="F714:G714"/>
    <mergeCell ref="F715:G715"/>
    <mergeCell ref="F716:G716"/>
    <mergeCell ref="F717:G717"/>
    <mergeCell ref="F718:G718"/>
    <mergeCell ref="F719:G719"/>
    <mergeCell ref="F720:G720"/>
    <mergeCell ref="F721:G721"/>
    <mergeCell ref="F722:G722"/>
    <mergeCell ref="F723:G723"/>
    <mergeCell ref="F724:G724"/>
    <mergeCell ref="F725:G725"/>
    <mergeCell ref="F726:G726"/>
    <mergeCell ref="F727:G727"/>
    <mergeCell ref="F728:G728"/>
    <mergeCell ref="F729:G729"/>
    <mergeCell ref="F730:G730"/>
    <mergeCell ref="F731:G731"/>
    <mergeCell ref="F732:G732"/>
    <mergeCell ref="F733:G733"/>
    <mergeCell ref="F734:G734"/>
    <mergeCell ref="F735:G735"/>
    <mergeCell ref="F736:G736"/>
    <mergeCell ref="F737:G737"/>
    <mergeCell ref="F738:G738"/>
    <mergeCell ref="F739:G739"/>
    <mergeCell ref="F740:G740"/>
    <mergeCell ref="F741:G741"/>
    <mergeCell ref="F742:G742"/>
    <mergeCell ref="F743:G743"/>
    <mergeCell ref="F744:G744"/>
    <mergeCell ref="F745:G745"/>
    <mergeCell ref="F746:G746"/>
    <mergeCell ref="F747:G747"/>
    <mergeCell ref="F748:G748"/>
    <mergeCell ref="F749:G749"/>
    <mergeCell ref="F750:G750"/>
    <mergeCell ref="F751:G751"/>
    <mergeCell ref="F752:G752"/>
    <mergeCell ref="F753:G753"/>
    <mergeCell ref="F754:G754"/>
    <mergeCell ref="F755:G755"/>
    <mergeCell ref="F756:G756"/>
    <mergeCell ref="F757:G757"/>
    <mergeCell ref="F758:G758"/>
    <mergeCell ref="F759:G759"/>
    <mergeCell ref="F760:G760"/>
    <mergeCell ref="F761:G761"/>
    <mergeCell ref="F762:G762"/>
    <mergeCell ref="F763:G763"/>
    <mergeCell ref="F764:G764"/>
    <mergeCell ref="F765:G765"/>
    <mergeCell ref="F766:G766"/>
    <mergeCell ref="F767:G767"/>
    <mergeCell ref="F768:G768"/>
    <mergeCell ref="F769:G769"/>
    <mergeCell ref="F770:G770"/>
    <mergeCell ref="F771:G771"/>
    <mergeCell ref="F772:G772"/>
    <mergeCell ref="F773:G773"/>
    <mergeCell ref="F774:G774"/>
    <mergeCell ref="F775:G775"/>
    <mergeCell ref="F776:G776"/>
    <mergeCell ref="F777:G777"/>
    <mergeCell ref="F778:G778"/>
    <mergeCell ref="F779:G779"/>
    <mergeCell ref="F780:G780"/>
    <mergeCell ref="F781:G781"/>
    <mergeCell ref="F782:G782"/>
    <mergeCell ref="F783:G783"/>
    <mergeCell ref="F784:G784"/>
    <mergeCell ref="F785:G785"/>
    <mergeCell ref="F786:G786"/>
    <mergeCell ref="F787:G787"/>
    <mergeCell ref="F788:G788"/>
    <mergeCell ref="F789:G789"/>
    <mergeCell ref="F790:G790"/>
    <mergeCell ref="F791:G791"/>
    <mergeCell ref="F792:G792"/>
    <mergeCell ref="F793:G793"/>
    <mergeCell ref="F794:G794"/>
    <mergeCell ref="F795:G795"/>
    <mergeCell ref="F796:G796"/>
    <mergeCell ref="F797:G797"/>
    <mergeCell ref="F798:G798"/>
    <mergeCell ref="F799:G799"/>
    <mergeCell ref="F800:G800"/>
    <mergeCell ref="F801:G801"/>
    <mergeCell ref="F802:G802"/>
    <mergeCell ref="F803:G803"/>
    <mergeCell ref="F804:G804"/>
    <mergeCell ref="F805:G805"/>
    <mergeCell ref="F806:G806"/>
    <mergeCell ref="F807:G807"/>
    <mergeCell ref="F808:G808"/>
    <mergeCell ref="F809:G809"/>
    <mergeCell ref="F810:G810"/>
    <mergeCell ref="F811:G811"/>
    <mergeCell ref="F812:G812"/>
    <mergeCell ref="F813:G813"/>
    <mergeCell ref="F814:G814"/>
    <mergeCell ref="F815:G815"/>
    <mergeCell ref="F816:G816"/>
    <mergeCell ref="F817:G817"/>
    <mergeCell ref="F818:G818"/>
    <mergeCell ref="F819:G819"/>
    <mergeCell ref="F820:G820"/>
    <mergeCell ref="F821:G821"/>
    <mergeCell ref="F822:G822"/>
    <mergeCell ref="F823:G823"/>
    <mergeCell ref="F824:G824"/>
    <mergeCell ref="F825:G825"/>
    <mergeCell ref="F826:G826"/>
    <mergeCell ref="F827:G827"/>
    <mergeCell ref="F828:G828"/>
    <mergeCell ref="F829:G829"/>
    <mergeCell ref="F830:G830"/>
    <mergeCell ref="F831:G831"/>
    <mergeCell ref="F832:G832"/>
    <mergeCell ref="F833:G833"/>
    <mergeCell ref="F834:G834"/>
    <mergeCell ref="F835:G835"/>
    <mergeCell ref="F836:G836"/>
    <mergeCell ref="F837:G837"/>
    <mergeCell ref="F838:G838"/>
    <mergeCell ref="F839:G839"/>
    <mergeCell ref="F840:G840"/>
    <mergeCell ref="F841:G841"/>
    <mergeCell ref="F842:G842"/>
    <mergeCell ref="F843:G843"/>
    <mergeCell ref="F844:G844"/>
    <mergeCell ref="F845:G845"/>
    <mergeCell ref="F846:G846"/>
    <mergeCell ref="F847:G847"/>
    <mergeCell ref="F848:G848"/>
    <mergeCell ref="F849:G849"/>
    <mergeCell ref="F850:G850"/>
    <mergeCell ref="F851:G851"/>
    <mergeCell ref="F852:G852"/>
    <mergeCell ref="F853:G853"/>
    <mergeCell ref="F854:G854"/>
    <mergeCell ref="F855:G855"/>
    <mergeCell ref="F856:G856"/>
    <mergeCell ref="F857:G857"/>
    <mergeCell ref="F858:G858"/>
    <mergeCell ref="F859:G859"/>
    <mergeCell ref="F860:G860"/>
    <mergeCell ref="F861:G861"/>
    <mergeCell ref="F862:G862"/>
    <mergeCell ref="F863:G863"/>
    <mergeCell ref="F864:G864"/>
    <mergeCell ref="F865:G865"/>
    <mergeCell ref="F866:G866"/>
    <mergeCell ref="F867:G867"/>
    <mergeCell ref="F868:G868"/>
    <mergeCell ref="F869:G869"/>
    <mergeCell ref="F870:G870"/>
    <mergeCell ref="F871:G871"/>
    <mergeCell ref="F872:G872"/>
    <mergeCell ref="F873:G873"/>
    <mergeCell ref="F874:G874"/>
    <mergeCell ref="F875:G875"/>
    <mergeCell ref="F876:G876"/>
    <mergeCell ref="F877:G877"/>
    <mergeCell ref="F878:G878"/>
    <mergeCell ref="F879:G879"/>
    <mergeCell ref="F880:G880"/>
    <mergeCell ref="F881:G881"/>
    <mergeCell ref="F882:G882"/>
    <mergeCell ref="F883:G883"/>
    <mergeCell ref="F884:G884"/>
    <mergeCell ref="F885:G885"/>
    <mergeCell ref="F886:G886"/>
    <mergeCell ref="F887:G887"/>
    <mergeCell ref="F888:G888"/>
    <mergeCell ref="F889:G889"/>
    <mergeCell ref="F890:G890"/>
    <mergeCell ref="F891:G891"/>
    <mergeCell ref="F892:G892"/>
    <mergeCell ref="F893:G893"/>
    <mergeCell ref="F894:G894"/>
    <mergeCell ref="F895:G895"/>
    <mergeCell ref="F896:G896"/>
    <mergeCell ref="F897:G897"/>
    <mergeCell ref="F904:G904"/>
    <mergeCell ref="F905:G905"/>
    <mergeCell ref="F906:G906"/>
    <mergeCell ref="F898:G898"/>
    <mergeCell ref="F899:G899"/>
    <mergeCell ref="F900:G900"/>
    <mergeCell ref="F901:G901"/>
    <mergeCell ref="F902:G902"/>
    <mergeCell ref="F903:G903"/>
    <mergeCell ref="J7:J8"/>
    <mergeCell ref="B2:J3"/>
    <mergeCell ref="A5:J5"/>
    <mergeCell ref="A6:H6"/>
    <mergeCell ref="C1:I1"/>
    <mergeCell ref="C4:G4"/>
    <mergeCell ref="H7:H8"/>
    <mergeCell ref="I7:I8"/>
  </mergeCells>
  <printOptions/>
  <pageMargins left="0.3937007874015748" right="0.3937007874015748" top="0.3937007874015748" bottom="0.3937007874015748" header="0" footer="0.5118110236220472"/>
  <pageSetup fitToHeight="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2.421875" style="6" customWidth="1"/>
    <col min="2" max="2" width="16.421875" style="6" customWidth="1"/>
    <col min="3" max="4" width="4.7109375" style="6" customWidth="1"/>
    <col min="5" max="5" width="3.8515625" style="6" customWidth="1"/>
    <col min="6" max="6" width="1.8515625" style="6" customWidth="1"/>
    <col min="7" max="7" width="5.7109375" style="6" customWidth="1"/>
    <col min="8" max="9" width="11.8515625" style="6" customWidth="1"/>
    <col min="10" max="10" width="9.7109375" style="15" customWidth="1"/>
    <col min="11" max="11" width="8.8515625" style="15" customWidth="1"/>
    <col min="12" max="12" width="8.28125" style="15" bestFit="1" customWidth="1"/>
    <col min="13" max="16" width="8.8515625" style="15" customWidth="1"/>
    <col min="17" max="16384" width="8.8515625" style="6" customWidth="1"/>
  </cols>
  <sheetData>
    <row r="1" spans="1:10" ht="18.75" customHeight="1">
      <c r="A1" s="14"/>
      <c r="B1" s="14"/>
      <c r="C1" s="162" t="s">
        <v>0</v>
      </c>
      <c r="D1" s="162"/>
      <c r="E1" s="162"/>
      <c r="F1" s="179"/>
      <c r="G1" s="162"/>
      <c r="H1" s="162"/>
      <c r="I1" s="162"/>
      <c r="J1" s="14"/>
    </row>
    <row r="2" spans="1:10" ht="57.75" customHeight="1">
      <c r="A2" s="14"/>
      <c r="B2" s="162" t="str">
        <f>'Прил 4'!B2:H3</f>
        <v>к решению Собрания представителей Сусуманского муниципального округа Магаданской области "Об исполнении бюджета муниципального образования "Сусуманский муниципальный округ Магаданской области" за 2023 год"
</v>
      </c>
      <c r="C2" s="197"/>
      <c r="D2" s="197"/>
      <c r="E2" s="197"/>
      <c r="F2" s="197"/>
      <c r="G2" s="197"/>
      <c r="H2" s="197"/>
      <c r="I2" s="180"/>
      <c r="J2" s="180"/>
    </row>
    <row r="3" spans="1:10" ht="4.5" customHeight="1">
      <c r="A3" s="14"/>
      <c r="B3" s="197"/>
      <c r="C3" s="197"/>
      <c r="D3" s="197"/>
      <c r="E3" s="197"/>
      <c r="F3" s="197"/>
      <c r="G3" s="197"/>
      <c r="H3" s="197"/>
      <c r="I3" s="180"/>
      <c r="J3" s="180"/>
    </row>
    <row r="4" spans="1:10" ht="18.75" customHeight="1">
      <c r="A4" s="14"/>
      <c r="B4" s="14"/>
      <c r="C4" s="198" t="str">
        <f>'Прил.2'!C3</f>
        <v>от  05.2024 г. №  </v>
      </c>
      <c r="D4" s="199"/>
      <c r="E4" s="199"/>
      <c r="F4" s="199"/>
      <c r="G4" s="199"/>
      <c r="H4" s="14"/>
      <c r="I4" s="14"/>
      <c r="J4" s="14"/>
    </row>
    <row r="5" spans="1:10" ht="38.25" customHeight="1">
      <c r="A5" s="164" t="s">
        <v>673</v>
      </c>
      <c r="B5" s="164"/>
      <c r="C5" s="164"/>
      <c r="D5" s="164"/>
      <c r="E5" s="164"/>
      <c r="F5" s="164"/>
      <c r="G5" s="164"/>
      <c r="H5" s="164"/>
      <c r="I5" s="16"/>
      <c r="J5" s="16"/>
    </row>
    <row r="6" spans="1:10" ht="17.25" customHeight="1">
      <c r="A6" s="158" t="s">
        <v>1</v>
      </c>
      <c r="B6" s="158"/>
      <c r="C6" s="158"/>
      <c r="D6" s="158"/>
      <c r="E6" s="158"/>
      <c r="F6" s="158"/>
      <c r="G6" s="158"/>
      <c r="H6" s="158"/>
      <c r="I6" s="17"/>
      <c r="J6" s="17"/>
    </row>
    <row r="7" spans="1:16" s="112" customFormat="1" ht="31.5" customHeight="1">
      <c r="A7" s="191" t="s">
        <v>2</v>
      </c>
      <c r="B7" s="191" t="s">
        <v>3</v>
      </c>
      <c r="C7" s="191" t="s">
        <v>4</v>
      </c>
      <c r="D7" s="191" t="s">
        <v>5</v>
      </c>
      <c r="E7" s="193" t="s">
        <v>6</v>
      </c>
      <c r="F7" s="200"/>
      <c r="G7" s="193" t="s">
        <v>7</v>
      </c>
      <c r="H7" s="183" t="s">
        <v>587</v>
      </c>
      <c r="I7" s="185" t="s">
        <v>643</v>
      </c>
      <c r="J7" s="177" t="s">
        <v>600</v>
      </c>
      <c r="K7" s="111"/>
      <c r="L7" s="111"/>
      <c r="M7" s="111"/>
      <c r="N7" s="111"/>
      <c r="O7" s="111"/>
      <c r="P7" s="111"/>
    </row>
    <row r="8" spans="1:16" s="112" customFormat="1" ht="31.5" customHeight="1">
      <c r="A8" s="192"/>
      <c r="B8" s="192"/>
      <c r="C8" s="192"/>
      <c r="D8" s="192"/>
      <c r="E8" s="195"/>
      <c r="F8" s="201"/>
      <c r="G8" s="195"/>
      <c r="H8" s="184"/>
      <c r="I8" s="186"/>
      <c r="J8" s="178"/>
      <c r="K8" s="111"/>
      <c r="L8" s="111"/>
      <c r="M8" s="111"/>
      <c r="N8" s="111"/>
      <c r="O8" s="111"/>
      <c r="P8" s="111"/>
    </row>
    <row r="9" spans="1:12" ht="15.75" customHeight="1">
      <c r="A9" s="19" t="s">
        <v>8</v>
      </c>
      <c r="B9" s="8"/>
      <c r="C9" s="8"/>
      <c r="D9" s="8"/>
      <c r="E9" s="189"/>
      <c r="F9" s="190"/>
      <c r="G9" s="8"/>
      <c r="H9" s="29">
        <f>H10+H18+H33+H48+H86+H114+H140+H230+H238+H246+H261+H276+H310+H327+H335+H349+H357+H380+H395+H421+H429+H552+H573+H608+H624+H654</f>
        <v>528903</v>
      </c>
      <c r="I9" s="29">
        <f>I10+I18+I33+I48+I86+I114+I140+I230+I238+I246+I261+I276+I310+I327+I335+I349+I357+I380+I395+I421+I429+I552+I573+I608+I624+I654</f>
        <v>508389.5</v>
      </c>
      <c r="J9" s="110">
        <f>I9/H9*100</f>
        <v>96.12150053979653</v>
      </c>
      <c r="L9" s="18"/>
    </row>
    <row r="10" spans="1:12" ht="46.5">
      <c r="A10" s="19" t="s">
        <v>9</v>
      </c>
      <c r="B10" s="8" t="s">
        <v>10</v>
      </c>
      <c r="C10" s="8"/>
      <c r="D10" s="8"/>
      <c r="E10" s="189"/>
      <c r="F10" s="190"/>
      <c r="G10" s="8"/>
      <c r="H10" s="9">
        <f aca="true" t="shared" si="0" ref="H10:I16">H11</f>
        <v>500</v>
      </c>
      <c r="I10" s="9">
        <f t="shared" si="0"/>
        <v>500</v>
      </c>
      <c r="J10" s="110">
        <f aca="true" t="shared" si="1" ref="J10:J73">I10/H10*100</f>
        <v>100</v>
      </c>
      <c r="L10" s="18"/>
    </row>
    <row r="11" spans="1:12" ht="30.75">
      <c r="A11" s="19" t="s">
        <v>11</v>
      </c>
      <c r="B11" s="8" t="s">
        <v>12</v>
      </c>
      <c r="C11" s="8"/>
      <c r="D11" s="8"/>
      <c r="E11" s="189"/>
      <c r="F11" s="190"/>
      <c r="G11" s="8"/>
      <c r="H11" s="9">
        <f t="shared" si="0"/>
        <v>500</v>
      </c>
      <c r="I11" s="9">
        <f t="shared" si="0"/>
        <v>500</v>
      </c>
      <c r="J11" s="110">
        <f t="shared" si="1"/>
        <v>100</v>
      </c>
      <c r="L11" s="18"/>
    </row>
    <row r="12" spans="1:12" ht="78">
      <c r="A12" s="20" t="s">
        <v>13</v>
      </c>
      <c r="B12" s="11" t="s">
        <v>14</v>
      </c>
      <c r="C12" s="11"/>
      <c r="D12" s="11"/>
      <c r="E12" s="187"/>
      <c r="F12" s="188"/>
      <c r="G12" s="11"/>
      <c r="H12" s="12">
        <f t="shared" si="0"/>
        <v>500</v>
      </c>
      <c r="I12" s="12">
        <f t="shared" si="0"/>
        <v>500</v>
      </c>
      <c r="J12" s="110">
        <f t="shared" si="1"/>
        <v>100</v>
      </c>
      <c r="L12" s="18"/>
    </row>
    <row r="13" spans="1:12" ht="15">
      <c r="A13" s="20" t="s">
        <v>15</v>
      </c>
      <c r="B13" s="11" t="s">
        <v>14</v>
      </c>
      <c r="C13" s="11" t="s">
        <v>16</v>
      </c>
      <c r="D13" s="13" t="s">
        <v>583</v>
      </c>
      <c r="E13" s="187"/>
      <c r="F13" s="188"/>
      <c r="G13" s="11"/>
      <c r="H13" s="12">
        <f t="shared" si="0"/>
        <v>500</v>
      </c>
      <c r="I13" s="12">
        <f t="shared" si="0"/>
        <v>500</v>
      </c>
      <c r="J13" s="110">
        <f t="shared" si="1"/>
        <v>100</v>
      </c>
      <c r="L13" s="18"/>
    </row>
    <row r="14" spans="1:12" ht="15">
      <c r="A14" s="20" t="s">
        <v>17</v>
      </c>
      <c r="B14" s="11" t="s">
        <v>14</v>
      </c>
      <c r="C14" s="11" t="s">
        <v>16</v>
      </c>
      <c r="D14" s="11" t="s">
        <v>18</v>
      </c>
      <c r="E14" s="187"/>
      <c r="F14" s="188"/>
      <c r="G14" s="11"/>
      <c r="H14" s="12">
        <f t="shared" si="0"/>
        <v>500</v>
      </c>
      <c r="I14" s="12">
        <f t="shared" si="0"/>
        <v>500</v>
      </c>
      <c r="J14" s="110">
        <f t="shared" si="1"/>
        <v>100</v>
      </c>
      <c r="L14" s="18"/>
    </row>
    <row r="15" spans="1:12" ht="46.5">
      <c r="A15" s="20" t="s">
        <v>19</v>
      </c>
      <c r="B15" s="11" t="s">
        <v>14</v>
      </c>
      <c r="C15" s="11" t="s">
        <v>16</v>
      </c>
      <c r="D15" s="11" t="s">
        <v>18</v>
      </c>
      <c r="E15" s="187" t="s">
        <v>20</v>
      </c>
      <c r="F15" s="188"/>
      <c r="G15" s="11"/>
      <c r="H15" s="12">
        <f t="shared" si="0"/>
        <v>500</v>
      </c>
      <c r="I15" s="12">
        <f t="shared" si="0"/>
        <v>500</v>
      </c>
      <c r="J15" s="110">
        <f t="shared" si="1"/>
        <v>100</v>
      </c>
      <c r="L15" s="18"/>
    </row>
    <row r="16" spans="1:12" ht="46.5">
      <c r="A16" s="20" t="s">
        <v>21</v>
      </c>
      <c r="B16" s="11" t="s">
        <v>14</v>
      </c>
      <c r="C16" s="11" t="s">
        <v>16</v>
      </c>
      <c r="D16" s="11" t="s">
        <v>18</v>
      </c>
      <c r="E16" s="187" t="s">
        <v>22</v>
      </c>
      <c r="F16" s="188"/>
      <c r="G16" s="11"/>
      <c r="H16" s="12">
        <f t="shared" si="0"/>
        <v>500</v>
      </c>
      <c r="I16" s="12">
        <f t="shared" si="0"/>
        <v>500</v>
      </c>
      <c r="J16" s="110">
        <f t="shared" si="1"/>
        <v>100</v>
      </c>
      <c r="L16" s="18"/>
    </row>
    <row r="17" spans="1:12" ht="62.25">
      <c r="A17" s="20" t="s">
        <v>23</v>
      </c>
      <c r="B17" s="11" t="s">
        <v>14</v>
      </c>
      <c r="C17" s="11" t="s">
        <v>16</v>
      </c>
      <c r="D17" s="11" t="s">
        <v>18</v>
      </c>
      <c r="E17" s="187" t="s">
        <v>22</v>
      </c>
      <c r="F17" s="188"/>
      <c r="G17" s="11" t="s">
        <v>24</v>
      </c>
      <c r="H17" s="12">
        <v>500</v>
      </c>
      <c r="I17" s="12">
        <v>500</v>
      </c>
      <c r="J17" s="110">
        <f t="shared" si="1"/>
        <v>100</v>
      </c>
      <c r="L17" s="18"/>
    </row>
    <row r="18" spans="1:12" ht="30.75">
      <c r="A18" s="19" t="s">
        <v>25</v>
      </c>
      <c r="B18" s="8" t="s">
        <v>26</v>
      </c>
      <c r="C18" s="8"/>
      <c r="D18" s="8"/>
      <c r="E18" s="189"/>
      <c r="F18" s="190"/>
      <c r="G18" s="8"/>
      <c r="H18" s="9">
        <f>H19+H26</f>
        <v>2444.1</v>
      </c>
      <c r="I18" s="9">
        <f>I19+I26</f>
        <v>2436.3</v>
      </c>
      <c r="J18" s="110">
        <f t="shared" si="1"/>
        <v>99.68086412176262</v>
      </c>
      <c r="L18" s="18"/>
    </row>
    <row r="19" spans="1:12" ht="46.5">
      <c r="A19" s="19" t="s">
        <v>27</v>
      </c>
      <c r="B19" s="8" t="s">
        <v>28</v>
      </c>
      <c r="C19" s="8"/>
      <c r="D19" s="8"/>
      <c r="E19" s="189"/>
      <c r="F19" s="190"/>
      <c r="G19" s="8"/>
      <c r="H19" s="9">
        <f aca="true" t="shared" si="2" ref="H19:I24">H20</f>
        <v>1300</v>
      </c>
      <c r="I19" s="9">
        <f t="shared" si="2"/>
        <v>1299.9</v>
      </c>
      <c r="J19" s="110">
        <f t="shared" si="1"/>
        <v>99.9923076923077</v>
      </c>
      <c r="L19" s="18"/>
    </row>
    <row r="20" spans="1:12" ht="46.5">
      <c r="A20" s="20" t="s">
        <v>39</v>
      </c>
      <c r="B20" s="11" t="s">
        <v>40</v>
      </c>
      <c r="C20" s="11"/>
      <c r="D20" s="11"/>
      <c r="E20" s="187"/>
      <c r="F20" s="188"/>
      <c r="G20" s="11"/>
      <c r="H20" s="12">
        <f t="shared" si="2"/>
        <v>1300</v>
      </c>
      <c r="I20" s="12">
        <f t="shared" si="2"/>
        <v>1299.9</v>
      </c>
      <c r="J20" s="110">
        <f t="shared" si="1"/>
        <v>99.9923076923077</v>
      </c>
      <c r="L20" s="18"/>
    </row>
    <row r="21" spans="1:12" ht="15">
      <c r="A21" s="20" t="s">
        <v>29</v>
      </c>
      <c r="B21" s="11" t="s">
        <v>40</v>
      </c>
      <c r="C21" s="11" t="s">
        <v>30</v>
      </c>
      <c r="D21" s="13" t="s">
        <v>583</v>
      </c>
      <c r="E21" s="187"/>
      <c r="F21" s="188"/>
      <c r="G21" s="11"/>
      <c r="H21" s="12">
        <f t="shared" si="2"/>
        <v>1300</v>
      </c>
      <c r="I21" s="12">
        <f t="shared" si="2"/>
        <v>1299.9</v>
      </c>
      <c r="J21" s="110">
        <f t="shared" si="1"/>
        <v>99.9923076923077</v>
      </c>
      <c r="L21" s="18"/>
    </row>
    <row r="22" spans="1:12" ht="30.75">
      <c r="A22" s="20" t="s">
        <v>41</v>
      </c>
      <c r="B22" s="11" t="s">
        <v>40</v>
      </c>
      <c r="C22" s="11" t="s">
        <v>30</v>
      </c>
      <c r="D22" s="11" t="s">
        <v>16</v>
      </c>
      <c r="E22" s="187"/>
      <c r="F22" s="188"/>
      <c r="G22" s="11"/>
      <c r="H22" s="12">
        <f t="shared" si="2"/>
        <v>1300</v>
      </c>
      <c r="I22" s="12">
        <f t="shared" si="2"/>
        <v>1299.9</v>
      </c>
      <c r="J22" s="110">
        <f t="shared" si="1"/>
        <v>99.9923076923077</v>
      </c>
      <c r="L22" s="18"/>
    </row>
    <row r="23" spans="1:12" ht="46.5">
      <c r="A23" s="20" t="s">
        <v>19</v>
      </c>
      <c r="B23" s="11" t="s">
        <v>40</v>
      </c>
      <c r="C23" s="11" t="s">
        <v>30</v>
      </c>
      <c r="D23" s="11" t="s">
        <v>16</v>
      </c>
      <c r="E23" s="187" t="s">
        <v>20</v>
      </c>
      <c r="F23" s="188"/>
      <c r="G23" s="11"/>
      <c r="H23" s="12">
        <f t="shared" si="2"/>
        <v>1300</v>
      </c>
      <c r="I23" s="12">
        <f t="shared" si="2"/>
        <v>1299.9</v>
      </c>
      <c r="J23" s="110">
        <f t="shared" si="1"/>
        <v>99.9923076923077</v>
      </c>
      <c r="L23" s="18"/>
    </row>
    <row r="24" spans="1:12" ht="46.5">
      <c r="A24" s="20" t="s">
        <v>21</v>
      </c>
      <c r="B24" s="11" t="s">
        <v>40</v>
      </c>
      <c r="C24" s="11" t="s">
        <v>30</v>
      </c>
      <c r="D24" s="11" t="s">
        <v>16</v>
      </c>
      <c r="E24" s="187" t="s">
        <v>22</v>
      </c>
      <c r="F24" s="188"/>
      <c r="G24" s="11"/>
      <c r="H24" s="12">
        <f t="shared" si="2"/>
        <v>1300</v>
      </c>
      <c r="I24" s="12">
        <f t="shared" si="2"/>
        <v>1299.9</v>
      </c>
      <c r="J24" s="110">
        <f t="shared" si="1"/>
        <v>99.9923076923077</v>
      </c>
      <c r="L24" s="18"/>
    </row>
    <row r="25" spans="1:12" ht="62.25">
      <c r="A25" s="20" t="s">
        <v>37</v>
      </c>
      <c r="B25" s="11" t="s">
        <v>40</v>
      </c>
      <c r="C25" s="11" t="s">
        <v>30</v>
      </c>
      <c r="D25" s="11" t="s">
        <v>16</v>
      </c>
      <c r="E25" s="187" t="s">
        <v>22</v>
      </c>
      <c r="F25" s="188"/>
      <c r="G25" s="11" t="s">
        <v>38</v>
      </c>
      <c r="H25" s="12">
        <v>1300</v>
      </c>
      <c r="I25" s="12">
        <v>1299.9</v>
      </c>
      <c r="J25" s="110">
        <f t="shared" si="1"/>
        <v>99.9923076923077</v>
      </c>
      <c r="L25" s="18"/>
    </row>
    <row r="26" spans="1:12" ht="93">
      <c r="A26" s="19" t="s">
        <v>46</v>
      </c>
      <c r="B26" s="8" t="s">
        <v>47</v>
      </c>
      <c r="C26" s="8"/>
      <c r="D26" s="8"/>
      <c r="E26" s="189"/>
      <c r="F26" s="190"/>
      <c r="G26" s="8"/>
      <c r="H26" s="9">
        <f aca="true" t="shared" si="3" ref="H26:I31">H27</f>
        <v>1144.1</v>
      </c>
      <c r="I26" s="9">
        <f t="shared" si="3"/>
        <v>1136.4</v>
      </c>
      <c r="J26" s="110">
        <f t="shared" si="1"/>
        <v>99.32698190717596</v>
      </c>
      <c r="L26" s="18"/>
    </row>
    <row r="27" spans="1:12" ht="15">
      <c r="A27" s="20" t="s">
        <v>48</v>
      </c>
      <c r="B27" s="11" t="s">
        <v>49</v>
      </c>
      <c r="C27" s="11"/>
      <c r="D27" s="11"/>
      <c r="E27" s="187"/>
      <c r="F27" s="188"/>
      <c r="G27" s="11"/>
      <c r="H27" s="12">
        <f t="shared" si="3"/>
        <v>1144.1</v>
      </c>
      <c r="I27" s="12">
        <f t="shared" si="3"/>
        <v>1136.4</v>
      </c>
      <c r="J27" s="110">
        <f t="shared" si="1"/>
        <v>99.32698190717596</v>
      </c>
      <c r="L27" s="18"/>
    </row>
    <row r="28" spans="1:12" ht="15">
      <c r="A28" s="20" t="s">
        <v>29</v>
      </c>
      <c r="B28" s="11" t="s">
        <v>49</v>
      </c>
      <c r="C28" s="11" t="s">
        <v>30</v>
      </c>
      <c r="D28" s="13" t="s">
        <v>583</v>
      </c>
      <c r="E28" s="187"/>
      <c r="F28" s="188"/>
      <c r="G28" s="11"/>
      <c r="H28" s="12">
        <f t="shared" si="3"/>
        <v>1144.1</v>
      </c>
      <c r="I28" s="12">
        <f t="shared" si="3"/>
        <v>1136.4</v>
      </c>
      <c r="J28" s="110">
        <f t="shared" si="1"/>
        <v>99.32698190717596</v>
      </c>
      <c r="L28" s="18"/>
    </row>
    <row r="29" spans="1:12" ht="15">
      <c r="A29" s="20" t="s">
        <v>31</v>
      </c>
      <c r="B29" s="11" t="s">
        <v>49</v>
      </c>
      <c r="C29" s="11" t="s">
        <v>30</v>
      </c>
      <c r="D29" s="11" t="s">
        <v>32</v>
      </c>
      <c r="E29" s="187"/>
      <c r="F29" s="188"/>
      <c r="G29" s="11"/>
      <c r="H29" s="12">
        <f t="shared" si="3"/>
        <v>1144.1</v>
      </c>
      <c r="I29" s="12">
        <f t="shared" si="3"/>
        <v>1136.4</v>
      </c>
      <c r="J29" s="110">
        <f t="shared" si="1"/>
        <v>99.32698190717596</v>
      </c>
      <c r="L29" s="18"/>
    </row>
    <row r="30" spans="1:12" ht="46.5">
      <c r="A30" s="20" t="s">
        <v>33</v>
      </c>
      <c r="B30" s="11" t="s">
        <v>49</v>
      </c>
      <c r="C30" s="11" t="s">
        <v>30</v>
      </c>
      <c r="D30" s="11" t="s">
        <v>32</v>
      </c>
      <c r="E30" s="187" t="s">
        <v>34</v>
      </c>
      <c r="F30" s="188"/>
      <c r="G30" s="11"/>
      <c r="H30" s="12">
        <f t="shared" si="3"/>
        <v>1144.1</v>
      </c>
      <c r="I30" s="12">
        <f t="shared" si="3"/>
        <v>1136.4</v>
      </c>
      <c r="J30" s="110">
        <f t="shared" si="1"/>
        <v>99.32698190717596</v>
      </c>
      <c r="L30" s="18"/>
    </row>
    <row r="31" spans="1:12" ht="15">
      <c r="A31" s="20" t="s">
        <v>35</v>
      </c>
      <c r="B31" s="11" t="s">
        <v>49</v>
      </c>
      <c r="C31" s="11" t="s">
        <v>30</v>
      </c>
      <c r="D31" s="11" t="s">
        <v>32</v>
      </c>
      <c r="E31" s="187" t="s">
        <v>36</v>
      </c>
      <c r="F31" s="188"/>
      <c r="G31" s="11"/>
      <c r="H31" s="12">
        <f t="shared" si="3"/>
        <v>1144.1</v>
      </c>
      <c r="I31" s="12">
        <f t="shared" si="3"/>
        <v>1136.4</v>
      </c>
      <c r="J31" s="110">
        <f t="shared" si="1"/>
        <v>99.32698190717596</v>
      </c>
      <c r="L31" s="18"/>
    </row>
    <row r="32" spans="1:12" ht="62.25">
      <c r="A32" s="20" t="s">
        <v>37</v>
      </c>
      <c r="B32" s="11" t="s">
        <v>49</v>
      </c>
      <c r="C32" s="11" t="s">
        <v>30</v>
      </c>
      <c r="D32" s="11" t="s">
        <v>32</v>
      </c>
      <c r="E32" s="187" t="s">
        <v>36</v>
      </c>
      <c r="F32" s="188"/>
      <c r="G32" s="11" t="s">
        <v>38</v>
      </c>
      <c r="H32" s="12">
        <v>1144.1</v>
      </c>
      <c r="I32" s="12">
        <v>1136.4</v>
      </c>
      <c r="J32" s="110">
        <f t="shared" si="1"/>
        <v>99.32698190717596</v>
      </c>
      <c r="L32" s="18"/>
    </row>
    <row r="33" spans="1:12" ht="62.25">
      <c r="A33" s="19" t="s">
        <v>50</v>
      </c>
      <c r="B33" s="8" t="s">
        <v>51</v>
      </c>
      <c r="C33" s="8"/>
      <c r="D33" s="8"/>
      <c r="E33" s="189"/>
      <c r="F33" s="190"/>
      <c r="G33" s="8"/>
      <c r="H33" s="9">
        <f>H34+H41</f>
        <v>3818.6</v>
      </c>
      <c r="I33" s="9">
        <f>I34+I41</f>
        <v>977</v>
      </c>
      <c r="J33" s="110">
        <f t="shared" si="1"/>
        <v>25.58529303933379</v>
      </c>
      <c r="L33" s="18"/>
    </row>
    <row r="34" spans="1:12" ht="46.5">
      <c r="A34" s="19" t="s">
        <v>52</v>
      </c>
      <c r="B34" s="8" t="s">
        <v>53</v>
      </c>
      <c r="C34" s="8"/>
      <c r="D34" s="8"/>
      <c r="E34" s="189"/>
      <c r="F34" s="190"/>
      <c r="G34" s="8"/>
      <c r="H34" s="9">
        <f aca="true" t="shared" si="4" ref="H34:I39">H35</f>
        <v>837</v>
      </c>
      <c r="I34" s="9">
        <f t="shared" si="4"/>
        <v>836.4</v>
      </c>
      <c r="J34" s="110">
        <f t="shared" si="1"/>
        <v>99.92831541218638</v>
      </c>
      <c r="L34" s="18"/>
    </row>
    <row r="35" spans="1:12" ht="30.75">
      <c r="A35" s="20" t="s">
        <v>54</v>
      </c>
      <c r="B35" s="11" t="s">
        <v>55</v>
      </c>
      <c r="C35" s="11"/>
      <c r="D35" s="11"/>
      <c r="E35" s="187"/>
      <c r="F35" s="188"/>
      <c r="G35" s="11"/>
      <c r="H35" s="12">
        <f t="shared" si="4"/>
        <v>837</v>
      </c>
      <c r="I35" s="12">
        <f t="shared" si="4"/>
        <v>836.4</v>
      </c>
      <c r="J35" s="110">
        <f t="shared" si="1"/>
        <v>99.92831541218638</v>
      </c>
      <c r="L35" s="18"/>
    </row>
    <row r="36" spans="1:12" ht="15">
      <c r="A36" s="20" t="s">
        <v>56</v>
      </c>
      <c r="B36" s="11" t="s">
        <v>55</v>
      </c>
      <c r="C36" s="11" t="s">
        <v>57</v>
      </c>
      <c r="D36" s="13" t="s">
        <v>583</v>
      </c>
      <c r="E36" s="187"/>
      <c r="F36" s="188"/>
      <c r="G36" s="11"/>
      <c r="H36" s="12">
        <f t="shared" si="4"/>
        <v>837</v>
      </c>
      <c r="I36" s="12">
        <f t="shared" si="4"/>
        <v>836.4</v>
      </c>
      <c r="J36" s="110">
        <f t="shared" si="1"/>
        <v>99.92831541218638</v>
      </c>
      <c r="L36" s="18"/>
    </row>
    <row r="37" spans="1:12" ht="30.75">
      <c r="A37" s="20" t="s">
        <v>58</v>
      </c>
      <c r="B37" s="11" t="s">
        <v>55</v>
      </c>
      <c r="C37" s="11" t="s">
        <v>57</v>
      </c>
      <c r="D37" s="11" t="s">
        <v>59</v>
      </c>
      <c r="E37" s="187"/>
      <c r="F37" s="188"/>
      <c r="G37" s="11"/>
      <c r="H37" s="12">
        <f t="shared" si="4"/>
        <v>837</v>
      </c>
      <c r="I37" s="12">
        <f t="shared" si="4"/>
        <v>836.4</v>
      </c>
      <c r="J37" s="110">
        <f t="shared" si="1"/>
        <v>99.92831541218638</v>
      </c>
      <c r="L37" s="18"/>
    </row>
    <row r="38" spans="1:12" ht="46.5">
      <c r="A38" s="20" t="s">
        <v>19</v>
      </c>
      <c r="B38" s="11" t="s">
        <v>55</v>
      </c>
      <c r="C38" s="11" t="s">
        <v>57</v>
      </c>
      <c r="D38" s="11" t="s">
        <v>59</v>
      </c>
      <c r="E38" s="187" t="s">
        <v>20</v>
      </c>
      <c r="F38" s="188"/>
      <c r="G38" s="11"/>
      <c r="H38" s="12">
        <f t="shared" si="4"/>
        <v>837</v>
      </c>
      <c r="I38" s="12">
        <f t="shared" si="4"/>
        <v>836.4</v>
      </c>
      <c r="J38" s="110">
        <f t="shared" si="1"/>
        <v>99.92831541218638</v>
      </c>
      <c r="L38" s="18"/>
    </row>
    <row r="39" spans="1:12" ht="46.5">
      <c r="A39" s="20" t="s">
        <v>21</v>
      </c>
      <c r="B39" s="11" t="s">
        <v>55</v>
      </c>
      <c r="C39" s="11" t="s">
        <v>57</v>
      </c>
      <c r="D39" s="11" t="s">
        <v>59</v>
      </c>
      <c r="E39" s="187" t="s">
        <v>22</v>
      </c>
      <c r="F39" s="188"/>
      <c r="G39" s="11"/>
      <c r="H39" s="12">
        <f t="shared" si="4"/>
        <v>837</v>
      </c>
      <c r="I39" s="12">
        <f t="shared" si="4"/>
        <v>836.4</v>
      </c>
      <c r="J39" s="110">
        <f t="shared" si="1"/>
        <v>99.92831541218638</v>
      </c>
      <c r="L39" s="18"/>
    </row>
    <row r="40" spans="1:12" ht="62.25">
      <c r="A40" s="20" t="s">
        <v>23</v>
      </c>
      <c r="B40" s="11" t="s">
        <v>55</v>
      </c>
      <c r="C40" s="11" t="s">
        <v>57</v>
      </c>
      <c r="D40" s="11" t="s">
        <v>59</v>
      </c>
      <c r="E40" s="187" t="s">
        <v>22</v>
      </c>
      <c r="F40" s="188"/>
      <c r="G40" s="11" t="s">
        <v>24</v>
      </c>
      <c r="H40" s="12">
        <v>837</v>
      </c>
      <c r="I40" s="12">
        <v>836.4</v>
      </c>
      <c r="J40" s="110">
        <f t="shared" si="1"/>
        <v>99.92831541218638</v>
      </c>
      <c r="L40" s="18"/>
    </row>
    <row r="41" spans="1:12" ht="62.25">
      <c r="A41" s="19" t="s">
        <v>60</v>
      </c>
      <c r="B41" s="8" t="s">
        <v>61</v>
      </c>
      <c r="C41" s="8"/>
      <c r="D41" s="8"/>
      <c r="E41" s="189"/>
      <c r="F41" s="190"/>
      <c r="G41" s="8"/>
      <c r="H41" s="9">
        <f aca="true" t="shared" si="5" ref="H41:I46">H42</f>
        <v>2981.6</v>
      </c>
      <c r="I41" s="9">
        <f t="shared" si="5"/>
        <v>140.6</v>
      </c>
      <c r="J41" s="110">
        <f t="shared" si="1"/>
        <v>4.7155889455326</v>
      </c>
      <c r="L41" s="18"/>
    </row>
    <row r="42" spans="1:12" ht="46.5">
      <c r="A42" s="20" t="s">
        <v>62</v>
      </c>
      <c r="B42" s="11" t="s">
        <v>63</v>
      </c>
      <c r="C42" s="11"/>
      <c r="D42" s="11"/>
      <c r="E42" s="187"/>
      <c r="F42" s="188"/>
      <c r="G42" s="11"/>
      <c r="H42" s="12">
        <f t="shared" si="5"/>
        <v>2981.6</v>
      </c>
      <c r="I42" s="12">
        <f t="shared" si="5"/>
        <v>140.6</v>
      </c>
      <c r="J42" s="110">
        <f t="shared" si="1"/>
        <v>4.7155889455326</v>
      </c>
      <c r="L42" s="18"/>
    </row>
    <row r="43" spans="1:12" ht="15">
      <c r="A43" s="20" t="s">
        <v>56</v>
      </c>
      <c r="B43" s="11" t="s">
        <v>63</v>
      </c>
      <c r="C43" s="11" t="s">
        <v>57</v>
      </c>
      <c r="D43" s="13" t="s">
        <v>583</v>
      </c>
      <c r="E43" s="187"/>
      <c r="F43" s="188"/>
      <c r="G43" s="11"/>
      <c r="H43" s="12">
        <f t="shared" si="5"/>
        <v>2981.6</v>
      </c>
      <c r="I43" s="12">
        <f t="shared" si="5"/>
        <v>140.6</v>
      </c>
      <c r="J43" s="110">
        <f t="shared" si="1"/>
        <v>4.7155889455326</v>
      </c>
      <c r="L43" s="18"/>
    </row>
    <row r="44" spans="1:12" ht="30.75">
      <c r="A44" s="20" t="s">
        <v>58</v>
      </c>
      <c r="B44" s="11" t="s">
        <v>63</v>
      </c>
      <c r="C44" s="11" t="s">
        <v>57</v>
      </c>
      <c r="D44" s="11" t="s">
        <v>59</v>
      </c>
      <c r="E44" s="187"/>
      <c r="F44" s="188"/>
      <c r="G44" s="11"/>
      <c r="H44" s="12">
        <f t="shared" si="5"/>
        <v>2981.6</v>
      </c>
      <c r="I44" s="12">
        <f t="shared" si="5"/>
        <v>140.6</v>
      </c>
      <c r="J44" s="110">
        <f t="shared" si="1"/>
        <v>4.7155889455326</v>
      </c>
      <c r="L44" s="18"/>
    </row>
    <row r="45" spans="1:12" ht="46.5">
      <c r="A45" s="20" t="s">
        <v>19</v>
      </c>
      <c r="B45" s="11" t="s">
        <v>63</v>
      </c>
      <c r="C45" s="11" t="s">
        <v>57</v>
      </c>
      <c r="D45" s="11" t="s">
        <v>59</v>
      </c>
      <c r="E45" s="187" t="s">
        <v>20</v>
      </c>
      <c r="F45" s="188"/>
      <c r="G45" s="11"/>
      <c r="H45" s="12">
        <f t="shared" si="5"/>
        <v>2981.6</v>
      </c>
      <c r="I45" s="12">
        <f t="shared" si="5"/>
        <v>140.6</v>
      </c>
      <c r="J45" s="110">
        <f t="shared" si="1"/>
        <v>4.7155889455326</v>
      </c>
      <c r="L45" s="18"/>
    </row>
    <row r="46" spans="1:12" ht="46.5">
      <c r="A46" s="20" t="s">
        <v>21</v>
      </c>
      <c r="B46" s="11" t="s">
        <v>63</v>
      </c>
      <c r="C46" s="11" t="s">
        <v>57</v>
      </c>
      <c r="D46" s="11" t="s">
        <v>59</v>
      </c>
      <c r="E46" s="187" t="s">
        <v>22</v>
      </c>
      <c r="F46" s="188"/>
      <c r="G46" s="11"/>
      <c r="H46" s="12">
        <f t="shared" si="5"/>
        <v>2981.6</v>
      </c>
      <c r="I46" s="12">
        <f t="shared" si="5"/>
        <v>140.6</v>
      </c>
      <c r="J46" s="110">
        <f t="shared" si="1"/>
        <v>4.7155889455326</v>
      </c>
      <c r="L46" s="18"/>
    </row>
    <row r="47" spans="1:12" ht="62.25">
      <c r="A47" s="20" t="s">
        <v>23</v>
      </c>
      <c r="B47" s="11" t="s">
        <v>63</v>
      </c>
      <c r="C47" s="11" t="s">
        <v>57</v>
      </c>
      <c r="D47" s="11" t="s">
        <v>59</v>
      </c>
      <c r="E47" s="187" t="s">
        <v>22</v>
      </c>
      <c r="F47" s="188"/>
      <c r="G47" s="11" t="s">
        <v>24</v>
      </c>
      <c r="H47" s="12">
        <v>2981.6</v>
      </c>
      <c r="I47" s="12">
        <v>140.6</v>
      </c>
      <c r="J47" s="110">
        <f t="shared" si="1"/>
        <v>4.7155889455326</v>
      </c>
      <c r="L47" s="18"/>
    </row>
    <row r="48" spans="1:12" ht="62.25">
      <c r="A48" s="19" t="s">
        <v>64</v>
      </c>
      <c r="B48" s="8" t="s">
        <v>65</v>
      </c>
      <c r="C48" s="8"/>
      <c r="D48" s="8"/>
      <c r="E48" s="189"/>
      <c r="F48" s="190"/>
      <c r="G48" s="8"/>
      <c r="H48" s="9">
        <f>H49</f>
        <v>63258.3</v>
      </c>
      <c r="I48" s="9">
        <f>I49</f>
        <v>61901.100000000006</v>
      </c>
      <c r="J48" s="110">
        <f t="shared" si="1"/>
        <v>97.85451079146927</v>
      </c>
      <c r="L48" s="18"/>
    </row>
    <row r="49" spans="1:12" ht="46.5">
      <c r="A49" s="19" t="s">
        <v>66</v>
      </c>
      <c r="B49" s="8" t="s">
        <v>67</v>
      </c>
      <c r="C49" s="8"/>
      <c r="D49" s="8"/>
      <c r="E49" s="189"/>
      <c r="F49" s="190"/>
      <c r="G49" s="8"/>
      <c r="H49" s="9">
        <f>H50+H56+H65+H74+H80</f>
        <v>63258.3</v>
      </c>
      <c r="I49" s="9">
        <f>I50+I56+I65+I74+I80</f>
        <v>61901.100000000006</v>
      </c>
      <c r="J49" s="110">
        <f t="shared" si="1"/>
        <v>97.85451079146927</v>
      </c>
      <c r="L49" s="18"/>
    </row>
    <row r="50" spans="1:12" ht="51" customHeight="1">
      <c r="A50" s="20" t="s">
        <v>68</v>
      </c>
      <c r="B50" s="11" t="s">
        <v>69</v>
      </c>
      <c r="C50" s="11"/>
      <c r="D50" s="11"/>
      <c r="E50" s="187"/>
      <c r="F50" s="188"/>
      <c r="G50" s="11"/>
      <c r="H50" s="12">
        <f aca="true" t="shared" si="6" ref="H50:I54">H51</f>
        <v>9604.1</v>
      </c>
      <c r="I50" s="12">
        <f t="shared" si="6"/>
        <v>8321.5</v>
      </c>
      <c r="J50" s="110">
        <f t="shared" si="1"/>
        <v>86.64528690871607</v>
      </c>
      <c r="L50" s="18"/>
    </row>
    <row r="51" spans="1:12" ht="30.75">
      <c r="A51" s="20" t="s">
        <v>70</v>
      </c>
      <c r="B51" s="11" t="s">
        <v>69</v>
      </c>
      <c r="C51" s="11" t="s">
        <v>59</v>
      </c>
      <c r="D51" s="13" t="s">
        <v>583</v>
      </c>
      <c r="E51" s="187"/>
      <c r="F51" s="188"/>
      <c r="G51" s="11"/>
      <c r="H51" s="12">
        <f t="shared" si="6"/>
        <v>9604.1</v>
      </c>
      <c r="I51" s="12">
        <f t="shared" si="6"/>
        <v>8321.5</v>
      </c>
      <c r="J51" s="110">
        <f t="shared" si="1"/>
        <v>86.64528690871607</v>
      </c>
      <c r="L51" s="18"/>
    </row>
    <row r="52" spans="1:12" ht="15">
      <c r="A52" s="20" t="s">
        <v>71</v>
      </c>
      <c r="B52" s="11" t="s">
        <v>69</v>
      </c>
      <c r="C52" s="11" t="s">
        <v>59</v>
      </c>
      <c r="D52" s="11" t="s">
        <v>32</v>
      </c>
      <c r="E52" s="187"/>
      <c r="F52" s="188"/>
      <c r="G52" s="11"/>
      <c r="H52" s="12">
        <f t="shared" si="6"/>
        <v>9604.1</v>
      </c>
      <c r="I52" s="12">
        <f t="shared" si="6"/>
        <v>8321.5</v>
      </c>
      <c r="J52" s="110">
        <f t="shared" si="1"/>
        <v>86.64528690871607</v>
      </c>
      <c r="L52" s="18"/>
    </row>
    <row r="53" spans="1:12" ht="46.5">
      <c r="A53" s="20" t="s">
        <v>19</v>
      </c>
      <c r="B53" s="11" t="s">
        <v>69</v>
      </c>
      <c r="C53" s="11" t="s">
        <v>59</v>
      </c>
      <c r="D53" s="11" t="s">
        <v>32</v>
      </c>
      <c r="E53" s="187" t="s">
        <v>20</v>
      </c>
      <c r="F53" s="188"/>
      <c r="G53" s="11"/>
      <c r="H53" s="12">
        <f t="shared" si="6"/>
        <v>9604.1</v>
      </c>
      <c r="I53" s="12">
        <f t="shared" si="6"/>
        <v>8321.5</v>
      </c>
      <c r="J53" s="110">
        <f t="shared" si="1"/>
        <v>86.64528690871607</v>
      </c>
      <c r="L53" s="18"/>
    </row>
    <row r="54" spans="1:12" ht="46.5">
      <c r="A54" s="20" t="s">
        <v>21</v>
      </c>
      <c r="B54" s="11" t="s">
        <v>69</v>
      </c>
      <c r="C54" s="11" t="s">
        <v>59</v>
      </c>
      <c r="D54" s="11" t="s">
        <v>32</v>
      </c>
      <c r="E54" s="187" t="s">
        <v>22</v>
      </c>
      <c r="F54" s="188"/>
      <c r="G54" s="11"/>
      <c r="H54" s="12">
        <f t="shared" si="6"/>
        <v>9604.1</v>
      </c>
      <c r="I54" s="12">
        <f t="shared" si="6"/>
        <v>8321.5</v>
      </c>
      <c r="J54" s="110">
        <f t="shared" si="1"/>
        <v>86.64528690871607</v>
      </c>
      <c r="L54" s="18"/>
    </row>
    <row r="55" spans="1:12" ht="62.25">
      <c r="A55" s="20" t="s">
        <v>23</v>
      </c>
      <c r="B55" s="11" t="s">
        <v>69</v>
      </c>
      <c r="C55" s="11" t="s">
        <v>59</v>
      </c>
      <c r="D55" s="11" t="s">
        <v>32</v>
      </c>
      <c r="E55" s="187" t="s">
        <v>22</v>
      </c>
      <c r="F55" s="188"/>
      <c r="G55" s="11" t="s">
        <v>24</v>
      </c>
      <c r="H55" s="12">
        <v>9604.1</v>
      </c>
      <c r="I55" s="12">
        <v>8321.5</v>
      </c>
      <c r="J55" s="110">
        <f t="shared" si="1"/>
        <v>86.64528690871607</v>
      </c>
      <c r="L55" s="18"/>
    </row>
    <row r="56" spans="1:12" ht="78">
      <c r="A56" s="20" t="s">
        <v>72</v>
      </c>
      <c r="B56" s="11" t="s">
        <v>73</v>
      </c>
      <c r="C56" s="11"/>
      <c r="D56" s="11"/>
      <c r="E56" s="187"/>
      <c r="F56" s="188"/>
      <c r="G56" s="11"/>
      <c r="H56" s="12">
        <f>H57</f>
        <v>40078.9</v>
      </c>
      <c r="I56" s="12">
        <f>I57</f>
        <v>40078.8</v>
      </c>
      <c r="J56" s="110">
        <f t="shared" si="1"/>
        <v>99.99975049215422</v>
      </c>
      <c r="L56" s="18"/>
    </row>
    <row r="57" spans="1:12" ht="30.75">
      <c r="A57" s="20" t="s">
        <v>70</v>
      </c>
      <c r="B57" s="11" t="s">
        <v>73</v>
      </c>
      <c r="C57" s="11" t="s">
        <v>59</v>
      </c>
      <c r="D57" s="13" t="s">
        <v>583</v>
      </c>
      <c r="E57" s="187"/>
      <c r="F57" s="188"/>
      <c r="G57" s="11"/>
      <c r="H57" s="12">
        <f>H58</f>
        <v>40078.9</v>
      </c>
      <c r="I57" s="12">
        <f>I58</f>
        <v>40078.8</v>
      </c>
      <c r="J57" s="110">
        <f t="shared" si="1"/>
        <v>99.99975049215422</v>
      </c>
      <c r="L57" s="18"/>
    </row>
    <row r="58" spans="1:12" ht="15">
      <c r="A58" s="20" t="s">
        <v>71</v>
      </c>
      <c r="B58" s="11" t="s">
        <v>73</v>
      </c>
      <c r="C58" s="11" t="s">
        <v>59</v>
      </c>
      <c r="D58" s="11" t="s">
        <v>32</v>
      </c>
      <c r="E58" s="187"/>
      <c r="F58" s="188"/>
      <c r="G58" s="11"/>
      <c r="H58" s="12">
        <f>H59+H62</f>
        <v>40078.9</v>
      </c>
      <c r="I58" s="12">
        <f>I59+I62</f>
        <v>40078.8</v>
      </c>
      <c r="J58" s="110">
        <f t="shared" si="1"/>
        <v>99.99975049215422</v>
      </c>
      <c r="L58" s="18"/>
    </row>
    <row r="59" spans="1:12" ht="46.5">
      <c r="A59" s="20" t="s">
        <v>74</v>
      </c>
      <c r="B59" s="11" t="s">
        <v>73</v>
      </c>
      <c r="C59" s="11" t="s">
        <v>59</v>
      </c>
      <c r="D59" s="11" t="s">
        <v>32</v>
      </c>
      <c r="E59" s="187" t="s">
        <v>75</v>
      </c>
      <c r="F59" s="188"/>
      <c r="G59" s="11"/>
      <c r="H59" s="12">
        <f>H60</f>
        <v>13463.9</v>
      </c>
      <c r="I59" s="12">
        <f>I60</f>
        <v>13463.9</v>
      </c>
      <c r="J59" s="110">
        <f t="shared" si="1"/>
        <v>100</v>
      </c>
      <c r="L59" s="18"/>
    </row>
    <row r="60" spans="1:12" ht="15">
      <c r="A60" s="20" t="s">
        <v>76</v>
      </c>
      <c r="B60" s="11" t="s">
        <v>73</v>
      </c>
      <c r="C60" s="11" t="s">
        <v>59</v>
      </c>
      <c r="D60" s="11" t="s">
        <v>32</v>
      </c>
      <c r="E60" s="187" t="s">
        <v>77</v>
      </c>
      <c r="F60" s="188"/>
      <c r="G60" s="11"/>
      <c r="H60" s="12">
        <f>H61</f>
        <v>13463.9</v>
      </c>
      <c r="I60" s="12">
        <f>I61</f>
        <v>13463.9</v>
      </c>
      <c r="J60" s="110">
        <f t="shared" si="1"/>
        <v>100</v>
      </c>
      <c r="L60" s="18"/>
    </row>
    <row r="61" spans="1:12" ht="62.25">
      <c r="A61" s="20" t="s">
        <v>23</v>
      </c>
      <c r="B61" s="11" t="s">
        <v>73</v>
      </c>
      <c r="C61" s="11" t="s">
        <v>59</v>
      </c>
      <c r="D61" s="11" t="s">
        <v>32</v>
      </c>
      <c r="E61" s="187" t="s">
        <v>77</v>
      </c>
      <c r="F61" s="188"/>
      <c r="G61" s="11" t="s">
        <v>24</v>
      </c>
      <c r="H61" s="12">
        <v>13463.9</v>
      </c>
      <c r="I61" s="12">
        <v>13463.9</v>
      </c>
      <c r="J61" s="110">
        <f t="shared" si="1"/>
        <v>100</v>
      </c>
      <c r="L61" s="18"/>
    </row>
    <row r="62" spans="1:12" ht="15">
      <c r="A62" s="20" t="s">
        <v>78</v>
      </c>
      <c r="B62" s="11" t="s">
        <v>73</v>
      </c>
      <c r="C62" s="11" t="s">
        <v>59</v>
      </c>
      <c r="D62" s="11" t="s">
        <v>32</v>
      </c>
      <c r="E62" s="187" t="s">
        <v>79</v>
      </c>
      <c r="F62" s="188"/>
      <c r="G62" s="11"/>
      <c r="H62" s="12">
        <f>H63</f>
        <v>26615</v>
      </c>
      <c r="I62" s="12">
        <f>I63</f>
        <v>26614.9</v>
      </c>
      <c r="J62" s="110">
        <f t="shared" si="1"/>
        <v>99.99962427202705</v>
      </c>
      <c r="L62" s="18"/>
    </row>
    <row r="63" spans="1:12" ht="15">
      <c r="A63" s="20" t="s">
        <v>80</v>
      </c>
      <c r="B63" s="11" t="s">
        <v>73</v>
      </c>
      <c r="C63" s="11" t="s">
        <v>59</v>
      </c>
      <c r="D63" s="11" t="s">
        <v>32</v>
      </c>
      <c r="E63" s="187" t="s">
        <v>81</v>
      </c>
      <c r="F63" s="188"/>
      <c r="G63" s="11"/>
      <c r="H63" s="12">
        <f>H64</f>
        <v>26615</v>
      </c>
      <c r="I63" s="12">
        <f>I64</f>
        <v>26614.9</v>
      </c>
      <c r="J63" s="110">
        <f t="shared" si="1"/>
        <v>99.99962427202705</v>
      </c>
      <c r="L63" s="18"/>
    </row>
    <row r="64" spans="1:12" ht="62.25">
      <c r="A64" s="20" t="s">
        <v>23</v>
      </c>
      <c r="B64" s="11" t="s">
        <v>73</v>
      </c>
      <c r="C64" s="11" t="s">
        <v>59</v>
      </c>
      <c r="D64" s="11" t="s">
        <v>32</v>
      </c>
      <c r="E64" s="187" t="s">
        <v>81</v>
      </c>
      <c r="F64" s="188"/>
      <c r="G64" s="11" t="s">
        <v>24</v>
      </c>
      <c r="H64" s="12">
        <v>26615</v>
      </c>
      <c r="I64" s="12">
        <v>26614.9</v>
      </c>
      <c r="J64" s="110">
        <f t="shared" si="1"/>
        <v>99.99962427202705</v>
      </c>
      <c r="L64" s="18"/>
    </row>
    <row r="65" spans="1:12" ht="62.25">
      <c r="A65" s="20" t="s">
        <v>82</v>
      </c>
      <c r="B65" s="11" t="s">
        <v>83</v>
      </c>
      <c r="C65" s="11"/>
      <c r="D65" s="11"/>
      <c r="E65" s="187"/>
      <c r="F65" s="188"/>
      <c r="G65" s="11"/>
      <c r="H65" s="12">
        <f>H66</f>
        <v>12476.300000000001</v>
      </c>
      <c r="I65" s="12">
        <f>I66</f>
        <v>12476.300000000001</v>
      </c>
      <c r="J65" s="110">
        <f t="shared" si="1"/>
        <v>100</v>
      </c>
      <c r="L65" s="18"/>
    </row>
    <row r="66" spans="1:12" ht="30.75">
      <c r="A66" s="20" t="s">
        <v>70</v>
      </c>
      <c r="B66" s="11" t="s">
        <v>83</v>
      </c>
      <c r="C66" s="11" t="s">
        <v>59</v>
      </c>
      <c r="D66" s="13" t="s">
        <v>583</v>
      </c>
      <c r="E66" s="187"/>
      <c r="F66" s="188"/>
      <c r="G66" s="11"/>
      <c r="H66" s="12">
        <f>H67</f>
        <v>12476.300000000001</v>
      </c>
      <c r="I66" s="12">
        <f>I67</f>
        <v>12476.300000000001</v>
      </c>
      <c r="J66" s="110">
        <f t="shared" si="1"/>
        <v>100</v>
      </c>
      <c r="L66" s="18"/>
    </row>
    <row r="67" spans="1:12" ht="15">
      <c r="A67" s="20" t="s">
        <v>71</v>
      </c>
      <c r="B67" s="11" t="s">
        <v>83</v>
      </c>
      <c r="C67" s="11" t="s">
        <v>59</v>
      </c>
      <c r="D67" s="11" t="s">
        <v>32</v>
      </c>
      <c r="E67" s="187"/>
      <c r="F67" s="188"/>
      <c r="G67" s="11"/>
      <c r="H67" s="12">
        <f>H68+H71</f>
        <v>12476.300000000001</v>
      </c>
      <c r="I67" s="12">
        <f>I68+I71</f>
        <v>12476.300000000001</v>
      </c>
      <c r="J67" s="110">
        <f t="shared" si="1"/>
        <v>100</v>
      </c>
      <c r="L67" s="18"/>
    </row>
    <row r="68" spans="1:12" ht="46.5">
      <c r="A68" s="20" t="s">
        <v>74</v>
      </c>
      <c r="B68" s="11" t="s">
        <v>83</v>
      </c>
      <c r="C68" s="11" t="s">
        <v>59</v>
      </c>
      <c r="D68" s="11" t="s">
        <v>32</v>
      </c>
      <c r="E68" s="187" t="s">
        <v>75</v>
      </c>
      <c r="F68" s="188"/>
      <c r="G68" s="11"/>
      <c r="H68" s="12">
        <f>H69</f>
        <v>3070.1</v>
      </c>
      <c r="I68" s="12">
        <f>I69</f>
        <v>3070.1</v>
      </c>
      <c r="J68" s="110">
        <f t="shared" si="1"/>
        <v>100</v>
      </c>
      <c r="L68" s="18"/>
    </row>
    <row r="69" spans="1:12" ht="15">
      <c r="A69" s="20" t="s">
        <v>76</v>
      </c>
      <c r="B69" s="11" t="s">
        <v>83</v>
      </c>
      <c r="C69" s="11" t="s">
        <v>59</v>
      </c>
      <c r="D69" s="11" t="s">
        <v>32</v>
      </c>
      <c r="E69" s="187" t="s">
        <v>77</v>
      </c>
      <c r="F69" s="188"/>
      <c r="G69" s="11"/>
      <c r="H69" s="12">
        <f>H70</f>
        <v>3070.1</v>
      </c>
      <c r="I69" s="12">
        <f>I70</f>
        <v>3070.1</v>
      </c>
      <c r="J69" s="110">
        <f t="shared" si="1"/>
        <v>100</v>
      </c>
      <c r="L69" s="18"/>
    </row>
    <row r="70" spans="1:12" ht="62.25">
      <c r="A70" s="20" t="s">
        <v>23</v>
      </c>
      <c r="B70" s="11" t="s">
        <v>83</v>
      </c>
      <c r="C70" s="11" t="s">
        <v>59</v>
      </c>
      <c r="D70" s="11" t="s">
        <v>32</v>
      </c>
      <c r="E70" s="187" t="s">
        <v>77</v>
      </c>
      <c r="F70" s="188"/>
      <c r="G70" s="11" t="s">
        <v>24</v>
      </c>
      <c r="H70" s="12">
        <v>3070.1</v>
      </c>
      <c r="I70" s="12">
        <v>3070.1</v>
      </c>
      <c r="J70" s="110">
        <f t="shared" si="1"/>
        <v>100</v>
      </c>
      <c r="L70" s="18"/>
    </row>
    <row r="71" spans="1:12" ht="15">
      <c r="A71" s="20" t="s">
        <v>78</v>
      </c>
      <c r="B71" s="11" t="s">
        <v>83</v>
      </c>
      <c r="C71" s="11" t="s">
        <v>59</v>
      </c>
      <c r="D71" s="11" t="s">
        <v>32</v>
      </c>
      <c r="E71" s="187" t="s">
        <v>79</v>
      </c>
      <c r="F71" s="188"/>
      <c r="G71" s="11"/>
      <c r="H71" s="12">
        <f>H72</f>
        <v>9406.2</v>
      </c>
      <c r="I71" s="12">
        <f>I72</f>
        <v>9406.2</v>
      </c>
      <c r="J71" s="110">
        <f t="shared" si="1"/>
        <v>100</v>
      </c>
      <c r="L71" s="18"/>
    </row>
    <row r="72" spans="1:12" ht="15">
      <c r="A72" s="20" t="s">
        <v>80</v>
      </c>
      <c r="B72" s="11" t="s">
        <v>83</v>
      </c>
      <c r="C72" s="11" t="s">
        <v>59</v>
      </c>
      <c r="D72" s="11" t="s">
        <v>32</v>
      </c>
      <c r="E72" s="187" t="s">
        <v>81</v>
      </c>
      <c r="F72" s="188"/>
      <c r="G72" s="11"/>
      <c r="H72" s="12">
        <f>H73</f>
        <v>9406.2</v>
      </c>
      <c r="I72" s="12">
        <f>I73</f>
        <v>9406.2</v>
      </c>
      <c r="J72" s="110">
        <f t="shared" si="1"/>
        <v>100</v>
      </c>
      <c r="L72" s="18"/>
    </row>
    <row r="73" spans="1:12" ht="62.25">
      <c r="A73" s="20" t="s">
        <v>23</v>
      </c>
      <c r="B73" s="11" t="s">
        <v>83</v>
      </c>
      <c r="C73" s="11" t="s">
        <v>59</v>
      </c>
      <c r="D73" s="11" t="s">
        <v>32</v>
      </c>
      <c r="E73" s="187" t="s">
        <v>81</v>
      </c>
      <c r="F73" s="188"/>
      <c r="G73" s="11" t="s">
        <v>24</v>
      </c>
      <c r="H73" s="12">
        <v>9406.2</v>
      </c>
      <c r="I73" s="12">
        <v>9406.2</v>
      </c>
      <c r="J73" s="110">
        <f t="shared" si="1"/>
        <v>100</v>
      </c>
      <c r="L73" s="18"/>
    </row>
    <row r="74" spans="1:12" ht="46.5">
      <c r="A74" s="20" t="s">
        <v>84</v>
      </c>
      <c r="B74" s="11" t="s">
        <v>85</v>
      </c>
      <c r="C74" s="11"/>
      <c r="D74" s="11"/>
      <c r="E74" s="187"/>
      <c r="F74" s="188"/>
      <c r="G74" s="11"/>
      <c r="H74" s="12">
        <f aca="true" t="shared" si="7" ref="H74:I78">H75</f>
        <v>550</v>
      </c>
      <c r="I74" s="12">
        <f t="shared" si="7"/>
        <v>549.5</v>
      </c>
      <c r="J74" s="110">
        <f aca="true" t="shared" si="8" ref="J74:J137">I74/H74*100</f>
        <v>99.90909090909092</v>
      </c>
      <c r="L74" s="18"/>
    </row>
    <row r="75" spans="1:12" ht="30.75">
      <c r="A75" s="20" t="s">
        <v>70</v>
      </c>
      <c r="B75" s="11" t="s">
        <v>85</v>
      </c>
      <c r="C75" s="11" t="s">
        <v>59</v>
      </c>
      <c r="D75" s="13" t="s">
        <v>583</v>
      </c>
      <c r="E75" s="187"/>
      <c r="F75" s="188"/>
      <c r="G75" s="11"/>
      <c r="H75" s="12">
        <f t="shared" si="7"/>
        <v>550</v>
      </c>
      <c r="I75" s="12">
        <f t="shared" si="7"/>
        <v>549.5</v>
      </c>
      <c r="J75" s="110">
        <f t="shared" si="8"/>
        <v>99.90909090909092</v>
      </c>
      <c r="L75" s="18"/>
    </row>
    <row r="76" spans="1:12" ht="15">
      <c r="A76" s="20" t="s">
        <v>71</v>
      </c>
      <c r="B76" s="11" t="s">
        <v>85</v>
      </c>
      <c r="C76" s="11" t="s">
        <v>59</v>
      </c>
      <c r="D76" s="11" t="s">
        <v>32</v>
      </c>
      <c r="E76" s="187"/>
      <c r="F76" s="188"/>
      <c r="G76" s="11"/>
      <c r="H76" s="12">
        <f t="shared" si="7"/>
        <v>550</v>
      </c>
      <c r="I76" s="12">
        <f t="shared" si="7"/>
        <v>549.5</v>
      </c>
      <c r="J76" s="110">
        <f t="shared" si="8"/>
        <v>99.90909090909092</v>
      </c>
      <c r="L76" s="18"/>
    </row>
    <row r="77" spans="1:12" ht="46.5">
      <c r="A77" s="20" t="s">
        <v>19</v>
      </c>
      <c r="B77" s="11" t="s">
        <v>85</v>
      </c>
      <c r="C77" s="11" t="s">
        <v>59</v>
      </c>
      <c r="D77" s="11" t="s">
        <v>32</v>
      </c>
      <c r="E77" s="187" t="s">
        <v>20</v>
      </c>
      <c r="F77" s="188"/>
      <c r="G77" s="11"/>
      <c r="H77" s="12">
        <f t="shared" si="7"/>
        <v>550</v>
      </c>
      <c r="I77" s="12">
        <f t="shared" si="7"/>
        <v>549.5</v>
      </c>
      <c r="J77" s="110">
        <f t="shared" si="8"/>
        <v>99.90909090909092</v>
      </c>
      <c r="L77" s="18"/>
    </row>
    <row r="78" spans="1:12" ht="46.5">
      <c r="A78" s="20" t="s">
        <v>21</v>
      </c>
      <c r="B78" s="11" t="s">
        <v>85</v>
      </c>
      <c r="C78" s="11" t="s">
        <v>59</v>
      </c>
      <c r="D78" s="11" t="s">
        <v>32</v>
      </c>
      <c r="E78" s="187" t="s">
        <v>22</v>
      </c>
      <c r="F78" s="188"/>
      <c r="G78" s="11"/>
      <c r="H78" s="12">
        <f t="shared" si="7"/>
        <v>550</v>
      </c>
      <c r="I78" s="12">
        <f t="shared" si="7"/>
        <v>549.5</v>
      </c>
      <c r="J78" s="110">
        <f t="shared" si="8"/>
        <v>99.90909090909092</v>
      </c>
      <c r="L78" s="18"/>
    </row>
    <row r="79" spans="1:12" ht="62.25">
      <c r="A79" s="20" t="s">
        <v>23</v>
      </c>
      <c r="B79" s="11" t="s">
        <v>85</v>
      </c>
      <c r="C79" s="11" t="s">
        <v>59</v>
      </c>
      <c r="D79" s="11" t="s">
        <v>32</v>
      </c>
      <c r="E79" s="187" t="s">
        <v>22</v>
      </c>
      <c r="F79" s="188"/>
      <c r="G79" s="11" t="s">
        <v>24</v>
      </c>
      <c r="H79" s="12">
        <v>550</v>
      </c>
      <c r="I79" s="12">
        <v>549.5</v>
      </c>
      <c r="J79" s="110">
        <f t="shared" si="8"/>
        <v>99.90909090909092</v>
      </c>
      <c r="L79" s="18"/>
    </row>
    <row r="80" spans="1:12" ht="62.25">
      <c r="A80" s="20" t="s">
        <v>86</v>
      </c>
      <c r="B80" s="11" t="s">
        <v>87</v>
      </c>
      <c r="C80" s="11"/>
      <c r="D80" s="11"/>
      <c r="E80" s="187"/>
      <c r="F80" s="188"/>
      <c r="G80" s="11"/>
      <c r="H80" s="12">
        <f aca="true" t="shared" si="9" ref="H80:I84">H81</f>
        <v>549</v>
      </c>
      <c r="I80" s="12">
        <f t="shared" si="9"/>
        <v>475</v>
      </c>
      <c r="J80" s="110">
        <f t="shared" si="8"/>
        <v>86.52094717668488</v>
      </c>
      <c r="L80" s="18"/>
    </row>
    <row r="81" spans="1:12" ht="30.75">
      <c r="A81" s="20" t="s">
        <v>70</v>
      </c>
      <c r="B81" s="11" t="s">
        <v>87</v>
      </c>
      <c r="C81" s="11" t="s">
        <v>59</v>
      </c>
      <c r="D81" s="13" t="s">
        <v>583</v>
      </c>
      <c r="E81" s="187"/>
      <c r="F81" s="188"/>
      <c r="G81" s="11"/>
      <c r="H81" s="12">
        <f t="shared" si="9"/>
        <v>549</v>
      </c>
      <c r="I81" s="12">
        <f t="shared" si="9"/>
        <v>475</v>
      </c>
      <c r="J81" s="110">
        <f t="shared" si="8"/>
        <v>86.52094717668488</v>
      </c>
      <c r="L81" s="18"/>
    </row>
    <row r="82" spans="1:12" ht="15">
      <c r="A82" s="20" t="s">
        <v>71</v>
      </c>
      <c r="B82" s="11" t="s">
        <v>87</v>
      </c>
      <c r="C82" s="11" t="s">
        <v>59</v>
      </c>
      <c r="D82" s="11" t="s">
        <v>32</v>
      </c>
      <c r="E82" s="187"/>
      <c r="F82" s="188"/>
      <c r="G82" s="11"/>
      <c r="H82" s="12">
        <f t="shared" si="9"/>
        <v>549</v>
      </c>
      <c r="I82" s="12">
        <f t="shared" si="9"/>
        <v>475</v>
      </c>
      <c r="J82" s="110">
        <f t="shared" si="8"/>
        <v>86.52094717668488</v>
      </c>
      <c r="L82" s="18"/>
    </row>
    <row r="83" spans="1:12" ht="46.5">
      <c r="A83" s="20" t="s">
        <v>19</v>
      </c>
      <c r="B83" s="11" t="s">
        <v>87</v>
      </c>
      <c r="C83" s="11" t="s">
        <v>59</v>
      </c>
      <c r="D83" s="11" t="s">
        <v>32</v>
      </c>
      <c r="E83" s="187" t="s">
        <v>20</v>
      </c>
      <c r="F83" s="188"/>
      <c r="G83" s="11"/>
      <c r="H83" s="12">
        <f t="shared" si="9"/>
        <v>549</v>
      </c>
      <c r="I83" s="12">
        <f t="shared" si="9"/>
        <v>475</v>
      </c>
      <c r="J83" s="110">
        <f t="shared" si="8"/>
        <v>86.52094717668488</v>
      </c>
      <c r="L83" s="18"/>
    </row>
    <row r="84" spans="1:12" ht="46.5">
      <c r="A84" s="20" t="s">
        <v>21</v>
      </c>
      <c r="B84" s="11" t="s">
        <v>87</v>
      </c>
      <c r="C84" s="11" t="s">
        <v>59</v>
      </c>
      <c r="D84" s="11" t="s">
        <v>32</v>
      </c>
      <c r="E84" s="187" t="s">
        <v>22</v>
      </c>
      <c r="F84" s="188"/>
      <c r="G84" s="11"/>
      <c r="H84" s="12">
        <f t="shared" si="9"/>
        <v>549</v>
      </c>
      <c r="I84" s="12">
        <f t="shared" si="9"/>
        <v>475</v>
      </c>
      <c r="J84" s="110">
        <f t="shared" si="8"/>
        <v>86.52094717668488</v>
      </c>
      <c r="L84" s="18"/>
    </row>
    <row r="85" spans="1:12" ht="62.25">
      <c r="A85" s="20" t="s">
        <v>23</v>
      </c>
      <c r="B85" s="11" t="s">
        <v>87</v>
      </c>
      <c r="C85" s="11" t="s">
        <v>59</v>
      </c>
      <c r="D85" s="11" t="s">
        <v>32</v>
      </c>
      <c r="E85" s="187" t="s">
        <v>22</v>
      </c>
      <c r="F85" s="188"/>
      <c r="G85" s="11" t="s">
        <v>24</v>
      </c>
      <c r="H85" s="12">
        <v>549</v>
      </c>
      <c r="I85" s="12">
        <v>475</v>
      </c>
      <c r="J85" s="110">
        <f t="shared" si="8"/>
        <v>86.52094717668488</v>
      </c>
      <c r="L85" s="18"/>
    </row>
    <row r="86" spans="1:12" ht="93">
      <c r="A86" s="19" t="s">
        <v>88</v>
      </c>
      <c r="B86" s="8" t="s">
        <v>89</v>
      </c>
      <c r="C86" s="8"/>
      <c r="D86" s="8"/>
      <c r="E86" s="189"/>
      <c r="F86" s="190"/>
      <c r="G86" s="8"/>
      <c r="H86" s="9">
        <f>H87+H94+H101</f>
        <v>130.9</v>
      </c>
      <c r="I86" s="9">
        <f>I87+I94+I101</f>
        <v>6</v>
      </c>
      <c r="J86" s="110">
        <f t="shared" si="8"/>
        <v>4.583651642475171</v>
      </c>
      <c r="L86" s="18"/>
    </row>
    <row r="87" spans="1:12" ht="62.25">
      <c r="A87" s="19" t="s">
        <v>90</v>
      </c>
      <c r="B87" s="8" t="s">
        <v>91</v>
      </c>
      <c r="C87" s="8"/>
      <c r="D87" s="8"/>
      <c r="E87" s="189"/>
      <c r="F87" s="190"/>
      <c r="G87" s="8"/>
      <c r="H87" s="9">
        <f aca="true" t="shared" si="10" ref="H87:I92">H88</f>
        <v>60.9</v>
      </c>
      <c r="I87" s="9">
        <f t="shared" si="10"/>
        <v>0</v>
      </c>
      <c r="J87" s="110">
        <f t="shared" si="8"/>
        <v>0</v>
      </c>
      <c r="L87" s="18"/>
    </row>
    <row r="88" spans="1:12" ht="46.5">
      <c r="A88" s="20" t="s">
        <v>92</v>
      </c>
      <c r="B88" s="11" t="s">
        <v>93</v>
      </c>
      <c r="C88" s="11"/>
      <c r="D88" s="11"/>
      <c r="E88" s="187"/>
      <c r="F88" s="188"/>
      <c r="G88" s="11"/>
      <c r="H88" s="12">
        <f t="shared" si="10"/>
        <v>60.9</v>
      </c>
      <c r="I88" s="12">
        <f t="shared" si="10"/>
        <v>0</v>
      </c>
      <c r="J88" s="110">
        <f t="shared" si="8"/>
        <v>0</v>
      </c>
      <c r="L88" s="18"/>
    </row>
    <row r="89" spans="1:12" ht="15">
      <c r="A89" s="20" t="s">
        <v>94</v>
      </c>
      <c r="B89" s="11" t="s">
        <v>93</v>
      </c>
      <c r="C89" s="11" t="s">
        <v>95</v>
      </c>
      <c r="D89" s="13" t="s">
        <v>583</v>
      </c>
      <c r="E89" s="187"/>
      <c r="F89" s="188"/>
      <c r="G89" s="11"/>
      <c r="H89" s="12">
        <f t="shared" si="10"/>
        <v>60.9</v>
      </c>
      <c r="I89" s="12">
        <f t="shared" si="10"/>
        <v>0</v>
      </c>
      <c r="J89" s="110">
        <f t="shared" si="8"/>
        <v>0</v>
      </c>
      <c r="L89" s="18"/>
    </row>
    <row r="90" spans="1:12" ht="30.75">
      <c r="A90" s="20" t="s">
        <v>96</v>
      </c>
      <c r="B90" s="11" t="s">
        <v>93</v>
      </c>
      <c r="C90" s="11" t="s">
        <v>95</v>
      </c>
      <c r="D90" s="11" t="s">
        <v>57</v>
      </c>
      <c r="E90" s="187"/>
      <c r="F90" s="188"/>
      <c r="G90" s="11"/>
      <c r="H90" s="12">
        <f t="shared" si="10"/>
        <v>60.9</v>
      </c>
      <c r="I90" s="12">
        <f t="shared" si="10"/>
        <v>0</v>
      </c>
      <c r="J90" s="110">
        <f t="shared" si="8"/>
        <v>0</v>
      </c>
      <c r="L90" s="18"/>
    </row>
    <row r="91" spans="1:12" ht="46.5">
      <c r="A91" s="20" t="s">
        <v>33</v>
      </c>
      <c r="B91" s="11" t="s">
        <v>93</v>
      </c>
      <c r="C91" s="11" t="s">
        <v>95</v>
      </c>
      <c r="D91" s="11" t="s">
        <v>57</v>
      </c>
      <c r="E91" s="187" t="s">
        <v>34</v>
      </c>
      <c r="F91" s="188"/>
      <c r="G91" s="11"/>
      <c r="H91" s="12">
        <f t="shared" si="10"/>
        <v>60.9</v>
      </c>
      <c r="I91" s="12">
        <f t="shared" si="10"/>
        <v>0</v>
      </c>
      <c r="J91" s="110">
        <f t="shared" si="8"/>
        <v>0</v>
      </c>
      <c r="L91" s="18"/>
    </row>
    <row r="92" spans="1:12" ht="79.5" customHeight="1">
      <c r="A92" s="20" t="s">
        <v>97</v>
      </c>
      <c r="B92" s="11" t="s">
        <v>93</v>
      </c>
      <c r="C92" s="11" t="s">
        <v>95</v>
      </c>
      <c r="D92" s="11" t="s">
        <v>57</v>
      </c>
      <c r="E92" s="187" t="s">
        <v>98</v>
      </c>
      <c r="F92" s="188"/>
      <c r="G92" s="11"/>
      <c r="H92" s="12">
        <f t="shared" si="10"/>
        <v>60.9</v>
      </c>
      <c r="I92" s="12">
        <f t="shared" si="10"/>
        <v>0</v>
      </c>
      <c r="J92" s="110">
        <f t="shared" si="8"/>
        <v>0</v>
      </c>
      <c r="L92" s="18"/>
    </row>
    <row r="93" spans="1:12" ht="46.5">
      <c r="A93" s="20" t="s">
        <v>99</v>
      </c>
      <c r="B93" s="11" t="s">
        <v>93</v>
      </c>
      <c r="C93" s="11" t="s">
        <v>95</v>
      </c>
      <c r="D93" s="11" t="s">
        <v>57</v>
      </c>
      <c r="E93" s="187" t="s">
        <v>98</v>
      </c>
      <c r="F93" s="188"/>
      <c r="G93" s="11" t="s">
        <v>100</v>
      </c>
      <c r="H93" s="12">
        <v>60.9</v>
      </c>
      <c r="I93" s="12">
        <v>0</v>
      </c>
      <c r="J93" s="110">
        <f t="shared" si="8"/>
        <v>0</v>
      </c>
      <c r="L93" s="18"/>
    </row>
    <row r="94" spans="1:12" ht="46.5">
      <c r="A94" s="19" t="s">
        <v>101</v>
      </c>
      <c r="B94" s="8" t="s">
        <v>102</v>
      </c>
      <c r="C94" s="8"/>
      <c r="D94" s="8"/>
      <c r="E94" s="189"/>
      <c r="F94" s="190"/>
      <c r="G94" s="8"/>
      <c r="H94" s="9">
        <f aca="true" t="shared" si="11" ref="H94:I99">H95</f>
        <v>50</v>
      </c>
      <c r="I94" s="9">
        <f t="shared" si="11"/>
        <v>0</v>
      </c>
      <c r="J94" s="110">
        <f t="shared" si="8"/>
        <v>0</v>
      </c>
      <c r="L94" s="18"/>
    </row>
    <row r="95" spans="1:12" ht="46.5">
      <c r="A95" s="20" t="s">
        <v>103</v>
      </c>
      <c r="B95" s="11" t="s">
        <v>104</v>
      </c>
      <c r="C95" s="11"/>
      <c r="D95" s="11"/>
      <c r="E95" s="187"/>
      <c r="F95" s="188"/>
      <c r="G95" s="11"/>
      <c r="H95" s="12">
        <f t="shared" si="11"/>
        <v>50</v>
      </c>
      <c r="I95" s="12">
        <f t="shared" si="11"/>
        <v>0</v>
      </c>
      <c r="J95" s="110">
        <f t="shared" si="8"/>
        <v>0</v>
      </c>
      <c r="L95" s="18"/>
    </row>
    <row r="96" spans="1:12" ht="15">
      <c r="A96" s="20" t="s">
        <v>105</v>
      </c>
      <c r="B96" s="11" t="s">
        <v>104</v>
      </c>
      <c r="C96" s="11" t="s">
        <v>32</v>
      </c>
      <c r="D96" s="13" t="s">
        <v>583</v>
      </c>
      <c r="E96" s="187"/>
      <c r="F96" s="188"/>
      <c r="G96" s="11"/>
      <c r="H96" s="12">
        <f t="shared" si="11"/>
        <v>50</v>
      </c>
      <c r="I96" s="12">
        <f t="shared" si="11"/>
        <v>0</v>
      </c>
      <c r="J96" s="110">
        <f t="shared" si="8"/>
        <v>0</v>
      </c>
      <c r="L96" s="18"/>
    </row>
    <row r="97" spans="1:12" ht="15">
      <c r="A97" s="20" t="s">
        <v>106</v>
      </c>
      <c r="B97" s="11" t="s">
        <v>104</v>
      </c>
      <c r="C97" s="11" t="s">
        <v>32</v>
      </c>
      <c r="D97" s="11" t="s">
        <v>107</v>
      </c>
      <c r="E97" s="187"/>
      <c r="F97" s="188"/>
      <c r="G97" s="11"/>
      <c r="H97" s="12">
        <f t="shared" si="11"/>
        <v>50</v>
      </c>
      <c r="I97" s="12">
        <f t="shared" si="11"/>
        <v>0</v>
      </c>
      <c r="J97" s="110">
        <f t="shared" si="8"/>
        <v>0</v>
      </c>
      <c r="L97" s="18"/>
    </row>
    <row r="98" spans="1:12" ht="46.5">
      <c r="A98" s="20" t="s">
        <v>19</v>
      </c>
      <c r="B98" s="11" t="s">
        <v>104</v>
      </c>
      <c r="C98" s="11" t="s">
        <v>32</v>
      </c>
      <c r="D98" s="11" t="s">
        <v>107</v>
      </c>
      <c r="E98" s="187" t="s">
        <v>20</v>
      </c>
      <c r="F98" s="188"/>
      <c r="G98" s="11"/>
      <c r="H98" s="12">
        <f t="shared" si="11"/>
        <v>50</v>
      </c>
      <c r="I98" s="12">
        <f t="shared" si="11"/>
        <v>0</v>
      </c>
      <c r="J98" s="110">
        <f t="shared" si="8"/>
        <v>0</v>
      </c>
      <c r="L98" s="18"/>
    </row>
    <row r="99" spans="1:12" ht="46.5">
      <c r="A99" s="20" t="s">
        <v>21</v>
      </c>
      <c r="B99" s="11" t="s">
        <v>104</v>
      </c>
      <c r="C99" s="11" t="s">
        <v>32</v>
      </c>
      <c r="D99" s="11" t="s">
        <v>107</v>
      </c>
      <c r="E99" s="187" t="s">
        <v>22</v>
      </c>
      <c r="F99" s="188"/>
      <c r="G99" s="11"/>
      <c r="H99" s="12">
        <f t="shared" si="11"/>
        <v>50</v>
      </c>
      <c r="I99" s="12">
        <f t="shared" si="11"/>
        <v>0</v>
      </c>
      <c r="J99" s="110">
        <f t="shared" si="8"/>
        <v>0</v>
      </c>
      <c r="L99" s="18"/>
    </row>
    <row r="100" spans="1:12" ht="46.5">
      <c r="A100" s="20" t="s">
        <v>99</v>
      </c>
      <c r="B100" s="11" t="s">
        <v>104</v>
      </c>
      <c r="C100" s="11" t="s">
        <v>32</v>
      </c>
      <c r="D100" s="11" t="s">
        <v>107</v>
      </c>
      <c r="E100" s="187" t="s">
        <v>22</v>
      </c>
      <c r="F100" s="188"/>
      <c r="G100" s="11" t="s">
        <v>100</v>
      </c>
      <c r="H100" s="12">
        <v>50</v>
      </c>
      <c r="I100" s="12">
        <v>0</v>
      </c>
      <c r="J100" s="110">
        <f t="shared" si="8"/>
        <v>0</v>
      </c>
      <c r="L100" s="18"/>
    </row>
    <row r="101" spans="1:12" ht="29.25" customHeight="1">
      <c r="A101" s="19" t="s">
        <v>108</v>
      </c>
      <c r="B101" s="8" t="s">
        <v>109</v>
      </c>
      <c r="C101" s="8"/>
      <c r="D101" s="8"/>
      <c r="E101" s="189"/>
      <c r="F101" s="190"/>
      <c r="G101" s="8"/>
      <c r="H101" s="9">
        <f>H102+H108</f>
        <v>20</v>
      </c>
      <c r="I101" s="9">
        <f>I102+I108</f>
        <v>6</v>
      </c>
      <c r="J101" s="110">
        <f t="shared" si="8"/>
        <v>30</v>
      </c>
      <c r="L101" s="18"/>
    </row>
    <row r="102" spans="1:12" ht="78">
      <c r="A102" s="20" t="s">
        <v>110</v>
      </c>
      <c r="B102" s="11" t="s">
        <v>111</v>
      </c>
      <c r="C102" s="11"/>
      <c r="D102" s="11"/>
      <c r="E102" s="187"/>
      <c r="F102" s="188"/>
      <c r="G102" s="11"/>
      <c r="H102" s="12">
        <f aca="true" t="shared" si="12" ref="H102:I106">H103</f>
        <v>14</v>
      </c>
      <c r="I102" s="12">
        <f t="shared" si="12"/>
        <v>0</v>
      </c>
      <c r="J102" s="110">
        <f t="shared" si="8"/>
        <v>0</v>
      </c>
      <c r="L102" s="18"/>
    </row>
    <row r="103" spans="1:12" ht="15">
      <c r="A103" s="20" t="s">
        <v>105</v>
      </c>
      <c r="B103" s="11" t="s">
        <v>111</v>
      </c>
      <c r="C103" s="11" t="s">
        <v>32</v>
      </c>
      <c r="D103" s="13" t="s">
        <v>583</v>
      </c>
      <c r="E103" s="187"/>
      <c r="F103" s="188"/>
      <c r="G103" s="11"/>
      <c r="H103" s="12">
        <f t="shared" si="12"/>
        <v>14</v>
      </c>
      <c r="I103" s="12">
        <f t="shared" si="12"/>
        <v>0</v>
      </c>
      <c r="J103" s="110">
        <f t="shared" si="8"/>
        <v>0</v>
      </c>
      <c r="L103" s="18"/>
    </row>
    <row r="104" spans="1:12" ht="15">
      <c r="A104" s="20" t="s">
        <v>106</v>
      </c>
      <c r="B104" s="11" t="s">
        <v>111</v>
      </c>
      <c r="C104" s="11" t="s">
        <v>32</v>
      </c>
      <c r="D104" s="11" t="s">
        <v>107</v>
      </c>
      <c r="E104" s="187"/>
      <c r="F104" s="188"/>
      <c r="G104" s="11"/>
      <c r="H104" s="12">
        <f t="shared" si="12"/>
        <v>14</v>
      </c>
      <c r="I104" s="12">
        <f t="shared" si="12"/>
        <v>0</v>
      </c>
      <c r="J104" s="110">
        <f t="shared" si="8"/>
        <v>0</v>
      </c>
      <c r="L104" s="18"/>
    </row>
    <row r="105" spans="1:12" ht="93">
      <c r="A105" s="20" t="s">
        <v>42</v>
      </c>
      <c r="B105" s="11" t="s">
        <v>111</v>
      </c>
      <c r="C105" s="11" t="s">
        <v>32</v>
      </c>
      <c r="D105" s="11" t="s">
        <v>107</v>
      </c>
      <c r="E105" s="187" t="s">
        <v>43</v>
      </c>
      <c r="F105" s="188"/>
      <c r="G105" s="11"/>
      <c r="H105" s="12">
        <f t="shared" si="12"/>
        <v>14</v>
      </c>
      <c r="I105" s="12">
        <f t="shared" si="12"/>
        <v>0</v>
      </c>
      <c r="J105" s="110">
        <f t="shared" si="8"/>
        <v>0</v>
      </c>
      <c r="L105" s="18"/>
    </row>
    <row r="106" spans="1:12" ht="36" customHeight="1">
      <c r="A106" s="20" t="s">
        <v>112</v>
      </c>
      <c r="B106" s="11" t="s">
        <v>111</v>
      </c>
      <c r="C106" s="11" t="s">
        <v>32</v>
      </c>
      <c r="D106" s="11" t="s">
        <v>107</v>
      </c>
      <c r="E106" s="187" t="s">
        <v>113</v>
      </c>
      <c r="F106" s="188"/>
      <c r="G106" s="11"/>
      <c r="H106" s="12">
        <f t="shared" si="12"/>
        <v>14</v>
      </c>
      <c r="I106" s="12">
        <f t="shared" si="12"/>
        <v>0</v>
      </c>
      <c r="J106" s="110">
        <f t="shared" si="8"/>
        <v>0</v>
      </c>
      <c r="L106" s="18"/>
    </row>
    <row r="107" spans="1:12" ht="46.5">
      <c r="A107" s="20" t="s">
        <v>99</v>
      </c>
      <c r="B107" s="11" t="s">
        <v>111</v>
      </c>
      <c r="C107" s="11" t="s">
        <v>32</v>
      </c>
      <c r="D107" s="11" t="s">
        <v>107</v>
      </c>
      <c r="E107" s="187" t="s">
        <v>113</v>
      </c>
      <c r="F107" s="188"/>
      <c r="G107" s="11" t="s">
        <v>100</v>
      </c>
      <c r="H107" s="12">
        <v>14</v>
      </c>
      <c r="I107" s="12">
        <v>0</v>
      </c>
      <c r="J107" s="110">
        <f t="shared" si="8"/>
        <v>0</v>
      </c>
      <c r="L107" s="18"/>
    </row>
    <row r="108" spans="1:12" ht="62.25">
      <c r="A108" s="20" t="s">
        <v>114</v>
      </c>
      <c r="B108" s="11" t="s">
        <v>115</v>
      </c>
      <c r="C108" s="11"/>
      <c r="D108" s="11"/>
      <c r="E108" s="187"/>
      <c r="F108" s="188"/>
      <c r="G108" s="11"/>
      <c r="H108" s="12">
        <f aca="true" t="shared" si="13" ref="H108:I112">H109</f>
        <v>6</v>
      </c>
      <c r="I108" s="12">
        <f t="shared" si="13"/>
        <v>6</v>
      </c>
      <c r="J108" s="110">
        <f t="shared" si="8"/>
        <v>100</v>
      </c>
      <c r="L108" s="18"/>
    </row>
    <row r="109" spans="1:12" ht="15">
      <c r="A109" s="20" t="s">
        <v>29</v>
      </c>
      <c r="B109" s="11" t="s">
        <v>115</v>
      </c>
      <c r="C109" s="11" t="s">
        <v>30</v>
      </c>
      <c r="D109" s="13" t="s">
        <v>583</v>
      </c>
      <c r="E109" s="187"/>
      <c r="F109" s="188"/>
      <c r="G109" s="11"/>
      <c r="H109" s="12">
        <f t="shared" si="13"/>
        <v>6</v>
      </c>
      <c r="I109" s="12">
        <f t="shared" si="13"/>
        <v>6</v>
      </c>
      <c r="J109" s="110">
        <f t="shared" si="8"/>
        <v>100</v>
      </c>
      <c r="L109" s="18"/>
    </row>
    <row r="110" spans="1:12" ht="30.75">
      <c r="A110" s="20" t="s">
        <v>41</v>
      </c>
      <c r="B110" s="11" t="s">
        <v>115</v>
      </c>
      <c r="C110" s="11" t="s">
        <v>30</v>
      </c>
      <c r="D110" s="11" t="s">
        <v>16</v>
      </c>
      <c r="E110" s="187"/>
      <c r="F110" s="188"/>
      <c r="G110" s="11"/>
      <c r="H110" s="12">
        <f t="shared" si="13"/>
        <v>6</v>
      </c>
      <c r="I110" s="12">
        <f t="shared" si="13"/>
        <v>6</v>
      </c>
      <c r="J110" s="110">
        <f t="shared" si="8"/>
        <v>100</v>
      </c>
      <c r="L110" s="18"/>
    </row>
    <row r="111" spans="1:12" ht="46.5">
      <c r="A111" s="20" t="s">
        <v>19</v>
      </c>
      <c r="B111" s="11" t="s">
        <v>115</v>
      </c>
      <c r="C111" s="11" t="s">
        <v>30</v>
      </c>
      <c r="D111" s="11" t="s">
        <v>16</v>
      </c>
      <c r="E111" s="187" t="s">
        <v>20</v>
      </c>
      <c r="F111" s="188"/>
      <c r="G111" s="11"/>
      <c r="H111" s="12">
        <f t="shared" si="13"/>
        <v>6</v>
      </c>
      <c r="I111" s="12">
        <f t="shared" si="13"/>
        <v>6</v>
      </c>
      <c r="J111" s="110">
        <f t="shared" si="8"/>
        <v>100</v>
      </c>
      <c r="L111" s="18"/>
    </row>
    <row r="112" spans="1:12" ht="46.5">
      <c r="A112" s="20" t="s">
        <v>21</v>
      </c>
      <c r="B112" s="11" t="s">
        <v>115</v>
      </c>
      <c r="C112" s="11" t="s">
        <v>30</v>
      </c>
      <c r="D112" s="11" t="s">
        <v>16</v>
      </c>
      <c r="E112" s="187" t="s">
        <v>22</v>
      </c>
      <c r="F112" s="188"/>
      <c r="G112" s="11"/>
      <c r="H112" s="12">
        <f t="shared" si="13"/>
        <v>6</v>
      </c>
      <c r="I112" s="12">
        <f t="shared" si="13"/>
        <v>6</v>
      </c>
      <c r="J112" s="110">
        <f t="shared" si="8"/>
        <v>100</v>
      </c>
      <c r="L112" s="18"/>
    </row>
    <row r="113" spans="1:12" ht="62.25">
      <c r="A113" s="20" t="s">
        <v>37</v>
      </c>
      <c r="B113" s="11" t="s">
        <v>115</v>
      </c>
      <c r="C113" s="11" t="s">
        <v>30</v>
      </c>
      <c r="D113" s="11" t="s">
        <v>16</v>
      </c>
      <c r="E113" s="187" t="s">
        <v>22</v>
      </c>
      <c r="F113" s="188"/>
      <c r="G113" s="11" t="s">
        <v>38</v>
      </c>
      <c r="H113" s="12">
        <v>6</v>
      </c>
      <c r="I113" s="12">
        <v>6</v>
      </c>
      <c r="J113" s="110">
        <f t="shared" si="8"/>
        <v>100</v>
      </c>
      <c r="L113" s="18"/>
    </row>
    <row r="114" spans="1:12" ht="62.25">
      <c r="A114" s="19" t="s">
        <v>116</v>
      </c>
      <c r="B114" s="8" t="s">
        <v>117</v>
      </c>
      <c r="C114" s="8"/>
      <c r="D114" s="8"/>
      <c r="E114" s="189"/>
      <c r="F114" s="190"/>
      <c r="G114" s="8"/>
      <c r="H114" s="9">
        <f>H115</f>
        <v>28015.499999999996</v>
      </c>
      <c r="I114" s="9">
        <f>I115</f>
        <v>28015.299999999996</v>
      </c>
      <c r="J114" s="110">
        <f t="shared" si="8"/>
        <v>99.99928610947511</v>
      </c>
      <c r="L114" s="18"/>
    </row>
    <row r="115" spans="1:12" ht="62.25">
      <c r="A115" s="19" t="s">
        <v>118</v>
      </c>
      <c r="B115" s="8" t="s">
        <v>119</v>
      </c>
      <c r="C115" s="8"/>
      <c r="D115" s="8"/>
      <c r="E115" s="189"/>
      <c r="F115" s="190"/>
      <c r="G115" s="8"/>
      <c r="H115" s="9">
        <f>H116+H125+H131</f>
        <v>28015.499999999996</v>
      </c>
      <c r="I115" s="9">
        <f>I116+I125+I131</f>
        <v>28015.299999999996</v>
      </c>
      <c r="J115" s="110">
        <f t="shared" si="8"/>
        <v>99.99928610947511</v>
      </c>
      <c r="L115" s="18"/>
    </row>
    <row r="116" spans="1:12" ht="46.5">
      <c r="A116" s="20" t="s">
        <v>120</v>
      </c>
      <c r="B116" s="11" t="s">
        <v>121</v>
      </c>
      <c r="C116" s="11"/>
      <c r="D116" s="11"/>
      <c r="E116" s="187"/>
      <c r="F116" s="188"/>
      <c r="G116" s="11"/>
      <c r="H116" s="12">
        <f>H117</f>
        <v>21483.6</v>
      </c>
      <c r="I116" s="12">
        <f>I117</f>
        <v>21483.6</v>
      </c>
      <c r="J116" s="110">
        <f t="shared" si="8"/>
        <v>100</v>
      </c>
      <c r="L116" s="18"/>
    </row>
    <row r="117" spans="1:12" ht="30.75">
      <c r="A117" s="20" t="s">
        <v>70</v>
      </c>
      <c r="B117" s="11" t="s">
        <v>121</v>
      </c>
      <c r="C117" s="11" t="s">
        <v>59</v>
      </c>
      <c r="D117" s="13" t="s">
        <v>583</v>
      </c>
      <c r="E117" s="187"/>
      <c r="F117" s="188"/>
      <c r="G117" s="11"/>
      <c r="H117" s="12">
        <f>H118</f>
        <v>21483.6</v>
      </c>
      <c r="I117" s="12">
        <f>I118</f>
        <v>21483.6</v>
      </c>
      <c r="J117" s="110">
        <f t="shared" si="8"/>
        <v>100</v>
      </c>
      <c r="L117" s="18"/>
    </row>
    <row r="118" spans="1:12" ht="15">
      <c r="A118" s="20" t="s">
        <v>122</v>
      </c>
      <c r="B118" s="11" t="s">
        <v>121</v>
      </c>
      <c r="C118" s="11" t="s">
        <v>59</v>
      </c>
      <c r="D118" s="11" t="s">
        <v>123</v>
      </c>
      <c r="E118" s="187"/>
      <c r="F118" s="188"/>
      <c r="G118" s="11"/>
      <c r="H118" s="12">
        <f>H119+H122</f>
        <v>21483.6</v>
      </c>
      <c r="I118" s="12">
        <f>I119+I122</f>
        <v>21483.6</v>
      </c>
      <c r="J118" s="110">
        <f t="shared" si="8"/>
        <v>100</v>
      </c>
      <c r="L118" s="18"/>
    </row>
    <row r="119" spans="1:12" ht="46.5">
      <c r="A119" s="20" t="s">
        <v>19</v>
      </c>
      <c r="B119" s="11" t="s">
        <v>121</v>
      </c>
      <c r="C119" s="11" t="s">
        <v>59</v>
      </c>
      <c r="D119" s="11" t="s">
        <v>123</v>
      </c>
      <c r="E119" s="187" t="s">
        <v>20</v>
      </c>
      <c r="F119" s="188"/>
      <c r="G119" s="11"/>
      <c r="H119" s="12">
        <f>H120</f>
        <v>12983.9</v>
      </c>
      <c r="I119" s="12">
        <f>I120</f>
        <v>12983.9</v>
      </c>
      <c r="J119" s="110">
        <f t="shared" si="8"/>
        <v>100</v>
      </c>
      <c r="L119" s="18"/>
    </row>
    <row r="120" spans="1:12" ht="46.5">
      <c r="A120" s="20" t="s">
        <v>21</v>
      </c>
      <c r="B120" s="11" t="s">
        <v>121</v>
      </c>
      <c r="C120" s="11" t="s">
        <v>59</v>
      </c>
      <c r="D120" s="11" t="s">
        <v>123</v>
      </c>
      <c r="E120" s="187" t="s">
        <v>22</v>
      </c>
      <c r="F120" s="188"/>
      <c r="G120" s="11"/>
      <c r="H120" s="12">
        <f>H121</f>
        <v>12983.9</v>
      </c>
      <c r="I120" s="12">
        <f>I121</f>
        <v>12983.9</v>
      </c>
      <c r="J120" s="110">
        <f t="shared" si="8"/>
        <v>100</v>
      </c>
      <c r="L120" s="18"/>
    </row>
    <row r="121" spans="1:12" ht="62.25">
      <c r="A121" s="20" t="s">
        <v>23</v>
      </c>
      <c r="B121" s="11" t="s">
        <v>121</v>
      </c>
      <c r="C121" s="11" t="s">
        <v>59</v>
      </c>
      <c r="D121" s="11" t="s">
        <v>123</v>
      </c>
      <c r="E121" s="187" t="s">
        <v>22</v>
      </c>
      <c r="F121" s="188"/>
      <c r="G121" s="11" t="s">
        <v>24</v>
      </c>
      <c r="H121" s="12">
        <v>12983.9</v>
      </c>
      <c r="I121" s="12">
        <v>12983.9</v>
      </c>
      <c r="J121" s="110">
        <f t="shared" si="8"/>
        <v>100</v>
      </c>
      <c r="L121" s="18"/>
    </row>
    <row r="122" spans="1:12" ht="15">
      <c r="A122" s="20" t="s">
        <v>78</v>
      </c>
      <c r="B122" s="11" t="s">
        <v>121</v>
      </c>
      <c r="C122" s="11" t="s">
        <v>59</v>
      </c>
      <c r="D122" s="11" t="s">
        <v>123</v>
      </c>
      <c r="E122" s="187" t="s">
        <v>79</v>
      </c>
      <c r="F122" s="188"/>
      <c r="G122" s="11"/>
      <c r="H122" s="12">
        <f>H123</f>
        <v>8499.7</v>
      </c>
      <c r="I122" s="12">
        <f>I123</f>
        <v>8499.7</v>
      </c>
      <c r="J122" s="110">
        <f t="shared" si="8"/>
        <v>100</v>
      </c>
      <c r="L122" s="18"/>
    </row>
    <row r="123" spans="1:12" ht="78">
      <c r="A123" s="20" t="s">
        <v>124</v>
      </c>
      <c r="B123" s="11" t="s">
        <v>121</v>
      </c>
      <c r="C123" s="11" t="s">
        <v>59</v>
      </c>
      <c r="D123" s="11" t="s">
        <v>123</v>
      </c>
      <c r="E123" s="187" t="s">
        <v>125</v>
      </c>
      <c r="F123" s="188"/>
      <c r="G123" s="11"/>
      <c r="H123" s="12">
        <f>H124</f>
        <v>8499.7</v>
      </c>
      <c r="I123" s="12">
        <f>I124</f>
        <v>8499.7</v>
      </c>
      <c r="J123" s="110">
        <f t="shared" si="8"/>
        <v>100</v>
      </c>
      <c r="L123" s="18"/>
    </row>
    <row r="124" spans="1:12" ht="62.25">
      <c r="A124" s="20" t="s">
        <v>23</v>
      </c>
      <c r="B124" s="11" t="s">
        <v>121</v>
      </c>
      <c r="C124" s="11" t="s">
        <v>59</v>
      </c>
      <c r="D124" s="11" t="s">
        <v>123</v>
      </c>
      <c r="E124" s="187" t="s">
        <v>125</v>
      </c>
      <c r="F124" s="188"/>
      <c r="G124" s="11" t="s">
        <v>24</v>
      </c>
      <c r="H124" s="12">
        <v>8499.7</v>
      </c>
      <c r="I124" s="12">
        <v>8499.7</v>
      </c>
      <c r="J124" s="110">
        <f t="shared" si="8"/>
        <v>100</v>
      </c>
      <c r="L124" s="18"/>
    </row>
    <row r="125" spans="1:12" ht="80.25" customHeight="1">
      <c r="A125" s="20" t="s">
        <v>126</v>
      </c>
      <c r="B125" s="11" t="s">
        <v>127</v>
      </c>
      <c r="C125" s="11"/>
      <c r="D125" s="11"/>
      <c r="E125" s="187"/>
      <c r="F125" s="188"/>
      <c r="G125" s="11"/>
      <c r="H125" s="12">
        <f aca="true" t="shared" si="14" ref="H125:I129">H126</f>
        <v>3296.8</v>
      </c>
      <c r="I125" s="12">
        <f t="shared" si="14"/>
        <v>3296.8</v>
      </c>
      <c r="J125" s="110">
        <f t="shared" si="8"/>
        <v>100</v>
      </c>
      <c r="L125" s="18"/>
    </row>
    <row r="126" spans="1:12" ht="30.75">
      <c r="A126" s="20" t="s">
        <v>70</v>
      </c>
      <c r="B126" s="11" t="s">
        <v>127</v>
      </c>
      <c r="C126" s="11" t="s">
        <v>59</v>
      </c>
      <c r="D126" s="13" t="s">
        <v>583</v>
      </c>
      <c r="E126" s="187"/>
      <c r="F126" s="188"/>
      <c r="G126" s="11"/>
      <c r="H126" s="12">
        <f t="shared" si="14"/>
        <v>3296.8</v>
      </c>
      <c r="I126" s="12">
        <f t="shared" si="14"/>
        <v>3296.8</v>
      </c>
      <c r="J126" s="110">
        <f t="shared" si="8"/>
        <v>100</v>
      </c>
      <c r="L126" s="18"/>
    </row>
    <row r="127" spans="1:12" ht="15">
      <c r="A127" s="20" t="s">
        <v>122</v>
      </c>
      <c r="B127" s="11" t="s">
        <v>127</v>
      </c>
      <c r="C127" s="11" t="s">
        <v>59</v>
      </c>
      <c r="D127" s="11" t="s">
        <v>123</v>
      </c>
      <c r="E127" s="187"/>
      <c r="F127" s="188"/>
      <c r="G127" s="11"/>
      <c r="H127" s="12">
        <f t="shared" si="14"/>
        <v>3296.8</v>
      </c>
      <c r="I127" s="12">
        <f t="shared" si="14"/>
        <v>3296.8</v>
      </c>
      <c r="J127" s="110">
        <f t="shared" si="8"/>
        <v>100</v>
      </c>
      <c r="L127" s="18"/>
    </row>
    <row r="128" spans="1:12" ht="46.5">
      <c r="A128" s="20" t="s">
        <v>19</v>
      </c>
      <c r="B128" s="11" t="s">
        <v>127</v>
      </c>
      <c r="C128" s="11" t="s">
        <v>59</v>
      </c>
      <c r="D128" s="11" t="s">
        <v>123</v>
      </c>
      <c r="E128" s="187" t="s">
        <v>20</v>
      </c>
      <c r="F128" s="188"/>
      <c r="G128" s="11"/>
      <c r="H128" s="12">
        <f t="shared" si="14"/>
        <v>3296.8</v>
      </c>
      <c r="I128" s="12">
        <f t="shared" si="14"/>
        <v>3296.8</v>
      </c>
      <c r="J128" s="110">
        <f t="shared" si="8"/>
        <v>100</v>
      </c>
      <c r="L128" s="18"/>
    </row>
    <row r="129" spans="1:12" ht="46.5">
      <c r="A129" s="20" t="s">
        <v>21</v>
      </c>
      <c r="B129" s="11" t="s">
        <v>127</v>
      </c>
      <c r="C129" s="11" t="s">
        <v>59</v>
      </c>
      <c r="D129" s="11" t="s">
        <v>123</v>
      </c>
      <c r="E129" s="187" t="s">
        <v>22</v>
      </c>
      <c r="F129" s="188"/>
      <c r="G129" s="11"/>
      <c r="H129" s="12">
        <f t="shared" si="14"/>
        <v>3296.8</v>
      </c>
      <c r="I129" s="12">
        <f t="shared" si="14"/>
        <v>3296.8</v>
      </c>
      <c r="J129" s="110">
        <f t="shared" si="8"/>
        <v>100</v>
      </c>
      <c r="L129" s="18"/>
    </row>
    <row r="130" spans="1:12" ht="62.25">
      <c r="A130" s="20" t="s">
        <v>23</v>
      </c>
      <c r="B130" s="11" t="s">
        <v>127</v>
      </c>
      <c r="C130" s="11" t="s">
        <v>59</v>
      </c>
      <c r="D130" s="11" t="s">
        <v>123</v>
      </c>
      <c r="E130" s="187" t="s">
        <v>22</v>
      </c>
      <c r="F130" s="188"/>
      <c r="G130" s="11" t="s">
        <v>24</v>
      </c>
      <c r="H130" s="12">
        <v>3296.8</v>
      </c>
      <c r="I130" s="12">
        <v>3296.8</v>
      </c>
      <c r="J130" s="110">
        <f t="shared" si="8"/>
        <v>100</v>
      </c>
      <c r="L130" s="18"/>
    </row>
    <row r="131" spans="1:12" ht="62.25">
      <c r="A131" s="20" t="s">
        <v>128</v>
      </c>
      <c r="B131" s="11" t="s">
        <v>129</v>
      </c>
      <c r="C131" s="11"/>
      <c r="D131" s="11"/>
      <c r="E131" s="187"/>
      <c r="F131" s="188"/>
      <c r="G131" s="11"/>
      <c r="H131" s="12">
        <f>H132</f>
        <v>3235.1</v>
      </c>
      <c r="I131" s="12">
        <f>I132</f>
        <v>3234.8999999999996</v>
      </c>
      <c r="J131" s="110">
        <f t="shared" si="8"/>
        <v>99.99381781088684</v>
      </c>
      <c r="L131" s="18"/>
    </row>
    <row r="132" spans="1:12" ht="30.75">
      <c r="A132" s="20" t="s">
        <v>70</v>
      </c>
      <c r="B132" s="11" t="s">
        <v>129</v>
      </c>
      <c r="C132" s="11" t="s">
        <v>59</v>
      </c>
      <c r="D132" s="13" t="s">
        <v>583</v>
      </c>
      <c r="E132" s="187"/>
      <c r="F132" s="188"/>
      <c r="G132" s="11"/>
      <c r="H132" s="12">
        <f>H133</f>
        <v>3235.1</v>
      </c>
      <c r="I132" s="12">
        <f>I133</f>
        <v>3234.8999999999996</v>
      </c>
      <c r="J132" s="110">
        <f t="shared" si="8"/>
        <v>99.99381781088684</v>
      </c>
      <c r="L132" s="18"/>
    </row>
    <row r="133" spans="1:12" ht="15">
      <c r="A133" s="20" t="s">
        <v>122</v>
      </c>
      <c r="B133" s="11" t="s">
        <v>129</v>
      </c>
      <c r="C133" s="11" t="s">
        <v>59</v>
      </c>
      <c r="D133" s="11" t="s">
        <v>123</v>
      </c>
      <c r="E133" s="187"/>
      <c r="F133" s="188"/>
      <c r="G133" s="11"/>
      <c r="H133" s="12">
        <f>H134+H137</f>
        <v>3235.1</v>
      </c>
      <c r="I133" s="12">
        <f>I134+I137</f>
        <v>3234.8999999999996</v>
      </c>
      <c r="J133" s="110">
        <f t="shared" si="8"/>
        <v>99.99381781088684</v>
      </c>
      <c r="L133" s="18"/>
    </row>
    <row r="134" spans="1:12" ht="46.5">
      <c r="A134" s="20" t="s">
        <v>19</v>
      </c>
      <c r="B134" s="11" t="s">
        <v>129</v>
      </c>
      <c r="C134" s="11" t="s">
        <v>59</v>
      </c>
      <c r="D134" s="11" t="s">
        <v>123</v>
      </c>
      <c r="E134" s="187" t="s">
        <v>20</v>
      </c>
      <c r="F134" s="188"/>
      <c r="G134" s="11"/>
      <c r="H134" s="12">
        <f>H135</f>
        <v>371.9</v>
      </c>
      <c r="I134" s="12">
        <f>I135</f>
        <v>371.7</v>
      </c>
      <c r="J134" s="110">
        <f t="shared" si="8"/>
        <v>99.9462221027158</v>
      </c>
      <c r="L134" s="18"/>
    </row>
    <row r="135" spans="1:12" ht="46.5">
      <c r="A135" s="20" t="s">
        <v>21</v>
      </c>
      <c r="B135" s="11" t="s">
        <v>129</v>
      </c>
      <c r="C135" s="11" t="s">
        <v>59</v>
      </c>
      <c r="D135" s="11" t="s">
        <v>123</v>
      </c>
      <c r="E135" s="187" t="s">
        <v>22</v>
      </c>
      <c r="F135" s="188"/>
      <c r="G135" s="11"/>
      <c r="H135" s="12">
        <f>H136</f>
        <v>371.9</v>
      </c>
      <c r="I135" s="12">
        <f>I136</f>
        <v>371.7</v>
      </c>
      <c r="J135" s="110">
        <f t="shared" si="8"/>
        <v>99.9462221027158</v>
      </c>
      <c r="L135" s="18"/>
    </row>
    <row r="136" spans="1:12" ht="62.25">
      <c r="A136" s="20" t="s">
        <v>23</v>
      </c>
      <c r="B136" s="11" t="s">
        <v>129</v>
      </c>
      <c r="C136" s="11" t="s">
        <v>59</v>
      </c>
      <c r="D136" s="11" t="s">
        <v>123</v>
      </c>
      <c r="E136" s="187" t="s">
        <v>22</v>
      </c>
      <c r="F136" s="188"/>
      <c r="G136" s="11" t="s">
        <v>24</v>
      </c>
      <c r="H136" s="12">
        <v>371.9</v>
      </c>
      <c r="I136" s="12">
        <v>371.7</v>
      </c>
      <c r="J136" s="110">
        <f t="shared" si="8"/>
        <v>99.9462221027158</v>
      </c>
      <c r="L136" s="18"/>
    </row>
    <row r="137" spans="1:12" ht="15">
      <c r="A137" s="20" t="s">
        <v>78</v>
      </c>
      <c r="B137" s="11" t="s">
        <v>129</v>
      </c>
      <c r="C137" s="11" t="s">
        <v>59</v>
      </c>
      <c r="D137" s="11" t="s">
        <v>123</v>
      </c>
      <c r="E137" s="187" t="s">
        <v>79</v>
      </c>
      <c r="F137" s="188"/>
      <c r="G137" s="11"/>
      <c r="H137" s="12">
        <f>H138</f>
        <v>2863.2</v>
      </c>
      <c r="I137" s="12">
        <f>I138</f>
        <v>2863.2</v>
      </c>
      <c r="J137" s="110">
        <f t="shared" si="8"/>
        <v>100</v>
      </c>
      <c r="L137" s="18"/>
    </row>
    <row r="138" spans="1:12" ht="78">
      <c r="A138" s="20" t="s">
        <v>124</v>
      </c>
      <c r="B138" s="11" t="s">
        <v>129</v>
      </c>
      <c r="C138" s="11" t="s">
        <v>59</v>
      </c>
      <c r="D138" s="11" t="s">
        <v>123</v>
      </c>
      <c r="E138" s="187" t="s">
        <v>125</v>
      </c>
      <c r="F138" s="188"/>
      <c r="G138" s="11"/>
      <c r="H138" s="12">
        <f>H139</f>
        <v>2863.2</v>
      </c>
      <c r="I138" s="12">
        <f>I139</f>
        <v>2863.2</v>
      </c>
      <c r="J138" s="110">
        <f aca="true" t="shared" si="15" ref="J138:J201">I138/H138*100</f>
        <v>100</v>
      </c>
      <c r="L138" s="18"/>
    </row>
    <row r="139" spans="1:12" ht="62.25">
      <c r="A139" s="20" t="s">
        <v>23</v>
      </c>
      <c r="B139" s="11" t="s">
        <v>129</v>
      </c>
      <c r="C139" s="11" t="s">
        <v>59</v>
      </c>
      <c r="D139" s="11" t="s">
        <v>123</v>
      </c>
      <c r="E139" s="187" t="s">
        <v>125</v>
      </c>
      <c r="F139" s="188"/>
      <c r="G139" s="11" t="s">
        <v>24</v>
      </c>
      <c r="H139" s="12">
        <v>2863.2</v>
      </c>
      <c r="I139" s="12">
        <v>2863.2</v>
      </c>
      <c r="J139" s="110">
        <f t="shared" si="15"/>
        <v>100</v>
      </c>
      <c r="L139" s="18"/>
    </row>
    <row r="140" spans="1:12" ht="30.75">
      <c r="A140" s="19" t="s">
        <v>130</v>
      </c>
      <c r="B140" s="8" t="s">
        <v>131</v>
      </c>
      <c r="C140" s="8"/>
      <c r="D140" s="8"/>
      <c r="E140" s="189"/>
      <c r="F140" s="190"/>
      <c r="G140" s="8"/>
      <c r="H140" s="9">
        <f>H141+H154+H170+H180+H202+H209+H216+H223</f>
        <v>282398.69999999995</v>
      </c>
      <c r="I140" s="9">
        <f>I141+I154+I170+I180+I202+I209+I216+I223</f>
        <v>271709.1</v>
      </c>
      <c r="J140" s="110">
        <f t="shared" si="15"/>
        <v>96.21471345300104</v>
      </c>
      <c r="L140" s="18"/>
    </row>
    <row r="141" spans="1:12" ht="30.75">
      <c r="A141" s="19" t="s">
        <v>132</v>
      </c>
      <c r="B141" s="8" t="s">
        <v>133</v>
      </c>
      <c r="C141" s="8"/>
      <c r="D141" s="8"/>
      <c r="E141" s="189"/>
      <c r="F141" s="190"/>
      <c r="G141" s="8"/>
      <c r="H141" s="9">
        <f>H142+H148</f>
        <v>17186.6</v>
      </c>
      <c r="I141" s="9">
        <f>I142+I148</f>
        <v>17173.1</v>
      </c>
      <c r="J141" s="110">
        <f t="shared" si="15"/>
        <v>99.92145043231353</v>
      </c>
      <c r="L141" s="18"/>
    </row>
    <row r="142" spans="1:12" ht="46.5">
      <c r="A142" s="20" t="s">
        <v>134</v>
      </c>
      <c r="B142" s="11" t="s">
        <v>135</v>
      </c>
      <c r="C142" s="11"/>
      <c r="D142" s="11"/>
      <c r="E142" s="187"/>
      <c r="F142" s="188"/>
      <c r="G142" s="11"/>
      <c r="H142" s="12">
        <f aca="true" t="shared" si="16" ref="H142:I146">H143</f>
        <v>7287</v>
      </c>
      <c r="I142" s="12">
        <f t="shared" si="16"/>
        <v>7274.3</v>
      </c>
      <c r="J142" s="110">
        <f t="shared" si="15"/>
        <v>99.825717030328</v>
      </c>
      <c r="L142" s="18"/>
    </row>
    <row r="143" spans="1:12" ht="15">
      <c r="A143" s="20" t="s">
        <v>136</v>
      </c>
      <c r="B143" s="11" t="s">
        <v>135</v>
      </c>
      <c r="C143" s="11" t="s">
        <v>137</v>
      </c>
      <c r="D143" s="13" t="s">
        <v>583</v>
      </c>
      <c r="E143" s="187"/>
      <c r="F143" s="188"/>
      <c r="G143" s="11"/>
      <c r="H143" s="12">
        <f t="shared" si="16"/>
        <v>7287</v>
      </c>
      <c r="I143" s="12">
        <f t="shared" si="16"/>
        <v>7274.3</v>
      </c>
      <c r="J143" s="110">
        <f t="shared" si="15"/>
        <v>99.825717030328</v>
      </c>
      <c r="L143" s="18"/>
    </row>
    <row r="144" spans="1:12" ht="15">
      <c r="A144" s="20" t="s">
        <v>138</v>
      </c>
      <c r="B144" s="11" t="s">
        <v>135</v>
      </c>
      <c r="C144" s="11" t="s">
        <v>137</v>
      </c>
      <c r="D144" s="11" t="s">
        <v>123</v>
      </c>
      <c r="E144" s="187"/>
      <c r="F144" s="188"/>
      <c r="G144" s="11"/>
      <c r="H144" s="12">
        <f t="shared" si="16"/>
        <v>7287</v>
      </c>
      <c r="I144" s="12">
        <f t="shared" si="16"/>
        <v>7274.3</v>
      </c>
      <c r="J144" s="110">
        <f t="shared" si="15"/>
        <v>99.825717030328</v>
      </c>
      <c r="L144" s="18"/>
    </row>
    <row r="145" spans="1:12" ht="46.5">
      <c r="A145" s="20" t="s">
        <v>33</v>
      </c>
      <c r="B145" s="11" t="s">
        <v>135</v>
      </c>
      <c r="C145" s="11" t="s">
        <v>137</v>
      </c>
      <c r="D145" s="11" t="s">
        <v>123</v>
      </c>
      <c r="E145" s="187" t="s">
        <v>34</v>
      </c>
      <c r="F145" s="188"/>
      <c r="G145" s="11"/>
      <c r="H145" s="12">
        <f t="shared" si="16"/>
        <v>7287</v>
      </c>
      <c r="I145" s="12">
        <f t="shared" si="16"/>
        <v>7274.3</v>
      </c>
      <c r="J145" s="110">
        <f t="shared" si="15"/>
        <v>99.825717030328</v>
      </c>
      <c r="L145" s="18"/>
    </row>
    <row r="146" spans="1:12" ht="15">
      <c r="A146" s="20" t="s">
        <v>35</v>
      </c>
      <c r="B146" s="11" t="s">
        <v>135</v>
      </c>
      <c r="C146" s="11" t="s">
        <v>137</v>
      </c>
      <c r="D146" s="11" t="s">
        <v>123</v>
      </c>
      <c r="E146" s="187" t="s">
        <v>36</v>
      </c>
      <c r="F146" s="188"/>
      <c r="G146" s="11"/>
      <c r="H146" s="12">
        <f t="shared" si="16"/>
        <v>7287</v>
      </c>
      <c r="I146" s="12">
        <f t="shared" si="16"/>
        <v>7274.3</v>
      </c>
      <c r="J146" s="110">
        <f t="shared" si="15"/>
        <v>99.825717030328</v>
      </c>
      <c r="L146" s="18"/>
    </row>
    <row r="147" spans="1:12" ht="46.5">
      <c r="A147" s="20" t="s">
        <v>139</v>
      </c>
      <c r="B147" s="11" t="s">
        <v>135</v>
      </c>
      <c r="C147" s="11" t="s">
        <v>137</v>
      </c>
      <c r="D147" s="11" t="s">
        <v>123</v>
      </c>
      <c r="E147" s="187" t="s">
        <v>36</v>
      </c>
      <c r="F147" s="188"/>
      <c r="G147" s="11" t="s">
        <v>140</v>
      </c>
      <c r="H147" s="12">
        <v>7287</v>
      </c>
      <c r="I147" s="12">
        <v>7274.3</v>
      </c>
      <c r="J147" s="110">
        <f t="shared" si="15"/>
        <v>99.825717030328</v>
      </c>
      <c r="L147" s="18"/>
    </row>
    <row r="148" spans="1:12" ht="111" customHeight="1">
      <c r="A148" s="20" t="s">
        <v>141</v>
      </c>
      <c r="B148" s="11" t="s">
        <v>142</v>
      </c>
      <c r="C148" s="11"/>
      <c r="D148" s="11"/>
      <c r="E148" s="187"/>
      <c r="F148" s="188"/>
      <c r="G148" s="11"/>
      <c r="H148" s="12">
        <f aca="true" t="shared" si="17" ref="H148:I152">H149</f>
        <v>9899.6</v>
      </c>
      <c r="I148" s="12">
        <f t="shared" si="17"/>
        <v>9898.8</v>
      </c>
      <c r="J148" s="110">
        <f t="shared" si="15"/>
        <v>99.99191886540869</v>
      </c>
      <c r="L148" s="18"/>
    </row>
    <row r="149" spans="1:12" ht="15">
      <c r="A149" s="20" t="s">
        <v>136</v>
      </c>
      <c r="B149" s="11" t="s">
        <v>142</v>
      </c>
      <c r="C149" s="11" t="s">
        <v>137</v>
      </c>
      <c r="D149" s="13" t="s">
        <v>583</v>
      </c>
      <c r="E149" s="187"/>
      <c r="F149" s="188"/>
      <c r="G149" s="11"/>
      <c r="H149" s="12">
        <f t="shared" si="17"/>
        <v>9899.6</v>
      </c>
      <c r="I149" s="12">
        <f t="shared" si="17"/>
        <v>9898.8</v>
      </c>
      <c r="J149" s="110">
        <f t="shared" si="15"/>
        <v>99.99191886540869</v>
      </c>
      <c r="L149" s="18"/>
    </row>
    <row r="150" spans="1:12" ht="15">
      <c r="A150" s="20" t="s">
        <v>138</v>
      </c>
      <c r="B150" s="11" t="s">
        <v>142</v>
      </c>
      <c r="C150" s="11" t="s">
        <v>137</v>
      </c>
      <c r="D150" s="11" t="s">
        <v>123</v>
      </c>
      <c r="E150" s="187"/>
      <c r="F150" s="188"/>
      <c r="G150" s="11"/>
      <c r="H150" s="12">
        <f t="shared" si="17"/>
        <v>9899.6</v>
      </c>
      <c r="I150" s="12">
        <f t="shared" si="17"/>
        <v>9898.8</v>
      </c>
      <c r="J150" s="110">
        <f t="shared" si="15"/>
        <v>99.99191886540869</v>
      </c>
      <c r="L150" s="18"/>
    </row>
    <row r="151" spans="1:12" ht="46.5">
      <c r="A151" s="20" t="s">
        <v>33</v>
      </c>
      <c r="B151" s="11" t="s">
        <v>142</v>
      </c>
      <c r="C151" s="11" t="s">
        <v>137</v>
      </c>
      <c r="D151" s="11" t="s">
        <v>123</v>
      </c>
      <c r="E151" s="187" t="s">
        <v>34</v>
      </c>
      <c r="F151" s="188"/>
      <c r="G151" s="11"/>
      <c r="H151" s="12">
        <f t="shared" si="17"/>
        <v>9899.6</v>
      </c>
      <c r="I151" s="12">
        <f t="shared" si="17"/>
        <v>9898.8</v>
      </c>
      <c r="J151" s="110">
        <f t="shared" si="15"/>
        <v>99.99191886540869</v>
      </c>
      <c r="L151" s="18"/>
    </row>
    <row r="152" spans="1:12" ht="15">
      <c r="A152" s="20" t="s">
        <v>35</v>
      </c>
      <c r="B152" s="11" t="s">
        <v>142</v>
      </c>
      <c r="C152" s="11" t="s">
        <v>137</v>
      </c>
      <c r="D152" s="11" t="s">
        <v>123</v>
      </c>
      <c r="E152" s="187" t="s">
        <v>36</v>
      </c>
      <c r="F152" s="188"/>
      <c r="G152" s="11"/>
      <c r="H152" s="12">
        <f t="shared" si="17"/>
        <v>9899.6</v>
      </c>
      <c r="I152" s="12">
        <f t="shared" si="17"/>
        <v>9898.8</v>
      </c>
      <c r="J152" s="110">
        <f t="shared" si="15"/>
        <v>99.99191886540869</v>
      </c>
      <c r="L152" s="18"/>
    </row>
    <row r="153" spans="1:12" ht="46.5">
      <c r="A153" s="20" t="s">
        <v>139</v>
      </c>
      <c r="B153" s="11" t="s">
        <v>142</v>
      </c>
      <c r="C153" s="11" t="s">
        <v>137</v>
      </c>
      <c r="D153" s="11" t="s">
        <v>123</v>
      </c>
      <c r="E153" s="187" t="s">
        <v>36</v>
      </c>
      <c r="F153" s="188"/>
      <c r="G153" s="11" t="s">
        <v>140</v>
      </c>
      <c r="H153" s="12">
        <v>9899.6</v>
      </c>
      <c r="I153" s="12">
        <v>9898.8</v>
      </c>
      <c r="J153" s="110">
        <f t="shared" si="15"/>
        <v>99.99191886540869</v>
      </c>
      <c r="L153" s="18"/>
    </row>
    <row r="154" spans="1:12" ht="78">
      <c r="A154" s="19" t="s">
        <v>143</v>
      </c>
      <c r="B154" s="8" t="s">
        <v>144</v>
      </c>
      <c r="C154" s="8"/>
      <c r="D154" s="8"/>
      <c r="E154" s="189"/>
      <c r="F154" s="190"/>
      <c r="G154" s="8"/>
      <c r="H154" s="9">
        <f>H155+H164</f>
        <v>4084.9</v>
      </c>
      <c r="I154" s="9">
        <f>I155+I164</f>
        <v>3093.8</v>
      </c>
      <c r="J154" s="110">
        <f t="shared" si="15"/>
        <v>75.73747215354109</v>
      </c>
      <c r="L154" s="18"/>
    </row>
    <row r="155" spans="1:12" ht="62.25">
      <c r="A155" s="20" t="s">
        <v>145</v>
      </c>
      <c r="B155" s="11" t="s">
        <v>146</v>
      </c>
      <c r="C155" s="11"/>
      <c r="D155" s="11"/>
      <c r="E155" s="187"/>
      <c r="F155" s="188"/>
      <c r="G155" s="11"/>
      <c r="H155" s="12">
        <f>H156</f>
        <v>4060.4</v>
      </c>
      <c r="I155" s="12">
        <f>I156</f>
        <v>3093.8</v>
      </c>
      <c r="J155" s="110">
        <f t="shared" si="15"/>
        <v>76.19446359964536</v>
      </c>
      <c r="L155" s="18"/>
    </row>
    <row r="156" spans="1:12" ht="15">
      <c r="A156" s="20" t="s">
        <v>94</v>
      </c>
      <c r="B156" s="11" t="s">
        <v>146</v>
      </c>
      <c r="C156" s="11" t="s">
        <v>95</v>
      </c>
      <c r="D156" s="13" t="s">
        <v>583</v>
      </c>
      <c r="E156" s="187"/>
      <c r="F156" s="188"/>
      <c r="G156" s="11"/>
      <c r="H156" s="12">
        <f>H157</f>
        <v>4060.4</v>
      </c>
      <c r="I156" s="12">
        <f>I157</f>
        <v>3093.8</v>
      </c>
      <c r="J156" s="110">
        <f t="shared" si="15"/>
        <v>76.19446359964536</v>
      </c>
      <c r="L156" s="18"/>
    </row>
    <row r="157" spans="1:12" ht="30.75">
      <c r="A157" s="20" t="s">
        <v>96</v>
      </c>
      <c r="B157" s="11" t="s">
        <v>146</v>
      </c>
      <c r="C157" s="11" t="s">
        <v>95</v>
      </c>
      <c r="D157" s="11" t="s">
        <v>57</v>
      </c>
      <c r="E157" s="187"/>
      <c r="F157" s="188"/>
      <c r="G157" s="11"/>
      <c r="H157" s="12">
        <f>H158+H161</f>
        <v>4060.4</v>
      </c>
      <c r="I157" s="12">
        <f>I158+I161</f>
        <v>3093.8</v>
      </c>
      <c r="J157" s="110">
        <f t="shared" si="15"/>
        <v>76.19446359964536</v>
      </c>
      <c r="L157" s="18"/>
    </row>
    <row r="158" spans="1:12" ht="93">
      <c r="A158" s="20" t="s">
        <v>42</v>
      </c>
      <c r="B158" s="11" t="s">
        <v>146</v>
      </c>
      <c r="C158" s="11" t="s">
        <v>95</v>
      </c>
      <c r="D158" s="11" t="s">
        <v>57</v>
      </c>
      <c r="E158" s="187" t="s">
        <v>43</v>
      </c>
      <c r="F158" s="188"/>
      <c r="G158" s="11"/>
      <c r="H158" s="12">
        <f>H159</f>
        <v>3484.5</v>
      </c>
      <c r="I158" s="12">
        <f>I159</f>
        <v>2869.8</v>
      </c>
      <c r="J158" s="110">
        <f t="shared" si="15"/>
        <v>82.3590185105467</v>
      </c>
      <c r="L158" s="18"/>
    </row>
    <row r="159" spans="1:12" ht="32.25" customHeight="1">
      <c r="A159" s="20" t="s">
        <v>112</v>
      </c>
      <c r="B159" s="11" t="s">
        <v>146</v>
      </c>
      <c r="C159" s="11" t="s">
        <v>95</v>
      </c>
      <c r="D159" s="11" t="s">
        <v>57</v>
      </c>
      <c r="E159" s="187" t="s">
        <v>113</v>
      </c>
      <c r="F159" s="188"/>
      <c r="G159" s="11"/>
      <c r="H159" s="12">
        <f>H160</f>
        <v>3484.5</v>
      </c>
      <c r="I159" s="12">
        <f>I160</f>
        <v>2869.8</v>
      </c>
      <c r="J159" s="110">
        <f t="shared" si="15"/>
        <v>82.3590185105467</v>
      </c>
      <c r="L159" s="18"/>
    </row>
    <row r="160" spans="1:12" ht="46.5">
      <c r="A160" s="20" t="s">
        <v>99</v>
      </c>
      <c r="B160" s="11" t="s">
        <v>146</v>
      </c>
      <c r="C160" s="11" t="s">
        <v>95</v>
      </c>
      <c r="D160" s="11" t="s">
        <v>57</v>
      </c>
      <c r="E160" s="187" t="s">
        <v>113</v>
      </c>
      <c r="F160" s="188"/>
      <c r="G160" s="11" t="s">
        <v>100</v>
      </c>
      <c r="H160" s="12">
        <v>3484.5</v>
      </c>
      <c r="I160" s="12">
        <v>2869.8</v>
      </c>
      <c r="J160" s="110">
        <f t="shared" si="15"/>
        <v>82.3590185105467</v>
      </c>
      <c r="L160" s="18"/>
    </row>
    <row r="161" spans="1:12" ht="46.5">
      <c r="A161" s="20" t="s">
        <v>19</v>
      </c>
      <c r="B161" s="11" t="s">
        <v>146</v>
      </c>
      <c r="C161" s="11" t="s">
        <v>95</v>
      </c>
      <c r="D161" s="11" t="s">
        <v>57</v>
      </c>
      <c r="E161" s="187" t="s">
        <v>20</v>
      </c>
      <c r="F161" s="188"/>
      <c r="G161" s="11"/>
      <c r="H161" s="12">
        <f>H162</f>
        <v>575.9</v>
      </c>
      <c r="I161" s="12">
        <f>I162</f>
        <v>224</v>
      </c>
      <c r="J161" s="110">
        <f t="shared" si="15"/>
        <v>38.89564160444522</v>
      </c>
      <c r="L161" s="18"/>
    </row>
    <row r="162" spans="1:12" ht="46.5">
      <c r="A162" s="20" t="s">
        <v>21</v>
      </c>
      <c r="B162" s="11" t="s">
        <v>146</v>
      </c>
      <c r="C162" s="11" t="s">
        <v>95</v>
      </c>
      <c r="D162" s="11" t="s">
        <v>57</v>
      </c>
      <c r="E162" s="187" t="s">
        <v>22</v>
      </c>
      <c r="F162" s="188"/>
      <c r="G162" s="11"/>
      <c r="H162" s="12">
        <f>H163</f>
        <v>575.9</v>
      </c>
      <c r="I162" s="12">
        <f>I163</f>
        <v>224</v>
      </c>
      <c r="J162" s="110">
        <f t="shared" si="15"/>
        <v>38.89564160444522</v>
      </c>
      <c r="L162" s="18"/>
    </row>
    <row r="163" spans="1:12" ht="46.5">
      <c r="A163" s="20" t="s">
        <v>99</v>
      </c>
      <c r="B163" s="11" t="s">
        <v>146</v>
      </c>
      <c r="C163" s="11" t="s">
        <v>95</v>
      </c>
      <c r="D163" s="11" t="s">
        <v>57</v>
      </c>
      <c r="E163" s="187" t="s">
        <v>22</v>
      </c>
      <c r="F163" s="188"/>
      <c r="G163" s="11" t="s">
        <v>100</v>
      </c>
      <c r="H163" s="12">
        <v>575.9</v>
      </c>
      <c r="I163" s="12">
        <v>224</v>
      </c>
      <c r="J163" s="110">
        <f t="shared" si="15"/>
        <v>38.89564160444522</v>
      </c>
      <c r="L163" s="18"/>
    </row>
    <row r="164" spans="1:12" ht="48" customHeight="1">
      <c r="A164" s="20" t="s">
        <v>147</v>
      </c>
      <c r="B164" s="11" t="s">
        <v>148</v>
      </c>
      <c r="C164" s="11"/>
      <c r="D164" s="11"/>
      <c r="E164" s="187"/>
      <c r="F164" s="188"/>
      <c r="G164" s="11"/>
      <c r="H164" s="12">
        <f aca="true" t="shared" si="18" ref="H164:I168">H165</f>
        <v>24.5</v>
      </c>
      <c r="I164" s="12">
        <f t="shared" si="18"/>
        <v>0</v>
      </c>
      <c r="J164" s="110">
        <f t="shared" si="15"/>
        <v>0</v>
      </c>
      <c r="L164" s="18"/>
    </row>
    <row r="165" spans="1:12" ht="15">
      <c r="A165" s="20" t="s">
        <v>94</v>
      </c>
      <c r="B165" s="11" t="s">
        <v>148</v>
      </c>
      <c r="C165" s="11" t="s">
        <v>95</v>
      </c>
      <c r="D165" s="13" t="s">
        <v>583</v>
      </c>
      <c r="E165" s="187"/>
      <c r="F165" s="188"/>
      <c r="G165" s="11"/>
      <c r="H165" s="12">
        <f t="shared" si="18"/>
        <v>24.5</v>
      </c>
      <c r="I165" s="12">
        <f t="shared" si="18"/>
        <v>0</v>
      </c>
      <c r="J165" s="110">
        <f t="shared" si="15"/>
        <v>0</v>
      </c>
      <c r="L165" s="18"/>
    </row>
    <row r="166" spans="1:12" ht="30.75">
      <c r="A166" s="20" t="s">
        <v>96</v>
      </c>
      <c r="B166" s="11" t="s">
        <v>148</v>
      </c>
      <c r="C166" s="11" t="s">
        <v>95</v>
      </c>
      <c r="D166" s="11" t="s">
        <v>57</v>
      </c>
      <c r="E166" s="187"/>
      <c r="F166" s="188"/>
      <c r="G166" s="11"/>
      <c r="H166" s="12">
        <f t="shared" si="18"/>
        <v>24.5</v>
      </c>
      <c r="I166" s="12">
        <f t="shared" si="18"/>
        <v>0</v>
      </c>
      <c r="J166" s="110">
        <f t="shared" si="15"/>
        <v>0</v>
      </c>
      <c r="L166" s="18"/>
    </row>
    <row r="167" spans="1:12" ht="46.5">
      <c r="A167" s="20" t="s">
        <v>19</v>
      </c>
      <c r="B167" s="11" t="s">
        <v>148</v>
      </c>
      <c r="C167" s="11" t="s">
        <v>95</v>
      </c>
      <c r="D167" s="11" t="s">
        <v>57</v>
      </c>
      <c r="E167" s="187" t="s">
        <v>20</v>
      </c>
      <c r="F167" s="188"/>
      <c r="G167" s="11"/>
      <c r="H167" s="12">
        <f t="shared" si="18"/>
        <v>24.5</v>
      </c>
      <c r="I167" s="12">
        <f t="shared" si="18"/>
        <v>0</v>
      </c>
      <c r="J167" s="110">
        <f t="shared" si="15"/>
        <v>0</v>
      </c>
      <c r="L167" s="18"/>
    </row>
    <row r="168" spans="1:12" ht="46.5">
      <c r="A168" s="20" t="s">
        <v>21</v>
      </c>
      <c r="B168" s="11" t="s">
        <v>148</v>
      </c>
      <c r="C168" s="11" t="s">
        <v>95</v>
      </c>
      <c r="D168" s="11" t="s">
        <v>57</v>
      </c>
      <c r="E168" s="187" t="s">
        <v>22</v>
      </c>
      <c r="F168" s="188"/>
      <c r="G168" s="11"/>
      <c r="H168" s="12">
        <f t="shared" si="18"/>
        <v>24.5</v>
      </c>
      <c r="I168" s="12">
        <f t="shared" si="18"/>
        <v>0</v>
      </c>
      <c r="J168" s="110">
        <f t="shared" si="15"/>
        <v>0</v>
      </c>
      <c r="L168" s="18"/>
    </row>
    <row r="169" spans="1:12" ht="46.5">
      <c r="A169" s="20" t="s">
        <v>99</v>
      </c>
      <c r="B169" s="11" t="s">
        <v>148</v>
      </c>
      <c r="C169" s="11" t="s">
        <v>95</v>
      </c>
      <c r="D169" s="11" t="s">
        <v>57</v>
      </c>
      <c r="E169" s="187" t="s">
        <v>22</v>
      </c>
      <c r="F169" s="188"/>
      <c r="G169" s="11" t="s">
        <v>100</v>
      </c>
      <c r="H169" s="12">
        <v>24.5</v>
      </c>
      <c r="I169" s="12">
        <v>0</v>
      </c>
      <c r="J169" s="110">
        <f t="shared" si="15"/>
        <v>0</v>
      </c>
      <c r="L169" s="18"/>
    </row>
    <row r="170" spans="1:12" ht="30.75">
      <c r="A170" s="19" t="s">
        <v>149</v>
      </c>
      <c r="B170" s="8" t="s">
        <v>150</v>
      </c>
      <c r="C170" s="8"/>
      <c r="D170" s="8"/>
      <c r="E170" s="189"/>
      <c r="F170" s="190"/>
      <c r="G170" s="8"/>
      <c r="H170" s="9">
        <f aca="true" t="shared" si="19" ref="H170:I172">H171</f>
        <v>339.4</v>
      </c>
      <c r="I170" s="9">
        <f t="shared" si="19"/>
        <v>315.2</v>
      </c>
      <c r="J170" s="110">
        <f t="shared" si="15"/>
        <v>92.86977018267531</v>
      </c>
      <c r="L170" s="18"/>
    </row>
    <row r="171" spans="1:12" ht="62.25">
      <c r="A171" s="20" t="s">
        <v>151</v>
      </c>
      <c r="B171" s="11" t="s">
        <v>152</v>
      </c>
      <c r="C171" s="11"/>
      <c r="D171" s="11"/>
      <c r="E171" s="187"/>
      <c r="F171" s="188"/>
      <c r="G171" s="11"/>
      <c r="H171" s="12">
        <f t="shared" si="19"/>
        <v>339.4</v>
      </c>
      <c r="I171" s="12">
        <f t="shared" si="19"/>
        <v>315.2</v>
      </c>
      <c r="J171" s="110">
        <f t="shared" si="15"/>
        <v>92.86977018267531</v>
      </c>
      <c r="L171" s="18"/>
    </row>
    <row r="172" spans="1:12" ht="15">
      <c r="A172" s="20" t="s">
        <v>136</v>
      </c>
      <c r="B172" s="11" t="s">
        <v>152</v>
      </c>
      <c r="C172" s="11" t="s">
        <v>137</v>
      </c>
      <c r="D172" s="13" t="s">
        <v>583</v>
      </c>
      <c r="E172" s="187"/>
      <c r="F172" s="188"/>
      <c r="G172" s="11"/>
      <c r="H172" s="12">
        <f t="shared" si="19"/>
        <v>339.4</v>
      </c>
      <c r="I172" s="12">
        <f t="shared" si="19"/>
        <v>315.2</v>
      </c>
      <c r="J172" s="110">
        <f t="shared" si="15"/>
        <v>92.86977018267531</v>
      </c>
      <c r="L172" s="18"/>
    </row>
    <row r="173" spans="1:12" ht="15">
      <c r="A173" s="20" t="s">
        <v>153</v>
      </c>
      <c r="B173" s="11" t="s">
        <v>152</v>
      </c>
      <c r="C173" s="11" t="s">
        <v>137</v>
      </c>
      <c r="D173" s="11" t="s">
        <v>18</v>
      </c>
      <c r="E173" s="187"/>
      <c r="F173" s="188"/>
      <c r="G173" s="11"/>
      <c r="H173" s="12">
        <f>H174+H178</f>
        <v>339.4</v>
      </c>
      <c r="I173" s="12">
        <f>I174+I178</f>
        <v>315.2</v>
      </c>
      <c r="J173" s="110">
        <f t="shared" si="15"/>
        <v>92.86977018267531</v>
      </c>
      <c r="L173" s="18"/>
    </row>
    <row r="174" spans="1:12" ht="46.5">
      <c r="A174" s="20" t="s">
        <v>19</v>
      </c>
      <c r="B174" s="11" t="s">
        <v>152</v>
      </c>
      <c r="C174" s="11" t="s">
        <v>137</v>
      </c>
      <c r="D174" s="11" t="s">
        <v>18</v>
      </c>
      <c r="E174" s="187" t="s">
        <v>20</v>
      </c>
      <c r="F174" s="188"/>
      <c r="G174" s="11"/>
      <c r="H174" s="12">
        <f>H175</f>
        <v>148</v>
      </c>
      <c r="I174" s="12">
        <f>I175</f>
        <v>143.2</v>
      </c>
      <c r="J174" s="110">
        <f t="shared" si="15"/>
        <v>96.75675675675674</v>
      </c>
      <c r="L174" s="18"/>
    </row>
    <row r="175" spans="1:12" ht="46.5">
      <c r="A175" s="20" t="s">
        <v>21</v>
      </c>
      <c r="B175" s="11" t="s">
        <v>152</v>
      </c>
      <c r="C175" s="11" t="s">
        <v>137</v>
      </c>
      <c r="D175" s="11" t="s">
        <v>18</v>
      </c>
      <c r="E175" s="187" t="s">
        <v>22</v>
      </c>
      <c r="F175" s="188"/>
      <c r="G175" s="11"/>
      <c r="H175" s="12">
        <f>H176</f>
        <v>148</v>
      </c>
      <c r="I175" s="12">
        <f>I176</f>
        <v>143.2</v>
      </c>
      <c r="J175" s="110">
        <f t="shared" si="15"/>
        <v>96.75675675675674</v>
      </c>
      <c r="L175" s="18"/>
    </row>
    <row r="176" spans="1:12" ht="46.5">
      <c r="A176" s="20" t="s">
        <v>139</v>
      </c>
      <c r="B176" s="11" t="s">
        <v>152</v>
      </c>
      <c r="C176" s="11" t="s">
        <v>137</v>
      </c>
      <c r="D176" s="11" t="s">
        <v>18</v>
      </c>
      <c r="E176" s="187" t="s">
        <v>22</v>
      </c>
      <c r="F176" s="188"/>
      <c r="G176" s="11" t="s">
        <v>140</v>
      </c>
      <c r="H176" s="12">
        <v>148</v>
      </c>
      <c r="I176" s="12">
        <v>143.2</v>
      </c>
      <c r="J176" s="110">
        <f t="shared" si="15"/>
        <v>96.75675675675674</v>
      </c>
      <c r="L176" s="18"/>
    </row>
    <row r="177" spans="1:12" ht="30.75">
      <c r="A177" s="20" t="s">
        <v>154</v>
      </c>
      <c r="B177" s="11" t="s">
        <v>152</v>
      </c>
      <c r="C177" s="11" t="s">
        <v>137</v>
      </c>
      <c r="D177" s="11" t="s">
        <v>18</v>
      </c>
      <c r="E177" s="187" t="s">
        <v>155</v>
      </c>
      <c r="F177" s="188"/>
      <c r="G177" s="11"/>
      <c r="H177" s="12">
        <f>H178</f>
        <v>191.4</v>
      </c>
      <c r="I177" s="12">
        <f>I178</f>
        <v>172</v>
      </c>
      <c r="J177" s="110">
        <f t="shared" si="15"/>
        <v>89.86415882967607</v>
      </c>
      <c r="L177" s="18"/>
    </row>
    <row r="178" spans="1:12" ht="15">
      <c r="A178" s="20" t="s">
        <v>156</v>
      </c>
      <c r="B178" s="11" t="s">
        <v>152</v>
      </c>
      <c r="C178" s="11" t="s">
        <v>137</v>
      </c>
      <c r="D178" s="11" t="s">
        <v>18</v>
      </c>
      <c r="E178" s="187" t="s">
        <v>157</v>
      </c>
      <c r="F178" s="188"/>
      <c r="G178" s="11"/>
      <c r="H178" s="12">
        <f>H179</f>
        <v>191.4</v>
      </c>
      <c r="I178" s="12">
        <f>I179</f>
        <v>172</v>
      </c>
      <c r="J178" s="110">
        <f t="shared" si="15"/>
        <v>89.86415882967607</v>
      </c>
      <c r="L178" s="18"/>
    </row>
    <row r="179" spans="1:12" ht="46.5">
      <c r="A179" s="20" t="s">
        <v>139</v>
      </c>
      <c r="B179" s="11" t="s">
        <v>152</v>
      </c>
      <c r="C179" s="11" t="s">
        <v>137</v>
      </c>
      <c r="D179" s="11" t="s">
        <v>18</v>
      </c>
      <c r="E179" s="187" t="s">
        <v>157</v>
      </c>
      <c r="F179" s="188"/>
      <c r="G179" s="11" t="s">
        <v>140</v>
      </c>
      <c r="H179" s="12">
        <v>191.4</v>
      </c>
      <c r="I179" s="12">
        <v>172</v>
      </c>
      <c r="J179" s="110">
        <f t="shared" si="15"/>
        <v>89.86415882967607</v>
      </c>
      <c r="L179" s="18"/>
    </row>
    <row r="180" spans="1:12" ht="62.25">
      <c r="A180" s="19" t="s">
        <v>158</v>
      </c>
      <c r="B180" s="8" t="s">
        <v>159</v>
      </c>
      <c r="C180" s="8"/>
      <c r="D180" s="8"/>
      <c r="E180" s="189"/>
      <c r="F180" s="190"/>
      <c r="G180" s="8"/>
      <c r="H180" s="9">
        <f>H181</f>
        <v>252502.69999999998</v>
      </c>
      <c r="I180" s="9">
        <f>I181</f>
        <v>243353.5</v>
      </c>
      <c r="J180" s="110">
        <f t="shared" si="15"/>
        <v>96.37659320078559</v>
      </c>
      <c r="L180" s="18"/>
    </row>
    <row r="181" spans="1:12" ht="15">
      <c r="A181" s="20" t="s">
        <v>48</v>
      </c>
      <c r="B181" s="11" t="s">
        <v>160</v>
      </c>
      <c r="C181" s="11"/>
      <c r="D181" s="11"/>
      <c r="E181" s="187"/>
      <c r="F181" s="188"/>
      <c r="G181" s="11"/>
      <c r="H181" s="12">
        <f>H182</f>
        <v>252502.69999999998</v>
      </c>
      <c r="I181" s="12">
        <f>I182</f>
        <v>243353.5</v>
      </c>
      <c r="J181" s="110">
        <f t="shared" si="15"/>
        <v>96.37659320078559</v>
      </c>
      <c r="L181" s="18"/>
    </row>
    <row r="182" spans="1:12" ht="15">
      <c r="A182" s="20" t="s">
        <v>136</v>
      </c>
      <c r="B182" s="11" t="s">
        <v>160</v>
      </c>
      <c r="C182" s="11" t="s">
        <v>137</v>
      </c>
      <c r="D182" s="13" t="s">
        <v>583</v>
      </c>
      <c r="E182" s="187"/>
      <c r="F182" s="188"/>
      <c r="G182" s="11"/>
      <c r="H182" s="12">
        <f>H183+H187+H191+H195</f>
        <v>252502.69999999998</v>
      </c>
      <c r="I182" s="12">
        <f>I183+I187+I191+I195</f>
        <v>243353.5</v>
      </c>
      <c r="J182" s="110">
        <f t="shared" si="15"/>
        <v>96.37659320078559</v>
      </c>
      <c r="L182" s="18"/>
    </row>
    <row r="183" spans="1:12" ht="15">
      <c r="A183" s="20" t="s">
        <v>161</v>
      </c>
      <c r="B183" s="11" t="s">
        <v>160</v>
      </c>
      <c r="C183" s="11" t="s">
        <v>137</v>
      </c>
      <c r="D183" s="11" t="s">
        <v>32</v>
      </c>
      <c r="E183" s="187"/>
      <c r="F183" s="188"/>
      <c r="G183" s="11"/>
      <c r="H183" s="12">
        <f aca="true" t="shared" si="20" ref="H183:I185">H184</f>
        <v>60021.6</v>
      </c>
      <c r="I183" s="12">
        <f t="shared" si="20"/>
        <v>58014.5</v>
      </c>
      <c r="J183" s="110">
        <f t="shared" si="15"/>
        <v>96.65603715995576</v>
      </c>
      <c r="L183" s="18"/>
    </row>
    <row r="184" spans="1:12" ht="46.5">
      <c r="A184" s="20" t="s">
        <v>33</v>
      </c>
      <c r="B184" s="11" t="s">
        <v>160</v>
      </c>
      <c r="C184" s="11" t="s">
        <v>137</v>
      </c>
      <c r="D184" s="11" t="s">
        <v>32</v>
      </c>
      <c r="E184" s="187" t="s">
        <v>34</v>
      </c>
      <c r="F184" s="188"/>
      <c r="G184" s="11"/>
      <c r="H184" s="12">
        <f t="shared" si="20"/>
        <v>60021.6</v>
      </c>
      <c r="I184" s="12">
        <f t="shared" si="20"/>
        <v>58014.5</v>
      </c>
      <c r="J184" s="110">
        <f t="shared" si="15"/>
        <v>96.65603715995576</v>
      </c>
      <c r="L184" s="18"/>
    </row>
    <row r="185" spans="1:12" ht="15">
      <c r="A185" s="20" t="s">
        <v>35</v>
      </c>
      <c r="B185" s="11" t="s">
        <v>160</v>
      </c>
      <c r="C185" s="11" t="s">
        <v>137</v>
      </c>
      <c r="D185" s="11" t="s">
        <v>32</v>
      </c>
      <c r="E185" s="187" t="s">
        <v>36</v>
      </c>
      <c r="F185" s="188"/>
      <c r="G185" s="11"/>
      <c r="H185" s="12">
        <f t="shared" si="20"/>
        <v>60021.6</v>
      </c>
      <c r="I185" s="12">
        <f t="shared" si="20"/>
        <v>58014.5</v>
      </c>
      <c r="J185" s="110">
        <f t="shared" si="15"/>
        <v>96.65603715995576</v>
      </c>
      <c r="L185" s="18"/>
    </row>
    <row r="186" spans="1:12" ht="46.5">
      <c r="A186" s="20" t="s">
        <v>139</v>
      </c>
      <c r="B186" s="11" t="s">
        <v>160</v>
      </c>
      <c r="C186" s="11" t="s">
        <v>137</v>
      </c>
      <c r="D186" s="11" t="s">
        <v>32</v>
      </c>
      <c r="E186" s="187" t="s">
        <v>36</v>
      </c>
      <c r="F186" s="188"/>
      <c r="G186" s="11" t="s">
        <v>140</v>
      </c>
      <c r="H186" s="12">
        <v>60021.6</v>
      </c>
      <c r="I186" s="12">
        <v>58014.5</v>
      </c>
      <c r="J186" s="110">
        <f t="shared" si="15"/>
        <v>96.65603715995576</v>
      </c>
      <c r="L186" s="18"/>
    </row>
    <row r="187" spans="1:12" ht="15">
      <c r="A187" s="20" t="s">
        <v>138</v>
      </c>
      <c r="B187" s="11" t="s">
        <v>160</v>
      </c>
      <c r="C187" s="11" t="s">
        <v>137</v>
      </c>
      <c r="D187" s="11" t="s">
        <v>123</v>
      </c>
      <c r="E187" s="187"/>
      <c r="F187" s="188"/>
      <c r="G187" s="11"/>
      <c r="H187" s="12">
        <f aca="true" t="shared" si="21" ref="H187:I189">H188</f>
        <v>188116.8</v>
      </c>
      <c r="I187" s="12">
        <f t="shared" si="21"/>
        <v>181345.5</v>
      </c>
      <c r="J187" s="110">
        <f t="shared" si="15"/>
        <v>96.40048097777552</v>
      </c>
      <c r="L187" s="18"/>
    </row>
    <row r="188" spans="1:12" ht="46.5">
      <c r="A188" s="20" t="s">
        <v>33</v>
      </c>
      <c r="B188" s="11" t="s">
        <v>160</v>
      </c>
      <c r="C188" s="11" t="s">
        <v>137</v>
      </c>
      <c r="D188" s="11" t="s">
        <v>123</v>
      </c>
      <c r="E188" s="187" t="s">
        <v>34</v>
      </c>
      <c r="F188" s="188"/>
      <c r="G188" s="11"/>
      <c r="H188" s="12">
        <f t="shared" si="21"/>
        <v>188116.8</v>
      </c>
      <c r="I188" s="12">
        <f t="shared" si="21"/>
        <v>181345.5</v>
      </c>
      <c r="J188" s="110">
        <f t="shared" si="15"/>
        <v>96.40048097777552</v>
      </c>
      <c r="L188" s="18"/>
    </row>
    <row r="189" spans="1:12" ht="15">
      <c r="A189" s="20" t="s">
        <v>35</v>
      </c>
      <c r="B189" s="11" t="s">
        <v>160</v>
      </c>
      <c r="C189" s="11" t="s">
        <v>137</v>
      </c>
      <c r="D189" s="11" t="s">
        <v>123</v>
      </c>
      <c r="E189" s="187" t="s">
        <v>36</v>
      </c>
      <c r="F189" s="188"/>
      <c r="G189" s="11"/>
      <c r="H189" s="12">
        <f t="shared" si="21"/>
        <v>188116.8</v>
      </c>
      <c r="I189" s="12">
        <f t="shared" si="21"/>
        <v>181345.5</v>
      </c>
      <c r="J189" s="110">
        <f t="shared" si="15"/>
        <v>96.40048097777552</v>
      </c>
      <c r="L189" s="18"/>
    </row>
    <row r="190" spans="1:12" ht="46.5">
      <c r="A190" s="20" t="s">
        <v>139</v>
      </c>
      <c r="B190" s="11" t="s">
        <v>160</v>
      </c>
      <c r="C190" s="11" t="s">
        <v>137</v>
      </c>
      <c r="D190" s="11" t="s">
        <v>123</v>
      </c>
      <c r="E190" s="187" t="s">
        <v>36</v>
      </c>
      <c r="F190" s="188"/>
      <c r="G190" s="11" t="s">
        <v>140</v>
      </c>
      <c r="H190" s="12">
        <v>188116.8</v>
      </c>
      <c r="I190" s="12">
        <v>181345.5</v>
      </c>
      <c r="J190" s="110">
        <f t="shared" si="15"/>
        <v>96.40048097777552</v>
      </c>
      <c r="L190" s="18"/>
    </row>
    <row r="191" spans="1:12" ht="15">
      <c r="A191" s="20" t="s">
        <v>162</v>
      </c>
      <c r="B191" s="11" t="s">
        <v>160</v>
      </c>
      <c r="C191" s="11" t="s">
        <v>137</v>
      </c>
      <c r="D191" s="11" t="s">
        <v>163</v>
      </c>
      <c r="E191" s="187"/>
      <c r="F191" s="188"/>
      <c r="G191" s="11"/>
      <c r="H191" s="12">
        <f aca="true" t="shared" si="22" ref="H191:I193">H192</f>
        <v>2132</v>
      </c>
      <c r="I191" s="12">
        <f t="shared" si="22"/>
        <v>1863</v>
      </c>
      <c r="J191" s="110">
        <f t="shared" si="15"/>
        <v>87.38273921200751</v>
      </c>
      <c r="L191" s="18"/>
    </row>
    <row r="192" spans="1:12" ht="46.5">
      <c r="A192" s="20" t="s">
        <v>33</v>
      </c>
      <c r="B192" s="11" t="s">
        <v>160</v>
      </c>
      <c r="C192" s="11" t="s">
        <v>137</v>
      </c>
      <c r="D192" s="11" t="s">
        <v>163</v>
      </c>
      <c r="E192" s="187" t="s">
        <v>34</v>
      </c>
      <c r="F192" s="188"/>
      <c r="G192" s="11"/>
      <c r="H192" s="12">
        <f t="shared" si="22"/>
        <v>2132</v>
      </c>
      <c r="I192" s="12">
        <f t="shared" si="22"/>
        <v>1863</v>
      </c>
      <c r="J192" s="110">
        <f t="shared" si="15"/>
        <v>87.38273921200751</v>
      </c>
      <c r="L192" s="18"/>
    </row>
    <row r="193" spans="1:12" ht="15">
      <c r="A193" s="20" t="s">
        <v>35</v>
      </c>
      <c r="B193" s="11" t="s">
        <v>160</v>
      </c>
      <c r="C193" s="11" t="s">
        <v>137</v>
      </c>
      <c r="D193" s="11" t="s">
        <v>163</v>
      </c>
      <c r="E193" s="187" t="s">
        <v>36</v>
      </c>
      <c r="F193" s="188"/>
      <c r="G193" s="11"/>
      <c r="H193" s="12">
        <f t="shared" si="22"/>
        <v>2132</v>
      </c>
      <c r="I193" s="12">
        <f t="shared" si="22"/>
        <v>1863</v>
      </c>
      <c r="J193" s="110">
        <f t="shared" si="15"/>
        <v>87.38273921200751</v>
      </c>
      <c r="L193" s="18"/>
    </row>
    <row r="194" spans="1:12" ht="46.5">
      <c r="A194" s="20" t="s">
        <v>139</v>
      </c>
      <c r="B194" s="11" t="s">
        <v>160</v>
      </c>
      <c r="C194" s="11" t="s">
        <v>137</v>
      </c>
      <c r="D194" s="11" t="s">
        <v>163</v>
      </c>
      <c r="E194" s="187" t="s">
        <v>36</v>
      </c>
      <c r="F194" s="188"/>
      <c r="G194" s="11" t="s">
        <v>140</v>
      </c>
      <c r="H194" s="12">
        <v>2132</v>
      </c>
      <c r="I194" s="12">
        <v>1863</v>
      </c>
      <c r="J194" s="110">
        <f t="shared" si="15"/>
        <v>87.38273921200751</v>
      </c>
      <c r="L194" s="18"/>
    </row>
    <row r="195" spans="1:12" ht="15">
      <c r="A195" s="20" t="s">
        <v>153</v>
      </c>
      <c r="B195" s="11" t="s">
        <v>160</v>
      </c>
      <c r="C195" s="11" t="s">
        <v>137</v>
      </c>
      <c r="D195" s="11" t="s">
        <v>18</v>
      </c>
      <c r="E195" s="187"/>
      <c r="F195" s="188"/>
      <c r="G195" s="11"/>
      <c r="H195" s="12">
        <f>H196+H199</f>
        <v>2232.3</v>
      </c>
      <c r="I195" s="12">
        <f>I196+I199</f>
        <v>2130.5</v>
      </c>
      <c r="J195" s="110">
        <f t="shared" si="15"/>
        <v>95.43968104645431</v>
      </c>
      <c r="L195" s="18"/>
    </row>
    <row r="196" spans="1:12" ht="93">
      <c r="A196" s="20" t="s">
        <v>42</v>
      </c>
      <c r="B196" s="11" t="s">
        <v>160</v>
      </c>
      <c r="C196" s="11" t="s">
        <v>137</v>
      </c>
      <c r="D196" s="11" t="s">
        <v>18</v>
      </c>
      <c r="E196" s="187" t="s">
        <v>43</v>
      </c>
      <c r="F196" s="188"/>
      <c r="G196" s="11"/>
      <c r="H196" s="12">
        <f>H197</f>
        <v>2040.3</v>
      </c>
      <c r="I196" s="12">
        <f>I197</f>
        <v>2040.3</v>
      </c>
      <c r="J196" s="110">
        <f t="shared" si="15"/>
        <v>100</v>
      </c>
      <c r="L196" s="18"/>
    </row>
    <row r="197" spans="1:12" ht="33" customHeight="1">
      <c r="A197" s="20" t="s">
        <v>112</v>
      </c>
      <c r="B197" s="11" t="s">
        <v>160</v>
      </c>
      <c r="C197" s="11" t="s">
        <v>137</v>
      </c>
      <c r="D197" s="11" t="s">
        <v>18</v>
      </c>
      <c r="E197" s="187" t="s">
        <v>113</v>
      </c>
      <c r="F197" s="188"/>
      <c r="G197" s="11"/>
      <c r="H197" s="12">
        <f>H198</f>
        <v>2040.3</v>
      </c>
      <c r="I197" s="12">
        <f>I198</f>
        <v>2040.3</v>
      </c>
      <c r="J197" s="110">
        <f t="shared" si="15"/>
        <v>100</v>
      </c>
      <c r="L197" s="18"/>
    </row>
    <row r="198" spans="1:12" ht="46.5">
      <c r="A198" s="20" t="s">
        <v>99</v>
      </c>
      <c r="B198" s="11" t="s">
        <v>160</v>
      </c>
      <c r="C198" s="11" t="s">
        <v>137</v>
      </c>
      <c r="D198" s="11" t="s">
        <v>18</v>
      </c>
      <c r="E198" s="187" t="s">
        <v>113</v>
      </c>
      <c r="F198" s="188"/>
      <c r="G198" s="11" t="s">
        <v>100</v>
      </c>
      <c r="H198" s="12">
        <v>2040.3</v>
      </c>
      <c r="I198" s="12">
        <v>2040.3</v>
      </c>
      <c r="J198" s="110">
        <f t="shared" si="15"/>
        <v>100</v>
      </c>
      <c r="L198" s="18"/>
    </row>
    <row r="199" spans="1:12" ht="46.5">
      <c r="A199" s="20" t="s">
        <v>19</v>
      </c>
      <c r="B199" s="11" t="s">
        <v>160</v>
      </c>
      <c r="C199" s="11" t="s">
        <v>137</v>
      </c>
      <c r="D199" s="11" t="s">
        <v>18</v>
      </c>
      <c r="E199" s="187" t="s">
        <v>20</v>
      </c>
      <c r="F199" s="188"/>
      <c r="G199" s="11"/>
      <c r="H199" s="12">
        <f>H200</f>
        <v>192</v>
      </c>
      <c r="I199" s="12">
        <f>I200</f>
        <v>90.2</v>
      </c>
      <c r="J199" s="110">
        <f t="shared" si="15"/>
        <v>46.979166666666664</v>
      </c>
      <c r="L199" s="18"/>
    </row>
    <row r="200" spans="1:12" ht="46.5">
      <c r="A200" s="20" t="s">
        <v>21</v>
      </c>
      <c r="B200" s="11" t="s">
        <v>160</v>
      </c>
      <c r="C200" s="11" t="s">
        <v>137</v>
      </c>
      <c r="D200" s="11" t="s">
        <v>18</v>
      </c>
      <c r="E200" s="187" t="s">
        <v>22</v>
      </c>
      <c r="F200" s="188"/>
      <c r="G200" s="11"/>
      <c r="H200" s="12">
        <f>H201</f>
        <v>192</v>
      </c>
      <c r="I200" s="12">
        <f>I201</f>
        <v>90.2</v>
      </c>
      <c r="J200" s="110">
        <f t="shared" si="15"/>
        <v>46.979166666666664</v>
      </c>
      <c r="L200" s="18"/>
    </row>
    <row r="201" spans="1:12" ht="46.5">
      <c r="A201" s="20" t="s">
        <v>99</v>
      </c>
      <c r="B201" s="11" t="s">
        <v>160</v>
      </c>
      <c r="C201" s="11" t="s">
        <v>137</v>
      </c>
      <c r="D201" s="11" t="s">
        <v>18</v>
      </c>
      <c r="E201" s="187" t="s">
        <v>22</v>
      </c>
      <c r="F201" s="188"/>
      <c r="G201" s="11" t="s">
        <v>100</v>
      </c>
      <c r="H201" s="12">
        <v>192</v>
      </c>
      <c r="I201" s="12">
        <v>90.2</v>
      </c>
      <c r="J201" s="110">
        <f t="shared" si="15"/>
        <v>46.979166666666664</v>
      </c>
      <c r="L201" s="18"/>
    </row>
    <row r="202" spans="1:12" ht="62.25">
      <c r="A202" s="19" t="s">
        <v>164</v>
      </c>
      <c r="B202" s="8" t="s">
        <v>165</v>
      </c>
      <c r="C202" s="8"/>
      <c r="D202" s="8"/>
      <c r="E202" s="189"/>
      <c r="F202" s="190"/>
      <c r="G202" s="8"/>
      <c r="H202" s="9">
        <f aca="true" t="shared" si="23" ref="H202:I207">H203</f>
        <v>500</v>
      </c>
      <c r="I202" s="9">
        <f t="shared" si="23"/>
        <v>0</v>
      </c>
      <c r="J202" s="110">
        <f aca="true" t="shared" si="24" ref="J202:J265">I202/H202*100</f>
        <v>0</v>
      </c>
      <c r="L202" s="18"/>
    </row>
    <row r="203" spans="1:12" ht="140.25" customHeight="1">
      <c r="A203" s="20" t="s">
        <v>166</v>
      </c>
      <c r="B203" s="11" t="s">
        <v>167</v>
      </c>
      <c r="C203" s="11"/>
      <c r="D203" s="11"/>
      <c r="E203" s="187"/>
      <c r="F203" s="188"/>
      <c r="G203" s="11"/>
      <c r="H203" s="12">
        <f t="shared" si="23"/>
        <v>500</v>
      </c>
      <c r="I203" s="12">
        <f t="shared" si="23"/>
        <v>0</v>
      </c>
      <c r="J203" s="110">
        <f t="shared" si="24"/>
        <v>0</v>
      </c>
      <c r="L203" s="18"/>
    </row>
    <row r="204" spans="1:12" ht="15">
      <c r="A204" s="20" t="s">
        <v>136</v>
      </c>
      <c r="B204" s="11" t="s">
        <v>167</v>
      </c>
      <c r="C204" s="11" t="s">
        <v>137</v>
      </c>
      <c r="D204" s="13" t="s">
        <v>583</v>
      </c>
      <c r="E204" s="187"/>
      <c r="F204" s="188"/>
      <c r="G204" s="11"/>
      <c r="H204" s="12">
        <f t="shared" si="23"/>
        <v>500</v>
      </c>
      <c r="I204" s="12">
        <f t="shared" si="23"/>
        <v>0</v>
      </c>
      <c r="J204" s="110">
        <f t="shared" si="24"/>
        <v>0</v>
      </c>
      <c r="L204" s="18"/>
    </row>
    <row r="205" spans="1:12" ht="15">
      <c r="A205" s="20" t="s">
        <v>162</v>
      </c>
      <c r="B205" s="11" t="s">
        <v>167</v>
      </c>
      <c r="C205" s="11" t="s">
        <v>137</v>
      </c>
      <c r="D205" s="11" t="s">
        <v>163</v>
      </c>
      <c r="E205" s="187"/>
      <c r="F205" s="188"/>
      <c r="G205" s="11"/>
      <c r="H205" s="12">
        <f t="shared" si="23"/>
        <v>500</v>
      </c>
      <c r="I205" s="12">
        <f t="shared" si="23"/>
        <v>0</v>
      </c>
      <c r="J205" s="110">
        <f t="shared" si="24"/>
        <v>0</v>
      </c>
      <c r="L205" s="18"/>
    </row>
    <row r="206" spans="1:12" ht="46.5">
      <c r="A206" s="20" t="s">
        <v>33</v>
      </c>
      <c r="B206" s="11" t="s">
        <v>167</v>
      </c>
      <c r="C206" s="11" t="s">
        <v>137</v>
      </c>
      <c r="D206" s="11" t="s">
        <v>163</v>
      </c>
      <c r="E206" s="187" t="s">
        <v>34</v>
      </c>
      <c r="F206" s="188"/>
      <c r="G206" s="11"/>
      <c r="H206" s="12">
        <f t="shared" si="23"/>
        <v>500</v>
      </c>
      <c r="I206" s="12">
        <f t="shared" si="23"/>
        <v>0</v>
      </c>
      <c r="J206" s="110">
        <f t="shared" si="24"/>
        <v>0</v>
      </c>
      <c r="L206" s="18"/>
    </row>
    <row r="207" spans="1:12" ht="15">
      <c r="A207" s="20" t="s">
        <v>35</v>
      </c>
      <c r="B207" s="11" t="s">
        <v>167</v>
      </c>
      <c r="C207" s="11" t="s">
        <v>137</v>
      </c>
      <c r="D207" s="11" t="s">
        <v>163</v>
      </c>
      <c r="E207" s="187" t="s">
        <v>36</v>
      </c>
      <c r="F207" s="188"/>
      <c r="G207" s="11"/>
      <c r="H207" s="12">
        <f t="shared" si="23"/>
        <v>500</v>
      </c>
      <c r="I207" s="12">
        <f t="shared" si="23"/>
        <v>0</v>
      </c>
      <c r="J207" s="110">
        <f t="shared" si="24"/>
        <v>0</v>
      </c>
      <c r="L207" s="18"/>
    </row>
    <row r="208" spans="1:12" ht="46.5">
      <c r="A208" s="20" t="s">
        <v>139</v>
      </c>
      <c r="B208" s="11" t="s">
        <v>167</v>
      </c>
      <c r="C208" s="11" t="s">
        <v>137</v>
      </c>
      <c r="D208" s="11" t="s">
        <v>163</v>
      </c>
      <c r="E208" s="187" t="s">
        <v>36</v>
      </c>
      <c r="F208" s="188"/>
      <c r="G208" s="11" t="s">
        <v>140</v>
      </c>
      <c r="H208" s="12">
        <v>500</v>
      </c>
      <c r="I208" s="12">
        <v>0</v>
      </c>
      <c r="J208" s="110">
        <f t="shared" si="24"/>
        <v>0</v>
      </c>
      <c r="L208" s="18"/>
    </row>
    <row r="209" spans="1:12" ht="78">
      <c r="A209" s="19" t="s">
        <v>168</v>
      </c>
      <c r="B209" s="8" t="s">
        <v>169</v>
      </c>
      <c r="C209" s="8"/>
      <c r="D209" s="8"/>
      <c r="E209" s="189"/>
      <c r="F209" s="190"/>
      <c r="G209" s="8"/>
      <c r="H209" s="9">
        <f aca="true" t="shared" si="25" ref="H209:I214">H210</f>
        <v>2319.3</v>
      </c>
      <c r="I209" s="9">
        <f t="shared" si="25"/>
        <v>2319.2</v>
      </c>
      <c r="J209" s="110">
        <f t="shared" si="24"/>
        <v>99.9956883542448</v>
      </c>
      <c r="L209" s="18"/>
    </row>
    <row r="210" spans="1:12" ht="140.25">
      <c r="A210" s="20" t="s">
        <v>170</v>
      </c>
      <c r="B210" s="11" t="s">
        <v>171</v>
      </c>
      <c r="C210" s="11"/>
      <c r="D210" s="11"/>
      <c r="E210" s="187"/>
      <c r="F210" s="188"/>
      <c r="G210" s="11"/>
      <c r="H210" s="12">
        <f t="shared" si="25"/>
        <v>2319.3</v>
      </c>
      <c r="I210" s="12">
        <f t="shared" si="25"/>
        <v>2319.2</v>
      </c>
      <c r="J210" s="110">
        <f t="shared" si="24"/>
        <v>99.9956883542448</v>
      </c>
      <c r="L210" s="18"/>
    </row>
    <row r="211" spans="1:12" ht="15">
      <c r="A211" s="20" t="s">
        <v>136</v>
      </c>
      <c r="B211" s="11" t="s">
        <v>171</v>
      </c>
      <c r="C211" s="11" t="s">
        <v>137</v>
      </c>
      <c r="D211" s="13" t="s">
        <v>583</v>
      </c>
      <c r="E211" s="187"/>
      <c r="F211" s="188"/>
      <c r="G211" s="11"/>
      <c r="H211" s="12">
        <f t="shared" si="25"/>
        <v>2319.3</v>
      </c>
      <c r="I211" s="12">
        <f t="shared" si="25"/>
        <v>2319.2</v>
      </c>
      <c r="J211" s="110">
        <f t="shared" si="24"/>
        <v>99.9956883542448</v>
      </c>
      <c r="L211" s="18"/>
    </row>
    <row r="212" spans="1:12" ht="15">
      <c r="A212" s="20" t="s">
        <v>138</v>
      </c>
      <c r="B212" s="11" t="s">
        <v>171</v>
      </c>
      <c r="C212" s="11" t="s">
        <v>137</v>
      </c>
      <c r="D212" s="11" t="s">
        <v>123</v>
      </c>
      <c r="E212" s="187"/>
      <c r="F212" s="188"/>
      <c r="G212" s="11"/>
      <c r="H212" s="12">
        <f t="shared" si="25"/>
        <v>2319.3</v>
      </c>
      <c r="I212" s="12">
        <f t="shared" si="25"/>
        <v>2319.2</v>
      </c>
      <c r="J212" s="110">
        <f t="shared" si="24"/>
        <v>99.9956883542448</v>
      </c>
      <c r="L212" s="18"/>
    </row>
    <row r="213" spans="1:12" ht="46.5">
      <c r="A213" s="20" t="s">
        <v>33</v>
      </c>
      <c r="B213" s="11" t="s">
        <v>171</v>
      </c>
      <c r="C213" s="11" t="s">
        <v>137</v>
      </c>
      <c r="D213" s="11" t="s">
        <v>123</v>
      </c>
      <c r="E213" s="187" t="s">
        <v>34</v>
      </c>
      <c r="F213" s="188"/>
      <c r="G213" s="11"/>
      <c r="H213" s="12">
        <f t="shared" si="25"/>
        <v>2319.3</v>
      </c>
      <c r="I213" s="12">
        <f t="shared" si="25"/>
        <v>2319.2</v>
      </c>
      <c r="J213" s="110">
        <f t="shared" si="24"/>
        <v>99.9956883542448</v>
      </c>
      <c r="L213" s="18"/>
    </row>
    <row r="214" spans="1:12" ht="15">
      <c r="A214" s="20" t="s">
        <v>35</v>
      </c>
      <c r="B214" s="11" t="s">
        <v>171</v>
      </c>
      <c r="C214" s="11" t="s">
        <v>137</v>
      </c>
      <c r="D214" s="11" t="s">
        <v>123</v>
      </c>
      <c r="E214" s="187" t="s">
        <v>36</v>
      </c>
      <c r="F214" s="188"/>
      <c r="G214" s="11"/>
      <c r="H214" s="12">
        <f t="shared" si="25"/>
        <v>2319.3</v>
      </c>
      <c r="I214" s="12">
        <f t="shared" si="25"/>
        <v>2319.2</v>
      </c>
      <c r="J214" s="110">
        <f t="shared" si="24"/>
        <v>99.9956883542448</v>
      </c>
      <c r="L214" s="18"/>
    </row>
    <row r="215" spans="1:12" ht="46.5">
      <c r="A215" s="20" t="s">
        <v>139</v>
      </c>
      <c r="B215" s="11" t="s">
        <v>171</v>
      </c>
      <c r="C215" s="11" t="s">
        <v>137</v>
      </c>
      <c r="D215" s="11" t="s">
        <v>123</v>
      </c>
      <c r="E215" s="187" t="s">
        <v>36</v>
      </c>
      <c r="F215" s="188"/>
      <c r="G215" s="11" t="s">
        <v>140</v>
      </c>
      <c r="H215" s="12">
        <v>2319.3</v>
      </c>
      <c r="I215" s="12">
        <v>2319.2</v>
      </c>
      <c r="J215" s="110">
        <f t="shared" si="24"/>
        <v>99.9956883542448</v>
      </c>
      <c r="L215" s="18"/>
    </row>
    <row r="216" spans="1:12" ht="93">
      <c r="A216" s="19" t="s">
        <v>172</v>
      </c>
      <c r="B216" s="8" t="s">
        <v>173</v>
      </c>
      <c r="C216" s="8"/>
      <c r="D216" s="8"/>
      <c r="E216" s="189"/>
      <c r="F216" s="190"/>
      <c r="G216" s="8"/>
      <c r="H216" s="9">
        <f aca="true" t="shared" si="26" ref="H216:I221">H217</f>
        <v>5346.8</v>
      </c>
      <c r="I216" s="9">
        <f t="shared" si="26"/>
        <v>5346.8</v>
      </c>
      <c r="J216" s="110">
        <f t="shared" si="24"/>
        <v>100</v>
      </c>
      <c r="L216" s="18"/>
    </row>
    <row r="217" spans="1:12" ht="78">
      <c r="A217" s="20" t="s">
        <v>174</v>
      </c>
      <c r="B217" s="11" t="s">
        <v>175</v>
      </c>
      <c r="C217" s="11"/>
      <c r="D217" s="11"/>
      <c r="E217" s="187"/>
      <c r="F217" s="188"/>
      <c r="G217" s="11"/>
      <c r="H217" s="12">
        <f t="shared" si="26"/>
        <v>5346.8</v>
      </c>
      <c r="I217" s="12">
        <f t="shared" si="26"/>
        <v>5346.8</v>
      </c>
      <c r="J217" s="110">
        <f t="shared" si="24"/>
        <v>100</v>
      </c>
      <c r="L217" s="18"/>
    </row>
    <row r="218" spans="1:12" ht="15">
      <c r="A218" s="20" t="s">
        <v>136</v>
      </c>
      <c r="B218" s="11" t="s">
        <v>175</v>
      </c>
      <c r="C218" s="11" t="s">
        <v>137</v>
      </c>
      <c r="D218" s="13" t="s">
        <v>583</v>
      </c>
      <c r="E218" s="187"/>
      <c r="F218" s="188"/>
      <c r="G218" s="11"/>
      <c r="H218" s="12">
        <f t="shared" si="26"/>
        <v>5346.8</v>
      </c>
      <c r="I218" s="12">
        <f t="shared" si="26"/>
        <v>5346.8</v>
      </c>
      <c r="J218" s="110">
        <f t="shared" si="24"/>
        <v>100</v>
      </c>
      <c r="L218" s="18"/>
    </row>
    <row r="219" spans="1:12" ht="15">
      <c r="A219" s="20" t="s">
        <v>138</v>
      </c>
      <c r="B219" s="11" t="s">
        <v>175</v>
      </c>
      <c r="C219" s="11" t="s">
        <v>137</v>
      </c>
      <c r="D219" s="11" t="s">
        <v>123</v>
      </c>
      <c r="E219" s="187"/>
      <c r="F219" s="188"/>
      <c r="G219" s="11"/>
      <c r="H219" s="12">
        <f t="shared" si="26"/>
        <v>5346.8</v>
      </c>
      <c r="I219" s="12">
        <f t="shared" si="26"/>
        <v>5346.8</v>
      </c>
      <c r="J219" s="110">
        <f t="shared" si="24"/>
        <v>100</v>
      </c>
      <c r="L219" s="18"/>
    </row>
    <row r="220" spans="1:12" ht="46.5">
      <c r="A220" s="20" t="s">
        <v>33</v>
      </c>
      <c r="B220" s="11" t="s">
        <v>175</v>
      </c>
      <c r="C220" s="11" t="s">
        <v>137</v>
      </c>
      <c r="D220" s="11" t="s">
        <v>123</v>
      </c>
      <c r="E220" s="187" t="s">
        <v>34</v>
      </c>
      <c r="F220" s="188"/>
      <c r="G220" s="11"/>
      <c r="H220" s="12">
        <f t="shared" si="26"/>
        <v>5346.8</v>
      </c>
      <c r="I220" s="12">
        <f t="shared" si="26"/>
        <v>5346.8</v>
      </c>
      <c r="J220" s="110">
        <f t="shared" si="24"/>
        <v>100</v>
      </c>
      <c r="L220" s="18"/>
    </row>
    <row r="221" spans="1:12" ht="15">
      <c r="A221" s="20" t="s">
        <v>35</v>
      </c>
      <c r="B221" s="11" t="s">
        <v>175</v>
      </c>
      <c r="C221" s="11" t="s">
        <v>137</v>
      </c>
      <c r="D221" s="11" t="s">
        <v>123</v>
      </c>
      <c r="E221" s="187" t="s">
        <v>36</v>
      </c>
      <c r="F221" s="188"/>
      <c r="G221" s="11"/>
      <c r="H221" s="12">
        <f t="shared" si="26"/>
        <v>5346.8</v>
      </c>
      <c r="I221" s="12">
        <f t="shared" si="26"/>
        <v>5346.8</v>
      </c>
      <c r="J221" s="110">
        <f t="shared" si="24"/>
        <v>100</v>
      </c>
      <c r="L221" s="18"/>
    </row>
    <row r="222" spans="1:12" ht="46.5">
      <c r="A222" s="20" t="s">
        <v>139</v>
      </c>
      <c r="B222" s="11" t="s">
        <v>175</v>
      </c>
      <c r="C222" s="11" t="s">
        <v>137</v>
      </c>
      <c r="D222" s="11" t="s">
        <v>123</v>
      </c>
      <c r="E222" s="187" t="s">
        <v>36</v>
      </c>
      <c r="F222" s="188"/>
      <c r="G222" s="11" t="s">
        <v>140</v>
      </c>
      <c r="H222" s="12">
        <v>5346.8</v>
      </c>
      <c r="I222" s="12">
        <v>5346.8</v>
      </c>
      <c r="J222" s="110">
        <f t="shared" si="24"/>
        <v>100</v>
      </c>
      <c r="L222" s="18"/>
    </row>
    <row r="223" spans="1:12" ht="108.75">
      <c r="A223" s="19" t="s">
        <v>176</v>
      </c>
      <c r="B223" s="8" t="s">
        <v>177</v>
      </c>
      <c r="C223" s="8"/>
      <c r="D223" s="8"/>
      <c r="E223" s="189"/>
      <c r="F223" s="190"/>
      <c r="G223" s="8"/>
      <c r="H223" s="9">
        <f aca="true" t="shared" si="27" ref="H223:I228">H224</f>
        <v>119</v>
      </c>
      <c r="I223" s="9">
        <f t="shared" si="27"/>
        <v>107.5</v>
      </c>
      <c r="J223" s="110">
        <f t="shared" si="24"/>
        <v>90.33613445378151</v>
      </c>
      <c r="L223" s="18"/>
    </row>
    <row r="224" spans="1:12" ht="78" customHeight="1">
      <c r="A224" s="20" t="s">
        <v>178</v>
      </c>
      <c r="B224" s="11" t="s">
        <v>179</v>
      </c>
      <c r="C224" s="11"/>
      <c r="D224" s="11"/>
      <c r="E224" s="187"/>
      <c r="F224" s="188"/>
      <c r="G224" s="11"/>
      <c r="H224" s="12">
        <f t="shared" si="27"/>
        <v>119</v>
      </c>
      <c r="I224" s="12">
        <f t="shared" si="27"/>
        <v>107.5</v>
      </c>
      <c r="J224" s="110">
        <f t="shared" si="24"/>
        <v>90.33613445378151</v>
      </c>
      <c r="L224" s="18"/>
    </row>
    <row r="225" spans="1:12" ht="15">
      <c r="A225" s="20" t="s">
        <v>136</v>
      </c>
      <c r="B225" s="11" t="s">
        <v>179</v>
      </c>
      <c r="C225" s="11" t="s">
        <v>137</v>
      </c>
      <c r="D225" s="13" t="s">
        <v>583</v>
      </c>
      <c r="E225" s="187"/>
      <c r="F225" s="188"/>
      <c r="G225" s="11"/>
      <c r="H225" s="12">
        <f t="shared" si="27"/>
        <v>119</v>
      </c>
      <c r="I225" s="12">
        <f t="shared" si="27"/>
        <v>107.5</v>
      </c>
      <c r="J225" s="110">
        <f t="shared" si="24"/>
        <v>90.33613445378151</v>
      </c>
      <c r="L225" s="18"/>
    </row>
    <row r="226" spans="1:12" ht="15">
      <c r="A226" s="20" t="s">
        <v>138</v>
      </c>
      <c r="B226" s="11" t="s">
        <v>179</v>
      </c>
      <c r="C226" s="11" t="s">
        <v>137</v>
      </c>
      <c r="D226" s="11" t="s">
        <v>123</v>
      </c>
      <c r="E226" s="187"/>
      <c r="F226" s="188"/>
      <c r="G226" s="11"/>
      <c r="H226" s="12">
        <f t="shared" si="27"/>
        <v>119</v>
      </c>
      <c r="I226" s="12">
        <f t="shared" si="27"/>
        <v>107.5</v>
      </c>
      <c r="J226" s="110">
        <f t="shared" si="24"/>
        <v>90.33613445378151</v>
      </c>
      <c r="L226" s="18"/>
    </row>
    <row r="227" spans="1:12" ht="46.5">
      <c r="A227" s="20" t="s">
        <v>33</v>
      </c>
      <c r="B227" s="11" t="s">
        <v>179</v>
      </c>
      <c r="C227" s="11" t="s">
        <v>137</v>
      </c>
      <c r="D227" s="11" t="s">
        <v>123</v>
      </c>
      <c r="E227" s="187" t="s">
        <v>34</v>
      </c>
      <c r="F227" s="188"/>
      <c r="G227" s="11"/>
      <c r="H227" s="12">
        <f t="shared" si="27"/>
        <v>119</v>
      </c>
      <c r="I227" s="12">
        <f t="shared" si="27"/>
        <v>107.5</v>
      </c>
      <c r="J227" s="110">
        <f t="shared" si="24"/>
        <v>90.33613445378151</v>
      </c>
      <c r="L227" s="18"/>
    </row>
    <row r="228" spans="1:12" ht="15">
      <c r="A228" s="20" t="s">
        <v>35</v>
      </c>
      <c r="B228" s="11" t="s">
        <v>179</v>
      </c>
      <c r="C228" s="11" t="s">
        <v>137</v>
      </c>
      <c r="D228" s="11" t="s">
        <v>123</v>
      </c>
      <c r="E228" s="187" t="s">
        <v>36</v>
      </c>
      <c r="F228" s="188"/>
      <c r="G228" s="11"/>
      <c r="H228" s="12">
        <f t="shared" si="27"/>
        <v>119</v>
      </c>
      <c r="I228" s="12">
        <f t="shared" si="27"/>
        <v>107.5</v>
      </c>
      <c r="J228" s="110">
        <f t="shared" si="24"/>
        <v>90.33613445378151</v>
      </c>
      <c r="L228" s="18"/>
    </row>
    <row r="229" spans="1:12" ht="46.5">
      <c r="A229" s="20" t="s">
        <v>139</v>
      </c>
      <c r="B229" s="11" t="s">
        <v>179</v>
      </c>
      <c r="C229" s="11" t="s">
        <v>137</v>
      </c>
      <c r="D229" s="11" t="s">
        <v>123</v>
      </c>
      <c r="E229" s="187" t="s">
        <v>36</v>
      </c>
      <c r="F229" s="188"/>
      <c r="G229" s="11" t="s">
        <v>140</v>
      </c>
      <c r="H229" s="12">
        <v>119</v>
      </c>
      <c r="I229" s="12">
        <v>107.5</v>
      </c>
      <c r="J229" s="110">
        <f t="shared" si="24"/>
        <v>90.33613445378151</v>
      </c>
      <c r="L229" s="18"/>
    </row>
    <row r="230" spans="1:12" ht="46.5">
      <c r="A230" s="19" t="s">
        <v>180</v>
      </c>
      <c r="B230" s="8" t="s">
        <v>181</v>
      </c>
      <c r="C230" s="8"/>
      <c r="D230" s="8"/>
      <c r="E230" s="189"/>
      <c r="F230" s="190"/>
      <c r="G230" s="8"/>
      <c r="H230" s="9">
        <f aca="true" t="shared" si="28" ref="H230:I236">H231</f>
        <v>49</v>
      </c>
      <c r="I230" s="9">
        <f t="shared" si="28"/>
        <v>30</v>
      </c>
      <c r="J230" s="110">
        <f t="shared" si="24"/>
        <v>61.224489795918366</v>
      </c>
      <c r="L230" s="18"/>
    </row>
    <row r="231" spans="1:12" ht="93">
      <c r="A231" s="19" t="s">
        <v>182</v>
      </c>
      <c r="B231" s="8" t="s">
        <v>183</v>
      </c>
      <c r="C231" s="8"/>
      <c r="D231" s="8"/>
      <c r="E231" s="189"/>
      <c r="F231" s="190"/>
      <c r="G231" s="8"/>
      <c r="H231" s="9">
        <f t="shared" si="28"/>
        <v>49</v>
      </c>
      <c r="I231" s="9">
        <f t="shared" si="28"/>
        <v>30</v>
      </c>
      <c r="J231" s="110">
        <f t="shared" si="24"/>
        <v>61.224489795918366</v>
      </c>
      <c r="L231" s="18"/>
    </row>
    <row r="232" spans="1:12" ht="30.75">
      <c r="A232" s="20" t="s">
        <v>184</v>
      </c>
      <c r="B232" s="11" t="s">
        <v>185</v>
      </c>
      <c r="C232" s="11"/>
      <c r="D232" s="11"/>
      <c r="E232" s="187"/>
      <c r="F232" s="188"/>
      <c r="G232" s="11"/>
      <c r="H232" s="12">
        <f t="shared" si="28"/>
        <v>49</v>
      </c>
      <c r="I232" s="12">
        <f t="shared" si="28"/>
        <v>30</v>
      </c>
      <c r="J232" s="110">
        <f t="shared" si="24"/>
        <v>61.224489795918366</v>
      </c>
      <c r="L232" s="18"/>
    </row>
    <row r="233" spans="1:12" ht="15">
      <c r="A233" s="20" t="s">
        <v>105</v>
      </c>
      <c r="B233" s="11" t="s">
        <v>185</v>
      </c>
      <c r="C233" s="11" t="s">
        <v>32</v>
      </c>
      <c r="D233" s="13" t="s">
        <v>583</v>
      </c>
      <c r="E233" s="187"/>
      <c r="F233" s="188"/>
      <c r="G233" s="11"/>
      <c r="H233" s="12">
        <f t="shared" si="28"/>
        <v>49</v>
      </c>
      <c r="I233" s="12">
        <f t="shared" si="28"/>
        <v>30</v>
      </c>
      <c r="J233" s="110">
        <f t="shared" si="24"/>
        <v>61.224489795918366</v>
      </c>
      <c r="L233" s="18"/>
    </row>
    <row r="234" spans="1:12" ht="15">
      <c r="A234" s="20" t="s">
        <v>106</v>
      </c>
      <c r="B234" s="11" t="s">
        <v>185</v>
      </c>
      <c r="C234" s="11" t="s">
        <v>32</v>
      </c>
      <c r="D234" s="11" t="s">
        <v>107</v>
      </c>
      <c r="E234" s="187"/>
      <c r="F234" s="188"/>
      <c r="G234" s="11"/>
      <c r="H234" s="12">
        <f t="shared" si="28"/>
        <v>49</v>
      </c>
      <c r="I234" s="12">
        <f t="shared" si="28"/>
        <v>30</v>
      </c>
      <c r="J234" s="110">
        <f t="shared" si="24"/>
        <v>61.224489795918366</v>
      </c>
      <c r="L234" s="18"/>
    </row>
    <row r="235" spans="1:12" ht="46.5">
      <c r="A235" s="20" t="s">
        <v>19</v>
      </c>
      <c r="B235" s="11" t="s">
        <v>185</v>
      </c>
      <c r="C235" s="11" t="s">
        <v>32</v>
      </c>
      <c r="D235" s="11" t="s">
        <v>107</v>
      </c>
      <c r="E235" s="187" t="s">
        <v>20</v>
      </c>
      <c r="F235" s="188"/>
      <c r="G235" s="11"/>
      <c r="H235" s="12">
        <f t="shared" si="28"/>
        <v>49</v>
      </c>
      <c r="I235" s="12">
        <f t="shared" si="28"/>
        <v>30</v>
      </c>
      <c r="J235" s="110">
        <f t="shared" si="24"/>
        <v>61.224489795918366</v>
      </c>
      <c r="L235" s="18"/>
    </row>
    <row r="236" spans="1:12" ht="46.5">
      <c r="A236" s="20" t="s">
        <v>21</v>
      </c>
      <c r="B236" s="11" t="s">
        <v>185</v>
      </c>
      <c r="C236" s="11" t="s">
        <v>32</v>
      </c>
      <c r="D236" s="11" t="s">
        <v>107</v>
      </c>
      <c r="E236" s="187" t="s">
        <v>22</v>
      </c>
      <c r="F236" s="188"/>
      <c r="G236" s="11"/>
      <c r="H236" s="12">
        <f t="shared" si="28"/>
        <v>49</v>
      </c>
      <c r="I236" s="12">
        <f t="shared" si="28"/>
        <v>30</v>
      </c>
      <c r="J236" s="110">
        <f t="shared" si="24"/>
        <v>61.224489795918366</v>
      </c>
      <c r="L236" s="18"/>
    </row>
    <row r="237" spans="1:12" ht="46.5">
      <c r="A237" s="20" t="s">
        <v>99</v>
      </c>
      <c r="B237" s="11" t="s">
        <v>185</v>
      </c>
      <c r="C237" s="11" t="s">
        <v>32</v>
      </c>
      <c r="D237" s="11" t="s">
        <v>107</v>
      </c>
      <c r="E237" s="187" t="s">
        <v>22</v>
      </c>
      <c r="F237" s="188"/>
      <c r="G237" s="11" t="s">
        <v>100</v>
      </c>
      <c r="H237" s="12">
        <v>49</v>
      </c>
      <c r="I237" s="12">
        <v>30</v>
      </c>
      <c r="J237" s="110">
        <f t="shared" si="24"/>
        <v>61.224489795918366</v>
      </c>
      <c r="L237" s="18"/>
    </row>
    <row r="238" spans="1:12" ht="62.25">
      <c r="A238" s="19" t="s">
        <v>186</v>
      </c>
      <c r="B238" s="8" t="s">
        <v>187</v>
      </c>
      <c r="C238" s="8"/>
      <c r="D238" s="8"/>
      <c r="E238" s="189"/>
      <c r="F238" s="190"/>
      <c r="G238" s="8"/>
      <c r="H238" s="9">
        <f aca="true" t="shared" si="29" ref="H238:I244">H239</f>
        <v>5260.7</v>
      </c>
      <c r="I238" s="9">
        <f t="shared" si="29"/>
        <v>5260.7</v>
      </c>
      <c r="J238" s="110">
        <f t="shared" si="24"/>
        <v>100</v>
      </c>
      <c r="L238" s="18"/>
    </row>
    <row r="239" spans="1:12" ht="46.5">
      <c r="A239" s="19" t="s">
        <v>188</v>
      </c>
      <c r="B239" s="8" t="s">
        <v>189</v>
      </c>
      <c r="C239" s="8"/>
      <c r="D239" s="8"/>
      <c r="E239" s="189"/>
      <c r="F239" s="190"/>
      <c r="G239" s="8"/>
      <c r="H239" s="9">
        <f t="shared" si="29"/>
        <v>5260.7</v>
      </c>
      <c r="I239" s="9">
        <f t="shared" si="29"/>
        <v>5260.7</v>
      </c>
      <c r="J239" s="110">
        <f t="shared" si="24"/>
        <v>100</v>
      </c>
      <c r="L239" s="18"/>
    </row>
    <row r="240" spans="1:12" ht="46.5">
      <c r="A240" s="20" t="s">
        <v>190</v>
      </c>
      <c r="B240" s="11" t="s">
        <v>191</v>
      </c>
      <c r="C240" s="11"/>
      <c r="D240" s="11"/>
      <c r="E240" s="187"/>
      <c r="F240" s="188"/>
      <c r="G240" s="11"/>
      <c r="H240" s="12">
        <f t="shared" si="29"/>
        <v>5260.7</v>
      </c>
      <c r="I240" s="12">
        <f t="shared" si="29"/>
        <v>5260.7</v>
      </c>
      <c r="J240" s="110">
        <f t="shared" si="24"/>
        <v>100</v>
      </c>
      <c r="L240" s="18"/>
    </row>
    <row r="241" spans="1:12" ht="15">
      <c r="A241" s="20" t="s">
        <v>15</v>
      </c>
      <c r="B241" s="11" t="s">
        <v>191</v>
      </c>
      <c r="C241" s="11" t="s">
        <v>16</v>
      </c>
      <c r="D241" s="13" t="s">
        <v>583</v>
      </c>
      <c r="E241" s="187"/>
      <c r="F241" s="188"/>
      <c r="G241" s="11"/>
      <c r="H241" s="12">
        <f t="shared" si="29"/>
        <v>5260.7</v>
      </c>
      <c r="I241" s="12">
        <f t="shared" si="29"/>
        <v>5260.7</v>
      </c>
      <c r="J241" s="110">
        <f t="shared" si="24"/>
        <v>100</v>
      </c>
      <c r="L241" s="18"/>
    </row>
    <row r="242" spans="1:12" ht="15">
      <c r="A242" s="20" t="s">
        <v>17</v>
      </c>
      <c r="B242" s="11" t="s">
        <v>191</v>
      </c>
      <c r="C242" s="11" t="s">
        <v>16</v>
      </c>
      <c r="D242" s="11" t="s">
        <v>18</v>
      </c>
      <c r="E242" s="187"/>
      <c r="F242" s="188"/>
      <c r="G242" s="11"/>
      <c r="H242" s="12">
        <f t="shared" si="29"/>
        <v>5260.7</v>
      </c>
      <c r="I242" s="12">
        <f t="shared" si="29"/>
        <v>5260.7</v>
      </c>
      <c r="J242" s="110">
        <f t="shared" si="24"/>
        <v>100</v>
      </c>
      <c r="L242" s="18"/>
    </row>
    <row r="243" spans="1:12" ht="46.5">
      <c r="A243" s="20" t="s">
        <v>19</v>
      </c>
      <c r="B243" s="11" t="s">
        <v>191</v>
      </c>
      <c r="C243" s="11" t="s">
        <v>16</v>
      </c>
      <c r="D243" s="11" t="s">
        <v>18</v>
      </c>
      <c r="E243" s="187" t="s">
        <v>20</v>
      </c>
      <c r="F243" s="188"/>
      <c r="G243" s="11"/>
      <c r="H243" s="12">
        <f t="shared" si="29"/>
        <v>5260.7</v>
      </c>
      <c r="I243" s="12">
        <f t="shared" si="29"/>
        <v>5260.7</v>
      </c>
      <c r="J243" s="110">
        <f t="shared" si="24"/>
        <v>100</v>
      </c>
      <c r="L243" s="18"/>
    </row>
    <row r="244" spans="1:12" ht="46.5">
      <c r="A244" s="20" t="s">
        <v>21</v>
      </c>
      <c r="B244" s="11" t="s">
        <v>191</v>
      </c>
      <c r="C244" s="11" t="s">
        <v>16</v>
      </c>
      <c r="D244" s="11" t="s">
        <v>18</v>
      </c>
      <c r="E244" s="187" t="s">
        <v>22</v>
      </c>
      <c r="F244" s="188"/>
      <c r="G244" s="11"/>
      <c r="H244" s="12">
        <f t="shared" si="29"/>
        <v>5260.7</v>
      </c>
      <c r="I244" s="12">
        <f t="shared" si="29"/>
        <v>5260.7</v>
      </c>
      <c r="J244" s="110">
        <f t="shared" si="24"/>
        <v>100</v>
      </c>
      <c r="L244" s="18"/>
    </row>
    <row r="245" spans="1:12" ht="62.25">
      <c r="A245" s="20" t="s">
        <v>23</v>
      </c>
      <c r="B245" s="11" t="s">
        <v>191</v>
      </c>
      <c r="C245" s="11" t="s">
        <v>16</v>
      </c>
      <c r="D245" s="11" t="s">
        <v>18</v>
      </c>
      <c r="E245" s="187" t="s">
        <v>22</v>
      </c>
      <c r="F245" s="188"/>
      <c r="G245" s="11" t="s">
        <v>24</v>
      </c>
      <c r="H245" s="12">
        <v>5260.7</v>
      </c>
      <c r="I245" s="12">
        <v>5260.7</v>
      </c>
      <c r="J245" s="110">
        <f t="shared" si="24"/>
        <v>100</v>
      </c>
      <c r="L245" s="18"/>
    </row>
    <row r="246" spans="1:12" ht="62.25">
      <c r="A246" s="19" t="s">
        <v>192</v>
      </c>
      <c r="B246" s="8" t="s">
        <v>193</v>
      </c>
      <c r="C246" s="8"/>
      <c r="D246" s="8"/>
      <c r="E246" s="189"/>
      <c r="F246" s="190"/>
      <c r="G246" s="8"/>
      <c r="H246" s="9">
        <f>H247+H254</f>
        <v>330</v>
      </c>
      <c r="I246" s="9">
        <f>I247+I254</f>
        <v>310</v>
      </c>
      <c r="J246" s="110">
        <f t="shared" si="24"/>
        <v>93.93939393939394</v>
      </c>
      <c r="L246" s="18"/>
    </row>
    <row r="247" spans="1:12" ht="78">
      <c r="A247" s="19" t="s">
        <v>194</v>
      </c>
      <c r="B247" s="8" t="s">
        <v>195</v>
      </c>
      <c r="C247" s="8"/>
      <c r="D247" s="8"/>
      <c r="E247" s="189"/>
      <c r="F247" s="190"/>
      <c r="G247" s="8"/>
      <c r="H247" s="9">
        <f aca="true" t="shared" si="30" ref="H247:I252">H248</f>
        <v>20</v>
      </c>
      <c r="I247" s="9">
        <f t="shared" si="30"/>
        <v>0</v>
      </c>
      <c r="J247" s="110">
        <f t="shared" si="24"/>
        <v>0</v>
      </c>
      <c r="L247" s="18"/>
    </row>
    <row r="248" spans="1:12" ht="46.5">
      <c r="A248" s="20" t="s">
        <v>196</v>
      </c>
      <c r="B248" s="11" t="s">
        <v>197</v>
      </c>
      <c r="C248" s="11"/>
      <c r="D248" s="11"/>
      <c r="E248" s="187"/>
      <c r="F248" s="188"/>
      <c r="G248" s="11"/>
      <c r="H248" s="12">
        <f t="shared" si="30"/>
        <v>20</v>
      </c>
      <c r="I248" s="12">
        <f t="shared" si="30"/>
        <v>0</v>
      </c>
      <c r="J248" s="110">
        <f t="shared" si="24"/>
        <v>0</v>
      </c>
      <c r="L248" s="18"/>
    </row>
    <row r="249" spans="1:12" ht="15">
      <c r="A249" s="20" t="s">
        <v>105</v>
      </c>
      <c r="B249" s="11" t="s">
        <v>197</v>
      </c>
      <c r="C249" s="11" t="s">
        <v>32</v>
      </c>
      <c r="D249" s="13" t="s">
        <v>583</v>
      </c>
      <c r="E249" s="187"/>
      <c r="F249" s="188"/>
      <c r="G249" s="11"/>
      <c r="H249" s="12">
        <f t="shared" si="30"/>
        <v>20</v>
      </c>
      <c r="I249" s="12">
        <f t="shared" si="30"/>
        <v>0</v>
      </c>
      <c r="J249" s="110">
        <f t="shared" si="24"/>
        <v>0</v>
      </c>
      <c r="L249" s="18"/>
    </row>
    <row r="250" spans="1:12" ht="15">
      <c r="A250" s="20" t="s">
        <v>106</v>
      </c>
      <c r="B250" s="11" t="s">
        <v>197</v>
      </c>
      <c r="C250" s="11" t="s">
        <v>32</v>
      </c>
      <c r="D250" s="11" t="s">
        <v>107</v>
      </c>
      <c r="E250" s="187"/>
      <c r="F250" s="188"/>
      <c r="G250" s="11"/>
      <c r="H250" s="12">
        <f t="shared" si="30"/>
        <v>20</v>
      </c>
      <c r="I250" s="12">
        <f t="shared" si="30"/>
        <v>0</v>
      </c>
      <c r="J250" s="110">
        <f t="shared" si="24"/>
        <v>0</v>
      </c>
      <c r="L250" s="18"/>
    </row>
    <row r="251" spans="1:12" ht="46.5">
      <c r="A251" s="20" t="s">
        <v>19</v>
      </c>
      <c r="B251" s="11" t="s">
        <v>197</v>
      </c>
      <c r="C251" s="11" t="s">
        <v>32</v>
      </c>
      <c r="D251" s="11" t="s">
        <v>107</v>
      </c>
      <c r="E251" s="187" t="s">
        <v>20</v>
      </c>
      <c r="F251" s="188"/>
      <c r="G251" s="11"/>
      <c r="H251" s="12">
        <f t="shared" si="30"/>
        <v>20</v>
      </c>
      <c r="I251" s="12">
        <f t="shared" si="30"/>
        <v>0</v>
      </c>
      <c r="J251" s="110">
        <f t="shared" si="24"/>
        <v>0</v>
      </c>
      <c r="L251" s="18"/>
    </row>
    <row r="252" spans="1:12" ht="46.5">
      <c r="A252" s="20" t="s">
        <v>21</v>
      </c>
      <c r="B252" s="11" t="s">
        <v>197</v>
      </c>
      <c r="C252" s="11" t="s">
        <v>32</v>
      </c>
      <c r="D252" s="11" t="s">
        <v>107</v>
      </c>
      <c r="E252" s="187" t="s">
        <v>22</v>
      </c>
      <c r="F252" s="188"/>
      <c r="G252" s="11"/>
      <c r="H252" s="12">
        <f t="shared" si="30"/>
        <v>20</v>
      </c>
      <c r="I252" s="12">
        <f t="shared" si="30"/>
        <v>0</v>
      </c>
      <c r="J252" s="110">
        <f t="shared" si="24"/>
        <v>0</v>
      </c>
      <c r="L252" s="18"/>
    </row>
    <row r="253" spans="1:12" ht="46.5">
      <c r="A253" s="20" t="s">
        <v>99</v>
      </c>
      <c r="B253" s="11" t="s">
        <v>197</v>
      </c>
      <c r="C253" s="11" t="s">
        <v>32</v>
      </c>
      <c r="D253" s="11" t="s">
        <v>107</v>
      </c>
      <c r="E253" s="187" t="s">
        <v>22</v>
      </c>
      <c r="F253" s="188"/>
      <c r="G253" s="11" t="s">
        <v>100</v>
      </c>
      <c r="H253" s="12">
        <v>20</v>
      </c>
      <c r="I253" s="12"/>
      <c r="J253" s="110">
        <f t="shared" si="24"/>
        <v>0</v>
      </c>
      <c r="L253" s="18"/>
    </row>
    <row r="254" spans="1:12" ht="63.75" customHeight="1">
      <c r="A254" s="19" t="s">
        <v>198</v>
      </c>
      <c r="B254" s="8" t="s">
        <v>199</v>
      </c>
      <c r="C254" s="8"/>
      <c r="D254" s="8"/>
      <c r="E254" s="189"/>
      <c r="F254" s="190"/>
      <c r="G254" s="8"/>
      <c r="H254" s="9">
        <f aca="true" t="shared" si="31" ref="H254:I259">H255</f>
        <v>310</v>
      </c>
      <c r="I254" s="9">
        <f t="shared" si="31"/>
        <v>310</v>
      </c>
      <c r="J254" s="110">
        <f t="shared" si="24"/>
        <v>100</v>
      </c>
      <c r="L254" s="18"/>
    </row>
    <row r="255" spans="1:12" ht="15">
      <c r="A255" s="20" t="s">
        <v>200</v>
      </c>
      <c r="B255" s="11" t="s">
        <v>201</v>
      </c>
      <c r="C255" s="11"/>
      <c r="D255" s="11"/>
      <c r="E255" s="187"/>
      <c r="F255" s="188"/>
      <c r="G255" s="11"/>
      <c r="H255" s="12">
        <f t="shared" si="31"/>
        <v>310</v>
      </c>
      <c r="I255" s="12">
        <f t="shared" si="31"/>
        <v>310</v>
      </c>
      <c r="J255" s="110">
        <f t="shared" si="24"/>
        <v>100</v>
      </c>
      <c r="L255" s="18"/>
    </row>
    <row r="256" spans="1:12" ht="15">
      <c r="A256" s="20" t="s">
        <v>202</v>
      </c>
      <c r="B256" s="11" t="s">
        <v>201</v>
      </c>
      <c r="C256" s="11" t="s">
        <v>203</v>
      </c>
      <c r="D256" s="13" t="s">
        <v>583</v>
      </c>
      <c r="E256" s="187"/>
      <c r="F256" s="188"/>
      <c r="G256" s="11"/>
      <c r="H256" s="12">
        <f t="shared" si="31"/>
        <v>310</v>
      </c>
      <c r="I256" s="12">
        <f t="shared" si="31"/>
        <v>310</v>
      </c>
      <c r="J256" s="110">
        <f t="shared" si="24"/>
        <v>100</v>
      </c>
      <c r="L256" s="18"/>
    </row>
    <row r="257" spans="1:12" ht="30.75">
      <c r="A257" s="20" t="s">
        <v>204</v>
      </c>
      <c r="B257" s="11" t="s">
        <v>201</v>
      </c>
      <c r="C257" s="11" t="s">
        <v>203</v>
      </c>
      <c r="D257" s="11" t="s">
        <v>59</v>
      </c>
      <c r="E257" s="187"/>
      <c r="F257" s="188"/>
      <c r="G257" s="11"/>
      <c r="H257" s="12">
        <f t="shared" si="31"/>
        <v>310</v>
      </c>
      <c r="I257" s="12">
        <f t="shared" si="31"/>
        <v>310</v>
      </c>
      <c r="J257" s="110">
        <f t="shared" si="24"/>
        <v>100</v>
      </c>
      <c r="L257" s="18"/>
    </row>
    <row r="258" spans="1:12" ht="46.5">
      <c r="A258" s="20" t="s">
        <v>33</v>
      </c>
      <c r="B258" s="11" t="s">
        <v>201</v>
      </c>
      <c r="C258" s="11" t="s">
        <v>203</v>
      </c>
      <c r="D258" s="11" t="s">
        <v>59</v>
      </c>
      <c r="E258" s="187" t="s">
        <v>34</v>
      </c>
      <c r="F258" s="188"/>
      <c r="G258" s="11"/>
      <c r="H258" s="12">
        <f t="shared" si="31"/>
        <v>310</v>
      </c>
      <c r="I258" s="12">
        <f t="shared" si="31"/>
        <v>310</v>
      </c>
      <c r="J258" s="110">
        <f t="shared" si="24"/>
        <v>100</v>
      </c>
      <c r="L258" s="18"/>
    </row>
    <row r="259" spans="1:12" ht="15">
      <c r="A259" s="20" t="s">
        <v>35</v>
      </c>
      <c r="B259" s="11" t="s">
        <v>201</v>
      </c>
      <c r="C259" s="11" t="s">
        <v>203</v>
      </c>
      <c r="D259" s="11" t="s">
        <v>59</v>
      </c>
      <c r="E259" s="187" t="s">
        <v>36</v>
      </c>
      <c r="F259" s="188"/>
      <c r="G259" s="11"/>
      <c r="H259" s="12">
        <f t="shared" si="31"/>
        <v>310</v>
      </c>
      <c r="I259" s="12">
        <f t="shared" si="31"/>
        <v>310</v>
      </c>
      <c r="J259" s="110">
        <f t="shared" si="24"/>
        <v>100</v>
      </c>
      <c r="L259" s="18"/>
    </row>
    <row r="260" spans="1:12" ht="62.25">
      <c r="A260" s="20" t="s">
        <v>37</v>
      </c>
      <c r="B260" s="11" t="s">
        <v>201</v>
      </c>
      <c r="C260" s="11" t="s">
        <v>203</v>
      </c>
      <c r="D260" s="11" t="s">
        <v>59</v>
      </c>
      <c r="E260" s="187" t="s">
        <v>36</v>
      </c>
      <c r="F260" s="188"/>
      <c r="G260" s="11" t="s">
        <v>38</v>
      </c>
      <c r="H260" s="12">
        <v>310</v>
      </c>
      <c r="I260" s="12">
        <v>310</v>
      </c>
      <c r="J260" s="110">
        <f t="shared" si="24"/>
        <v>100</v>
      </c>
      <c r="L260" s="18"/>
    </row>
    <row r="261" spans="1:12" ht="46.5">
      <c r="A261" s="19" t="s">
        <v>205</v>
      </c>
      <c r="B261" s="8" t="s">
        <v>206</v>
      </c>
      <c r="C261" s="8"/>
      <c r="D261" s="8"/>
      <c r="E261" s="189"/>
      <c r="F261" s="190"/>
      <c r="G261" s="8"/>
      <c r="H261" s="9">
        <f>H262+H269</f>
        <v>8391.7</v>
      </c>
      <c r="I261" s="9">
        <f>I262+I269</f>
        <v>8391</v>
      </c>
      <c r="J261" s="110">
        <f t="shared" si="24"/>
        <v>99.99165842439552</v>
      </c>
      <c r="L261" s="18"/>
    </row>
    <row r="262" spans="1:12" ht="30.75">
      <c r="A262" s="19" t="s">
        <v>11</v>
      </c>
      <c r="B262" s="8" t="s">
        <v>207</v>
      </c>
      <c r="C262" s="8"/>
      <c r="D262" s="8"/>
      <c r="E262" s="189"/>
      <c r="F262" s="190"/>
      <c r="G262" s="8"/>
      <c r="H262" s="9">
        <f aca="true" t="shared" si="32" ref="H262:I267">H263</f>
        <v>891.7</v>
      </c>
      <c r="I262" s="9">
        <f t="shared" si="32"/>
        <v>891</v>
      </c>
      <c r="J262" s="110">
        <f t="shared" si="24"/>
        <v>99.92149826174722</v>
      </c>
      <c r="L262" s="18"/>
    </row>
    <row r="263" spans="1:12" ht="46.5">
      <c r="A263" s="20" t="s">
        <v>208</v>
      </c>
      <c r="B263" s="11" t="s">
        <v>209</v>
      </c>
      <c r="C263" s="11"/>
      <c r="D263" s="11"/>
      <c r="E263" s="187"/>
      <c r="F263" s="188"/>
      <c r="G263" s="11"/>
      <c r="H263" s="12">
        <f t="shared" si="32"/>
        <v>891.7</v>
      </c>
      <c r="I263" s="12">
        <f t="shared" si="32"/>
        <v>891</v>
      </c>
      <c r="J263" s="110">
        <f t="shared" si="24"/>
        <v>99.92149826174722</v>
      </c>
      <c r="L263" s="18"/>
    </row>
    <row r="264" spans="1:12" ht="30.75">
      <c r="A264" s="20" t="s">
        <v>70</v>
      </c>
      <c r="B264" s="11" t="s">
        <v>209</v>
      </c>
      <c r="C264" s="11" t="s">
        <v>59</v>
      </c>
      <c r="D264" s="13" t="s">
        <v>583</v>
      </c>
      <c r="E264" s="187"/>
      <c r="F264" s="188"/>
      <c r="G264" s="11"/>
      <c r="H264" s="12">
        <f t="shared" si="32"/>
        <v>891.7</v>
      </c>
      <c r="I264" s="12">
        <f t="shared" si="32"/>
        <v>891</v>
      </c>
      <c r="J264" s="110">
        <f t="shared" si="24"/>
        <v>99.92149826174722</v>
      </c>
      <c r="L264" s="18"/>
    </row>
    <row r="265" spans="1:12" ht="15">
      <c r="A265" s="20" t="s">
        <v>210</v>
      </c>
      <c r="B265" s="11" t="s">
        <v>209</v>
      </c>
      <c r="C265" s="11" t="s">
        <v>59</v>
      </c>
      <c r="D265" s="11" t="s">
        <v>163</v>
      </c>
      <c r="E265" s="187"/>
      <c r="F265" s="188"/>
      <c r="G265" s="11"/>
      <c r="H265" s="12">
        <f t="shared" si="32"/>
        <v>891.7</v>
      </c>
      <c r="I265" s="12">
        <f t="shared" si="32"/>
        <v>891</v>
      </c>
      <c r="J265" s="110">
        <f t="shared" si="24"/>
        <v>99.92149826174722</v>
      </c>
      <c r="L265" s="18"/>
    </row>
    <row r="266" spans="1:12" ht="46.5">
      <c r="A266" s="20" t="s">
        <v>19</v>
      </c>
      <c r="B266" s="11" t="s">
        <v>209</v>
      </c>
      <c r="C266" s="11" t="s">
        <v>59</v>
      </c>
      <c r="D266" s="11" t="s">
        <v>163</v>
      </c>
      <c r="E266" s="187" t="s">
        <v>20</v>
      </c>
      <c r="F266" s="188"/>
      <c r="G266" s="11"/>
      <c r="H266" s="12">
        <f t="shared" si="32"/>
        <v>891.7</v>
      </c>
      <c r="I266" s="12">
        <f t="shared" si="32"/>
        <v>891</v>
      </c>
      <c r="J266" s="110">
        <f aca="true" t="shared" si="33" ref="J266:J329">I266/H266*100</f>
        <v>99.92149826174722</v>
      </c>
      <c r="L266" s="18"/>
    </row>
    <row r="267" spans="1:12" ht="46.5">
      <c r="A267" s="20" t="s">
        <v>21</v>
      </c>
      <c r="B267" s="11" t="s">
        <v>209</v>
      </c>
      <c r="C267" s="11" t="s">
        <v>59</v>
      </c>
      <c r="D267" s="11" t="s">
        <v>163</v>
      </c>
      <c r="E267" s="187" t="s">
        <v>22</v>
      </c>
      <c r="F267" s="188"/>
      <c r="G267" s="11"/>
      <c r="H267" s="12">
        <f t="shared" si="32"/>
        <v>891.7</v>
      </c>
      <c r="I267" s="12">
        <f t="shared" si="32"/>
        <v>891</v>
      </c>
      <c r="J267" s="110">
        <f t="shared" si="33"/>
        <v>99.92149826174722</v>
      </c>
      <c r="L267" s="18"/>
    </row>
    <row r="268" spans="1:12" ht="62.25">
      <c r="A268" s="20" t="s">
        <v>23</v>
      </c>
      <c r="B268" s="11" t="s">
        <v>209</v>
      </c>
      <c r="C268" s="11" t="s">
        <v>59</v>
      </c>
      <c r="D268" s="11" t="s">
        <v>163</v>
      </c>
      <c r="E268" s="187" t="s">
        <v>22</v>
      </c>
      <c r="F268" s="188"/>
      <c r="G268" s="11" t="s">
        <v>24</v>
      </c>
      <c r="H268" s="12">
        <v>891.7</v>
      </c>
      <c r="I268" s="12">
        <v>891</v>
      </c>
      <c r="J268" s="110">
        <f t="shared" si="33"/>
        <v>99.92149826174722</v>
      </c>
      <c r="L268" s="18"/>
    </row>
    <row r="269" spans="1:12" ht="30.75">
      <c r="A269" s="19" t="s">
        <v>211</v>
      </c>
      <c r="B269" s="8" t="s">
        <v>212</v>
      </c>
      <c r="C269" s="8"/>
      <c r="D269" s="8"/>
      <c r="E269" s="189"/>
      <c r="F269" s="190"/>
      <c r="G269" s="8"/>
      <c r="H269" s="9">
        <f aca="true" t="shared" si="34" ref="H269:I274">H270</f>
        <v>7500</v>
      </c>
      <c r="I269" s="9">
        <f t="shared" si="34"/>
        <v>7500</v>
      </c>
      <c r="J269" s="110">
        <f t="shared" si="33"/>
        <v>100</v>
      </c>
      <c r="L269" s="18"/>
    </row>
    <row r="270" spans="1:12" ht="78.75" customHeight="1">
      <c r="A270" s="20" t="s">
        <v>213</v>
      </c>
      <c r="B270" s="11" t="s">
        <v>214</v>
      </c>
      <c r="C270" s="11"/>
      <c r="D270" s="11"/>
      <c r="E270" s="187"/>
      <c r="F270" s="188"/>
      <c r="G270" s="11"/>
      <c r="H270" s="12">
        <f t="shared" si="34"/>
        <v>7500</v>
      </c>
      <c r="I270" s="12">
        <f t="shared" si="34"/>
        <v>7500</v>
      </c>
      <c r="J270" s="110">
        <f t="shared" si="33"/>
        <v>100</v>
      </c>
      <c r="L270" s="18"/>
    </row>
    <row r="271" spans="1:12" ht="30.75">
      <c r="A271" s="20" t="s">
        <v>70</v>
      </c>
      <c r="B271" s="11" t="s">
        <v>214</v>
      </c>
      <c r="C271" s="11" t="s">
        <v>59</v>
      </c>
      <c r="D271" s="13" t="s">
        <v>583</v>
      </c>
      <c r="E271" s="187"/>
      <c r="F271" s="188"/>
      <c r="G271" s="11"/>
      <c r="H271" s="12">
        <f t="shared" si="34"/>
        <v>7500</v>
      </c>
      <c r="I271" s="12">
        <f t="shared" si="34"/>
        <v>7500</v>
      </c>
      <c r="J271" s="110">
        <f t="shared" si="33"/>
        <v>100</v>
      </c>
      <c r="L271" s="18"/>
    </row>
    <row r="272" spans="1:12" ht="15">
      <c r="A272" s="20" t="s">
        <v>210</v>
      </c>
      <c r="B272" s="11" t="s">
        <v>214</v>
      </c>
      <c r="C272" s="11" t="s">
        <v>59</v>
      </c>
      <c r="D272" s="11" t="s">
        <v>163</v>
      </c>
      <c r="E272" s="187"/>
      <c r="F272" s="188"/>
      <c r="G272" s="11"/>
      <c r="H272" s="12">
        <f t="shared" si="34"/>
        <v>7500</v>
      </c>
      <c r="I272" s="12">
        <f t="shared" si="34"/>
        <v>7500</v>
      </c>
      <c r="J272" s="110">
        <f t="shared" si="33"/>
        <v>100</v>
      </c>
      <c r="L272" s="18"/>
    </row>
    <row r="273" spans="1:12" ht="46.5">
      <c r="A273" s="20" t="s">
        <v>19</v>
      </c>
      <c r="B273" s="11" t="s">
        <v>214</v>
      </c>
      <c r="C273" s="11" t="s">
        <v>59</v>
      </c>
      <c r="D273" s="11" t="s">
        <v>163</v>
      </c>
      <c r="E273" s="187" t="s">
        <v>20</v>
      </c>
      <c r="F273" s="188"/>
      <c r="G273" s="11"/>
      <c r="H273" s="12">
        <f t="shared" si="34"/>
        <v>7500</v>
      </c>
      <c r="I273" s="12">
        <f t="shared" si="34"/>
        <v>7500</v>
      </c>
      <c r="J273" s="110">
        <f t="shared" si="33"/>
        <v>100</v>
      </c>
      <c r="L273" s="18"/>
    </row>
    <row r="274" spans="1:12" ht="46.5">
      <c r="A274" s="20" t="s">
        <v>21</v>
      </c>
      <c r="B274" s="11" t="s">
        <v>214</v>
      </c>
      <c r="C274" s="11" t="s">
        <v>59</v>
      </c>
      <c r="D274" s="11" t="s">
        <v>163</v>
      </c>
      <c r="E274" s="187" t="s">
        <v>22</v>
      </c>
      <c r="F274" s="188"/>
      <c r="G274" s="11"/>
      <c r="H274" s="12">
        <f t="shared" si="34"/>
        <v>7500</v>
      </c>
      <c r="I274" s="12">
        <f t="shared" si="34"/>
        <v>7500</v>
      </c>
      <c r="J274" s="110">
        <f t="shared" si="33"/>
        <v>100</v>
      </c>
      <c r="L274" s="18"/>
    </row>
    <row r="275" spans="1:12" ht="62.25">
      <c r="A275" s="20" t="s">
        <v>23</v>
      </c>
      <c r="B275" s="11" t="s">
        <v>214</v>
      </c>
      <c r="C275" s="11" t="s">
        <v>59</v>
      </c>
      <c r="D275" s="11" t="s">
        <v>163</v>
      </c>
      <c r="E275" s="187" t="s">
        <v>22</v>
      </c>
      <c r="F275" s="188"/>
      <c r="G275" s="11" t="s">
        <v>24</v>
      </c>
      <c r="H275" s="12">
        <v>7500</v>
      </c>
      <c r="I275" s="12">
        <v>7500</v>
      </c>
      <c r="J275" s="110">
        <f t="shared" si="33"/>
        <v>100</v>
      </c>
      <c r="L275" s="18"/>
    </row>
    <row r="276" spans="1:12" ht="62.25">
      <c r="A276" s="19" t="s">
        <v>215</v>
      </c>
      <c r="B276" s="8" t="s">
        <v>216</v>
      </c>
      <c r="C276" s="8"/>
      <c r="D276" s="8"/>
      <c r="E276" s="189"/>
      <c r="F276" s="190"/>
      <c r="G276" s="8"/>
      <c r="H276" s="9">
        <f>H277</f>
        <v>2092.9</v>
      </c>
      <c r="I276" s="9">
        <f>I277</f>
        <v>2017.7</v>
      </c>
      <c r="J276" s="110">
        <f t="shared" si="33"/>
        <v>96.40689951741602</v>
      </c>
      <c r="L276" s="18"/>
    </row>
    <row r="277" spans="1:12" ht="62.25">
      <c r="A277" s="19" t="s">
        <v>217</v>
      </c>
      <c r="B277" s="8" t="s">
        <v>218</v>
      </c>
      <c r="C277" s="8"/>
      <c r="D277" s="8"/>
      <c r="E277" s="189"/>
      <c r="F277" s="190"/>
      <c r="G277" s="8"/>
      <c r="H277" s="9">
        <f>H278+H292+H304+H298</f>
        <v>2092.9</v>
      </c>
      <c r="I277" s="9">
        <f>I278+I292+I304+I298</f>
        <v>2017.7</v>
      </c>
      <c r="J277" s="110">
        <f t="shared" si="33"/>
        <v>96.40689951741602</v>
      </c>
      <c r="L277" s="18"/>
    </row>
    <row r="278" spans="1:12" ht="30.75">
      <c r="A278" s="20" t="s">
        <v>219</v>
      </c>
      <c r="B278" s="11" t="s">
        <v>220</v>
      </c>
      <c r="C278" s="11"/>
      <c r="D278" s="11"/>
      <c r="E278" s="187"/>
      <c r="F278" s="188"/>
      <c r="G278" s="11"/>
      <c r="H278" s="12">
        <f>H279</f>
        <v>762.3000000000001</v>
      </c>
      <c r="I278" s="12">
        <f>I279</f>
        <v>687.7</v>
      </c>
      <c r="J278" s="110">
        <f t="shared" si="33"/>
        <v>90.21382657746294</v>
      </c>
      <c r="L278" s="18"/>
    </row>
    <row r="279" spans="1:12" ht="15">
      <c r="A279" s="20" t="s">
        <v>136</v>
      </c>
      <c r="B279" s="11" t="s">
        <v>220</v>
      </c>
      <c r="C279" s="11" t="s">
        <v>137</v>
      </c>
      <c r="D279" s="13" t="s">
        <v>583</v>
      </c>
      <c r="E279" s="187"/>
      <c r="F279" s="188"/>
      <c r="G279" s="11"/>
      <c r="H279" s="12">
        <f>H280+H284+H288</f>
        <v>762.3000000000001</v>
      </c>
      <c r="I279" s="12">
        <f>I280+I284+I288</f>
        <v>687.7</v>
      </c>
      <c r="J279" s="110">
        <f t="shared" si="33"/>
        <v>90.21382657746294</v>
      </c>
      <c r="L279" s="18"/>
    </row>
    <row r="280" spans="1:12" ht="15">
      <c r="A280" s="20" t="s">
        <v>161</v>
      </c>
      <c r="B280" s="11" t="s">
        <v>220</v>
      </c>
      <c r="C280" s="11" t="s">
        <v>137</v>
      </c>
      <c r="D280" s="11" t="s">
        <v>32</v>
      </c>
      <c r="E280" s="187"/>
      <c r="F280" s="188"/>
      <c r="G280" s="11"/>
      <c r="H280" s="12">
        <f aca="true" t="shared" si="35" ref="H280:I282">H281</f>
        <v>186.1</v>
      </c>
      <c r="I280" s="12">
        <f t="shared" si="35"/>
        <v>172.9</v>
      </c>
      <c r="J280" s="110">
        <f t="shared" si="33"/>
        <v>92.90703922622247</v>
      </c>
      <c r="L280" s="18"/>
    </row>
    <row r="281" spans="1:12" ht="46.5">
      <c r="A281" s="20" t="s">
        <v>33</v>
      </c>
      <c r="B281" s="11" t="s">
        <v>220</v>
      </c>
      <c r="C281" s="11" t="s">
        <v>137</v>
      </c>
      <c r="D281" s="11" t="s">
        <v>32</v>
      </c>
      <c r="E281" s="187" t="s">
        <v>34</v>
      </c>
      <c r="F281" s="188"/>
      <c r="G281" s="11"/>
      <c r="H281" s="12">
        <f t="shared" si="35"/>
        <v>186.1</v>
      </c>
      <c r="I281" s="12">
        <f t="shared" si="35"/>
        <v>172.9</v>
      </c>
      <c r="J281" s="110">
        <f t="shared" si="33"/>
        <v>92.90703922622247</v>
      </c>
      <c r="L281" s="18"/>
    </row>
    <row r="282" spans="1:12" ht="15">
      <c r="A282" s="20" t="s">
        <v>35</v>
      </c>
      <c r="B282" s="11" t="s">
        <v>220</v>
      </c>
      <c r="C282" s="11" t="s">
        <v>137</v>
      </c>
      <c r="D282" s="11" t="s">
        <v>32</v>
      </c>
      <c r="E282" s="187" t="s">
        <v>36</v>
      </c>
      <c r="F282" s="188"/>
      <c r="G282" s="11"/>
      <c r="H282" s="12">
        <f t="shared" si="35"/>
        <v>186.1</v>
      </c>
      <c r="I282" s="12">
        <f t="shared" si="35"/>
        <v>172.9</v>
      </c>
      <c r="J282" s="110">
        <f t="shared" si="33"/>
        <v>92.90703922622247</v>
      </c>
      <c r="L282" s="18"/>
    </row>
    <row r="283" spans="1:12" ht="46.5">
      <c r="A283" s="20" t="s">
        <v>139</v>
      </c>
      <c r="B283" s="11" t="s">
        <v>220</v>
      </c>
      <c r="C283" s="11" t="s">
        <v>137</v>
      </c>
      <c r="D283" s="11" t="s">
        <v>32</v>
      </c>
      <c r="E283" s="187" t="s">
        <v>36</v>
      </c>
      <c r="F283" s="188"/>
      <c r="G283" s="11" t="s">
        <v>140</v>
      </c>
      <c r="H283" s="12">
        <v>186.1</v>
      </c>
      <c r="I283" s="12">
        <v>172.9</v>
      </c>
      <c r="J283" s="110">
        <f t="shared" si="33"/>
        <v>92.90703922622247</v>
      </c>
      <c r="L283" s="18"/>
    </row>
    <row r="284" spans="1:12" ht="15">
      <c r="A284" s="20" t="s">
        <v>138</v>
      </c>
      <c r="B284" s="11" t="s">
        <v>220</v>
      </c>
      <c r="C284" s="11" t="s">
        <v>137</v>
      </c>
      <c r="D284" s="11" t="s">
        <v>123</v>
      </c>
      <c r="E284" s="187"/>
      <c r="F284" s="188"/>
      <c r="G284" s="11"/>
      <c r="H284" s="12">
        <f aca="true" t="shared" si="36" ref="H284:I286">H285</f>
        <v>383.1</v>
      </c>
      <c r="I284" s="12">
        <f t="shared" si="36"/>
        <v>340.1</v>
      </c>
      <c r="J284" s="110">
        <f t="shared" si="33"/>
        <v>88.77577655964501</v>
      </c>
      <c r="L284" s="18"/>
    </row>
    <row r="285" spans="1:12" ht="46.5">
      <c r="A285" s="20" t="s">
        <v>33</v>
      </c>
      <c r="B285" s="11" t="s">
        <v>220</v>
      </c>
      <c r="C285" s="11" t="s">
        <v>137</v>
      </c>
      <c r="D285" s="11" t="s">
        <v>123</v>
      </c>
      <c r="E285" s="187" t="s">
        <v>34</v>
      </c>
      <c r="F285" s="188"/>
      <c r="G285" s="11"/>
      <c r="H285" s="12">
        <f t="shared" si="36"/>
        <v>383.1</v>
      </c>
      <c r="I285" s="12">
        <f t="shared" si="36"/>
        <v>340.1</v>
      </c>
      <c r="J285" s="110">
        <f t="shared" si="33"/>
        <v>88.77577655964501</v>
      </c>
      <c r="L285" s="18"/>
    </row>
    <row r="286" spans="1:12" ht="15">
      <c r="A286" s="20" t="s">
        <v>35</v>
      </c>
      <c r="B286" s="11" t="s">
        <v>220</v>
      </c>
      <c r="C286" s="11" t="s">
        <v>137</v>
      </c>
      <c r="D286" s="11" t="s">
        <v>123</v>
      </c>
      <c r="E286" s="187" t="s">
        <v>36</v>
      </c>
      <c r="F286" s="188"/>
      <c r="G286" s="11"/>
      <c r="H286" s="12">
        <f t="shared" si="36"/>
        <v>383.1</v>
      </c>
      <c r="I286" s="12">
        <f t="shared" si="36"/>
        <v>340.1</v>
      </c>
      <c r="J286" s="110">
        <f t="shared" si="33"/>
        <v>88.77577655964501</v>
      </c>
      <c r="L286" s="18"/>
    </row>
    <row r="287" spans="1:12" ht="46.5">
      <c r="A287" s="20" t="s">
        <v>139</v>
      </c>
      <c r="B287" s="11" t="s">
        <v>220</v>
      </c>
      <c r="C287" s="11" t="s">
        <v>137</v>
      </c>
      <c r="D287" s="11" t="s">
        <v>123</v>
      </c>
      <c r="E287" s="187" t="s">
        <v>36</v>
      </c>
      <c r="F287" s="188"/>
      <c r="G287" s="11" t="s">
        <v>140</v>
      </c>
      <c r="H287" s="12">
        <v>383.1</v>
      </c>
      <c r="I287" s="12">
        <v>340.1</v>
      </c>
      <c r="J287" s="110">
        <f t="shared" si="33"/>
        <v>88.77577655964501</v>
      </c>
      <c r="L287" s="18"/>
    </row>
    <row r="288" spans="1:12" ht="15">
      <c r="A288" s="20" t="s">
        <v>162</v>
      </c>
      <c r="B288" s="11" t="s">
        <v>220</v>
      </c>
      <c r="C288" s="11" t="s">
        <v>137</v>
      </c>
      <c r="D288" s="11" t="s">
        <v>163</v>
      </c>
      <c r="E288" s="187"/>
      <c r="F288" s="188"/>
      <c r="G288" s="11"/>
      <c r="H288" s="12">
        <f aca="true" t="shared" si="37" ref="H288:I290">H289</f>
        <v>193.1</v>
      </c>
      <c r="I288" s="12">
        <f t="shared" si="37"/>
        <v>174.7</v>
      </c>
      <c r="J288" s="110">
        <f t="shared" si="33"/>
        <v>90.47125841532883</v>
      </c>
      <c r="L288" s="18"/>
    </row>
    <row r="289" spans="1:12" ht="46.5">
      <c r="A289" s="20" t="s">
        <v>33</v>
      </c>
      <c r="B289" s="11" t="s">
        <v>220</v>
      </c>
      <c r="C289" s="11" t="s">
        <v>137</v>
      </c>
      <c r="D289" s="11" t="s">
        <v>163</v>
      </c>
      <c r="E289" s="187" t="s">
        <v>34</v>
      </c>
      <c r="F289" s="188"/>
      <c r="G289" s="11"/>
      <c r="H289" s="12">
        <f t="shared" si="37"/>
        <v>193.1</v>
      </c>
      <c r="I289" s="12">
        <f t="shared" si="37"/>
        <v>174.7</v>
      </c>
      <c r="J289" s="110">
        <f t="shared" si="33"/>
        <v>90.47125841532883</v>
      </c>
      <c r="L289" s="18"/>
    </row>
    <row r="290" spans="1:12" ht="15">
      <c r="A290" s="20" t="s">
        <v>35</v>
      </c>
      <c r="B290" s="11" t="s">
        <v>220</v>
      </c>
      <c r="C290" s="11" t="s">
        <v>137</v>
      </c>
      <c r="D290" s="11" t="s">
        <v>163</v>
      </c>
      <c r="E290" s="187" t="s">
        <v>36</v>
      </c>
      <c r="F290" s="188"/>
      <c r="G290" s="11"/>
      <c r="H290" s="12">
        <f t="shared" si="37"/>
        <v>193.1</v>
      </c>
      <c r="I290" s="12">
        <f t="shared" si="37"/>
        <v>174.7</v>
      </c>
      <c r="J290" s="110">
        <f t="shared" si="33"/>
        <v>90.47125841532883</v>
      </c>
      <c r="L290" s="18"/>
    </row>
    <row r="291" spans="1:12" ht="46.5">
      <c r="A291" s="20" t="s">
        <v>139</v>
      </c>
      <c r="B291" s="11" t="s">
        <v>220</v>
      </c>
      <c r="C291" s="11" t="s">
        <v>137</v>
      </c>
      <c r="D291" s="11" t="s">
        <v>163</v>
      </c>
      <c r="E291" s="187" t="s">
        <v>36</v>
      </c>
      <c r="F291" s="188"/>
      <c r="G291" s="11" t="s">
        <v>140</v>
      </c>
      <c r="H291" s="12">
        <v>193.1</v>
      </c>
      <c r="I291" s="12">
        <v>174.7</v>
      </c>
      <c r="J291" s="110">
        <f t="shared" si="33"/>
        <v>90.47125841532883</v>
      </c>
      <c r="L291" s="18"/>
    </row>
    <row r="292" spans="1:12" ht="15">
      <c r="A292" s="20" t="s">
        <v>221</v>
      </c>
      <c r="B292" s="11" t="s">
        <v>222</v>
      </c>
      <c r="C292" s="11"/>
      <c r="D292" s="11"/>
      <c r="E292" s="187"/>
      <c r="F292" s="188"/>
      <c r="G292" s="11"/>
      <c r="H292" s="12">
        <f aca="true" t="shared" si="38" ref="H292:I296">H293</f>
        <v>300</v>
      </c>
      <c r="I292" s="12">
        <f t="shared" si="38"/>
        <v>300</v>
      </c>
      <c r="J292" s="110">
        <f t="shared" si="33"/>
        <v>100</v>
      </c>
      <c r="L292" s="18"/>
    </row>
    <row r="293" spans="1:12" ht="15">
      <c r="A293" s="20" t="s">
        <v>136</v>
      </c>
      <c r="B293" s="11" t="s">
        <v>222</v>
      </c>
      <c r="C293" s="11" t="s">
        <v>137</v>
      </c>
      <c r="D293" s="13" t="s">
        <v>583</v>
      </c>
      <c r="E293" s="187"/>
      <c r="F293" s="188"/>
      <c r="G293" s="11"/>
      <c r="H293" s="12">
        <f t="shared" si="38"/>
        <v>300</v>
      </c>
      <c r="I293" s="12">
        <f t="shared" si="38"/>
        <v>300</v>
      </c>
      <c r="J293" s="110">
        <f t="shared" si="33"/>
        <v>100</v>
      </c>
      <c r="L293" s="18"/>
    </row>
    <row r="294" spans="1:12" ht="15">
      <c r="A294" s="20" t="s">
        <v>138</v>
      </c>
      <c r="B294" s="11" t="s">
        <v>222</v>
      </c>
      <c r="C294" s="11" t="s">
        <v>137</v>
      </c>
      <c r="D294" s="11" t="s">
        <v>123</v>
      </c>
      <c r="E294" s="187"/>
      <c r="F294" s="188"/>
      <c r="G294" s="11"/>
      <c r="H294" s="12">
        <f t="shared" si="38"/>
        <v>300</v>
      </c>
      <c r="I294" s="12">
        <f t="shared" si="38"/>
        <v>300</v>
      </c>
      <c r="J294" s="110">
        <f t="shared" si="33"/>
        <v>100</v>
      </c>
      <c r="L294" s="18"/>
    </row>
    <row r="295" spans="1:12" ht="46.5">
      <c r="A295" s="20" t="s">
        <v>33</v>
      </c>
      <c r="B295" s="11" t="s">
        <v>222</v>
      </c>
      <c r="C295" s="11" t="s">
        <v>137</v>
      </c>
      <c r="D295" s="11" t="s">
        <v>123</v>
      </c>
      <c r="E295" s="187" t="s">
        <v>34</v>
      </c>
      <c r="F295" s="188"/>
      <c r="G295" s="11"/>
      <c r="H295" s="12">
        <f t="shared" si="38"/>
        <v>300</v>
      </c>
      <c r="I295" s="12">
        <f t="shared" si="38"/>
        <v>300</v>
      </c>
      <c r="J295" s="110">
        <f t="shared" si="33"/>
        <v>100</v>
      </c>
      <c r="L295" s="18"/>
    </row>
    <row r="296" spans="1:12" ht="15">
      <c r="A296" s="20" t="s">
        <v>35</v>
      </c>
      <c r="B296" s="11" t="s">
        <v>222</v>
      </c>
      <c r="C296" s="11" t="s">
        <v>137</v>
      </c>
      <c r="D296" s="11" t="s">
        <v>123</v>
      </c>
      <c r="E296" s="187" t="s">
        <v>36</v>
      </c>
      <c r="F296" s="188"/>
      <c r="G296" s="11"/>
      <c r="H296" s="12">
        <f t="shared" si="38"/>
        <v>300</v>
      </c>
      <c r="I296" s="12">
        <f t="shared" si="38"/>
        <v>300</v>
      </c>
      <c r="J296" s="110">
        <f t="shared" si="33"/>
        <v>100</v>
      </c>
      <c r="L296" s="18"/>
    </row>
    <row r="297" spans="1:12" ht="46.5">
      <c r="A297" s="20" t="s">
        <v>139</v>
      </c>
      <c r="B297" s="11" t="s">
        <v>222</v>
      </c>
      <c r="C297" s="11" t="s">
        <v>137</v>
      </c>
      <c r="D297" s="11" t="s">
        <v>123</v>
      </c>
      <c r="E297" s="187" t="s">
        <v>36</v>
      </c>
      <c r="F297" s="188"/>
      <c r="G297" s="11" t="s">
        <v>140</v>
      </c>
      <c r="H297" s="12">
        <v>300</v>
      </c>
      <c r="I297" s="12">
        <v>300</v>
      </c>
      <c r="J297" s="110">
        <f t="shared" si="33"/>
        <v>100</v>
      </c>
      <c r="L297" s="18"/>
    </row>
    <row r="298" spans="1:12" ht="15">
      <c r="A298" s="20" t="s">
        <v>200</v>
      </c>
      <c r="B298" s="11" t="s">
        <v>223</v>
      </c>
      <c r="C298" s="11"/>
      <c r="D298" s="11"/>
      <c r="E298" s="187"/>
      <c r="F298" s="188"/>
      <c r="G298" s="11"/>
      <c r="H298" s="12">
        <f aca="true" t="shared" si="39" ref="H298:I302">H299</f>
        <v>570</v>
      </c>
      <c r="I298" s="12">
        <f t="shared" si="39"/>
        <v>570</v>
      </c>
      <c r="J298" s="110">
        <f t="shared" si="33"/>
        <v>100</v>
      </c>
      <c r="L298" s="18"/>
    </row>
    <row r="299" spans="1:12" ht="15">
      <c r="A299" s="20" t="s">
        <v>136</v>
      </c>
      <c r="B299" s="11" t="s">
        <v>223</v>
      </c>
      <c r="C299" s="11" t="s">
        <v>137</v>
      </c>
      <c r="D299" s="13" t="s">
        <v>583</v>
      </c>
      <c r="E299" s="187"/>
      <c r="F299" s="188"/>
      <c r="G299" s="11"/>
      <c r="H299" s="12">
        <f t="shared" si="39"/>
        <v>570</v>
      </c>
      <c r="I299" s="12">
        <f t="shared" si="39"/>
        <v>570</v>
      </c>
      <c r="J299" s="110">
        <f t="shared" si="33"/>
        <v>100</v>
      </c>
      <c r="L299" s="18"/>
    </row>
    <row r="300" spans="1:12" ht="15">
      <c r="A300" s="20" t="s">
        <v>161</v>
      </c>
      <c r="B300" s="11" t="s">
        <v>223</v>
      </c>
      <c r="C300" s="11" t="s">
        <v>137</v>
      </c>
      <c r="D300" s="11" t="s">
        <v>32</v>
      </c>
      <c r="E300" s="187"/>
      <c r="F300" s="188"/>
      <c r="G300" s="11"/>
      <c r="H300" s="12">
        <f t="shared" si="39"/>
        <v>570</v>
      </c>
      <c r="I300" s="12">
        <f t="shared" si="39"/>
        <v>570</v>
      </c>
      <c r="J300" s="110">
        <f t="shared" si="33"/>
        <v>100</v>
      </c>
      <c r="L300" s="18"/>
    </row>
    <row r="301" spans="1:12" ht="46.5">
      <c r="A301" s="20" t="s">
        <v>33</v>
      </c>
      <c r="B301" s="11" t="s">
        <v>223</v>
      </c>
      <c r="C301" s="11" t="s">
        <v>137</v>
      </c>
      <c r="D301" s="11" t="s">
        <v>32</v>
      </c>
      <c r="E301" s="187" t="s">
        <v>34</v>
      </c>
      <c r="F301" s="188"/>
      <c r="G301" s="11"/>
      <c r="H301" s="12">
        <f t="shared" si="39"/>
        <v>570</v>
      </c>
      <c r="I301" s="12">
        <f t="shared" si="39"/>
        <v>570</v>
      </c>
      <c r="J301" s="110">
        <f t="shared" si="33"/>
        <v>100</v>
      </c>
      <c r="L301" s="18"/>
    </row>
    <row r="302" spans="1:12" ht="15">
      <c r="A302" s="20" t="s">
        <v>35</v>
      </c>
      <c r="B302" s="11" t="s">
        <v>223</v>
      </c>
      <c r="C302" s="11" t="s">
        <v>137</v>
      </c>
      <c r="D302" s="11" t="s">
        <v>32</v>
      </c>
      <c r="E302" s="187" t="s">
        <v>36</v>
      </c>
      <c r="F302" s="188"/>
      <c r="G302" s="11"/>
      <c r="H302" s="12">
        <f t="shared" si="39"/>
        <v>570</v>
      </c>
      <c r="I302" s="12">
        <f t="shared" si="39"/>
        <v>570</v>
      </c>
      <c r="J302" s="110">
        <f t="shared" si="33"/>
        <v>100</v>
      </c>
      <c r="L302" s="18"/>
    </row>
    <row r="303" spans="1:12" ht="46.5">
      <c r="A303" s="20" t="s">
        <v>139</v>
      </c>
      <c r="B303" s="11" t="s">
        <v>223</v>
      </c>
      <c r="C303" s="11" t="s">
        <v>137</v>
      </c>
      <c r="D303" s="11" t="s">
        <v>32</v>
      </c>
      <c r="E303" s="187" t="s">
        <v>36</v>
      </c>
      <c r="F303" s="188"/>
      <c r="G303" s="11" t="s">
        <v>140</v>
      </c>
      <c r="H303" s="12">
        <v>570</v>
      </c>
      <c r="I303" s="12">
        <v>570</v>
      </c>
      <c r="J303" s="110">
        <f t="shared" si="33"/>
        <v>100</v>
      </c>
      <c r="L303" s="18"/>
    </row>
    <row r="304" spans="1:12" ht="15">
      <c r="A304" s="20" t="s">
        <v>224</v>
      </c>
      <c r="B304" s="11" t="s">
        <v>225</v>
      </c>
      <c r="C304" s="11"/>
      <c r="D304" s="11"/>
      <c r="E304" s="187"/>
      <c r="F304" s="188"/>
      <c r="G304" s="11"/>
      <c r="H304" s="12">
        <f aca="true" t="shared" si="40" ref="H304:I308">H305</f>
        <v>460.6</v>
      </c>
      <c r="I304" s="12">
        <f t="shared" si="40"/>
        <v>460</v>
      </c>
      <c r="J304" s="110">
        <f t="shared" si="33"/>
        <v>99.86973512809378</v>
      </c>
      <c r="L304" s="18"/>
    </row>
    <row r="305" spans="1:12" ht="15">
      <c r="A305" s="20" t="s">
        <v>136</v>
      </c>
      <c r="B305" s="11" t="s">
        <v>225</v>
      </c>
      <c r="C305" s="11" t="s">
        <v>137</v>
      </c>
      <c r="D305" s="13" t="s">
        <v>583</v>
      </c>
      <c r="E305" s="187"/>
      <c r="F305" s="188"/>
      <c r="G305" s="11"/>
      <c r="H305" s="12">
        <f t="shared" si="40"/>
        <v>460.6</v>
      </c>
      <c r="I305" s="12">
        <f t="shared" si="40"/>
        <v>460</v>
      </c>
      <c r="J305" s="110">
        <f t="shared" si="33"/>
        <v>99.86973512809378</v>
      </c>
      <c r="L305" s="18"/>
    </row>
    <row r="306" spans="1:12" ht="15">
      <c r="A306" s="20" t="s">
        <v>161</v>
      </c>
      <c r="B306" s="11" t="s">
        <v>225</v>
      </c>
      <c r="C306" s="11" t="s">
        <v>137</v>
      </c>
      <c r="D306" s="11" t="s">
        <v>32</v>
      </c>
      <c r="E306" s="187"/>
      <c r="F306" s="188"/>
      <c r="G306" s="11"/>
      <c r="H306" s="12">
        <f t="shared" si="40"/>
        <v>460.6</v>
      </c>
      <c r="I306" s="12">
        <f t="shared" si="40"/>
        <v>460</v>
      </c>
      <c r="J306" s="110">
        <f t="shared" si="33"/>
        <v>99.86973512809378</v>
      </c>
      <c r="L306" s="18"/>
    </row>
    <row r="307" spans="1:12" ht="46.5">
      <c r="A307" s="20" t="s">
        <v>33</v>
      </c>
      <c r="B307" s="11" t="s">
        <v>225</v>
      </c>
      <c r="C307" s="11" t="s">
        <v>137</v>
      </c>
      <c r="D307" s="11" t="s">
        <v>32</v>
      </c>
      <c r="E307" s="187" t="s">
        <v>34</v>
      </c>
      <c r="F307" s="188"/>
      <c r="G307" s="11"/>
      <c r="H307" s="12">
        <f t="shared" si="40"/>
        <v>460.6</v>
      </c>
      <c r="I307" s="12">
        <f t="shared" si="40"/>
        <v>460</v>
      </c>
      <c r="J307" s="110">
        <f t="shared" si="33"/>
        <v>99.86973512809378</v>
      </c>
      <c r="L307" s="18"/>
    </row>
    <row r="308" spans="1:12" ht="15">
      <c r="A308" s="20" t="s">
        <v>35</v>
      </c>
      <c r="B308" s="11" t="s">
        <v>225</v>
      </c>
      <c r="C308" s="11" t="s">
        <v>137</v>
      </c>
      <c r="D308" s="11" t="s">
        <v>32</v>
      </c>
      <c r="E308" s="187" t="s">
        <v>36</v>
      </c>
      <c r="F308" s="188"/>
      <c r="G308" s="11"/>
      <c r="H308" s="12">
        <f t="shared" si="40"/>
        <v>460.6</v>
      </c>
      <c r="I308" s="12">
        <f t="shared" si="40"/>
        <v>460</v>
      </c>
      <c r="J308" s="110">
        <f t="shared" si="33"/>
        <v>99.86973512809378</v>
      </c>
      <c r="L308" s="18"/>
    </row>
    <row r="309" spans="1:12" ht="46.5">
      <c r="A309" s="20" t="s">
        <v>139</v>
      </c>
      <c r="B309" s="11" t="s">
        <v>225</v>
      </c>
      <c r="C309" s="11" t="s">
        <v>137</v>
      </c>
      <c r="D309" s="11" t="s">
        <v>32</v>
      </c>
      <c r="E309" s="187" t="s">
        <v>36</v>
      </c>
      <c r="F309" s="188"/>
      <c r="G309" s="11" t="s">
        <v>140</v>
      </c>
      <c r="H309" s="12">
        <v>460.6</v>
      </c>
      <c r="I309" s="12">
        <v>460</v>
      </c>
      <c r="J309" s="110">
        <f t="shared" si="33"/>
        <v>99.86973512809378</v>
      </c>
      <c r="L309" s="18"/>
    </row>
    <row r="310" spans="1:12" ht="46.5">
      <c r="A310" s="19" t="s">
        <v>226</v>
      </c>
      <c r="B310" s="8" t="s">
        <v>227</v>
      </c>
      <c r="C310" s="8"/>
      <c r="D310" s="8"/>
      <c r="E310" s="189"/>
      <c r="F310" s="190"/>
      <c r="G310" s="8"/>
      <c r="H310" s="9">
        <f>H311</f>
        <v>612.9</v>
      </c>
      <c r="I310" s="9">
        <f>I311</f>
        <v>612.9</v>
      </c>
      <c r="J310" s="110">
        <f t="shared" si="33"/>
        <v>100</v>
      </c>
      <c r="L310" s="18"/>
    </row>
    <row r="311" spans="1:12" ht="48.75" customHeight="1">
      <c r="A311" s="19" t="s">
        <v>228</v>
      </c>
      <c r="B311" s="8" t="s">
        <v>229</v>
      </c>
      <c r="C311" s="8"/>
      <c r="D311" s="8"/>
      <c r="E311" s="189"/>
      <c r="F311" s="190"/>
      <c r="G311" s="8"/>
      <c r="H311" s="9">
        <f>H312+H321</f>
        <v>612.9</v>
      </c>
      <c r="I311" s="9">
        <f>I312+I321</f>
        <v>612.9</v>
      </c>
      <c r="J311" s="110">
        <f t="shared" si="33"/>
        <v>100</v>
      </c>
      <c r="L311" s="18"/>
    </row>
    <row r="312" spans="1:12" ht="30.75">
      <c r="A312" s="20" t="s">
        <v>230</v>
      </c>
      <c r="B312" s="11" t="s">
        <v>231</v>
      </c>
      <c r="C312" s="11"/>
      <c r="D312" s="11"/>
      <c r="E312" s="187"/>
      <c r="F312" s="188"/>
      <c r="G312" s="11"/>
      <c r="H312" s="12">
        <f>H313</f>
        <v>412.9</v>
      </c>
      <c r="I312" s="12">
        <f>I313</f>
        <v>412.9</v>
      </c>
      <c r="J312" s="110">
        <f t="shared" si="33"/>
        <v>100</v>
      </c>
      <c r="L312" s="18"/>
    </row>
    <row r="313" spans="1:12" ht="15">
      <c r="A313" s="20" t="s">
        <v>136</v>
      </c>
      <c r="B313" s="11" t="s">
        <v>231</v>
      </c>
      <c r="C313" s="11" t="s">
        <v>137</v>
      </c>
      <c r="D313" s="13" t="s">
        <v>583</v>
      </c>
      <c r="E313" s="187"/>
      <c r="F313" s="188"/>
      <c r="G313" s="11"/>
      <c r="H313" s="12">
        <f>H314</f>
        <v>412.9</v>
      </c>
      <c r="I313" s="12">
        <f>I314</f>
        <v>412.9</v>
      </c>
      <c r="J313" s="110">
        <f t="shared" si="33"/>
        <v>100</v>
      </c>
      <c r="L313" s="18"/>
    </row>
    <row r="314" spans="1:12" ht="15">
      <c r="A314" s="20" t="s">
        <v>232</v>
      </c>
      <c r="B314" s="11" t="s">
        <v>231</v>
      </c>
      <c r="C314" s="11" t="s">
        <v>137</v>
      </c>
      <c r="D314" s="11" t="s">
        <v>137</v>
      </c>
      <c r="E314" s="187"/>
      <c r="F314" s="188"/>
      <c r="G314" s="11"/>
      <c r="H314" s="12">
        <f>H315+H318</f>
        <v>412.9</v>
      </c>
      <c r="I314" s="12">
        <f>I315+I318</f>
        <v>412.9</v>
      </c>
      <c r="J314" s="110">
        <f t="shared" si="33"/>
        <v>100</v>
      </c>
      <c r="L314" s="18"/>
    </row>
    <row r="315" spans="1:12" ht="46.5">
      <c r="A315" s="20" t="s">
        <v>19</v>
      </c>
      <c r="B315" s="11" t="s">
        <v>231</v>
      </c>
      <c r="C315" s="11" t="s">
        <v>137</v>
      </c>
      <c r="D315" s="11" t="s">
        <v>137</v>
      </c>
      <c r="E315" s="187" t="s">
        <v>20</v>
      </c>
      <c r="F315" s="188"/>
      <c r="G315" s="11"/>
      <c r="H315" s="12">
        <f>H316</f>
        <v>300</v>
      </c>
      <c r="I315" s="12">
        <f>I316</f>
        <v>300</v>
      </c>
      <c r="J315" s="110">
        <f t="shared" si="33"/>
        <v>100</v>
      </c>
      <c r="L315" s="18"/>
    </row>
    <row r="316" spans="1:12" ht="46.5">
      <c r="A316" s="20" t="s">
        <v>21</v>
      </c>
      <c r="B316" s="11" t="s">
        <v>231</v>
      </c>
      <c r="C316" s="11" t="s">
        <v>137</v>
      </c>
      <c r="D316" s="11" t="s">
        <v>137</v>
      </c>
      <c r="E316" s="187" t="s">
        <v>22</v>
      </c>
      <c r="F316" s="188"/>
      <c r="G316" s="11"/>
      <c r="H316" s="12">
        <f>H317</f>
        <v>300</v>
      </c>
      <c r="I316" s="12">
        <f>I317</f>
        <v>300</v>
      </c>
      <c r="J316" s="110">
        <f t="shared" si="33"/>
        <v>100</v>
      </c>
      <c r="L316" s="18"/>
    </row>
    <row r="317" spans="1:12" ht="62.25">
      <c r="A317" s="20" t="s">
        <v>37</v>
      </c>
      <c r="B317" s="11" t="s">
        <v>231</v>
      </c>
      <c r="C317" s="11" t="s">
        <v>137</v>
      </c>
      <c r="D317" s="11" t="s">
        <v>137</v>
      </c>
      <c r="E317" s="187" t="s">
        <v>22</v>
      </c>
      <c r="F317" s="188"/>
      <c r="G317" s="11" t="s">
        <v>38</v>
      </c>
      <c r="H317" s="12">
        <v>300</v>
      </c>
      <c r="I317" s="12">
        <v>300</v>
      </c>
      <c r="J317" s="110">
        <f t="shared" si="33"/>
        <v>100</v>
      </c>
      <c r="L317" s="18"/>
    </row>
    <row r="318" spans="1:12" ht="46.5">
      <c r="A318" s="20" t="s">
        <v>33</v>
      </c>
      <c r="B318" s="11" t="s">
        <v>231</v>
      </c>
      <c r="C318" s="11" t="s">
        <v>137</v>
      </c>
      <c r="D318" s="11" t="s">
        <v>137</v>
      </c>
      <c r="E318" s="187" t="s">
        <v>34</v>
      </c>
      <c r="F318" s="188"/>
      <c r="G318" s="11"/>
      <c r="H318" s="12">
        <f>H319</f>
        <v>112.9</v>
      </c>
      <c r="I318" s="12">
        <f>I319</f>
        <v>112.9</v>
      </c>
      <c r="J318" s="110">
        <f t="shared" si="33"/>
        <v>100</v>
      </c>
      <c r="L318" s="18"/>
    </row>
    <row r="319" spans="1:12" ht="15">
      <c r="A319" s="20" t="s">
        <v>35</v>
      </c>
      <c r="B319" s="11" t="s">
        <v>231</v>
      </c>
      <c r="C319" s="11" t="s">
        <v>137</v>
      </c>
      <c r="D319" s="11" t="s">
        <v>137</v>
      </c>
      <c r="E319" s="187" t="s">
        <v>36</v>
      </c>
      <c r="F319" s="188"/>
      <c r="G319" s="11"/>
      <c r="H319" s="12">
        <f>H320</f>
        <v>112.9</v>
      </c>
      <c r="I319" s="12">
        <f>I320</f>
        <v>112.9</v>
      </c>
      <c r="J319" s="110">
        <f t="shared" si="33"/>
        <v>100</v>
      </c>
      <c r="L319" s="18"/>
    </row>
    <row r="320" spans="1:12" ht="46.5">
      <c r="A320" s="20" t="s">
        <v>139</v>
      </c>
      <c r="B320" s="11" t="s">
        <v>231</v>
      </c>
      <c r="C320" s="11" t="s">
        <v>137</v>
      </c>
      <c r="D320" s="11" t="s">
        <v>137</v>
      </c>
      <c r="E320" s="187" t="s">
        <v>36</v>
      </c>
      <c r="F320" s="188"/>
      <c r="G320" s="11" t="s">
        <v>140</v>
      </c>
      <c r="H320" s="12">
        <v>112.9</v>
      </c>
      <c r="I320" s="12">
        <v>112.9</v>
      </c>
      <c r="J320" s="110">
        <f t="shared" si="33"/>
        <v>100</v>
      </c>
      <c r="L320" s="18"/>
    </row>
    <row r="321" spans="1:12" ht="46.5">
      <c r="A321" s="20" t="s">
        <v>233</v>
      </c>
      <c r="B321" s="11" t="s">
        <v>234</v>
      </c>
      <c r="C321" s="11"/>
      <c r="D321" s="11"/>
      <c r="E321" s="187"/>
      <c r="F321" s="188"/>
      <c r="G321" s="11"/>
      <c r="H321" s="12">
        <f aca="true" t="shared" si="41" ref="H321:I325">H322</f>
        <v>200</v>
      </c>
      <c r="I321" s="12">
        <f t="shared" si="41"/>
        <v>200</v>
      </c>
      <c r="J321" s="110">
        <f t="shared" si="33"/>
        <v>100</v>
      </c>
      <c r="L321" s="18"/>
    </row>
    <row r="322" spans="1:12" ht="15">
      <c r="A322" s="20" t="s">
        <v>136</v>
      </c>
      <c r="B322" s="11" t="s">
        <v>234</v>
      </c>
      <c r="C322" s="11" t="s">
        <v>137</v>
      </c>
      <c r="D322" s="13" t="s">
        <v>583</v>
      </c>
      <c r="E322" s="187"/>
      <c r="F322" s="188"/>
      <c r="G322" s="11"/>
      <c r="H322" s="12">
        <f t="shared" si="41"/>
        <v>200</v>
      </c>
      <c r="I322" s="12">
        <f t="shared" si="41"/>
        <v>200</v>
      </c>
      <c r="J322" s="110">
        <f t="shared" si="33"/>
        <v>100</v>
      </c>
      <c r="L322" s="18"/>
    </row>
    <row r="323" spans="1:12" ht="15">
      <c r="A323" s="20" t="s">
        <v>232</v>
      </c>
      <c r="B323" s="11" t="s">
        <v>234</v>
      </c>
      <c r="C323" s="11" t="s">
        <v>137</v>
      </c>
      <c r="D323" s="11" t="s">
        <v>137</v>
      </c>
      <c r="E323" s="187"/>
      <c r="F323" s="188"/>
      <c r="G323" s="11"/>
      <c r="H323" s="12">
        <f t="shared" si="41"/>
        <v>200</v>
      </c>
      <c r="I323" s="12">
        <f t="shared" si="41"/>
        <v>200</v>
      </c>
      <c r="J323" s="110">
        <f t="shared" si="33"/>
        <v>100</v>
      </c>
      <c r="L323" s="18"/>
    </row>
    <row r="324" spans="1:12" ht="46.5">
      <c r="A324" s="20" t="s">
        <v>19</v>
      </c>
      <c r="B324" s="11" t="s">
        <v>234</v>
      </c>
      <c r="C324" s="11" t="s">
        <v>137</v>
      </c>
      <c r="D324" s="11" t="s">
        <v>137</v>
      </c>
      <c r="E324" s="187" t="s">
        <v>20</v>
      </c>
      <c r="F324" s="188"/>
      <c r="G324" s="11"/>
      <c r="H324" s="12">
        <f t="shared" si="41"/>
        <v>200</v>
      </c>
      <c r="I324" s="12">
        <f t="shared" si="41"/>
        <v>200</v>
      </c>
      <c r="J324" s="110">
        <f t="shared" si="33"/>
        <v>100</v>
      </c>
      <c r="L324" s="18"/>
    </row>
    <row r="325" spans="1:12" ht="46.5">
      <c r="A325" s="20" t="s">
        <v>21</v>
      </c>
      <c r="B325" s="11" t="s">
        <v>234</v>
      </c>
      <c r="C325" s="11" t="s">
        <v>137</v>
      </c>
      <c r="D325" s="11" t="s">
        <v>137</v>
      </c>
      <c r="E325" s="187" t="s">
        <v>22</v>
      </c>
      <c r="F325" s="188"/>
      <c r="G325" s="11"/>
      <c r="H325" s="12">
        <f t="shared" si="41"/>
        <v>200</v>
      </c>
      <c r="I325" s="12">
        <f t="shared" si="41"/>
        <v>200</v>
      </c>
      <c r="J325" s="110">
        <f t="shared" si="33"/>
        <v>100</v>
      </c>
      <c r="L325" s="18"/>
    </row>
    <row r="326" spans="1:12" ht="62.25">
      <c r="A326" s="20" t="s">
        <v>37</v>
      </c>
      <c r="B326" s="11" t="s">
        <v>234</v>
      </c>
      <c r="C326" s="11" t="s">
        <v>137</v>
      </c>
      <c r="D326" s="11" t="s">
        <v>137</v>
      </c>
      <c r="E326" s="187" t="s">
        <v>22</v>
      </c>
      <c r="F326" s="188"/>
      <c r="G326" s="11" t="s">
        <v>38</v>
      </c>
      <c r="H326" s="12">
        <v>200</v>
      </c>
      <c r="I326" s="12">
        <v>200</v>
      </c>
      <c r="J326" s="110">
        <f t="shared" si="33"/>
        <v>100</v>
      </c>
      <c r="L326" s="18"/>
    </row>
    <row r="327" spans="1:12" ht="46.5">
      <c r="A327" s="19" t="s">
        <v>235</v>
      </c>
      <c r="B327" s="8" t="s">
        <v>236</v>
      </c>
      <c r="C327" s="8"/>
      <c r="D327" s="8"/>
      <c r="E327" s="189"/>
      <c r="F327" s="190"/>
      <c r="G327" s="8"/>
      <c r="H327" s="9">
        <f aca="true" t="shared" si="42" ref="H327:I333">H328</f>
        <v>10</v>
      </c>
      <c r="I327" s="9">
        <f t="shared" si="42"/>
        <v>0</v>
      </c>
      <c r="J327" s="110">
        <f t="shared" si="33"/>
        <v>0</v>
      </c>
      <c r="L327" s="18"/>
    </row>
    <row r="328" spans="1:12" ht="46.5">
      <c r="A328" s="19" t="s">
        <v>237</v>
      </c>
      <c r="B328" s="8" t="s">
        <v>238</v>
      </c>
      <c r="C328" s="8"/>
      <c r="D328" s="8"/>
      <c r="E328" s="189"/>
      <c r="F328" s="190"/>
      <c r="G328" s="8"/>
      <c r="H328" s="9">
        <f t="shared" si="42"/>
        <v>10</v>
      </c>
      <c r="I328" s="9">
        <f t="shared" si="42"/>
        <v>0</v>
      </c>
      <c r="J328" s="110">
        <f t="shared" si="33"/>
        <v>0</v>
      </c>
      <c r="L328" s="18"/>
    </row>
    <row r="329" spans="1:12" ht="30.75">
      <c r="A329" s="20" t="s">
        <v>239</v>
      </c>
      <c r="B329" s="11" t="s">
        <v>240</v>
      </c>
      <c r="C329" s="11"/>
      <c r="D329" s="11"/>
      <c r="E329" s="187"/>
      <c r="F329" s="188"/>
      <c r="G329" s="11"/>
      <c r="H329" s="12">
        <f t="shared" si="42"/>
        <v>10</v>
      </c>
      <c r="I329" s="12">
        <f t="shared" si="42"/>
        <v>0</v>
      </c>
      <c r="J329" s="110">
        <f t="shared" si="33"/>
        <v>0</v>
      </c>
      <c r="L329" s="18"/>
    </row>
    <row r="330" spans="1:12" ht="30.75">
      <c r="A330" s="20" t="s">
        <v>70</v>
      </c>
      <c r="B330" s="11" t="s">
        <v>240</v>
      </c>
      <c r="C330" s="11" t="s">
        <v>59</v>
      </c>
      <c r="D330" s="13" t="s">
        <v>583</v>
      </c>
      <c r="E330" s="187"/>
      <c r="F330" s="188"/>
      <c r="G330" s="11"/>
      <c r="H330" s="12">
        <f t="shared" si="42"/>
        <v>10</v>
      </c>
      <c r="I330" s="12">
        <f t="shared" si="42"/>
        <v>0</v>
      </c>
      <c r="J330" s="110">
        <f aca="true" t="shared" si="43" ref="J330:J393">I330/H330*100</f>
        <v>0</v>
      </c>
      <c r="L330" s="18"/>
    </row>
    <row r="331" spans="1:12" ht="15">
      <c r="A331" s="20" t="s">
        <v>71</v>
      </c>
      <c r="B331" s="11" t="s">
        <v>240</v>
      </c>
      <c r="C331" s="11" t="s">
        <v>59</v>
      </c>
      <c r="D331" s="11" t="s">
        <v>32</v>
      </c>
      <c r="E331" s="187"/>
      <c r="F331" s="188"/>
      <c r="G331" s="11"/>
      <c r="H331" s="12">
        <f t="shared" si="42"/>
        <v>10</v>
      </c>
      <c r="I331" s="12">
        <f t="shared" si="42"/>
        <v>0</v>
      </c>
      <c r="J331" s="110">
        <f t="shared" si="43"/>
        <v>0</v>
      </c>
      <c r="L331" s="18"/>
    </row>
    <row r="332" spans="1:12" ht="46.5">
      <c r="A332" s="20" t="s">
        <v>19</v>
      </c>
      <c r="B332" s="11" t="s">
        <v>240</v>
      </c>
      <c r="C332" s="11" t="s">
        <v>59</v>
      </c>
      <c r="D332" s="11" t="s">
        <v>32</v>
      </c>
      <c r="E332" s="187" t="s">
        <v>20</v>
      </c>
      <c r="F332" s="188"/>
      <c r="G332" s="11"/>
      <c r="H332" s="12">
        <f t="shared" si="42"/>
        <v>10</v>
      </c>
      <c r="I332" s="12">
        <f t="shared" si="42"/>
        <v>0</v>
      </c>
      <c r="J332" s="110">
        <f t="shared" si="43"/>
        <v>0</v>
      </c>
      <c r="L332" s="18"/>
    </row>
    <row r="333" spans="1:12" ht="46.5">
      <c r="A333" s="20" t="s">
        <v>21</v>
      </c>
      <c r="B333" s="11" t="s">
        <v>240</v>
      </c>
      <c r="C333" s="11" t="s">
        <v>59</v>
      </c>
      <c r="D333" s="11" t="s">
        <v>32</v>
      </c>
      <c r="E333" s="187" t="s">
        <v>22</v>
      </c>
      <c r="F333" s="188"/>
      <c r="G333" s="11"/>
      <c r="H333" s="12">
        <f t="shared" si="42"/>
        <v>10</v>
      </c>
      <c r="I333" s="12">
        <f t="shared" si="42"/>
        <v>0</v>
      </c>
      <c r="J333" s="110">
        <f t="shared" si="43"/>
        <v>0</v>
      </c>
      <c r="L333" s="18"/>
    </row>
    <row r="334" spans="1:12" ht="62.25">
      <c r="A334" s="20" t="s">
        <v>23</v>
      </c>
      <c r="B334" s="11" t="s">
        <v>240</v>
      </c>
      <c r="C334" s="11" t="s">
        <v>59</v>
      </c>
      <c r="D334" s="11" t="s">
        <v>32</v>
      </c>
      <c r="E334" s="187" t="s">
        <v>22</v>
      </c>
      <c r="F334" s="188"/>
      <c r="G334" s="11" t="s">
        <v>24</v>
      </c>
      <c r="H334" s="12">
        <v>10</v>
      </c>
      <c r="I334" s="12">
        <v>0</v>
      </c>
      <c r="J334" s="110">
        <f t="shared" si="43"/>
        <v>0</v>
      </c>
      <c r="L334" s="18"/>
    </row>
    <row r="335" spans="1:12" ht="46.5">
      <c r="A335" s="19" t="s">
        <v>241</v>
      </c>
      <c r="B335" s="8" t="s">
        <v>242</v>
      </c>
      <c r="C335" s="8"/>
      <c r="D335" s="8"/>
      <c r="E335" s="189"/>
      <c r="F335" s="190"/>
      <c r="G335" s="8"/>
      <c r="H335" s="9">
        <f>H336</f>
        <v>409.5</v>
      </c>
      <c r="I335" s="9">
        <f>I336</f>
        <v>393</v>
      </c>
      <c r="J335" s="110">
        <f t="shared" si="43"/>
        <v>95.97069597069597</v>
      </c>
      <c r="L335" s="18"/>
    </row>
    <row r="336" spans="1:12" ht="46.5">
      <c r="A336" s="19" t="s">
        <v>243</v>
      </c>
      <c r="B336" s="8" t="s">
        <v>244</v>
      </c>
      <c r="C336" s="8"/>
      <c r="D336" s="8"/>
      <c r="E336" s="189"/>
      <c r="F336" s="190"/>
      <c r="G336" s="8"/>
      <c r="H336" s="9">
        <f>H337+H343</f>
        <v>409.5</v>
      </c>
      <c r="I336" s="9">
        <f>I337+I343</f>
        <v>393</v>
      </c>
      <c r="J336" s="110">
        <f t="shared" si="43"/>
        <v>95.97069597069597</v>
      </c>
      <c r="L336" s="18"/>
    </row>
    <row r="337" spans="1:12" ht="30.75">
      <c r="A337" s="20" t="s">
        <v>245</v>
      </c>
      <c r="B337" s="11" t="s">
        <v>246</v>
      </c>
      <c r="C337" s="11"/>
      <c r="D337" s="11"/>
      <c r="E337" s="187"/>
      <c r="F337" s="188"/>
      <c r="G337" s="11"/>
      <c r="H337" s="12">
        <f aca="true" t="shared" si="44" ref="H337:I341">H338</f>
        <v>374.5</v>
      </c>
      <c r="I337" s="12">
        <f t="shared" si="44"/>
        <v>358</v>
      </c>
      <c r="J337" s="110">
        <f t="shared" si="43"/>
        <v>95.59412550066756</v>
      </c>
      <c r="L337" s="18"/>
    </row>
    <row r="338" spans="1:12" ht="15">
      <c r="A338" s="20" t="s">
        <v>136</v>
      </c>
      <c r="B338" s="11" t="s">
        <v>246</v>
      </c>
      <c r="C338" s="11" t="s">
        <v>137</v>
      </c>
      <c r="D338" s="13" t="s">
        <v>583</v>
      </c>
      <c r="E338" s="187"/>
      <c r="F338" s="188"/>
      <c r="G338" s="11"/>
      <c r="H338" s="12">
        <f t="shared" si="44"/>
        <v>374.5</v>
      </c>
      <c r="I338" s="12">
        <f t="shared" si="44"/>
        <v>358</v>
      </c>
      <c r="J338" s="110">
        <f t="shared" si="43"/>
        <v>95.59412550066756</v>
      </c>
      <c r="L338" s="18"/>
    </row>
    <row r="339" spans="1:12" ht="15">
      <c r="A339" s="20" t="s">
        <v>232</v>
      </c>
      <c r="B339" s="11" t="s">
        <v>246</v>
      </c>
      <c r="C339" s="11" t="s">
        <v>137</v>
      </c>
      <c r="D339" s="11" t="s">
        <v>137</v>
      </c>
      <c r="E339" s="187"/>
      <c r="F339" s="188"/>
      <c r="G339" s="11"/>
      <c r="H339" s="12">
        <f t="shared" si="44"/>
        <v>374.5</v>
      </c>
      <c r="I339" s="12">
        <f t="shared" si="44"/>
        <v>358</v>
      </c>
      <c r="J339" s="110">
        <f t="shared" si="43"/>
        <v>95.59412550066756</v>
      </c>
      <c r="L339" s="18"/>
    </row>
    <row r="340" spans="1:12" ht="30.75">
      <c r="A340" s="20" t="s">
        <v>154</v>
      </c>
      <c r="B340" s="11" t="s">
        <v>246</v>
      </c>
      <c r="C340" s="11" t="s">
        <v>137</v>
      </c>
      <c r="D340" s="11" t="s">
        <v>137</v>
      </c>
      <c r="E340" s="187" t="s">
        <v>155</v>
      </c>
      <c r="F340" s="188"/>
      <c r="G340" s="11"/>
      <c r="H340" s="12">
        <f t="shared" si="44"/>
        <v>374.5</v>
      </c>
      <c r="I340" s="12">
        <f t="shared" si="44"/>
        <v>358</v>
      </c>
      <c r="J340" s="110">
        <f t="shared" si="43"/>
        <v>95.59412550066756</v>
      </c>
      <c r="L340" s="18"/>
    </row>
    <row r="341" spans="1:12" ht="15">
      <c r="A341" s="20" t="s">
        <v>247</v>
      </c>
      <c r="B341" s="11" t="s">
        <v>246</v>
      </c>
      <c r="C341" s="11" t="s">
        <v>137</v>
      </c>
      <c r="D341" s="11" t="s">
        <v>137</v>
      </c>
      <c r="E341" s="187" t="s">
        <v>248</v>
      </c>
      <c r="F341" s="188"/>
      <c r="G341" s="11"/>
      <c r="H341" s="12">
        <f t="shared" si="44"/>
        <v>374.5</v>
      </c>
      <c r="I341" s="12">
        <f t="shared" si="44"/>
        <v>358</v>
      </c>
      <c r="J341" s="110">
        <f t="shared" si="43"/>
        <v>95.59412550066756</v>
      </c>
      <c r="L341" s="18"/>
    </row>
    <row r="342" spans="1:12" ht="46.5">
      <c r="A342" s="20" t="s">
        <v>139</v>
      </c>
      <c r="B342" s="11" t="s">
        <v>246</v>
      </c>
      <c r="C342" s="11" t="s">
        <v>137</v>
      </c>
      <c r="D342" s="11" t="s">
        <v>137</v>
      </c>
      <c r="E342" s="187" t="s">
        <v>248</v>
      </c>
      <c r="F342" s="188"/>
      <c r="G342" s="11" t="s">
        <v>140</v>
      </c>
      <c r="H342" s="12">
        <v>374.5</v>
      </c>
      <c r="I342" s="12">
        <v>358</v>
      </c>
      <c r="J342" s="110">
        <f t="shared" si="43"/>
        <v>95.59412550066756</v>
      </c>
      <c r="L342" s="18"/>
    </row>
    <row r="343" spans="1:12" ht="30.75">
      <c r="A343" s="20" t="s">
        <v>249</v>
      </c>
      <c r="B343" s="11" t="s">
        <v>250</v>
      </c>
      <c r="C343" s="11"/>
      <c r="D343" s="11"/>
      <c r="E343" s="187"/>
      <c r="F343" s="188"/>
      <c r="G343" s="11"/>
      <c r="H343" s="12">
        <f aca="true" t="shared" si="45" ref="H343:I347">H344</f>
        <v>35</v>
      </c>
      <c r="I343" s="12">
        <f t="shared" si="45"/>
        <v>35</v>
      </c>
      <c r="J343" s="110">
        <f t="shared" si="43"/>
        <v>100</v>
      </c>
      <c r="L343" s="18"/>
    </row>
    <row r="344" spans="1:12" ht="15">
      <c r="A344" s="20" t="s">
        <v>136</v>
      </c>
      <c r="B344" s="11" t="s">
        <v>250</v>
      </c>
      <c r="C344" s="11" t="s">
        <v>137</v>
      </c>
      <c r="D344" s="13" t="s">
        <v>583</v>
      </c>
      <c r="E344" s="187"/>
      <c r="F344" s="188"/>
      <c r="G344" s="11"/>
      <c r="H344" s="12">
        <f t="shared" si="45"/>
        <v>35</v>
      </c>
      <c r="I344" s="12">
        <f t="shared" si="45"/>
        <v>35</v>
      </c>
      <c r="J344" s="110">
        <f t="shared" si="43"/>
        <v>100</v>
      </c>
      <c r="L344" s="18"/>
    </row>
    <row r="345" spans="1:12" ht="15">
      <c r="A345" s="20" t="s">
        <v>232</v>
      </c>
      <c r="B345" s="11" t="s">
        <v>250</v>
      </c>
      <c r="C345" s="11" t="s">
        <v>137</v>
      </c>
      <c r="D345" s="11" t="s">
        <v>137</v>
      </c>
      <c r="E345" s="187"/>
      <c r="F345" s="188"/>
      <c r="G345" s="11"/>
      <c r="H345" s="12">
        <f t="shared" si="45"/>
        <v>35</v>
      </c>
      <c r="I345" s="12">
        <f t="shared" si="45"/>
        <v>35</v>
      </c>
      <c r="J345" s="110">
        <f t="shared" si="43"/>
        <v>100</v>
      </c>
      <c r="L345" s="18"/>
    </row>
    <row r="346" spans="1:12" ht="46.5">
      <c r="A346" s="20" t="s">
        <v>19</v>
      </c>
      <c r="B346" s="11" t="s">
        <v>250</v>
      </c>
      <c r="C346" s="11" t="s">
        <v>137</v>
      </c>
      <c r="D346" s="11" t="s">
        <v>137</v>
      </c>
      <c r="E346" s="187" t="s">
        <v>20</v>
      </c>
      <c r="F346" s="188"/>
      <c r="G346" s="11"/>
      <c r="H346" s="12">
        <f t="shared" si="45"/>
        <v>35</v>
      </c>
      <c r="I346" s="12">
        <f t="shared" si="45"/>
        <v>35</v>
      </c>
      <c r="J346" s="110">
        <f t="shared" si="43"/>
        <v>100</v>
      </c>
      <c r="L346" s="18"/>
    </row>
    <row r="347" spans="1:12" ht="46.5">
      <c r="A347" s="20" t="s">
        <v>21</v>
      </c>
      <c r="B347" s="11" t="s">
        <v>250</v>
      </c>
      <c r="C347" s="11" t="s">
        <v>137</v>
      </c>
      <c r="D347" s="11" t="s">
        <v>137</v>
      </c>
      <c r="E347" s="187" t="s">
        <v>22</v>
      </c>
      <c r="F347" s="188"/>
      <c r="G347" s="11"/>
      <c r="H347" s="12">
        <f t="shared" si="45"/>
        <v>35</v>
      </c>
      <c r="I347" s="12">
        <f t="shared" si="45"/>
        <v>35</v>
      </c>
      <c r="J347" s="110">
        <f t="shared" si="43"/>
        <v>100</v>
      </c>
      <c r="L347" s="18"/>
    </row>
    <row r="348" spans="1:12" ht="46.5">
      <c r="A348" s="20" t="s">
        <v>139</v>
      </c>
      <c r="B348" s="11" t="s">
        <v>250</v>
      </c>
      <c r="C348" s="11" t="s">
        <v>137</v>
      </c>
      <c r="D348" s="11" t="s">
        <v>137</v>
      </c>
      <c r="E348" s="187" t="s">
        <v>22</v>
      </c>
      <c r="F348" s="188"/>
      <c r="G348" s="11" t="s">
        <v>140</v>
      </c>
      <c r="H348" s="12">
        <v>35</v>
      </c>
      <c r="I348" s="12">
        <v>35</v>
      </c>
      <c r="J348" s="110">
        <f t="shared" si="43"/>
        <v>100</v>
      </c>
      <c r="L348" s="18"/>
    </row>
    <row r="349" spans="1:12" ht="62.25">
      <c r="A349" s="19" t="s">
        <v>253</v>
      </c>
      <c r="B349" s="8" t="s">
        <v>254</v>
      </c>
      <c r="C349" s="8"/>
      <c r="D349" s="8"/>
      <c r="E349" s="189"/>
      <c r="F349" s="190"/>
      <c r="G349" s="8"/>
      <c r="H349" s="9">
        <f>H350</f>
        <v>200</v>
      </c>
      <c r="I349" s="9">
        <f>I350</f>
        <v>0</v>
      </c>
      <c r="J349" s="110">
        <f t="shared" si="43"/>
        <v>0</v>
      </c>
      <c r="L349" s="18"/>
    </row>
    <row r="350" spans="1:12" ht="62.25">
      <c r="A350" s="19" t="s">
        <v>255</v>
      </c>
      <c r="B350" s="8" t="s">
        <v>256</v>
      </c>
      <c r="C350" s="8"/>
      <c r="D350" s="8"/>
      <c r="E350" s="189"/>
      <c r="F350" s="190"/>
      <c r="G350" s="8"/>
      <c r="H350" s="9">
        <f aca="true" t="shared" si="46" ref="H350:H355">H351</f>
        <v>200</v>
      </c>
      <c r="I350" s="9">
        <f aca="true" t="shared" si="47" ref="I350:I355">I351</f>
        <v>0</v>
      </c>
      <c r="J350" s="110">
        <f t="shared" si="43"/>
        <v>0</v>
      </c>
      <c r="L350" s="18"/>
    </row>
    <row r="351" spans="1:12" ht="30.75">
      <c r="A351" s="20" t="s">
        <v>257</v>
      </c>
      <c r="B351" s="11" t="s">
        <v>258</v>
      </c>
      <c r="C351" s="11"/>
      <c r="D351" s="11"/>
      <c r="E351" s="187"/>
      <c r="F351" s="188"/>
      <c r="G351" s="11"/>
      <c r="H351" s="12">
        <f t="shared" si="46"/>
        <v>200</v>
      </c>
      <c r="I351" s="12">
        <f t="shared" si="47"/>
        <v>0</v>
      </c>
      <c r="J351" s="110">
        <f t="shared" si="43"/>
        <v>0</v>
      </c>
      <c r="L351" s="18"/>
    </row>
    <row r="352" spans="1:12" ht="15">
      <c r="A352" s="20" t="s">
        <v>15</v>
      </c>
      <c r="B352" s="11" t="s">
        <v>258</v>
      </c>
      <c r="C352" s="11" t="s">
        <v>16</v>
      </c>
      <c r="D352" s="13" t="s">
        <v>583</v>
      </c>
      <c r="E352" s="187"/>
      <c r="F352" s="188"/>
      <c r="G352" s="11"/>
      <c r="H352" s="12">
        <f t="shared" si="46"/>
        <v>200</v>
      </c>
      <c r="I352" s="12">
        <f t="shared" si="47"/>
        <v>0</v>
      </c>
      <c r="J352" s="110">
        <f t="shared" si="43"/>
        <v>0</v>
      </c>
      <c r="L352" s="18"/>
    </row>
    <row r="353" spans="1:12" ht="30.75">
      <c r="A353" s="20" t="s">
        <v>259</v>
      </c>
      <c r="B353" s="11" t="s">
        <v>258</v>
      </c>
      <c r="C353" s="11" t="s">
        <v>16</v>
      </c>
      <c r="D353" s="11" t="s">
        <v>260</v>
      </c>
      <c r="E353" s="187"/>
      <c r="F353" s="188"/>
      <c r="G353" s="11"/>
      <c r="H353" s="12">
        <f t="shared" si="46"/>
        <v>200</v>
      </c>
      <c r="I353" s="12">
        <f t="shared" si="47"/>
        <v>0</v>
      </c>
      <c r="J353" s="110">
        <f t="shared" si="43"/>
        <v>0</v>
      </c>
      <c r="L353" s="18"/>
    </row>
    <row r="354" spans="1:12" ht="15">
      <c r="A354" s="20" t="s">
        <v>78</v>
      </c>
      <c r="B354" s="11" t="s">
        <v>258</v>
      </c>
      <c r="C354" s="11" t="s">
        <v>16</v>
      </c>
      <c r="D354" s="11" t="s">
        <v>260</v>
      </c>
      <c r="E354" s="187" t="s">
        <v>79</v>
      </c>
      <c r="F354" s="188"/>
      <c r="G354" s="11"/>
      <c r="H354" s="12">
        <f t="shared" si="46"/>
        <v>200</v>
      </c>
      <c r="I354" s="12">
        <f t="shared" si="47"/>
        <v>0</v>
      </c>
      <c r="J354" s="110">
        <f t="shared" si="43"/>
        <v>0</v>
      </c>
      <c r="L354" s="18"/>
    </row>
    <row r="355" spans="1:12" ht="78">
      <c r="A355" s="20" t="s">
        <v>124</v>
      </c>
      <c r="B355" s="11" t="s">
        <v>258</v>
      </c>
      <c r="C355" s="11" t="s">
        <v>16</v>
      </c>
      <c r="D355" s="11" t="s">
        <v>260</v>
      </c>
      <c r="E355" s="187" t="s">
        <v>125</v>
      </c>
      <c r="F355" s="188"/>
      <c r="G355" s="11"/>
      <c r="H355" s="12">
        <f t="shared" si="46"/>
        <v>200</v>
      </c>
      <c r="I355" s="12">
        <f t="shared" si="47"/>
        <v>0</v>
      </c>
      <c r="J355" s="110">
        <f t="shared" si="43"/>
        <v>0</v>
      </c>
      <c r="L355" s="18"/>
    </row>
    <row r="356" spans="1:12" ht="46.5">
      <c r="A356" s="20" t="s">
        <v>99</v>
      </c>
      <c r="B356" s="11" t="s">
        <v>258</v>
      </c>
      <c r="C356" s="11" t="s">
        <v>16</v>
      </c>
      <c r="D356" s="11" t="s">
        <v>260</v>
      </c>
      <c r="E356" s="187" t="s">
        <v>125</v>
      </c>
      <c r="F356" s="188"/>
      <c r="G356" s="11" t="s">
        <v>100</v>
      </c>
      <c r="H356" s="12">
        <v>200</v>
      </c>
      <c r="I356" s="12">
        <v>0</v>
      </c>
      <c r="J356" s="110">
        <f t="shared" si="43"/>
        <v>0</v>
      </c>
      <c r="L356" s="18"/>
    </row>
    <row r="357" spans="1:12" ht="62.25">
      <c r="A357" s="19" t="s">
        <v>261</v>
      </c>
      <c r="B357" s="8" t="s">
        <v>262</v>
      </c>
      <c r="C357" s="8"/>
      <c r="D357" s="8"/>
      <c r="E357" s="189"/>
      <c r="F357" s="190"/>
      <c r="G357" s="8"/>
      <c r="H357" s="9">
        <f>H358</f>
        <v>100065</v>
      </c>
      <c r="I357" s="9">
        <f>I358</f>
        <v>100000</v>
      </c>
      <c r="J357" s="110">
        <f t="shared" si="43"/>
        <v>99.93504222255534</v>
      </c>
      <c r="L357" s="18"/>
    </row>
    <row r="358" spans="1:12" ht="78">
      <c r="A358" s="19" t="s">
        <v>263</v>
      </c>
      <c r="B358" s="8" t="s">
        <v>264</v>
      </c>
      <c r="C358" s="8"/>
      <c r="D358" s="8"/>
      <c r="E358" s="189"/>
      <c r="F358" s="190"/>
      <c r="G358" s="8"/>
      <c r="H358" s="9">
        <f>H359+H368+H374</f>
        <v>100065</v>
      </c>
      <c r="I358" s="9">
        <f>I359+I368+I374</f>
        <v>100000</v>
      </c>
      <c r="J358" s="110">
        <f t="shared" si="43"/>
        <v>99.93504222255534</v>
      </c>
      <c r="L358" s="18"/>
    </row>
    <row r="359" spans="1:12" ht="108.75">
      <c r="A359" s="20" t="s">
        <v>265</v>
      </c>
      <c r="B359" s="11" t="s">
        <v>266</v>
      </c>
      <c r="C359" s="11"/>
      <c r="D359" s="11"/>
      <c r="E359" s="187"/>
      <c r="F359" s="188"/>
      <c r="G359" s="11"/>
      <c r="H359" s="12">
        <f>H360</f>
        <v>100000</v>
      </c>
      <c r="I359" s="12">
        <f>I360</f>
        <v>100000</v>
      </c>
      <c r="J359" s="110">
        <f t="shared" si="43"/>
        <v>100</v>
      </c>
      <c r="L359" s="18"/>
    </row>
    <row r="360" spans="1:12" ht="30.75">
      <c r="A360" s="20" t="s">
        <v>70</v>
      </c>
      <c r="B360" s="11" t="s">
        <v>266</v>
      </c>
      <c r="C360" s="11" t="s">
        <v>59</v>
      </c>
      <c r="D360" s="13" t="s">
        <v>583</v>
      </c>
      <c r="E360" s="187"/>
      <c r="F360" s="188"/>
      <c r="G360" s="11"/>
      <c r="H360" s="12">
        <f>H361</f>
        <v>100000</v>
      </c>
      <c r="I360" s="12">
        <f>I361</f>
        <v>100000</v>
      </c>
      <c r="J360" s="110">
        <f t="shared" si="43"/>
        <v>100</v>
      </c>
      <c r="L360" s="18"/>
    </row>
    <row r="361" spans="1:12" ht="15">
      <c r="A361" s="20" t="s">
        <v>210</v>
      </c>
      <c r="B361" s="11" t="s">
        <v>266</v>
      </c>
      <c r="C361" s="11" t="s">
        <v>59</v>
      </c>
      <c r="D361" s="11" t="s">
        <v>163</v>
      </c>
      <c r="E361" s="187"/>
      <c r="F361" s="188"/>
      <c r="G361" s="11"/>
      <c r="H361" s="12">
        <f>H362+H365</f>
        <v>100000</v>
      </c>
      <c r="I361" s="12">
        <f>I362+I365</f>
        <v>100000</v>
      </c>
      <c r="J361" s="110">
        <f t="shared" si="43"/>
        <v>100</v>
      </c>
      <c r="L361" s="18"/>
    </row>
    <row r="362" spans="1:12" ht="46.5">
      <c r="A362" s="20" t="s">
        <v>19</v>
      </c>
      <c r="B362" s="11" t="s">
        <v>266</v>
      </c>
      <c r="C362" s="11" t="s">
        <v>59</v>
      </c>
      <c r="D362" s="11" t="s">
        <v>163</v>
      </c>
      <c r="E362" s="187" t="s">
        <v>20</v>
      </c>
      <c r="F362" s="188"/>
      <c r="G362" s="11"/>
      <c r="H362" s="12">
        <f>H363</f>
        <v>66786.6</v>
      </c>
      <c r="I362" s="12">
        <f>I363</f>
        <v>66786.6</v>
      </c>
      <c r="J362" s="110">
        <f t="shared" si="43"/>
        <v>100</v>
      </c>
      <c r="L362" s="18"/>
    </row>
    <row r="363" spans="1:12" ht="46.5">
      <c r="A363" s="20" t="s">
        <v>21</v>
      </c>
      <c r="B363" s="11" t="s">
        <v>266</v>
      </c>
      <c r="C363" s="11" t="s">
        <v>59</v>
      </c>
      <c r="D363" s="11" t="s">
        <v>163</v>
      </c>
      <c r="E363" s="187" t="s">
        <v>22</v>
      </c>
      <c r="F363" s="188"/>
      <c r="G363" s="11"/>
      <c r="H363" s="12">
        <f>H364</f>
        <v>66786.6</v>
      </c>
      <c r="I363" s="12">
        <f>I364</f>
        <v>66786.6</v>
      </c>
      <c r="J363" s="110">
        <f t="shared" si="43"/>
        <v>100</v>
      </c>
      <c r="L363" s="18"/>
    </row>
    <row r="364" spans="1:12" ht="62.25">
      <c r="A364" s="20" t="s">
        <v>23</v>
      </c>
      <c r="B364" s="11" t="s">
        <v>266</v>
      </c>
      <c r="C364" s="11" t="s">
        <v>59</v>
      </c>
      <c r="D364" s="11" t="s">
        <v>163</v>
      </c>
      <c r="E364" s="187" t="s">
        <v>22</v>
      </c>
      <c r="F364" s="188"/>
      <c r="G364" s="11" t="s">
        <v>24</v>
      </c>
      <c r="H364" s="12">
        <v>66786.6</v>
      </c>
      <c r="I364" s="12">
        <v>66786.6</v>
      </c>
      <c r="J364" s="110">
        <f t="shared" si="43"/>
        <v>100</v>
      </c>
      <c r="L364" s="18"/>
    </row>
    <row r="365" spans="1:12" ht="46.5">
      <c r="A365" s="20" t="s">
        <v>33</v>
      </c>
      <c r="B365" s="11" t="s">
        <v>266</v>
      </c>
      <c r="C365" s="11" t="s">
        <v>59</v>
      </c>
      <c r="D365" s="11" t="s">
        <v>163</v>
      </c>
      <c r="E365" s="187" t="s">
        <v>34</v>
      </c>
      <c r="F365" s="188"/>
      <c r="G365" s="11"/>
      <c r="H365" s="12">
        <f>H366</f>
        <v>33213.4</v>
      </c>
      <c r="I365" s="12">
        <f>I366</f>
        <v>33213.4</v>
      </c>
      <c r="J365" s="110">
        <f t="shared" si="43"/>
        <v>100</v>
      </c>
      <c r="L365" s="18"/>
    </row>
    <row r="366" spans="1:12" ht="15">
      <c r="A366" s="20" t="s">
        <v>35</v>
      </c>
      <c r="B366" s="11" t="s">
        <v>266</v>
      </c>
      <c r="C366" s="11" t="s">
        <v>59</v>
      </c>
      <c r="D366" s="11" t="s">
        <v>163</v>
      </c>
      <c r="E366" s="187" t="s">
        <v>36</v>
      </c>
      <c r="F366" s="188"/>
      <c r="G366" s="11"/>
      <c r="H366" s="12">
        <f>H367</f>
        <v>33213.4</v>
      </c>
      <c r="I366" s="12">
        <f>I367</f>
        <v>33213.4</v>
      </c>
      <c r="J366" s="110">
        <f t="shared" si="43"/>
        <v>100</v>
      </c>
      <c r="L366" s="18"/>
    </row>
    <row r="367" spans="1:12" ht="62.25">
      <c r="A367" s="20" t="s">
        <v>37</v>
      </c>
      <c r="B367" s="11" t="s">
        <v>266</v>
      </c>
      <c r="C367" s="11" t="s">
        <v>59</v>
      </c>
      <c r="D367" s="11" t="s">
        <v>163</v>
      </c>
      <c r="E367" s="187" t="s">
        <v>36</v>
      </c>
      <c r="F367" s="188"/>
      <c r="G367" s="11" t="s">
        <v>38</v>
      </c>
      <c r="H367" s="12">
        <v>33213.4</v>
      </c>
      <c r="I367" s="12">
        <v>33213.4</v>
      </c>
      <c r="J367" s="110">
        <f t="shared" si="43"/>
        <v>100</v>
      </c>
      <c r="L367" s="18"/>
    </row>
    <row r="368" spans="1:12" ht="46.5">
      <c r="A368" s="20" t="s">
        <v>267</v>
      </c>
      <c r="B368" s="11" t="s">
        <v>268</v>
      </c>
      <c r="C368" s="11"/>
      <c r="D368" s="11"/>
      <c r="E368" s="187"/>
      <c r="F368" s="188"/>
      <c r="G368" s="11"/>
      <c r="H368" s="12">
        <f aca="true" t="shared" si="48" ref="H368:I372">H369</f>
        <v>10</v>
      </c>
      <c r="I368" s="12">
        <f t="shared" si="48"/>
        <v>0</v>
      </c>
      <c r="J368" s="110">
        <f t="shared" si="43"/>
        <v>0</v>
      </c>
      <c r="L368" s="18"/>
    </row>
    <row r="369" spans="1:12" ht="30.75">
      <c r="A369" s="20" t="s">
        <v>70</v>
      </c>
      <c r="B369" s="11" t="s">
        <v>268</v>
      </c>
      <c r="C369" s="11" t="s">
        <v>59</v>
      </c>
      <c r="D369" s="13" t="s">
        <v>583</v>
      </c>
      <c r="E369" s="187"/>
      <c r="F369" s="188"/>
      <c r="G369" s="11"/>
      <c r="H369" s="12">
        <f t="shared" si="48"/>
        <v>10</v>
      </c>
      <c r="I369" s="12">
        <f t="shared" si="48"/>
        <v>0</v>
      </c>
      <c r="J369" s="110">
        <f t="shared" si="43"/>
        <v>0</v>
      </c>
      <c r="L369" s="18"/>
    </row>
    <row r="370" spans="1:12" ht="15">
      <c r="A370" s="20" t="s">
        <v>210</v>
      </c>
      <c r="B370" s="11" t="s">
        <v>268</v>
      </c>
      <c r="C370" s="11" t="s">
        <v>59</v>
      </c>
      <c r="D370" s="11" t="s">
        <v>163</v>
      </c>
      <c r="E370" s="187"/>
      <c r="F370" s="188"/>
      <c r="G370" s="11"/>
      <c r="H370" s="12">
        <f t="shared" si="48"/>
        <v>10</v>
      </c>
      <c r="I370" s="12">
        <f t="shared" si="48"/>
        <v>0</v>
      </c>
      <c r="J370" s="110">
        <f t="shared" si="43"/>
        <v>0</v>
      </c>
      <c r="L370" s="18"/>
    </row>
    <row r="371" spans="1:12" ht="46.5">
      <c r="A371" s="20" t="s">
        <v>19</v>
      </c>
      <c r="B371" s="11" t="s">
        <v>268</v>
      </c>
      <c r="C371" s="11" t="s">
        <v>59</v>
      </c>
      <c r="D371" s="11" t="s">
        <v>163</v>
      </c>
      <c r="E371" s="187" t="s">
        <v>20</v>
      </c>
      <c r="F371" s="188"/>
      <c r="G371" s="11"/>
      <c r="H371" s="12">
        <f t="shared" si="48"/>
        <v>10</v>
      </c>
      <c r="I371" s="12">
        <f t="shared" si="48"/>
        <v>0</v>
      </c>
      <c r="J371" s="110">
        <f t="shared" si="43"/>
        <v>0</v>
      </c>
      <c r="L371" s="18"/>
    </row>
    <row r="372" spans="1:12" ht="46.5">
      <c r="A372" s="20" t="s">
        <v>21</v>
      </c>
      <c r="B372" s="11" t="s">
        <v>268</v>
      </c>
      <c r="C372" s="11" t="s">
        <v>59</v>
      </c>
      <c r="D372" s="11" t="s">
        <v>163</v>
      </c>
      <c r="E372" s="187" t="s">
        <v>22</v>
      </c>
      <c r="F372" s="188"/>
      <c r="G372" s="11"/>
      <c r="H372" s="12">
        <f t="shared" si="48"/>
        <v>10</v>
      </c>
      <c r="I372" s="12">
        <f t="shared" si="48"/>
        <v>0</v>
      </c>
      <c r="J372" s="110">
        <f t="shared" si="43"/>
        <v>0</v>
      </c>
      <c r="L372" s="18"/>
    </row>
    <row r="373" spans="1:12" ht="62.25">
      <c r="A373" s="20" t="s">
        <v>23</v>
      </c>
      <c r="B373" s="11" t="s">
        <v>268</v>
      </c>
      <c r="C373" s="11" t="s">
        <v>59</v>
      </c>
      <c r="D373" s="11" t="s">
        <v>163</v>
      </c>
      <c r="E373" s="187" t="s">
        <v>22</v>
      </c>
      <c r="F373" s="188"/>
      <c r="G373" s="11" t="s">
        <v>24</v>
      </c>
      <c r="H373" s="12">
        <v>10</v>
      </c>
      <c r="I373" s="12">
        <v>0</v>
      </c>
      <c r="J373" s="110">
        <f t="shared" si="43"/>
        <v>0</v>
      </c>
      <c r="L373" s="18"/>
    </row>
    <row r="374" spans="1:12" ht="30.75">
      <c r="A374" s="20" t="s">
        <v>269</v>
      </c>
      <c r="B374" s="11" t="s">
        <v>270</v>
      </c>
      <c r="C374" s="11"/>
      <c r="D374" s="11"/>
      <c r="E374" s="187"/>
      <c r="F374" s="188"/>
      <c r="G374" s="11"/>
      <c r="H374" s="12">
        <f aca="true" t="shared" si="49" ref="H374:I378">H375</f>
        <v>55</v>
      </c>
      <c r="I374" s="12">
        <f t="shared" si="49"/>
        <v>0</v>
      </c>
      <c r="J374" s="110">
        <f t="shared" si="43"/>
        <v>0</v>
      </c>
      <c r="L374" s="18"/>
    </row>
    <row r="375" spans="1:12" ht="30.75">
      <c r="A375" s="20" t="s">
        <v>70</v>
      </c>
      <c r="B375" s="11" t="s">
        <v>270</v>
      </c>
      <c r="C375" s="11" t="s">
        <v>59</v>
      </c>
      <c r="D375" s="13" t="s">
        <v>583</v>
      </c>
      <c r="E375" s="187"/>
      <c r="F375" s="188"/>
      <c r="G375" s="11"/>
      <c r="H375" s="12">
        <f t="shared" si="49"/>
        <v>55</v>
      </c>
      <c r="I375" s="12">
        <f t="shared" si="49"/>
        <v>0</v>
      </c>
      <c r="J375" s="110">
        <f t="shared" si="43"/>
        <v>0</v>
      </c>
      <c r="L375" s="18"/>
    </row>
    <row r="376" spans="1:12" ht="15">
      <c r="A376" s="20" t="s">
        <v>210</v>
      </c>
      <c r="B376" s="11" t="s">
        <v>270</v>
      </c>
      <c r="C376" s="11" t="s">
        <v>59</v>
      </c>
      <c r="D376" s="11" t="s">
        <v>163</v>
      </c>
      <c r="E376" s="187"/>
      <c r="F376" s="188"/>
      <c r="G376" s="11"/>
      <c r="H376" s="12">
        <f t="shared" si="49"/>
        <v>55</v>
      </c>
      <c r="I376" s="12">
        <f t="shared" si="49"/>
        <v>0</v>
      </c>
      <c r="J376" s="110">
        <f t="shared" si="43"/>
        <v>0</v>
      </c>
      <c r="L376" s="18"/>
    </row>
    <row r="377" spans="1:12" ht="46.5">
      <c r="A377" s="20" t="s">
        <v>19</v>
      </c>
      <c r="B377" s="11" t="s">
        <v>270</v>
      </c>
      <c r="C377" s="11" t="s">
        <v>59</v>
      </c>
      <c r="D377" s="11" t="s">
        <v>163</v>
      </c>
      <c r="E377" s="187" t="s">
        <v>20</v>
      </c>
      <c r="F377" s="188"/>
      <c r="G377" s="11"/>
      <c r="H377" s="12">
        <f t="shared" si="49"/>
        <v>55</v>
      </c>
      <c r="I377" s="12">
        <f t="shared" si="49"/>
        <v>0</v>
      </c>
      <c r="J377" s="110">
        <f t="shared" si="43"/>
        <v>0</v>
      </c>
      <c r="L377" s="18"/>
    </row>
    <row r="378" spans="1:12" ht="46.5">
      <c r="A378" s="20" t="s">
        <v>21</v>
      </c>
      <c r="B378" s="11" t="s">
        <v>270</v>
      </c>
      <c r="C378" s="11" t="s">
        <v>59</v>
      </c>
      <c r="D378" s="11" t="s">
        <v>163</v>
      </c>
      <c r="E378" s="187" t="s">
        <v>22</v>
      </c>
      <c r="F378" s="188"/>
      <c r="G378" s="11"/>
      <c r="H378" s="12">
        <f t="shared" si="49"/>
        <v>55</v>
      </c>
      <c r="I378" s="12">
        <f t="shared" si="49"/>
        <v>0</v>
      </c>
      <c r="J378" s="110">
        <f t="shared" si="43"/>
        <v>0</v>
      </c>
      <c r="L378" s="18"/>
    </row>
    <row r="379" spans="1:12" ht="62.25">
      <c r="A379" s="20" t="s">
        <v>23</v>
      </c>
      <c r="B379" s="11" t="s">
        <v>270</v>
      </c>
      <c r="C379" s="11" t="s">
        <v>59</v>
      </c>
      <c r="D379" s="11" t="s">
        <v>163</v>
      </c>
      <c r="E379" s="187" t="s">
        <v>22</v>
      </c>
      <c r="F379" s="188"/>
      <c r="G379" s="11" t="s">
        <v>24</v>
      </c>
      <c r="H379" s="12">
        <v>55</v>
      </c>
      <c r="I379" s="12"/>
      <c r="J379" s="110">
        <f t="shared" si="43"/>
        <v>0</v>
      </c>
      <c r="L379" s="18"/>
    </row>
    <row r="380" spans="1:12" ht="30.75">
      <c r="A380" s="19" t="s">
        <v>271</v>
      </c>
      <c r="B380" s="8" t="s">
        <v>272</v>
      </c>
      <c r="C380" s="8"/>
      <c r="D380" s="8"/>
      <c r="E380" s="189"/>
      <c r="F380" s="190"/>
      <c r="G380" s="8"/>
      <c r="H380" s="9">
        <f>H381+H388</f>
        <v>8547.1</v>
      </c>
      <c r="I380" s="9">
        <f>I381+I388</f>
        <v>8352.8</v>
      </c>
      <c r="J380" s="110">
        <f t="shared" si="43"/>
        <v>97.72671432415672</v>
      </c>
      <c r="L380" s="18"/>
    </row>
    <row r="381" spans="1:12" ht="46.5">
      <c r="A381" s="19" t="s">
        <v>273</v>
      </c>
      <c r="B381" s="8" t="s">
        <v>274</v>
      </c>
      <c r="C381" s="8"/>
      <c r="D381" s="8"/>
      <c r="E381" s="189"/>
      <c r="F381" s="190"/>
      <c r="G381" s="8"/>
      <c r="H381" s="9">
        <f aca="true" t="shared" si="50" ref="H381:I386">H382</f>
        <v>7217.2</v>
      </c>
      <c r="I381" s="9">
        <f t="shared" si="50"/>
        <v>7095.3</v>
      </c>
      <c r="J381" s="110">
        <f t="shared" si="43"/>
        <v>98.3109793271629</v>
      </c>
      <c r="L381" s="18"/>
    </row>
    <row r="382" spans="1:12" ht="30.75">
      <c r="A382" s="20" t="s">
        <v>275</v>
      </c>
      <c r="B382" s="11" t="s">
        <v>276</v>
      </c>
      <c r="C382" s="11"/>
      <c r="D382" s="11"/>
      <c r="E382" s="187"/>
      <c r="F382" s="188"/>
      <c r="G382" s="11"/>
      <c r="H382" s="12">
        <f t="shared" si="50"/>
        <v>7217.2</v>
      </c>
      <c r="I382" s="12">
        <f t="shared" si="50"/>
        <v>7095.3</v>
      </c>
      <c r="J382" s="110">
        <f t="shared" si="43"/>
        <v>98.3109793271629</v>
      </c>
      <c r="L382" s="18"/>
    </row>
    <row r="383" spans="1:12" ht="15">
      <c r="A383" s="20" t="s">
        <v>136</v>
      </c>
      <c r="B383" s="11" t="s">
        <v>276</v>
      </c>
      <c r="C383" s="11" t="s">
        <v>137</v>
      </c>
      <c r="D383" s="13" t="s">
        <v>583</v>
      </c>
      <c r="E383" s="187"/>
      <c r="F383" s="188"/>
      <c r="G383" s="11"/>
      <c r="H383" s="12">
        <f t="shared" si="50"/>
        <v>7217.2</v>
      </c>
      <c r="I383" s="12">
        <f t="shared" si="50"/>
        <v>7095.3</v>
      </c>
      <c r="J383" s="110">
        <f t="shared" si="43"/>
        <v>98.3109793271629</v>
      </c>
      <c r="L383" s="18"/>
    </row>
    <row r="384" spans="1:12" ht="15">
      <c r="A384" s="20" t="s">
        <v>153</v>
      </c>
      <c r="B384" s="11" t="s">
        <v>276</v>
      </c>
      <c r="C384" s="11" t="s">
        <v>137</v>
      </c>
      <c r="D384" s="11" t="s">
        <v>18</v>
      </c>
      <c r="E384" s="187"/>
      <c r="F384" s="188"/>
      <c r="G384" s="11"/>
      <c r="H384" s="12">
        <f t="shared" si="50"/>
        <v>7217.2</v>
      </c>
      <c r="I384" s="12">
        <f t="shared" si="50"/>
        <v>7095.3</v>
      </c>
      <c r="J384" s="110">
        <f t="shared" si="43"/>
        <v>98.3109793271629</v>
      </c>
      <c r="L384" s="18"/>
    </row>
    <row r="385" spans="1:12" ht="46.5">
      <c r="A385" s="20" t="s">
        <v>33</v>
      </c>
      <c r="B385" s="11" t="s">
        <v>276</v>
      </c>
      <c r="C385" s="11" t="s">
        <v>137</v>
      </c>
      <c r="D385" s="11" t="s">
        <v>18</v>
      </c>
      <c r="E385" s="187" t="s">
        <v>34</v>
      </c>
      <c r="F385" s="188"/>
      <c r="G385" s="11"/>
      <c r="H385" s="12">
        <f t="shared" si="50"/>
        <v>7217.2</v>
      </c>
      <c r="I385" s="12">
        <f t="shared" si="50"/>
        <v>7095.3</v>
      </c>
      <c r="J385" s="110">
        <f t="shared" si="43"/>
        <v>98.3109793271629</v>
      </c>
      <c r="L385" s="18"/>
    </row>
    <row r="386" spans="1:12" ht="15">
      <c r="A386" s="20" t="s">
        <v>35</v>
      </c>
      <c r="B386" s="11" t="s">
        <v>276</v>
      </c>
      <c r="C386" s="11" t="s">
        <v>137</v>
      </c>
      <c r="D386" s="11" t="s">
        <v>18</v>
      </c>
      <c r="E386" s="187" t="s">
        <v>36</v>
      </c>
      <c r="F386" s="188"/>
      <c r="G386" s="11"/>
      <c r="H386" s="12">
        <f t="shared" si="50"/>
        <v>7217.2</v>
      </c>
      <c r="I386" s="12">
        <f t="shared" si="50"/>
        <v>7095.3</v>
      </c>
      <c r="J386" s="110">
        <f t="shared" si="43"/>
        <v>98.3109793271629</v>
      </c>
      <c r="L386" s="18"/>
    </row>
    <row r="387" spans="1:12" ht="46.5">
      <c r="A387" s="20" t="s">
        <v>139</v>
      </c>
      <c r="B387" s="11" t="s">
        <v>276</v>
      </c>
      <c r="C387" s="11" t="s">
        <v>137</v>
      </c>
      <c r="D387" s="11" t="s">
        <v>18</v>
      </c>
      <c r="E387" s="187" t="s">
        <v>36</v>
      </c>
      <c r="F387" s="188"/>
      <c r="G387" s="11" t="s">
        <v>140</v>
      </c>
      <c r="H387" s="12">
        <v>7217.2</v>
      </c>
      <c r="I387" s="12">
        <v>7095.3</v>
      </c>
      <c r="J387" s="110">
        <f t="shared" si="43"/>
        <v>98.3109793271629</v>
      </c>
      <c r="L387" s="18"/>
    </row>
    <row r="388" spans="1:12" ht="46.5">
      <c r="A388" s="19" t="s">
        <v>277</v>
      </c>
      <c r="B388" s="8" t="s">
        <v>278</v>
      </c>
      <c r="C388" s="8"/>
      <c r="D388" s="8"/>
      <c r="E388" s="189"/>
      <c r="F388" s="190"/>
      <c r="G388" s="8"/>
      <c r="H388" s="9">
        <f aca="true" t="shared" si="51" ref="H388:I393">H389</f>
        <v>1329.9</v>
      </c>
      <c r="I388" s="9">
        <f t="shared" si="51"/>
        <v>1257.5</v>
      </c>
      <c r="J388" s="110">
        <f t="shared" si="43"/>
        <v>94.55598165275583</v>
      </c>
      <c r="L388" s="18"/>
    </row>
    <row r="389" spans="1:12" ht="30.75">
      <c r="A389" s="20" t="s">
        <v>279</v>
      </c>
      <c r="B389" s="11" t="s">
        <v>280</v>
      </c>
      <c r="C389" s="11"/>
      <c r="D389" s="11"/>
      <c r="E389" s="187"/>
      <c r="F389" s="188"/>
      <c r="G389" s="11"/>
      <c r="H389" s="12">
        <f t="shared" si="51"/>
        <v>1329.9</v>
      </c>
      <c r="I389" s="12">
        <f t="shared" si="51"/>
        <v>1257.5</v>
      </c>
      <c r="J389" s="110">
        <f t="shared" si="43"/>
        <v>94.55598165275583</v>
      </c>
      <c r="L389" s="18"/>
    </row>
    <row r="390" spans="1:12" ht="15">
      <c r="A390" s="20" t="s">
        <v>136</v>
      </c>
      <c r="B390" s="11" t="s">
        <v>280</v>
      </c>
      <c r="C390" s="11" t="s">
        <v>137</v>
      </c>
      <c r="D390" s="13" t="s">
        <v>583</v>
      </c>
      <c r="E390" s="187"/>
      <c r="F390" s="188"/>
      <c r="G390" s="11"/>
      <c r="H390" s="12">
        <f t="shared" si="51"/>
        <v>1329.9</v>
      </c>
      <c r="I390" s="12">
        <f t="shared" si="51"/>
        <v>1257.5</v>
      </c>
      <c r="J390" s="110">
        <f t="shared" si="43"/>
        <v>94.55598165275583</v>
      </c>
      <c r="L390" s="18"/>
    </row>
    <row r="391" spans="1:12" ht="15">
      <c r="A391" s="20" t="s">
        <v>153</v>
      </c>
      <c r="B391" s="11" t="s">
        <v>280</v>
      </c>
      <c r="C391" s="11" t="s">
        <v>137</v>
      </c>
      <c r="D391" s="11" t="s">
        <v>18</v>
      </c>
      <c r="E391" s="187"/>
      <c r="F391" s="188"/>
      <c r="G391" s="11"/>
      <c r="H391" s="12">
        <f t="shared" si="51"/>
        <v>1329.9</v>
      </c>
      <c r="I391" s="12">
        <f t="shared" si="51"/>
        <v>1257.5</v>
      </c>
      <c r="J391" s="110">
        <f t="shared" si="43"/>
        <v>94.55598165275583</v>
      </c>
      <c r="L391" s="18"/>
    </row>
    <row r="392" spans="1:12" ht="46.5">
      <c r="A392" s="20" t="s">
        <v>33</v>
      </c>
      <c r="B392" s="11" t="s">
        <v>280</v>
      </c>
      <c r="C392" s="11" t="s">
        <v>137</v>
      </c>
      <c r="D392" s="11" t="s">
        <v>18</v>
      </c>
      <c r="E392" s="187" t="s">
        <v>34</v>
      </c>
      <c r="F392" s="188"/>
      <c r="G392" s="11"/>
      <c r="H392" s="12">
        <f t="shared" si="51"/>
        <v>1329.9</v>
      </c>
      <c r="I392" s="12">
        <f t="shared" si="51"/>
        <v>1257.5</v>
      </c>
      <c r="J392" s="110">
        <f t="shared" si="43"/>
        <v>94.55598165275583</v>
      </c>
      <c r="L392" s="18"/>
    </row>
    <row r="393" spans="1:12" ht="15">
      <c r="A393" s="20" t="s">
        <v>35</v>
      </c>
      <c r="B393" s="11" t="s">
        <v>280</v>
      </c>
      <c r="C393" s="11" t="s">
        <v>137</v>
      </c>
      <c r="D393" s="11" t="s">
        <v>18</v>
      </c>
      <c r="E393" s="187" t="s">
        <v>36</v>
      </c>
      <c r="F393" s="188"/>
      <c r="G393" s="11"/>
      <c r="H393" s="12">
        <f t="shared" si="51"/>
        <v>1329.9</v>
      </c>
      <c r="I393" s="12">
        <f t="shared" si="51"/>
        <v>1257.5</v>
      </c>
      <c r="J393" s="110">
        <f t="shared" si="43"/>
        <v>94.55598165275583</v>
      </c>
      <c r="L393" s="18"/>
    </row>
    <row r="394" spans="1:12" ht="46.5">
      <c r="A394" s="20" t="s">
        <v>139</v>
      </c>
      <c r="B394" s="11" t="s">
        <v>280</v>
      </c>
      <c r="C394" s="11" t="s">
        <v>137</v>
      </c>
      <c r="D394" s="11" t="s">
        <v>18</v>
      </c>
      <c r="E394" s="187" t="s">
        <v>36</v>
      </c>
      <c r="F394" s="188"/>
      <c r="G394" s="11" t="s">
        <v>140</v>
      </c>
      <c r="H394" s="12">
        <v>1329.9</v>
      </c>
      <c r="I394" s="12">
        <v>1257.5</v>
      </c>
      <c r="J394" s="110">
        <f aca="true" t="shared" si="52" ref="J394:J457">I394/H394*100</f>
        <v>94.55598165275583</v>
      </c>
      <c r="L394" s="18"/>
    </row>
    <row r="395" spans="1:12" ht="46.5">
      <c r="A395" s="19" t="s">
        <v>281</v>
      </c>
      <c r="B395" s="8" t="s">
        <v>282</v>
      </c>
      <c r="C395" s="8"/>
      <c r="D395" s="8"/>
      <c r="E395" s="189"/>
      <c r="F395" s="190"/>
      <c r="G395" s="8"/>
      <c r="H395" s="9">
        <f>H396</f>
        <v>300</v>
      </c>
      <c r="I395" s="9">
        <f>I396</f>
        <v>300</v>
      </c>
      <c r="J395" s="110">
        <f t="shared" si="52"/>
        <v>100</v>
      </c>
      <c r="L395" s="18"/>
    </row>
    <row r="396" spans="1:12" ht="30.75">
      <c r="A396" s="19" t="s">
        <v>283</v>
      </c>
      <c r="B396" s="8" t="s">
        <v>284</v>
      </c>
      <c r="C396" s="8"/>
      <c r="D396" s="8"/>
      <c r="E396" s="189"/>
      <c r="F396" s="190"/>
      <c r="G396" s="8"/>
      <c r="H396" s="9">
        <f>H397+H404+H409+H415</f>
        <v>300</v>
      </c>
      <c r="I396" s="9">
        <f>I397+I404+I409+I415</f>
        <v>300</v>
      </c>
      <c r="J396" s="110">
        <f t="shared" si="52"/>
        <v>100</v>
      </c>
      <c r="L396" s="18"/>
    </row>
    <row r="397" spans="1:12" ht="30.75">
      <c r="A397" s="20" t="s">
        <v>285</v>
      </c>
      <c r="B397" s="11" t="s">
        <v>286</v>
      </c>
      <c r="C397" s="11"/>
      <c r="D397" s="11"/>
      <c r="E397" s="187"/>
      <c r="F397" s="188"/>
      <c r="G397" s="11"/>
      <c r="H397" s="12">
        <f aca="true" t="shared" si="53" ref="H397:I401">H398</f>
        <v>205</v>
      </c>
      <c r="I397" s="12">
        <f t="shared" si="53"/>
        <v>205</v>
      </c>
      <c r="J397" s="110">
        <f t="shared" si="52"/>
        <v>100</v>
      </c>
      <c r="L397" s="18"/>
    </row>
    <row r="398" spans="1:12" ht="15">
      <c r="A398" s="20" t="s">
        <v>136</v>
      </c>
      <c r="B398" s="11" t="s">
        <v>286</v>
      </c>
      <c r="C398" s="11" t="s">
        <v>137</v>
      </c>
      <c r="D398" s="13" t="s">
        <v>583</v>
      </c>
      <c r="E398" s="187"/>
      <c r="F398" s="188"/>
      <c r="G398" s="11"/>
      <c r="H398" s="12">
        <f t="shared" si="53"/>
        <v>205</v>
      </c>
      <c r="I398" s="12">
        <f t="shared" si="53"/>
        <v>205</v>
      </c>
      <c r="J398" s="110">
        <f t="shared" si="52"/>
        <v>100</v>
      </c>
      <c r="L398" s="18"/>
    </row>
    <row r="399" spans="1:12" ht="15">
      <c r="A399" s="20" t="s">
        <v>232</v>
      </c>
      <c r="B399" s="11" t="s">
        <v>286</v>
      </c>
      <c r="C399" s="11" t="s">
        <v>137</v>
      </c>
      <c r="D399" s="11" t="s">
        <v>137</v>
      </c>
      <c r="E399" s="187"/>
      <c r="F399" s="188"/>
      <c r="G399" s="11"/>
      <c r="H399" s="12">
        <f t="shared" si="53"/>
        <v>205</v>
      </c>
      <c r="I399" s="12">
        <f t="shared" si="53"/>
        <v>205</v>
      </c>
      <c r="J399" s="110">
        <f t="shared" si="52"/>
        <v>100</v>
      </c>
      <c r="L399" s="18"/>
    </row>
    <row r="400" spans="1:12" ht="46.5">
      <c r="A400" s="20" t="s">
        <v>19</v>
      </c>
      <c r="B400" s="11" t="s">
        <v>286</v>
      </c>
      <c r="C400" s="11" t="s">
        <v>137</v>
      </c>
      <c r="D400" s="11" t="s">
        <v>137</v>
      </c>
      <c r="E400" s="187" t="s">
        <v>20</v>
      </c>
      <c r="F400" s="188"/>
      <c r="G400" s="11"/>
      <c r="H400" s="12">
        <f t="shared" si="53"/>
        <v>205</v>
      </c>
      <c r="I400" s="12">
        <f t="shared" si="53"/>
        <v>205</v>
      </c>
      <c r="J400" s="110">
        <f t="shared" si="52"/>
        <v>100</v>
      </c>
      <c r="L400" s="18"/>
    </row>
    <row r="401" spans="1:12" ht="46.5">
      <c r="A401" s="20" t="s">
        <v>21</v>
      </c>
      <c r="B401" s="11" t="s">
        <v>286</v>
      </c>
      <c r="C401" s="11" t="s">
        <v>137</v>
      </c>
      <c r="D401" s="11" t="s">
        <v>137</v>
      </c>
      <c r="E401" s="187" t="s">
        <v>22</v>
      </c>
      <c r="F401" s="188"/>
      <c r="G401" s="11"/>
      <c r="H401" s="12">
        <f t="shared" si="53"/>
        <v>205</v>
      </c>
      <c r="I401" s="12">
        <f t="shared" si="53"/>
        <v>205</v>
      </c>
      <c r="J401" s="110">
        <f t="shared" si="52"/>
        <v>100</v>
      </c>
      <c r="L401" s="18"/>
    </row>
    <row r="402" spans="1:12" ht="62.25">
      <c r="A402" s="20" t="s">
        <v>37</v>
      </c>
      <c r="B402" s="11" t="s">
        <v>286</v>
      </c>
      <c r="C402" s="11" t="s">
        <v>137</v>
      </c>
      <c r="D402" s="11" t="s">
        <v>137</v>
      </c>
      <c r="E402" s="187" t="s">
        <v>22</v>
      </c>
      <c r="F402" s="188"/>
      <c r="G402" s="11" t="s">
        <v>38</v>
      </c>
      <c r="H402" s="12">
        <v>205</v>
      </c>
      <c r="I402" s="12">
        <v>205</v>
      </c>
      <c r="J402" s="110">
        <f t="shared" si="52"/>
        <v>100</v>
      </c>
      <c r="L402" s="18"/>
    </row>
    <row r="403" spans="1:12" ht="46.5">
      <c r="A403" s="20" t="s">
        <v>287</v>
      </c>
      <c r="B403" s="11" t="s">
        <v>288</v>
      </c>
      <c r="C403" s="11"/>
      <c r="D403" s="11"/>
      <c r="E403" s="187"/>
      <c r="F403" s="188"/>
      <c r="G403" s="11"/>
      <c r="H403" s="12">
        <f aca="true" t="shared" si="54" ref="H403:I407">H404</f>
        <v>40</v>
      </c>
      <c r="I403" s="12">
        <f t="shared" si="54"/>
        <v>40</v>
      </c>
      <c r="J403" s="110">
        <f t="shared" si="52"/>
        <v>100</v>
      </c>
      <c r="L403" s="18"/>
    </row>
    <row r="404" spans="1:12" ht="15">
      <c r="A404" s="20" t="s">
        <v>136</v>
      </c>
      <c r="B404" s="11" t="s">
        <v>288</v>
      </c>
      <c r="C404" s="11" t="s">
        <v>137</v>
      </c>
      <c r="D404" s="13" t="s">
        <v>583</v>
      </c>
      <c r="E404" s="187"/>
      <c r="F404" s="188"/>
      <c r="G404" s="11"/>
      <c r="H404" s="12">
        <f t="shared" si="54"/>
        <v>40</v>
      </c>
      <c r="I404" s="12">
        <f t="shared" si="54"/>
        <v>40</v>
      </c>
      <c r="J404" s="110">
        <f t="shared" si="52"/>
        <v>100</v>
      </c>
      <c r="L404" s="18"/>
    </row>
    <row r="405" spans="1:12" ht="15">
      <c r="A405" s="20" t="s">
        <v>232</v>
      </c>
      <c r="B405" s="11" t="s">
        <v>288</v>
      </c>
      <c r="C405" s="11" t="s">
        <v>137</v>
      </c>
      <c r="D405" s="11" t="s">
        <v>137</v>
      </c>
      <c r="E405" s="187"/>
      <c r="F405" s="188"/>
      <c r="G405" s="11"/>
      <c r="H405" s="12">
        <f t="shared" si="54"/>
        <v>40</v>
      </c>
      <c r="I405" s="12">
        <f t="shared" si="54"/>
        <v>40</v>
      </c>
      <c r="J405" s="110">
        <f t="shared" si="52"/>
        <v>100</v>
      </c>
      <c r="L405" s="18"/>
    </row>
    <row r="406" spans="1:12" ht="93">
      <c r="A406" s="20" t="s">
        <v>42</v>
      </c>
      <c r="B406" s="11" t="s">
        <v>288</v>
      </c>
      <c r="C406" s="11" t="s">
        <v>137</v>
      </c>
      <c r="D406" s="11" t="s">
        <v>137</v>
      </c>
      <c r="E406" s="187" t="s">
        <v>43</v>
      </c>
      <c r="F406" s="188"/>
      <c r="G406" s="11"/>
      <c r="H406" s="12">
        <f t="shared" si="54"/>
        <v>40</v>
      </c>
      <c r="I406" s="12">
        <f t="shared" si="54"/>
        <v>40</v>
      </c>
      <c r="J406" s="110">
        <f t="shared" si="52"/>
        <v>100</v>
      </c>
      <c r="L406" s="18"/>
    </row>
    <row r="407" spans="1:12" ht="30.75">
      <c r="A407" s="20" t="s">
        <v>44</v>
      </c>
      <c r="B407" s="11" t="s">
        <v>288</v>
      </c>
      <c r="C407" s="11" t="s">
        <v>137</v>
      </c>
      <c r="D407" s="11" t="s">
        <v>137</v>
      </c>
      <c r="E407" s="187" t="s">
        <v>45</v>
      </c>
      <c r="F407" s="188"/>
      <c r="G407" s="11"/>
      <c r="H407" s="12">
        <f t="shared" si="54"/>
        <v>40</v>
      </c>
      <c r="I407" s="12">
        <f t="shared" si="54"/>
        <v>40</v>
      </c>
      <c r="J407" s="110">
        <f t="shared" si="52"/>
        <v>100</v>
      </c>
      <c r="L407" s="18"/>
    </row>
    <row r="408" spans="1:12" ht="62.25">
      <c r="A408" s="20" t="s">
        <v>37</v>
      </c>
      <c r="B408" s="11" t="s">
        <v>288</v>
      </c>
      <c r="C408" s="11" t="s">
        <v>137</v>
      </c>
      <c r="D408" s="11" t="s">
        <v>137</v>
      </c>
      <c r="E408" s="187" t="s">
        <v>45</v>
      </c>
      <c r="F408" s="188"/>
      <c r="G408" s="11" t="s">
        <v>38</v>
      </c>
      <c r="H408" s="12">
        <v>40</v>
      </c>
      <c r="I408" s="12">
        <v>40</v>
      </c>
      <c r="J408" s="110">
        <f t="shared" si="52"/>
        <v>100</v>
      </c>
      <c r="L408" s="18"/>
    </row>
    <row r="409" spans="1:12" ht="15">
      <c r="A409" s="20" t="s">
        <v>289</v>
      </c>
      <c r="B409" s="11" t="s">
        <v>290</v>
      </c>
      <c r="C409" s="11"/>
      <c r="D409" s="11"/>
      <c r="E409" s="187"/>
      <c r="F409" s="188"/>
      <c r="G409" s="11"/>
      <c r="H409" s="12">
        <f aca="true" t="shared" si="55" ref="H409:I413">H410</f>
        <v>35</v>
      </c>
      <c r="I409" s="12">
        <f t="shared" si="55"/>
        <v>35</v>
      </c>
      <c r="J409" s="110">
        <f t="shared" si="52"/>
        <v>100</v>
      </c>
      <c r="L409" s="18"/>
    </row>
    <row r="410" spans="1:12" ht="15">
      <c r="A410" s="20" t="s">
        <v>136</v>
      </c>
      <c r="B410" s="11" t="s">
        <v>290</v>
      </c>
      <c r="C410" s="11" t="s">
        <v>137</v>
      </c>
      <c r="D410" s="13" t="s">
        <v>583</v>
      </c>
      <c r="E410" s="187"/>
      <c r="F410" s="188"/>
      <c r="G410" s="11"/>
      <c r="H410" s="12">
        <f t="shared" si="55"/>
        <v>35</v>
      </c>
      <c r="I410" s="12">
        <f t="shared" si="55"/>
        <v>35</v>
      </c>
      <c r="J410" s="110">
        <f t="shared" si="52"/>
        <v>100</v>
      </c>
      <c r="L410" s="18"/>
    </row>
    <row r="411" spans="1:12" ht="15">
      <c r="A411" s="20" t="s">
        <v>232</v>
      </c>
      <c r="B411" s="11" t="s">
        <v>290</v>
      </c>
      <c r="C411" s="11" t="s">
        <v>137</v>
      </c>
      <c r="D411" s="11" t="s">
        <v>137</v>
      </c>
      <c r="E411" s="187"/>
      <c r="F411" s="188"/>
      <c r="G411" s="11"/>
      <c r="H411" s="12">
        <f t="shared" si="55"/>
        <v>35</v>
      </c>
      <c r="I411" s="12">
        <f t="shared" si="55"/>
        <v>35</v>
      </c>
      <c r="J411" s="110">
        <f t="shared" si="52"/>
        <v>100</v>
      </c>
      <c r="L411" s="18"/>
    </row>
    <row r="412" spans="1:12" ht="46.5">
      <c r="A412" s="20" t="s">
        <v>19</v>
      </c>
      <c r="B412" s="11" t="s">
        <v>290</v>
      </c>
      <c r="C412" s="11" t="s">
        <v>137</v>
      </c>
      <c r="D412" s="11" t="s">
        <v>137</v>
      </c>
      <c r="E412" s="187" t="s">
        <v>20</v>
      </c>
      <c r="F412" s="188"/>
      <c r="G412" s="11"/>
      <c r="H412" s="12">
        <f t="shared" si="55"/>
        <v>35</v>
      </c>
      <c r="I412" s="12">
        <f t="shared" si="55"/>
        <v>35</v>
      </c>
      <c r="J412" s="110">
        <f t="shared" si="52"/>
        <v>100</v>
      </c>
      <c r="L412" s="18"/>
    </row>
    <row r="413" spans="1:12" ht="46.5">
      <c r="A413" s="20" t="s">
        <v>21</v>
      </c>
      <c r="B413" s="11" t="s">
        <v>290</v>
      </c>
      <c r="C413" s="11" t="s">
        <v>137</v>
      </c>
      <c r="D413" s="11" t="s">
        <v>137</v>
      </c>
      <c r="E413" s="187" t="s">
        <v>22</v>
      </c>
      <c r="F413" s="188"/>
      <c r="G413" s="11"/>
      <c r="H413" s="12">
        <f t="shared" si="55"/>
        <v>35</v>
      </c>
      <c r="I413" s="12">
        <f t="shared" si="55"/>
        <v>35</v>
      </c>
      <c r="J413" s="110">
        <f t="shared" si="52"/>
        <v>100</v>
      </c>
      <c r="L413" s="18"/>
    </row>
    <row r="414" spans="1:12" ht="62.25">
      <c r="A414" s="20" t="s">
        <v>37</v>
      </c>
      <c r="B414" s="11" t="s">
        <v>290</v>
      </c>
      <c r="C414" s="11" t="s">
        <v>137</v>
      </c>
      <c r="D414" s="11" t="s">
        <v>137</v>
      </c>
      <c r="E414" s="187" t="s">
        <v>22</v>
      </c>
      <c r="F414" s="188"/>
      <c r="G414" s="11" t="s">
        <v>38</v>
      </c>
      <c r="H414" s="12">
        <v>35</v>
      </c>
      <c r="I414" s="12">
        <v>35</v>
      </c>
      <c r="J414" s="110">
        <f t="shared" si="52"/>
        <v>100</v>
      </c>
      <c r="L414" s="18"/>
    </row>
    <row r="415" spans="1:12" ht="30.75">
      <c r="A415" s="20" t="s">
        <v>291</v>
      </c>
      <c r="B415" s="11" t="s">
        <v>292</v>
      </c>
      <c r="C415" s="11"/>
      <c r="D415" s="11"/>
      <c r="E415" s="187"/>
      <c r="F415" s="188"/>
      <c r="G415" s="11"/>
      <c r="H415" s="12">
        <f aca="true" t="shared" si="56" ref="H415:I419">H416</f>
        <v>20</v>
      </c>
      <c r="I415" s="12">
        <f t="shared" si="56"/>
        <v>20</v>
      </c>
      <c r="J415" s="110">
        <f t="shared" si="52"/>
        <v>100</v>
      </c>
      <c r="L415" s="18"/>
    </row>
    <row r="416" spans="1:12" ht="15">
      <c r="A416" s="20" t="s">
        <v>136</v>
      </c>
      <c r="B416" s="11" t="s">
        <v>292</v>
      </c>
      <c r="C416" s="11" t="s">
        <v>137</v>
      </c>
      <c r="D416" s="13" t="s">
        <v>583</v>
      </c>
      <c r="E416" s="187"/>
      <c r="F416" s="188"/>
      <c r="G416" s="11"/>
      <c r="H416" s="12">
        <f t="shared" si="56"/>
        <v>20</v>
      </c>
      <c r="I416" s="12">
        <f t="shared" si="56"/>
        <v>20</v>
      </c>
      <c r="J416" s="110">
        <f t="shared" si="52"/>
        <v>100</v>
      </c>
      <c r="L416" s="18"/>
    </row>
    <row r="417" spans="1:12" ht="15">
      <c r="A417" s="20" t="s">
        <v>232</v>
      </c>
      <c r="B417" s="11" t="s">
        <v>292</v>
      </c>
      <c r="C417" s="11" t="s">
        <v>137</v>
      </c>
      <c r="D417" s="11" t="s">
        <v>137</v>
      </c>
      <c r="E417" s="187"/>
      <c r="F417" s="188"/>
      <c r="G417" s="11"/>
      <c r="H417" s="12">
        <f t="shared" si="56"/>
        <v>20</v>
      </c>
      <c r="I417" s="12">
        <f t="shared" si="56"/>
        <v>20</v>
      </c>
      <c r="J417" s="110">
        <f t="shared" si="52"/>
        <v>100</v>
      </c>
      <c r="L417" s="18"/>
    </row>
    <row r="418" spans="1:12" ht="46.5">
      <c r="A418" s="20" t="s">
        <v>19</v>
      </c>
      <c r="B418" s="11" t="s">
        <v>292</v>
      </c>
      <c r="C418" s="11" t="s">
        <v>137</v>
      </c>
      <c r="D418" s="11" t="s">
        <v>137</v>
      </c>
      <c r="E418" s="187" t="s">
        <v>20</v>
      </c>
      <c r="F418" s="188"/>
      <c r="G418" s="11"/>
      <c r="H418" s="12">
        <f t="shared" si="56"/>
        <v>20</v>
      </c>
      <c r="I418" s="12">
        <f t="shared" si="56"/>
        <v>20</v>
      </c>
      <c r="J418" s="110">
        <f t="shared" si="52"/>
        <v>100</v>
      </c>
      <c r="L418" s="18"/>
    </row>
    <row r="419" spans="1:12" ht="46.5">
      <c r="A419" s="20" t="s">
        <v>21</v>
      </c>
      <c r="B419" s="11" t="s">
        <v>292</v>
      </c>
      <c r="C419" s="11" t="s">
        <v>137</v>
      </c>
      <c r="D419" s="11" t="s">
        <v>137</v>
      </c>
      <c r="E419" s="187" t="s">
        <v>22</v>
      </c>
      <c r="F419" s="188"/>
      <c r="G419" s="11"/>
      <c r="H419" s="12">
        <f t="shared" si="56"/>
        <v>20</v>
      </c>
      <c r="I419" s="12">
        <f t="shared" si="56"/>
        <v>20</v>
      </c>
      <c r="J419" s="110">
        <f t="shared" si="52"/>
        <v>100</v>
      </c>
      <c r="L419" s="18"/>
    </row>
    <row r="420" spans="1:12" ht="62.25">
      <c r="A420" s="20" t="s">
        <v>37</v>
      </c>
      <c r="B420" s="11" t="s">
        <v>292</v>
      </c>
      <c r="C420" s="11" t="s">
        <v>137</v>
      </c>
      <c r="D420" s="11" t="s">
        <v>137</v>
      </c>
      <c r="E420" s="187" t="s">
        <v>22</v>
      </c>
      <c r="F420" s="188"/>
      <c r="G420" s="11" t="s">
        <v>38</v>
      </c>
      <c r="H420" s="12">
        <v>20</v>
      </c>
      <c r="I420" s="12">
        <v>20</v>
      </c>
      <c r="J420" s="110">
        <f t="shared" si="52"/>
        <v>100</v>
      </c>
      <c r="L420" s="18"/>
    </row>
    <row r="421" spans="1:12" ht="30.75">
      <c r="A421" s="19" t="s">
        <v>293</v>
      </c>
      <c r="B421" s="8" t="s">
        <v>294</v>
      </c>
      <c r="C421" s="8"/>
      <c r="D421" s="8"/>
      <c r="E421" s="189"/>
      <c r="F421" s="190"/>
      <c r="G421" s="8"/>
      <c r="H421" s="9">
        <f aca="true" t="shared" si="57" ref="H421:I427">H422</f>
        <v>322</v>
      </c>
      <c r="I421" s="9">
        <f t="shared" si="57"/>
        <v>69.5</v>
      </c>
      <c r="J421" s="110">
        <f t="shared" si="52"/>
        <v>21.583850931677016</v>
      </c>
      <c r="L421" s="18"/>
    </row>
    <row r="422" spans="1:12" ht="46.5">
      <c r="A422" s="19" t="s">
        <v>295</v>
      </c>
      <c r="B422" s="8" t="s">
        <v>296</v>
      </c>
      <c r="C422" s="8"/>
      <c r="D422" s="8"/>
      <c r="E422" s="189"/>
      <c r="F422" s="190"/>
      <c r="G422" s="8"/>
      <c r="H422" s="9">
        <f t="shared" si="57"/>
        <v>322</v>
      </c>
      <c r="I422" s="9">
        <f t="shared" si="57"/>
        <v>69.5</v>
      </c>
      <c r="J422" s="110">
        <f t="shared" si="52"/>
        <v>21.583850931677016</v>
      </c>
      <c r="L422" s="18"/>
    </row>
    <row r="423" spans="1:12" ht="46.5">
      <c r="A423" s="20" t="s">
        <v>297</v>
      </c>
      <c r="B423" s="11" t="s">
        <v>298</v>
      </c>
      <c r="C423" s="11"/>
      <c r="D423" s="11"/>
      <c r="E423" s="187"/>
      <c r="F423" s="188"/>
      <c r="G423" s="11"/>
      <c r="H423" s="12">
        <f t="shared" si="57"/>
        <v>322</v>
      </c>
      <c r="I423" s="12">
        <f t="shared" si="57"/>
        <v>69.5</v>
      </c>
      <c r="J423" s="110">
        <f t="shared" si="52"/>
        <v>21.583850931677016</v>
      </c>
      <c r="L423" s="18"/>
    </row>
    <row r="424" spans="1:12" ht="15">
      <c r="A424" s="20" t="s">
        <v>15</v>
      </c>
      <c r="B424" s="11" t="s">
        <v>298</v>
      </c>
      <c r="C424" s="11" t="s">
        <v>16</v>
      </c>
      <c r="D424" s="13" t="s">
        <v>583</v>
      </c>
      <c r="E424" s="187"/>
      <c r="F424" s="188"/>
      <c r="G424" s="11"/>
      <c r="H424" s="12">
        <f t="shared" si="57"/>
        <v>322</v>
      </c>
      <c r="I424" s="12">
        <f t="shared" si="57"/>
        <v>69.5</v>
      </c>
      <c r="J424" s="110">
        <f t="shared" si="52"/>
        <v>21.583850931677016</v>
      </c>
      <c r="L424" s="18"/>
    </row>
    <row r="425" spans="1:12" ht="30.75">
      <c r="A425" s="20" t="s">
        <v>259</v>
      </c>
      <c r="B425" s="11" t="s">
        <v>298</v>
      </c>
      <c r="C425" s="11" t="s">
        <v>16</v>
      </c>
      <c r="D425" s="11" t="s">
        <v>260</v>
      </c>
      <c r="E425" s="187"/>
      <c r="F425" s="188"/>
      <c r="G425" s="11"/>
      <c r="H425" s="12">
        <f t="shared" si="57"/>
        <v>322</v>
      </c>
      <c r="I425" s="12">
        <f t="shared" si="57"/>
        <v>69.5</v>
      </c>
      <c r="J425" s="110">
        <f t="shared" si="52"/>
        <v>21.583850931677016</v>
      </c>
      <c r="L425" s="18"/>
    </row>
    <row r="426" spans="1:12" ht="46.5">
      <c r="A426" s="20" t="s">
        <v>19</v>
      </c>
      <c r="B426" s="11" t="s">
        <v>298</v>
      </c>
      <c r="C426" s="11" t="s">
        <v>16</v>
      </c>
      <c r="D426" s="11" t="s">
        <v>260</v>
      </c>
      <c r="E426" s="187" t="s">
        <v>20</v>
      </c>
      <c r="F426" s="188"/>
      <c r="G426" s="11"/>
      <c r="H426" s="12">
        <f t="shared" si="57"/>
        <v>322</v>
      </c>
      <c r="I426" s="12">
        <f t="shared" si="57"/>
        <v>69.5</v>
      </c>
      <c r="J426" s="110">
        <f t="shared" si="52"/>
        <v>21.583850931677016</v>
      </c>
      <c r="L426" s="18"/>
    </row>
    <row r="427" spans="1:12" ht="46.5">
      <c r="A427" s="20" t="s">
        <v>21</v>
      </c>
      <c r="B427" s="11" t="s">
        <v>298</v>
      </c>
      <c r="C427" s="11" t="s">
        <v>16</v>
      </c>
      <c r="D427" s="11" t="s">
        <v>260</v>
      </c>
      <c r="E427" s="187" t="s">
        <v>22</v>
      </c>
      <c r="F427" s="188"/>
      <c r="G427" s="11"/>
      <c r="H427" s="12">
        <f t="shared" si="57"/>
        <v>322</v>
      </c>
      <c r="I427" s="12">
        <f t="shared" si="57"/>
        <v>69.5</v>
      </c>
      <c r="J427" s="110">
        <f t="shared" si="52"/>
        <v>21.583850931677016</v>
      </c>
      <c r="L427" s="18"/>
    </row>
    <row r="428" spans="1:12" ht="46.5">
      <c r="A428" s="20" t="s">
        <v>99</v>
      </c>
      <c r="B428" s="11" t="s">
        <v>298</v>
      </c>
      <c r="C428" s="11" t="s">
        <v>16</v>
      </c>
      <c r="D428" s="11" t="s">
        <v>260</v>
      </c>
      <c r="E428" s="187" t="s">
        <v>22</v>
      </c>
      <c r="F428" s="188"/>
      <c r="G428" s="11" t="s">
        <v>100</v>
      </c>
      <c r="H428" s="12">
        <v>322</v>
      </c>
      <c r="I428" s="12">
        <v>69.5</v>
      </c>
      <c r="J428" s="110">
        <f t="shared" si="52"/>
        <v>21.583850931677016</v>
      </c>
      <c r="L428" s="18"/>
    </row>
    <row r="429" spans="1:12" ht="30" customHeight="1">
      <c r="A429" s="19" t="s">
        <v>299</v>
      </c>
      <c r="B429" s="8" t="s">
        <v>300</v>
      </c>
      <c r="C429" s="8"/>
      <c r="D429" s="8"/>
      <c r="E429" s="189"/>
      <c r="F429" s="190"/>
      <c r="G429" s="8"/>
      <c r="H429" s="9">
        <f>H430</f>
        <v>3264.1</v>
      </c>
      <c r="I429" s="9">
        <f>I430</f>
        <v>2381.1</v>
      </c>
      <c r="J429" s="110">
        <f t="shared" si="52"/>
        <v>72.94813271652217</v>
      </c>
      <c r="L429" s="18"/>
    </row>
    <row r="430" spans="1:12" ht="78">
      <c r="A430" s="19" t="s">
        <v>301</v>
      </c>
      <c r="B430" s="8" t="s">
        <v>302</v>
      </c>
      <c r="C430" s="8"/>
      <c r="D430" s="8"/>
      <c r="E430" s="189"/>
      <c r="F430" s="190"/>
      <c r="G430" s="8"/>
      <c r="H430" s="9">
        <f>H431+H455+H466+H486+H510+H540+H546+H534</f>
        <v>3264.1</v>
      </c>
      <c r="I430" s="9">
        <f>I431+I455+I466+I486+I510+I540+I546+I534</f>
        <v>2381.1</v>
      </c>
      <c r="J430" s="110">
        <f t="shared" si="52"/>
        <v>72.94813271652217</v>
      </c>
      <c r="L430" s="18"/>
    </row>
    <row r="431" spans="1:12" ht="78">
      <c r="A431" s="20" t="s">
        <v>303</v>
      </c>
      <c r="B431" s="11" t="s">
        <v>304</v>
      </c>
      <c r="C431" s="11"/>
      <c r="D431" s="11"/>
      <c r="E431" s="187"/>
      <c r="F431" s="188"/>
      <c r="G431" s="11"/>
      <c r="H431" s="12">
        <f>H432+H445+H450</f>
        <v>1695.4</v>
      </c>
      <c r="I431" s="12">
        <f>I432+I445+I450</f>
        <v>1538.6</v>
      </c>
      <c r="J431" s="110">
        <f t="shared" si="52"/>
        <v>90.75144508670519</v>
      </c>
      <c r="L431" s="18"/>
    </row>
    <row r="432" spans="1:12" ht="15">
      <c r="A432" s="20" t="s">
        <v>136</v>
      </c>
      <c r="B432" s="11" t="s">
        <v>304</v>
      </c>
      <c r="C432" s="11" t="s">
        <v>137</v>
      </c>
      <c r="D432" s="13" t="s">
        <v>583</v>
      </c>
      <c r="E432" s="187"/>
      <c r="F432" s="188"/>
      <c r="G432" s="11"/>
      <c r="H432" s="12">
        <f>H433+H437+H441</f>
        <v>1220.4</v>
      </c>
      <c r="I432" s="12">
        <f>I433+I437+I441</f>
        <v>1063.6</v>
      </c>
      <c r="J432" s="110">
        <f t="shared" si="52"/>
        <v>87.15175352343493</v>
      </c>
      <c r="L432" s="18"/>
    </row>
    <row r="433" spans="1:12" ht="15">
      <c r="A433" s="20" t="s">
        <v>161</v>
      </c>
      <c r="B433" s="11" t="s">
        <v>304</v>
      </c>
      <c r="C433" s="11" t="s">
        <v>137</v>
      </c>
      <c r="D433" s="11" t="s">
        <v>32</v>
      </c>
      <c r="E433" s="187"/>
      <c r="F433" s="188"/>
      <c r="G433" s="11"/>
      <c r="H433" s="12">
        <f aca="true" t="shared" si="58" ref="H433:I435">H434</f>
        <v>229.7</v>
      </c>
      <c r="I433" s="12">
        <f t="shared" si="58"/>
        <v>229.7</v>
      </c>
      <c r="J433" s="110">
        <f t="shared" si="52"/>
        <v>100</v>
      </c>
      <c r="L433" s="18"/>
    </row>
    <row r="434" spans="1:12" ht="46.5">
      <c r="A434" s="20" t="s">
        <v>33</v>
      </c>
      <c r="B434" s="11" t="s">
        <v>304</v>
      </c>
      <c r="C434" s="11" t="s">
        <v>137</v>
      </c>
      <c r="D434" s="11" t="s">
        <v>32</v>
      </c>
      <c r="E434" s="187" t="s">
        <v>34</v>
      </c>
      <c r="F434" s="188"/>
      <c r="G434" s="11"/>
      <c r="H434" s="12">
        <f t="shared" si="58"/>
        <v>229.7</v>
      </c>
      <c r="I434" s="12">
        <f t="shared" si="58"/>
        <v>229.7</v>
      </c>
      <c r="J434" s="110">
        <f t="shared" si="52"/>
        <v>100</v>
      </c>
      <c r="L434" s="18"/>
    </row>
    <row r="435" spans="1:12" ht="15">
      <c r="A435" s="20" t="s">
        <v>35</v>
      </c>
      <c r="B435" s="11" t="s">
        <v>304</v>
      </c>
      <c r="C435" s="11" t="s">
        <v>137</v>
      </c>
      <c r="D435" s="11" t="s">
        <v>32</v>
      </c>
      <c r="E435" s="187" t="s">
        <v>36</v>
      </c>
      <c r="F435" s="188"/>
      <c r="G435" s="11"/>
      <c r="H435" s="12">
        <f t="shared" si="58"/>
        <v>229.7</v>
      </c>
      <c r="I435" s="12">
        <f t="shared" si="58"/>
        <v>229.7</v>
      </c>
      <c r="J435" s="110">
        <f t="shared" si="52"/>
        <v>100</v>
      </c>
      <c r="L435" s="18"/>
    </row>
    <row r="436" spans="1:12" ht="46.5">
      <c r="A436" s="20" t="s">
        <v>139</v>
      </c>
      <c r="B436" s="11" t="s">
        <v>304</v>
      </c>
      <c r="C436" s="11" t="s">
        <v>137</v>
      </c>
      <c r="D436" s="11" t="s">
        <v>32</v>
      </c>
      <c r="E436" s="187" t="s">
        <v>36</v>
      </c>
      <c r="F436" s="188"/>
      <c r="G436" s="11" t="s">
        <v>140</v>
      </c>
      <c r="H436" s="12">
        <v>229.7</v>
      </c>
      <c r="I436" s="12">
        <v>229.7</v>
      </c>
      <c r="J436" s="110">
        <f t="shared" si="52"/>
        <v>100</v>
      </c>
      <c r="L436" s="18"/>
    </row>
    <row r="437" spans="1:12" ht="15">
      <c r="A437" s="20" t="s">
        <v>138</v>
      </c>
      <c r="B437" s="11" t="s">
        <v>304</v>
      </c>
      <c r="C437" s="11" t="s">
        <v>137</v>
      </c>
      <c r="D437" s="11" t="s">
        <v>123</v>
      </c>
      <c r="E437" s="187"/>
      <c r="F437" s="188"/>
      <c r="G437" s="11"/>
      <c r="H437" s="12">
        <f aca="true" t="shared" si="59" ref="H437:I439">H438</f>
        <v>742.8</v>
      </c>
      <c r="I437" s="12">
        <f t="shared" si="59"/>
        <v>620.8</v>
      </c>
      <c r="J437" s="110">
        <f t="shared" si="52"/>
        <v>83.57565966612816</v>
      </c>
      <c r="L437" s="18"/>
    </row>
    <row r="438" spans="1:12" ht="46.5">
      <c r="A438" s="20" t="s">
        <v>33</v>
      </c>
      <c r="B438" s="11" t="s">
        <v>304</v>
      </c>
      <c r="C438" s="11" t="s">
        <v>137</v>
      </c>
      <c r="D438" s="11" t="s">
        <v>123</v>
      </c>
      <c r="E438" s="187" t="s">
        <v>34</v>
      </c>
      <c r="F438" s="188"/>
      <c r="G438" s="11"/>
      <c r="H438" s="12">
        <f t="shared" si="59"/>
        <v>742.8</v>
      </c>
      <c r="I438" s="12">
        <f t="shared" si="59"/>
        <v>620.8</v>
      </c>
      <c r="J438" s="110">
        <f t="shared" si="52"/>
        <v>83.57565966612816</v>
      </c>
      <c r="L438" s="18"/>
    </row>
    <row r="439" spans="1:12" ht="15">
      <c r="A439" s="20" t="s">
        <v>35</v>
      </c>
      <c r="B439" s="11" t="s">
        <v>304</v>
      </c>
      <c r="C439" s="11" t="s">
        <v>137</v>
      </c>
      <c r="D439" s="11" t="s">
        <v>123</v>
      </c>
      <c r="E439" s="187" t="s">
        <v>36</v>
      </c>
      <c r="F439" s="188"/>
      <c r="G439" s="11"/>
      <c r="H439" s="12">
        <f t="shared" si="59"/>
        <v>742.8</v>
      </c>
      <c r="I439" s="12">
        <f t="shared" si="59"/>
        <v>620.8</v>
      </c>
      <c r="J439" s="110">
        <f t="shared" si="52"/>
        <v>83.57565966612816</v>
      </c>
      <c r="L439" s="18"/>
    </row>
    <row r="440" spans="1:12" ht="46.5">
      <c r="A440" s="20" t="s">
        <v>139</v>
      </c>
      <c r="B440" s="11" t="s">
        <v>304</v>
      </c>
      <c r="C440" s="11" t="s">
        <v>137</v>
      </c>
      <c r="D440" s="11" t="s">
        <v>123</v>
      </c>
      <c r="E440" s="187" t="s">
        <v>36</v>
      </c>
      <c r="F440" s="188"/>
      <c r="G440" s="11" t="s">
        <v>140</v>
      </c>
      <c r="H440" s="12">
        <v>742.8</v>
      </c>
      <c r="I440" s="12">
        <v>620.8</v>
      </c>
      <c r="J440" s="110">
        <f t="shared" si="52"/>
        <v>83.57565966612816</v>
      </c>
      <c r="L440" s="18"/>
    </row>
    <row r="441" spans="1:12" ht="15">
      <c r="A441" s="20" t="s">
        <v>162</v>
      </c>
      <c r="B441" s="11" t="s">
        <v>304</v>
      </c>
      <c r="C441" s="11" t="s">
        <v>137</v>
      </c>
      <c r="D441" s="11" t="s">
        <v>163</v>
      </c>
      <c r="E441" s="187"/>
      <c r="F441" s="188"/>
      <c r="G441" s="11"/>
      <c r="H441" s="12">
        <f aca="true" t="shared" si="60" ref="H441:I443">H442</f>
        <v>247.9</v>
      </c>
      <c r="I441" s="12">
        <f t="shared" si="60"/>
        <v>213.1</v>
      </c>
      <c r="J441" s="110">
        <f t="shared" si="52"/>
        <v>85.96208148446955</v>
      </c>
      <c r="L441" s="18"/>
    </row>
    <row r="442" spans="1:12" ht="46.5">
      <c r="A442" s="20" t="s">
        <v>33</v>
      </c>
      <c r="B442" s="11" t="s">
        <v>304</v>
      </c>
      <c r="C442" s="11" t="s">
        <v>137</v>
      </c>
      <c r="D442" s="11" t="s">
        <v>163</v>
      </c>
      <c r="E442" s="187" t="s">
        <v>34</v>
      </c>
      <c r="F442" s="188"/>
      <c r="G442" s="11"/>
      <c r="H442" s="12">
        <f t="shared" si="60"/>
        <v>247.9</v>
      </c>
      <c r="I442" s="12">
        <f t="shared" si="60"/>
        <v>213.1</v>
      </c>
      <c r="J442" s="110">
        <f t="shared" si="52"/>
        <v>85.96208148446955</v>
      </c>
      <c r="L442" s="18"/>
    </row>
    <row r="443" spans="1:12" ht="15">
      <c r="A443" s="20" t="s">
        <v>35</v>
      </c>
      <c r="B443" s="11" t="s">
        <v>304</v>
      </c>
      <c r="C443" s="11" t="s">
        <v>137</v>
      </c>
      <c r="D443" s="11" t="s">
        <v>163</v>
      </c>
      <c r="E443" s="187" t="s">
        <v>36</v>
      </c>
      <c r="F443" s="188"/>
      <c r="G443" s="11"/>
      <c r="H443" s="12">
        <f t="shared" si="60"/>
        <v>247.9</v>
      </c>
      <c r="I443" s="12">
        <f t="shared" si="60"/>
        <v>213.1</v>
      </c>
      <c r="J443" s="110">
        <f t="shared" si="52"/>
        <v>85.96208148446955</v>
      </c>
      <c r="L443" s="18"/>
    </row>
    <row r="444" spans="1:12" ht="46.5">
      <c r="A444" s="20" t="s">
        <v>139</v>
      </c>
      <c r="B444" s="11" t="s">
        <v>304</v>
      </c>
      <c r="C444" s="11" t="s">
        <v>137</v>
      </c>
      <c r="D444" s="11" t="s">
        <v>163</v>
      </c>
      <c r="E444" s="187" t="s">
        <v>36</v>
      </c>
      <c r="F444" s="188"/>
      <c r="G444" s="11" t="s">
        <v>140</v>
      </c>
      <c r="H444" s="12">
        <v>247.9</v>
      </c>
      <c r="I444" s="12">
        <v>213.1</v>
      </c>
      <c r="J444" s="110">
        <f t="shared" si="52"/>
        <v>85.96208148446955</v>
      </c>
      <c r="L444" s="18"/>
    </row>
    <row r="445" spans="1:12" ht="15">
      <c r="A445" s="20" t="s">
        <v>29</v>
      </c>
      <c r="B445" s="11" t="s">
        <v>304</v>
      </c>
      <c r="C445" s="11" t="s">
        <v>30</v>
      </c>
      <c r="D445" s="13" t="s">
        <v>583</v>
      </c>
      <c r="E445" s="187"/>
      <c r="F445" s="188"/>
      <c r="G445" s="11"/>
      <c r="H445" s="12">
        <f aca="true" t="shared" si="61" ref="H445:I448">H446</f>
        <v>295</v>
      </c>
      <c r="I445" s="12">
        <f t="shared" si="61"/>
        <v>295</v>
      </c>
      <c r="J445" s="110">
        <f t="shared" si="52"/>
        <v>100</v>
      </c>
      <c r="L445" s="18"/>
    </row>
    <row r="446" spans="1:12" ht="15">
      <c r="A446" s="20" t="s">
        <v>31</v>
      </c>
      <c r="B446" s="11" t="s">
        <v>304</v>
      </c>
      <c r="C446" s="11" t="s">
        <v>30</v>
      </c>
      <c r="D446" s="11" t="s">
        <v>32</v>
      </c>
      <c r="E446" s="187"/>
      <c r="F446" s="188"/>
      <c r="G446" s="11"/>
      <c r="H446" s="12">
        <f t="shared" si="61"/>
        <v>295</v>
      </c>
      <c r="I446" s="12">
        <f t="shared" si="61"/>
        <v>295</v>
      </c>
      <c r="J446" s="110">
        <f t="shared" si="52"/>
        <v>100</v>
      </c>
      <c r="L446" s="18"/>
    </row>
    <row r="447" spans="1:12" ht="46.5">
      <c r="A447" s="20" t="s">
        <v>33</v>
      </c>
      <c r="B447" s="11" t="s">
        <v>304</v>
      </c>
      <c r="C447" s="11" t="s">
        <v>30</v>
      </c>
      <c r="D447" s="11" t="s">
        <v>32</v>
      </c>
      <c r="E447" s="187" t="s">
        <v>34</v>
      </c>
      <c r="F447" s="188"/>
      <c r="G447" s="11"/>
      <c r="H447" s="12">
        <f t="shared" si="61"/>
        <v>295</v>
      </c>
      <c r="I447" s="12">
        <f t="shared" si="61"/>
        <v>295</v>
      </c>
      <c r="J447" s="110">
        <f t="shared" si="52"/>
        <v>100</v>
      </c>
      <c r="L447" s="18"/>
    </row>
    <row r="448" spans="1:12" ht="15">
      <c r="A448" s="20" t="s">
        <v>35</v>
      </c>
      <c r="B448" s="11" t="s">
        <v>304</v>
      </c>
      <c r="C448" s="11" t="s">
        <v>30</v>
      </c>
      <c r="D448" s="11" t="s">
        <v>32</v>
      </c>
      <c r="E448" s="187" t="s">
        <v>36</v>
      </c>
      <c r="F448" s="188"/>
      <c r="G448" s="11"/>
      <c r="H448" s="12">
        <f t="shared" si="61"/>
        <v>295</v>
      </c>
      <c r="I448" s="12">
        <f t="shared" si="61"/>
        <v>295</v>
      </c>
      <c r="J448" s="110">
        <f t="shared" si="52"/>
        <v>100</v>
      </c>
      <c r="L448" s="18"/>
    </row>
    <row r="449" spans="1:12" ht="62.25">
      <c r="A449" s="20" t="s">
        <v>37</v>
      </c>
      <c r="B449" s="11" t="s">
        <v>304</v>
      </c>
      <c r="C449" s="11" t="s">
        <v>30</v>
      </c>
      <c r="D449" s="11" t="s">
        <v>32</v>
      </c>
      <c r="E449" s="187" t="s">
        <v>36</v>
      </c>
      <c r="F449" s="188"/>
      <c r="G449" s="11" t="s">
        <v>38</v>
      </c>
      <c r="H449" s="12">
        <v>295</v>
      </c>
      <c r="I449" s="12">
        <v>295</v>
      </c>
      <c r="J449" s="110">
        <f t="shared" si="52"/>
        <v>100</v>
      </c>
      <c r="L449" s="18"/>
    </row>
    <row r="450" spans="1:12" ht="15">
      <c r="A450" s="20" t="s">
        <v>202</v>
      </c>
      <c r="B450" s="11" t="s">
        <v>304</v>
      </c>
      <c r="C450" s="11" t="s">
        <v>203</v>
      </c>
      <c r="D450" s="13" t="s">
        <v>583</v>
      </c>
      <c r="E450" s="187"/>
      <c r="F450" s="188"/>
      <c r="G450" s="11"/>
      <c r="H450" s="12">
        <f aca="true" t="shared" si="62" ref="H450:I453">H451</f>
        <v>180</v>
      </c>
      <c r="I450" s="12">
        <f t="shared" si="62"/>
        <v>180</v>
      </c>
      <c r="J450" s="110">
        <f t="shared" si="52"/>
        <v>100</v>
      </c>
      <c r="L450" s="18"/>
    </row>
    <row r="451" spans="1:12" ht="30.75">
      <c r="A451" s="20" t="s">
        <v>204</v>
      </c>
      <c r="B451" s="11" t="s">
        <v>304</v>
      </c>
      <c r="C451" s="11" t="s">
        <v>203</v>
      </c>
      <c r="D451" s="11" t="s">
        <v>59</v>
      </c>
      <c r="E451" s="187"/>
      <c r="F451" s="188"/>
      <c r="G451" s="11"/>
      <c r="H451" s="12">
        <f t="shared" si="62"/>
        <v>180</v>
      </c>
      <c r="I451" s="12">
        <f t="shared" si="62"/>
        <v>180</v>
      </c>
      <c r="J451" s="110">
        <f t="shared" si="52"/>
        <v>100</v>
      </c>
      <c r="L451" s="18"/>
    </row>
    <row r="452" spans="1:12" ht="46.5">
      <c r="A452" s="20" t="s">
        <v>33</v>
      </c>
      <c r="B452" s="11" t="s">
        <v>304</v>
      </c>
      <c r="C452" s="11" t="s">
        <v>203</v>
      </c>
      <c r="D452" s="11" t="s">
        <v>59</v>
      </c>
      <c r="E452" s="187" t="s">
        <v>34</v>
      </c>
      <c r="F452" s="188"/>
      <c r="G452" s="11"/>
      <c r="H452" s="12">
        <f t="shared" si="62"/>
        <v>180</v>
      </c>
      <c r="I452" s="12">
        <f t="shared" si="62"/>
        <v>180</v>
      </c>
      <c r="J452" s="110">
        <f t="shared" si="52"/>
        <v>100</v>
      </c>
      <c r="L452" s="18"/>
    </row>
    <row r="453" spans="1:12" ht="15">
      <c r="A453" s="20" t="s">
        <v>35</v>
      </c>
      <c r="B453" s="11" t="s">
        <v>304</v>
      </c>
      <c r="C453" s="11" t="s">
        <v>203</v>
      </c>
      <c r="D453" s="11" t="s">
        <v>59</v>
      </c>
      <c r="E453" s="187" t="s">
        <v>36</v>
      </c>
      <c r="F453" s="188"/>
      <c r="G453" s="11"/>
      <c r="H453" s="12">
        <f t="shared" si="62"/>
        <v>180</v>
      </c>
      <c r="I453" s="12">
        <f t="shared" si="62"/>
        <v>180</v>
      </c>
      <c r="J453" s="110">
        <f t="shared" si="52"/>
        <v>100</v>
      </c>
      <c r="L453" s="18"/>
    </row>
    <row r="454" spans="1:12" ht="62.25">
      <c r="A454" s="20" t="s">
        <v>37</v>
      </c>
      <c r="B454" s="11" t="s">
        <v>304</v>
      </c>
      <c r="C454" s="11" t="s">
        <v>203</v>
      </c>
      <c r="D454" s="11" t="s">
        <v>59</v>
      </c>
      <c r="E454" s="187" t="s">
        <v>36</v>
      </c>
      <c r="F454" s="188"/>
      <c r="G454" s="11" t="s">
        <v>38</v>
      </c>
      <c r="H454" s="12">
        <v>180</v>
      </c>
      <c r="I454" s="12">
        <v>180</v>
      </c>
      <c r="J454" s="110">
        <f t="shared" si="52"/>
        <v>100</v>
      </c>
      <c r="L454" s="18"/>
    </row>
    <row r="455" spans="1:12" ht="30.75">
      <c r="A455" s="20" t="s">
        <v>305</v>
      </c>
      <c r="B455" s="11" t="s">
        <v>306</v>
      </c>
      <c r="C455" s="11"/>
      <c r="D455" s="11"/>
      <c r="E455" s="187"/>
      <c r="F455" s="188"/>
      <c r="G455" s="11"/>
      <c r="H455" s="12">
        <f>H456+H461</f>
        <v>155.8</v>
      </c>
      <c r="I455" s="12">
        <f>I456+I461</f>
        <v>155.8</v>
      </c>
      <c r="J455" s="110">
        <f t="shared" si="52"/>
        <v>100</v>
      </c>
      <c r="L455" s="18"/>
    </row>
    <row r="456" spans="1:12" ht="15">
      <c r="A456" s="20" t="s">
        <v>136</v>
      </c>
      <c r="B456" s="11" t="s">
        <v>306</v>
      </c>
      <c r="C456" s="11" t="s">
        <v>137</v>
      </c>
      <c r="D456" s="13" t="s">
        <v>583</v>
      </c>
      <c r="E456" s="187"/>
      <c r="F456" s="188"/>
      <c r="G456" s="11"/>
      <c r="H456" s="12">
        <f aca="true" t="shared" si="63" ref="H456:I459">H457</f>
        <v>75.8</v>
      </c>
      <c r="I456" s="12">
        <f t="shared" si="63"/>
        <v>75.8</v>
      </c>
      <c r="J456" s="110">
        <f t="shared" si="52"/>
        <v>100</v>
      </c>
      <c r="L456" s="18"/>
    </row>
    <row r="457" spans="1:12" ht="15">
      <c r="A457" s="20" t="s">
        <v>138</v>
      </c>
      <c r="B457" s="11" t="s">
        <v>306</v>
      </c>
      <c r="C457" s="11" t="s">
        <v>137</v>
      </c>
      <c r="D457" s="11" t="s">
        <v>123</v>
      </c>
      <c r="E457" s="187"/>
      <c r="F457" s="188"/>
      <c r="G457" s="11"/>
      <c r="H457" s="12">
        <f t="shared" si="63"/>
        <v>75.8</v>
      </c>
      <c r="I457" s="12">
        <f t="shared" si="63"/>
        <v>75.8</v>
      </c>
      <c r="J457" s="110">
        <f t="shared" si="52"/>
        <v>100</v>
      </c>
      <c r="L457" s="18"/>
    </row>
    <row r="458" spans="1:12" ht="46.5">
      <c r="A458" s="20" t="s">
        <v>33</v>
      </c>
      <c r="B458" s="11" t="s">
        <v>306</v>
      </c>
      <c r="C458" s="11" t="s">
        <v>137</v>
      </c>
      <c r="D458" s="11" t="s">
        <v>123</v>
      </c>
      <c r="E458" s="187" t="s">
        <v>34</v>
      </c>
      <c r="F458" s="188"/>
      <c r="G458" s="11"/>
      <c r="H458" s="12">
        <f t="shared" si="63"/>
        <v>75.8</v>
      </c>
      <c r="I458" s="12">
        <f t="shared" si="63"/>
        <v>75.8</v>
      </c>
      <c r="J458" s="110">
        <f aca="true" t="shared" si="64" ref="J458:J521">I458/H458*100</f>
        <v>100</v>
      </c>
      <c r="L458" s="18"/>
    </row>
    <row r="459" spans="1:12" ht="15">
      <c r="A459" s="20" t="s">
        <v>35</v>
      </c>
      <c r="B459" s="11" t="s">
        <v>306</v>
      </c>
      <c r="C459" s="11" t="s">
        <v>137</v>
      </c>
      <c r="D459" s="11" t="s">
        <v>123</v>
      </c>
      <c r="E459" s="187" t="s">
        <v>36</v>
      </c>
      <c r="F459" s="188"/>
      <c r="G459" s="11"/>
      <c r="H459" s="12">
        <f t="shared" si="63"/>
        <v>75.8</v>
      </c>
      <c r="I459" s="12">
        <f t="shared" si="63"/>
        <v>75.8</v>
      </c>
      <c r="J459" s="110">
        <f t="shared" si="64"/>
        <v>100</v>
      </c>
      <c r="L459" s="18"/>
    </row>
    <row r="460" spans="1:12" ht="46.5">
      <c r="A460" s="20" t="s">
        <v>139</v>
      </c>
      <c r="B460" s="11" t="s">
        <v>306</v>
      </c>
      <c r="C460" s="11" t="s">
        <v>137</v>
      </c>
      <c r="D460" s="11" t="s">
        <v>123</v>
      </c>
      <c r="E460" s="187" t="s">
        <v>36</v>
      </c>
      <c r="F460" s="188"/>
      <c r="G460" s="11" t="s">
        <v>140</v>
      </c>
      <c r="H460" s="12">
        <v>75.8</v>
      </c>
      <c r="I460" s="12">
        <v>75.8</v>
      </c>
      <c r="J460" s="110">
        <f t="shared" si="64"/>
        <v>100</v>
      </c>
      <c r="L460" s="18"/>
    </row>
    <row r="461" spans="1:12" ht="15">
      <c r="A461" s="20" t="s">
        <v>29</v>
      </c>
      <c r="B461" s="11" t="s">
        <v>306</v>
      </c>
      <c r="C461" s="11" t="s">
        <v>30</v>
      </c>
      <c r="D461" s="13" t="s">
        <v>583</v>
      </c>
      <c r="E461" s="187"/>
      <c r="F461" s="188"/>
      <c r="G461" s="11"/>
      <c r="H461" s="12">
        <f aca="true" t="shared" si="65" ref="H461:I464">H462</f>
        <v>80</v>
      </c>
      <c r="I461" s="12">
        <f t="shared" si="65"/>
        <v>80</v>
      </c>
      <c r="J461" s="110">
        <f t="shared" si="64"/>
        <v>100</v>
      </c>
      <c r="L461" s="18"/>
    </row>
    <row r="462" spans="1:12" ht="15">
      <c r="A462" s="20" t="s">
        <v>31</v>
      </c>
      <c r="B462" s="11" t="s">
        <v>306</v>
      </c>
      <c r="C462" s="11" t="s">
        <v>30</v>
      </c>
      <c r="D462" s="11" t="s">
        <v>32</v>
      </c>
      <c r="E462" s="187"/>
      <c r="F462" s="188"/>
      <c r="G462" s="11"/>
      <c r="H462" s="12">
        <f t="shared" si="65"/>
        <v>80</v>
      </c>
      <c r="I462" s="12">
        <f t="shared" si="65"/>
        <v>80</v>
      </c>
      <c r="J462" s="110">
        <f t="shared" si="64"/>
        <v>100</v>
      </c>
      <c r="L462" s="18"/>
    </row>
    <row r="463" spans="1:12" ht="46.5">
      <c r="A463" s="20" t="s">
        <v>33</v>
      </c>
      <c r="B463" s="11" t="s">
        <v>306</v>
      </c>
      <c r="C463" s="11" t="s">
        <v>30</v>
      </c>
      <c r="D463" s="11" t="s">
        <v>32</v>
      </c>
      <c r="E463" s="187" t="s">
        <v>34</v>
      </c>
      <c r="F463" s="188"/>
      <c r="G463" s="11"/>
      <c r="H463" s="12">
        <f t="shared" si="65"/>
        <v>80</v>
      </c>
      <c r="I463" s="12">
        <f t="shared" si="65"/>
        <v>80</v>
      </c>
      <c r="J463" s="110">
        <f t="shared" si="64"/>
        <v>100</v>
      </c>
      <c r="L463" s="18"/>
    </row>
    <row r="464" spans="1:12" ht="15">
      <c r="A464" s="20" t="s">
        <v>35</v>
      </c>
      <c r="B464" s="11" t="s">
        <v>306</v>
      </c>
      <c r="C464" s="11" t="s">
        <v>30</v>
      </c>
      <c r="D464" s="11" t="s">
        <v>32</v>
      </c>
      <c r="E464" s="187" t="s">
        <v>36</v>
      </c>
      <c r="F464" s="188"/>
      <c r="G464" s="11"/>
      <c r="H464" s="12">
        <f t="shared" si="65"/>
        <v>80</v>
      </c>
      <c r="I464" s="12">
        <f t="shared" si="65"/>
        <v>80</v>
      </c>
      <c r="J464" s="110">
        <f t="shared" si="64"/>
        <v>100</v>
      </c>
      <c r="L464" s="18"/>
    </row>
    <row r="465" spans="1:12" ht="62.25">
      <c r="A465" s="20" t="s">
        <v>37</v>
      </c>
      <c r="B465" s="11" t="s">
        <v>306</v>
      </c>
      <c r="C465" s="11" t="s">
        <v>30</v>
      </c>
      <c r="D465" s="11" t="s">
        <v>32</v>
      </c>
      <c r="E465" s="187" t="s">
        <v>36</v>
      </c>
      <c r="F465" s="188"/>
      <c r="G465" s="11" t="s">
        <v>38</v>
      </c>
      <c r="H465" s="12">
        <v>80</v>
      </c>
      <c r="I465" s="12">
        <v>80</v>
      </c>
      <c r="J465" s="110">
        <f t="shared" si="64"/>
        <v>100</v>
      </c>
      <c r="L465" s="18"/>
    </row>
    <row r="466" spans="1:12" ht="30.75">
      <c r="A466" s="20" t="s">
        <v>307</v>
      </c>
      <c r="B466" s="11" t="s">
        <v>308</v>
      </c>
      <c r="C466" s="11"/>
      <c r="D466" s="11"/>
      <c r="E466" s="187"/>
      <c r="F466" s="188"/>
      <c r="G466" s="11"/>
      <c r="H466" s="12">
        <f>H467+H476+H481</f>
        <v>100.1</v>
      </c>
      <c r="I466" s="12">
        <f>I467+I476+I481</f>
        <v>100.1</v>
      </c>
      <c r="J466" s="110">
        <f t="shared" si="64"/>
        <v>100</v>
      </c>
      <c r="L466" s="18"/>
    </row>
    <row r="467" spans="1:12" ht="15">
      <c r="A467" s="20" t="s">
        <v>136</v>
      </c>
      <c r="B467" s="11" t="s">
        <v>308</v>
      </c>
      <c r="C467" s="11" t="s">
        <v>137</v>
      </c>
      <c r="D467" s="13" t="s">
        <v>583</v>
      </c>
      <c r="E467" s="187"/>
      <c r="F467" s="188"/>
      <c r="G467" s="11"/>
      <c r="H467" s="12">
        <f>H468+H472</f>
        <v>40.5</v>
      </c>
      <c r="I467" s="12">
        <f>I468+I472</f>
        <v>40.5</v>
      </c>
      <c r="J467" s="110">
        <f t="shared" si="64"/>
        <v>100</v>
      </c>
      <c r="L467" s="18"/>
    </row>
    <row r="468" spans="1:12" ht="15">
      <c r="A468" s="20" t="s">
        <v>138</v>
      </c>
      <c r="B468" s="11" t="s">
        <v>308</v>
      </c>
      <c r="C468" s="11" t="s">
        <v>137</v>
      </c>
      <c r="D468" s="11" t="s">
        <v>123</v>
      </c>
      <c r="E468" s="187"/>
      <c r="F468" s="188"/>
      <c r="G468" s="11"/>
      <c r="H468" s="12">
        <f aca="true" t="shared" si="66" ref="H468:I470">H469</f>
        <v>22.5</v>
      </c>
      <c r="I468" s="12">
        <f t="shared" si="66"/>
        <v>22.5</v>
      </c>
      <c r="J468" s="110">
        <f t="shared" si="64"/>
        <v>100</v>
      </c>
      <c r="L468" s="18"/>
    </row>
    <row r="469" spans="1:12" ht="46.5">
      <c r="A469" s="20" t="s">
        <v>33</v>
      </c>
      <c r="B469" s="11" t="s">
        <v>308</v>
      </c>
      <c r="C469" s="11" t="s">
        <v>137</v>
      </c>
      <c r="D469" s="11" t="s">
        <v>123</v>
      </c>
      <c r="E469" s="187" t="s">
        <v>34</v>
      </c>
      <c r="F469" s="188"/>
      <c r="G469" s="11"/>
      <c r="H469" s="12">
        <f t="shared" si="66"/>
        <v>22.5</v>
      </c>
      <c r="I469" s="12">
        <f t="shared" si="66"/>
        <v>22.5</v>
      </c>
      <c r="J469" s="110">
        <f t="shared" si="64"/>
        <v>100</v>
      </c>
      <c r="L469" s="18"/>
    </row>
    <row r="470" spans="1:12" ht="15">
      <c r="A470" s="20" t="s">
        <v>35</v>
      </c>
      <c r="B470" s="11" t="s">
        <v>308</v>
      </c>
      <c r="C470" s="11" t="s">
        <v>137</v>
      </c>
      <c r="D470" s="11" t="s">
        <v>123</v>
      </c>
      <c r="E470" s="187" t="s">
        <v>36</v>
      </c>
      <c r="F470" s="188"/>
      <c r="G470" s="11"/>
      <c r="H470" s="12">
        <f t="shared" si="66"/>
        <v>22.5</v>
      </c>
      <c r="I470" s="12">
        <f t="shared" si="66"/>
        <v>22.5</v>
      </c>
      <c r="J470" s="110">
        <f t="shared" si="64"/>
        <v>100</v>
      </c>
      <c r="L470" s="18"/>
    </row>
    <row r="471" spans="1:12" ht="46.5">
      <c r="A471" s="20" t="s">
        <v>139</v>
      </c>
      <c r="B471" s="11" t="s">
        <v>308</v>
      </c>
      <c r="C471" s="11" t="s">
        <v>137</v>
      </c>
      <c r="D471" s="11" t="s">
        <v>123</v>
      </c>
      <c r="E471" s="187" t="s">
        <v>36</v>
      </c>
      <c r="F471" s="188"/>
      <c r="G471" s="11" t="s">
        <v>140</v>
      </c>
      <c r="H471" s="12">
        <v>22.5</v>
      </c>
      <c r="I471" s="12">
        <v>22.5</v>
      </c>
      <c r="J471" s="110">
        <f t="shared" si="64"/>
        <v>100</v>
      </c>
      <c r="L471" s="18"/>
    </row>
    <row r="472" spans="1:12" ht="15">
      <c r="A472" s="20" t="s">
        <v>162</v>
      </c>
      <c r="B472" s="11" t="s">
        <v>308</v>
      </c>
      <c r="C472" s="11" t="s">
        <v>137</v>
      </c>
      <c r="D472" s="11" t="s">
        <v>163</v>
      </c>
      <c r="E472" s="187"/>
      <c r="F472" s="188"/>
      <c r="G472" s="11"/>
      <c r="H472" s="12">
        <f aca="true" t="shared" si="67" ref="H472:I474">H473</f>
        <v>18</v>
      </c>
      <c r="I472" s="12">
        <f t="shared" si="67"/>
        <v>18</v>
      </c>
      <c r="J472" s="110">
        <f t="shared" si="64"/>
        <v>100</v>
      </c>
      <c r="L472" s="18"/>
    </row>
    <row r="473" spans="1:12" ht="46.5">
      <c r="A473" s="20" t="s">
        <v>33</v>
      </c>
      <c r="B473" s="11" t="s">
        <v>308</v>
      </c>
      <c r="C473" s="11" t="s">
        <v>137</v>
      </c>
      <c r="D473" s="11" t="s">
        <v>163</v>
      </c>
      <c r="E473" s="187" t="s">
        <v>34</v>
      </c>
      <c r="F473" s="188"/>
      <c r="G473" s="11"/>
      <c r="H473" s="12">
        <f t="shared" si="67"/>
        <v>18</v>
      </c>
      <c r="I473" s="12">
        <f t="shared" si="67"/>
        <v>18</v>
      </c>
      <c r="J473" s="110">
        <f t="shared" si="64"/>
        <v>100</v>
      </c>
      <c r="L473" s="18"/>
    </row>
    <row r="474" spans="1:12" ht="15">
      <c r="A474" s="20" t="s">
        <v>35</v>
      </c>
      <c r="B474" s="11" t="s">
        <v>308</v>
      </c>
      <c r="C474" s="11" t="s">
        <v>137</v>
      </c>
      <c r="D474" s="11" t="s">
        <v>163</v>
      </c>
      <c r="E474" s="187" t="s">
        <v>36</v>
      </c>
      <c r="F474" s="188"/>
      <c r="G474" s="11"/>
      <c r="H474" s="12">
        <f t="shared" si="67"/>
        <v>18</v>
      </c>
      <c r="I474" s="12">
        <f t="shared" si="67"/>
        <v>18</v>
      </c>
      <c r="J474" s="110">
        <f t="shared" si="64"/>
        <v>100</v>
      </c>
      <c r="L474" s="18"/>
    </row>
    <row r="475" spans="1:12" ht="46.5">
      <c r="A475" s="20" t="s">
        <v>139</v>
      </c>
      <c r="B475" s="11" t="s">
        <v>308</v>
      </c>
      <c r="C475" s="11" t="s">
        <v>137</v>
      </c>
      <c r="D475" s="11" t="s">
        <v>163</v>
      </c>
      <c r="E475" s="187" t="s">
        <v>36</v>
      </c>
      <c r="F475" s="188"/>
      <c r="G475" s="11" t="s">
        <v>140</v>
      </c>
      <c r="H475" s="12">
        <v>18</v>
      </c>
      <c r="I475" s="12">
        <v>18</v>
      </c>
      <c r="J475" s="110">
        <f t="shared" si="64"/>
        <v>100</v>
      </c>
      <c r="L475" s="18"/>
    </row>
    <row r="476" spans="1:12" ht="15">
      <c r="A476" s="20" t="s">
        <v>29</v>
      </c>
      <c r="B476" s="11" t="s">
        <v>308</v>
      </c>
      <c r="C476" s="11" t="s">
        <v>30</v>
      </c>
      <c r="D476" s="13" t="s">
        <v>583</v>
      </c>
      <c r="E476" s="187"/>
      <c r="F476" s="188"/>
      <c r="G476" s="11"/>
      <c r="H476" s="12">
        <f aca="true" t="shared" si="68" ref="H476:I479">H477</f>
        <v>26</v>
      </c>
      <c r="I476" s="12">
        <f t="shared" si="68"/>
        <v>26</v>
      </c>
      <c r="J476" s="110">
        <f t="shared" si="64"/>
        <v>100</v>
      </c>
      <c r="L476" s="18"/>
    </row>
    <row r="477" spans="1:12" ht="15">
      <c r="A477" s="20" t="s">
        <v>31</v>
      </c>
      <c r="B477" s="11" t="s">
        <v>308</v>
      </c>
      <c r="C477" s="11" t="s">
        <v>30</v>
      </c>
      <c r="D477" s="11" t="s">
        <v>32</v>
      </c>
      <c r="E477" s="187"/>
      <c r="F477" s="188"/>
      <c r="G477" s="11"/>
      <c r="H477" s="12">
        <f t="shared" si="68"/>
        <v>26</v>
      </c>
      <c r="I477" s="12">
        <f t="shared" si="68"/>
        <v>26</v>
      </c>
      <c r="J477" s="110">
        <f t="shared" si="64"/>
        <v>100</v>
      </c>
      <c r="L477" s="18"/>
    </row>
    <row r="478" spans="1:12" ht="46.5">
      <c r="A478" s="20" t="s">
        <v>33</v>
      </c>
      <c r="B478" s="11" t="s">
        <v>308</v>
      </c>
      <c r="C478" s="11" t="s">
        <v>30</v>
      </c>
      <c r="D478" s="11" t="s">
        <v>32</v>
      </c>
      <c r="E478" s="187" t="s">
        <v>34</v>
      </c>
      <c r="F478" s="188"/>
      <c r="G478" s="11"/>
      <c r="H478" s="12">
        <f t="shared" si="68"/>
        <v>26</v>
      </c>
      <c r="I478" s="12">
        <f t="shared" si="68"/>
        <v>26</v>
      </c>
      <c r="J478" s="110">
        <f t="shared" si="64"/>
        <v>100</v>
      </c>
      <c r="L478" s="18"/>
    </row>
    <row r="479" spans="1:12" ht="15">
      <c r="A479" s="20" t="s">
        <v>35</v>
      </c>
      <c r="B479" s="11" t="s">
        <v>308</v>
      </c>
      <c r="C479" s="11" t="s">
        <v>30</v>
      </c>
      <c r="D479" s="11" t="s">
        <v>32</v>
      </c>
      <c r="E479" s="187" t="s">
        <v>36</v>
      </c>
      <c r="F479" s="188"/>
      <c r="G479" s="11"/>
      <c r="H479" s="12">
        <f t="shared" si="68"/>
        <v>26</v>
      </c>
      <c r="I479" s="12">
        <f t="shared" si="68"/>
        <v>26</v>
      </c>
      <c r="J479" s="110">
        <f t="shared" si="64"/>
        <v>100</v>
      </c>
      <c r="L479" s="18"/>
    </row>
    <row r="480" spans="1:12" ht="62.25">
      <c r="A480" s="20" t="s">
        <v>37</v>
      </c>
      <c r="B480" s="11" t="s">
        <v>308</v>
      </c>
      <c r="C480" s="11" t="s">
        <v>30</v>
      </c>
      <c r="D480" s="11" t="s">
        <v>32</v>
      </c>
      <c r="E480" s="187" t="s">
        <v>36</v>
      </c>
      <c r="F480" s="188"/>
      <c r="G480" s="11" t="s">
        <v>38</v>
      </c>
      <c r="H480" s="12">
        <v>26</v>
      </c>
      <c r="I480" s="12">
        <v>26</v>
      </c>
      <c r="J480" s="110">
        <f t="shared" si="64"/>
        <v>100</v>
      </c>
      <c r="L480" s="18"/>
    </row>
    <row r="481" spans="1:12" ht="15">
      <c r="A481" s="20" t="s">
        <v>202</v>
      </c>
      <c r="B481" s="11" t="s">
        <v>308</v>
      </c>
      <c r="C481" s="11" t="s">
        <v>203</v>
      </c>
      <c r="D481" s="13" t="s">
        <v>583</v>
      </c>
      <c r="E481" s="187"/>
      <c r="F481" s="188"/>
      <c r="G481" s="11"/>
      <c r="H481" s="12">
        <f aca="true" t="shared" si="69" ref="H481:I484">H482</f>
        <v>33.6</v>
      </c>
      <c r="I481" s="12">
        <f t="shared" si="69"/>
        <v>33.6</v>
      </c>
      <c r="J481" s="110">
        <f t="shared" si="64"/>
        <v>100</v>
      </c>
      <c r="L481" s="18"/>
    </row>
    <row r="482" spans="1:12" ht="30.75">
      <c r="A482" s="20" t="s">
        <v>204</v>
      </c>
      <c r="B482" s="11" t="s">
        <v>308</v>
      </c>
      <c r="C482" s="11" t="s">
        <v>203</v>
      </c>
      <c r="D482" s="11" t="s">
        <v>59</v>
      </c>
      <c r="E482" s="187"/>
      <c r="F482" s="188"/>
      <c r="G482" s="11"/>
      <c r="H482" s="12">
        <f t="shared" si="69"/>
        <v>33.6</v>
      </c>
      <c r="I482" s="12">
        <f t="shared" si="69"/>
        <v>33.6</v>
      </c>
      <c r="J482" s="110">
        <f t="shared" si="64"/>
        <v>100</v>
      </c>
      <c r="L482" s="18"/>
    </row>
    <row r="483" spans="1:12" ht="46.5">
      <c r="A483" s="20" t="s">
        <v>33</v>
      </c>
      <c r="B483" s="11" t="s">
        <v>308</v>
      </c>
      <c r="C483" s="11" t="s">
        <v>203</v>
      </c>
      <c r="D483" s="11" t="s">
        <v>59</v>
      </c>
      <c r="E483" s="187" t="s">
        <v>34</v>
      </c>
      <c r="F483" s="188"/>
      <c r="G483" s="11"/>
      <c r="H483" s="12">
        <f t="shared" si="69"/>
        <v>33.6</v>
      </c>
      <c r="I483" s="12">
        <f t="shared" si="69"/>
        <v>33.6</v>
      </c>
      <c r="J483" s="110">
        <f t="shared" si="64"/>
        <v>100</v>
      </c>
      <c r="L483" s="18"/>
    </row>
    <row r="484" spans="1:12" ht="15">
      <c r="A484" s="20" t="s">
        <v>35</v>
      </c>
      <c r="B484" s="11" t="s">
        <v>308</v>
      </c>
      <c r="C484" s="11" t="s">
        <v>203</v>
      </c>
      <c r="D484" s="11" t="s">
        <v>59</v>
      </c>
      <c r="E484" s="187" t="s">
        <v>36</v>
      </c>
      <c r="F484" s="188"/>
      <c r="G484" s="11"/>
      <c r="H484" s="12">
        <f t="shared" si="69"/>
        <v>33.6</v>
      </c>
      <c r="I484" s="12">
        <f t="shared" si="69"/>
        <v>33.6</v>
      </c>
      <c r="J484" s="110">
        <f t="shared" si="64"/>
        <v>100</v>
      </c>
      <c r="L484" s="18"/>
    </row>
    <row r="485" spans="1:12" ht="62.25">
      <c r="A485" s="20" t="s">
        <v>37</v>
      </c>
      <c r="B485" s="11" t="s">
        <v>308</v>
      </c>
      <c r="C485" s="11" t="s">
        <v>203</v>
      </c>
      <c r="D485" s="11" t="s">
        <v>59</v>
      </c>
      <c r="E485" s="187" t="s">
        <v>36</v>
      </c>
      <c r="F485" s="188"/>
      <c r="G485" s="11" t="s">
        <v>38</v>
      </c>
      <c r="H485" s="12">
        <v>33.6</v>
      </c>
      <c r="I485" s="12">
        <v>33.6</v>
      </c>
      <c r="J485" s="110">
        <f t="shared" si="64"/>
        <v>100</v>
      </c>
      <c r="L485" s="18"/>
    </row>
    <row r="486" spans="1:12" ht="46.5">
      <c r="A486" s="20" t="s">
        <v>309</v>
      </c>
      <c r="B486" s="11" t="s">
        <v>310</v>
      </c>
      <c r="C486" s="11"/>
      <c r="D486" s="11"/>
      <c r="E486" s="187"/>
      <c r="F486" s="188"/>
      <c r="G486" s="11"/>
      <c r="H486" s="12">
        <f>H487+H500+H505</f>
        <v>383.6</v>
      </c>
      <c r="I486" s="12">
        <f>I487+I500+I505</f>
        <v>383.6</v>
      </c>
      <c r="J486" s="110">
        <f t="shared" si="64"/>
        <v>100</v>
      </c>
      <c r="L486" s="18"/>
    </row>
    <row r="487" spans="1:12" ht="15">
      <c r="A487" s="20" t="s">
        <v>136</v>
      </c>
      <c r="B487" s="11" t="s">
        <v>310</v>
      </c>
      <c r="C487" s="11" t="s">
        <v>137</v>
      </c>
      <c r="D487" s="13" t="s">
        <v>583</v>
      </c>
      <c r="E487" s="187"/>
      <c r="F487" s="188"/>
      <c r="G487" s="11"/>
      <c r="H487" s="12">
        <f>H488+H492+H496</f>
        <v>266.7</v>
      </c>
      <c r="I487" s="12">
        <f>I488+I492+I496</f>
        <v>266.7</v>
      </c>
      <c r="J487" s="110">
        <f t="shared" si="64"/>
        <v>100</v>
      </c>
      <c r="L487" s="18"/>
    </row>
    <row r="488" spans="1:12" ht="15">
      <c r="A488" s="20" t="s">
        <v>161</v>
      </c>
      <c r="B488" s="11" t="s">
        <v>310</v>
      </c>
      <c r="C488" s="11" t="s">
        <v>137</v>
      </c>
      <c r="D488" s="11" t="s">
        <v>32</v>
      </c>
      <c r="E488" s="187"/>
      <c r="F488" s="188"/>
      <c r="G488" s="11"/>
      <c r="H488" s="12">
        <f aca="true" t="shared" si="70" ref="H488:I490">H489</f>
        <v>93.6</v>
      </c>
      <c r="I488" s="12">
        <f t="shared" si="70"/>
        <v>93.6</v>
      </c>
      <c r="J488" s="110">
        <f t="shared" si="64"/>
        <v>100</v>
      </c>
      <c r="L488" s="18"/>
    </row>
    <row r="489" spans="1:12" ht="46.5">
      <c r="A489" s="20" t="s">
        <v>33</v>
      </c>
      <c r="B489" s="11" t="s">
        <v>310</v>
      </c>
      <c r="C489" s="11" t="s">
        <v>137</v>
      </c>
      <c r="D489" s="11" t="s">
        <v>32</v>
      </c>
      <c r="E489" s="187" t="s">
        <v>34</v>
      </c>
      <c r="F489" s="188"/>
      <c r="G489" s="11"/>
      <c r="H489" s="12">
        <f t="shared" si="70"/>
        <v>93.6</v>
      </c>
      <c r="I489" s="12">
        <f t="shared" si="70"/>
        <v>93.6</v>
      </c>
      <c r="J489" s="110">
        <f t="shared" si="64"/>
        <v>100</v>
      </c>
      <c r="L489" s="18"/>
    </row>
    <row r="490" spans="1:12" ht="15">
      <c r="A490" s="20" t="s">
        <v>35</v>
      </c>
      <c r="B490" s="11" t="s">
        <v>310</v>
      </c>
      <c r="C490" s="11" t="s">
        <v>137</v>
      </c>
      <c r="D490" s="11" t="s">
        <v>32</v>
      </c>
      <c r="E490" s="187" t="s">
        <v>36</v>
      </c>
      <c r="F490" s="188"/>
      <c r="G490" s="11"/>
      <c r="H490" s="12">
        <f t="shared" si="70"/>
        <v>93.6</v>
      </c>
      <c r="I490" s="12">
        <f t="shared" si="70"/>
        <v>93.6</v>
      </c>
      <c r="J490" s="110">
        <f t="shared" si="64"/>
        <v>100</v>
      </c>
      <c r="L490" s="18"/>
    </row>
    <row r="491" spans="1:12" ht="46.5">
      <c r="A491" s="20" t="s">
        <v>139</v>
      </c>
      <c r="B491" s="11" t="s">
        <v>310</v>
      </c>
      <c r="C491" s="11" t="s">
        <v>137</v>
      </c>
      <c r="D491" s="11" t="s">
        <v>32</v>
      </c>
      <c r="E491" s="187" t="s">
        <v>36</v>
      </c>
      <c r="F491" s="188"/>
      <c r="G491" s="11" t="s">
        <v>140</v>
      </c>
      <c r="H491" s="12">
        <v>93.6</v>
      </c>
      <c r="I491" s="12">
        <v>93.6</v>
      </c>
      <c r="J491" s="110">
        <f t="shared" si="64"/>
        <v>100</v>
      </c>
      <c r="L491" s="18"/>
    </row>
    <row r="492" spans="1:12" ht="15">
      <c r="A492" s="20" t="s">
        <v>138</v>
      </c>
      <c r="B492" s="11" t="s">
        <v>310</v>
      </c>
      <c r="C492" s="11" t="s">
        <v>137</v>
      </c>
      <c r="D492" s="11" t="s">
        <v>123</v>
      </c>
      <c r="E492" s="187"/>
      <c r="F492" s="188"/>
      <c r="G492" s="11"/>
      <c r="H492" s="12">
        <f aca="true" t="shared" si="71" ref="H492:I494">H493</f>
        <v>126.2</v>
      </c>
      <c r="I492" s="12">
        <f t="shared" si="71"/>
        <v>126.2</v>
      </c>
      <c r="J492" s="110">
        <f t="shared" si="64"/>
        <v>100</v>
      </c>
      <c r="L492" s="18"/>
    </row>
    <row r="493" spans="1:12" ht="46.5">
      <c r="A493" s="20" t="s">
        <v>33</v>
      </c>
      <c r="B493" s="11" t="s">
        <v>310</v>
      </c>
      <c r="C493" s="11" t="s">
        <v>137</v>
      </c>
      <c r="D493" s="11" t="s">
        <v>123</v>
      </c>
      <c r="E493" s="187" t="s">
        <v>34</v>
      </c>
      <c r="F493" s="188"/>
      <c r="G493" s="11"/>
      <c r="H493" s="12">
        <f t="shared" si="71"/>
        <v>126.2</v>
      </c>
      <c r="I493" s="12">
        <f t="shared" si="71"/>
        <v>126.2</v>
      </c>
      <c r="J493" s="110">
        <f t="shared" si="64"/>
        <v>100</v>
      </c>
      <c r="L493" s="18"/>
    </row>
    <row r="494" spans="1:12" ht="15">
      <c r="A494" s="20" t="s">
        <v>35</v>
      </c>
      <c r="B494" s="11" t="s">
        <v>310</v>
      </c>
      <c r="C494" s="11" t="s">
        <v>137</v>
      </c>
      <c r="D494" s="11" t="s">
        <v>123</v>
      </c>
      <c r="E494" s="187" t="s">
        <v>36</v>
      </c>
      <c r="F494" s="188"/>
      <c r="G494" s="11"/>
      <c r="H494" s="12">
        <f t="shared" si="71"/>
        <v>126.2</v>
      </c>
      <c r="I494" s="12">
        <f t="shared" si="71"/>
        <v>126.2</v>
      </c>
      <c r="J494" s="110">
        <f t="shared" si="64"/>
        <v>100</v>
      </c>
      <c r="L494" s="18"/>
    </row>
    <row r="495" spans="1:12" ht="46.5">
      <c r="A495" s="20" t="s">
        <v>139</v>
      </c>
      <c r="B495" s="11" t="s">
        <v>310</v>
      </c>
      <c r="C495" s="11" t="s">
        <v>137</v>
      </c>
      <c r="D495" s="11" t="s">
        <v>123</v>
      </c>
      <c r="E495" s="187" t="s">
        <v>36</v>
      </c>
      <c r="F495" s="188"/>
      <c r="G495" s="11" t="s">
        <v>140</v>
      </c>
      <c r="H495" s="12">
        <v>126.2</v>
      </c>
      <c r="I495" s="12">
        <v>126.2</v>
      </c>
      <c r="J495" s="110">
        <f t="shared" si="64"/>
        <v>100</v>
      </c>
      <c r="L495" s="18"/>
    </row>
    <row r="496" spans="1:12" ht="15">
      <c r="A496" s="20" t="s">
        <v>162</v>
      </c>
      <c r="B496" s="11" t="s">
        <v>310</v>
      </c>
      <c r="C496" s="11" t="s">
        <v>137</v>
      </c>
      <c r="D496" s="11" t="s">
        <v>163</v>
      </c>
      <c r="E496" s="187"/>
      <c r="F496" s="188"/>
      <c r="G496" s="11"/>
      <c r="H496" s="12">
        <f aca="true" t="shared" si="72" ref="H496:I498">H497</f>
        <v>46.9</v>
      </c>
      <c r="I496" s="12">
        <f t="shared" si="72"/>
        <v>46.9</v>
      </c>
      <c r="J496" s="110">
        <f t="shared" si="64"/>
        <v>100</v>
      </c>
      <c r="L496" s="18"/>
    </row>
    <row r="497" spans="1:12" ht="46.5">
      <c r="A497" s="20" t="s">
        <v>33</v>
      </c>
      <c r="B497" s="11" t="s">
        <v>310</v>
      </c>
      <c r="C497" s="11" t="s">
        <v>137</v>
      </c>
      <c r="D497" s="11" t="s">
        <v>163</v>
      </c>
      <c r="E497" s="187" t="s">
        <v>34</v>
      </c>
      <c r="F497" s="188"/>
      <c r="G497" s="11"/>
      <c r="H497" s="12">
        <f t="shared" si="72"/>
        <v>46.9</v>
      </c>
      <c r="I497" s="12">
        <f t="shared" si="72"/>
        <v>46.9</v>
      </c>
      <c r="J497" s="110">
        <f t="shared" si="64"/>
        <v>100</v>
      </c>
      <c r="L497" s="18"/>
    </row>
    <row r="498" spans="1:12" ht="15">
      <c r="A498" s="20" t="s">
        <v>35</v>
      </c>
      <c r="B498" s="11" t="s">
        <v>310</v>
      </c>
      <c r="C498" s="11" t="s">
        <v>137</v>
      </c>
      <c r="D498" s="11" t="s">
        <v>163</v>
      </c>
      <c r="E498" s="187" t="s">
        <v>36</v>
      </c>
      <c r="F498" s="188"/>
      <c r="G498" s="11"/>
      <c r="H498" s="12">
        <f t="shared" si="72"/>
        <v>46.9</v>
      </c>
      <c r="I498" s="12">
        <f t="shared" si="72"/>
        <v>46.9</v>
      </c>
      <c r="J498" s="110">
        <f t="shared" si="64"/>
        <v>100</v>
      </c>
      <c r="L498" s="18"/>
    </row>
    <row r="499" spans="1:12" ht="46.5">
      <c r="A499" s="20" t="s">
        <v>139</v>
      </c>
      <c r="B499" s="11" t="s">
        <v>310</v>
      </c>
      <c r="C499" s="11" t="s">
        <v>137</v>
      </c>
      <c r="D499" s="11" t="s">
        <v>163</v>
      </c>
      <c r="E499" s="187" t="s">
        <v>36</v>
      </c>
      <c r="F499" s="188"/>
      <c r="G499" s="11" t="s">
        <v>140</v>
      </c>
      <c r="H499" s="12">
        <v>46.9</v>
      </c>
      <c r="I499" s="12">
        <v>46.9</v>
      </c>
      <c r="J499" s="110">
        <f t="shared" si="64"/>
        <v>100</v>
      </c>
      <c r="L499" s="18"/>
    </row>
    <row r="500" spans="1:12" ht="15">
      <c r="A500" s="20" t="s">
        <v>29</v>
      </c>
      <c r="B500" s="11" t="s">
        <v>310</v>
      </c>
      <c r="C500" s="11" t="s">
        <v>30</v>
      </c>
      <c r="D500" s="13" t="s">
        <v>583</v>
      </c>
      <c r="E500" s="187"/>
      <c r="F500" s="188"/>
      <c r="G500" s="11"/>
      <c r="H500" s="12">
        <f aca="true" t="shared" si="73" ref="H500:I503">H501</f>
        <v>50</v>
      </c>
      <c r="I500" s="12">
        <f t="shared" si="73"/>
        <v>50</v>
      </c>
      <c r="J500" s="110">
        <f t="shared" si="64"/>
        <v>100</v>
      </c>
      <c r="L500" s="18"/>
    </row>
    <row r="501" spans="1:12" ht="15">
      <c r="A501" s="20" t="s">
        <v>31</v>
      </c>
      <c r="B501" s="11" t="s">
        <v>310</v>
      </c>
      <c r="C501" s="11" t="s">
        <v>30</v>
      </c>
      <c r="D501" s="11" t="s">
        <v>32</v>
      </c>
      <c r="E501" s="187"/>
      <c r="F501" s="188"/>
      <c r="G501" s="11"/>
      <c r="H501" s="12">
        <f t="shared" si="73"/>
        <v>50</v>
      </c>
      <c r="I501" s="12">
        <f t="shared" si="73"/>
        <v>50</v>
      </c>
      <c r="J501" s="110">
        <f t="shared" si="64"/>
        <v>100</v>
      </c>
      <c r="L501" s="18"/>
    </row>
    <row r="502" spans="1:12" ht="46.5">
      <c r="A502" s="20" t="s">
        <v>33</v>
      </c>
      <c r="B502" s="11" t="s">
        <v>310</v>
      </c>
      <c r="C502" s="11" t="s">
        <v>30</v>
      </c>
      <c r="D502" s="11" t="s">
        <v>32</v>
      </c>
      <c r="E502" s="187" t="s">
        <v>34</v>
      </c>
      <c r="F502" s="188"/>
      <c r="G502" s="11"/>
      <c r="H502" s="12">
        <f t="shared" si="73"/>
        <v>50</v>
      </c>
      <c r="I502" s="12">
        <f t="shared" si="73"/>
        <v>50</v>
      </c>
      <c r="J502" s="110">
        <f t="shared" si="64"/>
        <v>100</v>
      </c>
      <c r="L502" s="18"/>
    </row>
    <row r="503" spans="1:12" ht="15">
      <c r="A503" s="20" t="s">
        <v>35</v>
      </c>
      <c r="B503" s="11" t="s">
        <v>310</v>
      </c>
      <c r="C503" s="11" t="s">
        <v>30</v>
      </c>
      <c r="D503" s="11" t="s">
        <v>32</v>
      </c>
      <c r="E503" s="187" t="s">
        <v>36</v>
      </c>
      <c r="F503" s="188"/>
      <c r="G503" s="11"/>
      <c r="H503" s="12">
        <f t="shared" si="73"/>
        <v>50</v>
      </c>
      <c r="I503" s="12">
        <f t="shared" si="73"/>
        <v>50</v>
      </c>
      <c r="J503" s="110">
        <f t="shared" si="64"/>
        <v>100</v>
      </c>
      <c r="L503" s="18"/>
    </row>
    <row r="504" spans="1:12" ht="62.25">
      <c r="A504" s="20" t="s">
        <v>37</v>
      </c>
      <c r="B504" s="11" t="s">
        <v>310</v>
      </c>
      <c r="C504" s="11" t="s">
        <v>30</v>
      </c>
      <c r="D504" s="11" t="s">
        <v>32</v>
      </c>
      <c r="E504" s="187" t="s">
        <v>36</v>
      </c>
      <c r="F504" s="188"/>
      <c r="G504" s="11" t="s">
        <v>38</v>
      </c>
      <c r="H504" s="12">
        <v>50</v>
      </c>
      <c r="I504" s="12">
        <v>50</v>
      </c>
      <c r="J504" s="110">
        <f t="shared" si="64"/>
        <v>100</v>
      </c>
      <c r="L504" s="18"/>
    </row>
    <row r="505" spans="1:12" ht="15">
      <c r="A505" s="20" t="s">
        <v>202</v>
      </c>
      <c r="B505" s="11" t="s">
        <v>310</v>
      </c>
      <c r="C505" s="11" t="s">
        <v>203</v>
      </c>
      <c r="D505" s="13" t="s">
        <v>583</v>
      </c>
      <c r="E505" s="187"/>
      <c r="F505" s="188"/>
      <c r="G505" s="11"/>
      <c r="H505" s="12">
        <f aca="true" t="shared" si="74" ref="H505:I508">H506</f>
        <v>66.9</v>
      </c>
      <c r="I505" s="12">
        <f t="shared" si="74"/>
        <v>66.9</v>
      </c>
      <c r="J505" s="110">
        <f t="shared" si="64"/>
        <v>100</v>
      </c>
      <c r="L505" s="18"/>
    </row>
    <row r="506" spans="1:12" ht="30.75">
      <c r="A506" s="20" t="s">
        <v>204</v>
      </c>
      <c r="B506" s="11" t="s">
        <v>310</v>
      </c>
      <c r="C506" s="11" t="s">
        <v>203</v>
      </c>
      <c r="D506" s="11" t="s">
        <v>59</v>
      </c>
      <c r="E506" s="187"/>
      <c r="F506" s="188"/>
      <c r="G506" s="11"/>
      <c r="H506" s="12">
        <f t="shared" si="74"/>
        <v>66.9</v>
      </c>
      <c r="I506" s="12">
        <f t="shared" si="74"/>
        <v>66.9</v>
      </c>
      <c r="J506" s="110">
        <f t="shared" si="64"/>
        <v>100</v>
      </c>
      <c r="L506" s="18"/>
    </row>
    <row r="507" spans="1:12" ht="46.5">
      <c r="A507" s="20" t="s">
        <v>33</v>
      </c>
      <c r="B507" s="11" t="s">
        <v>310</v>
      </c>
      <c r="C507" s="11" t="s">
        <v>203</v>
      </c>
      <c r="D507" s="11" t="s">
        <v>59</v>
      </c>
      <c r="E507" s="187" t="s">
        <v>34</v>
      </c>
      <c r="F507" s="188"/>
      <c r="G507" s="11"/>
      <c r="H507" s="12">
        <f t="shared" si="74"/>
        <v>66.9</v>
      </c>
      <c r="I507" s="12">
        <f t="shared" si="74"/>
        <v>66.9</v>
      </c>
      <c r="J507" s="110">
        <f t="shared" si="64"/>
        <v>100</v>
      </c>
      <c r="L507" s="18"/>
    </row>
    <row r="508" spans="1:12" ht="15">
      <c r="A508" s="20" t="s">
        <v>35</v>
      </c>
      <c r="B508" s="11" t="s">
        <v>310</v>
      </c>
      <c r="C508" s="11" t="s">
        <v>203</v>
      </c>
      <c r="D508" s="11" t="s">
        <v>59</v>
      </c>
      <c r="E508" s="187" t="s">
        <v>36</v>
      </c>
      <c r="F508" s="188"/>
      <c r="G508" s="11"/>
      <c r="H508" s="12">
        <f t="shared" si="74"/>
        <v>66.9</v>
      </c>
      <c r="I508" s="12">
        <f t="shared" si="74"/>
        <v>66.9</v>
      </c>
      <c r="J508" s="110">
        <f t="shared" si="64"/>
        <v>100</v>
      </c>
      <c r="L508" s="18"/>
    </row>
    <row r="509" spans="1:12" ht="62.25">
      <c r="A509" s="20" t="s">
        <v>37</v>
      </c>
      <c r="B509" s="11" t="s">
        <v>310</v>
      </c>
      <c r="C509" s="11" t="s">
        <v>203</v>
      </c>
      <c r="D509" s="11" t="s">
        <v>59</v>
      </c>
      <c r="E509" s="187" t="s">
        <v>36</v>
      </c>
      <c r="F509" s="188"/>
      <c r="G509" s="11" t="s">
        <v>38</v>
      </c>
      <c r="H509" s="12">
        <v>66.9</v>
      </c>
      <c r="I509" s="12">
        <v>66.9</v>
      </c>
      <c r="J509" s="110">
        <f t="shared" si="64"/>
        <v>100</v>
      </c>
      <c r="L509" s="18"/>
    </row>
    <row r="510" spans="1:12" ht="62.25">
      <c r="A510" s="20" t="s">
        <v>311</v>
      </c>
      <c r="B510" s="11" t="s">
        <v>312</v>
      </c>
      <c r="C510" s="11"/>
      <c r="D510" s="11"/>
      <c r="E510" s="187"/>
      <c r="F510" s="188"/>
      <c r="G510" s="11"/>
      <c r="H510" s="12">
        <f>H511+H524+H529</f>
        <v>203.2</v>
      </c>
      <c r="I510" s="12">
        <f>I511+I524+I529</f>
        <v>197</v>
      </c>
      <c r="J510" s="110">
        <f t="shared" si="64"/>
        <v>96.9488188976378</v>
      </c>
      <c r="L510" s="18"/>
    </row>
    <row r="511" spans="1:12" ht="15">
      <c r="A511" s="20" t="s">
        <v>136</v>
      </c>
      <c r="B511" s="11" t="s">
        <v>312</v>
      </c>
      <c r="C511" s="11" t="s">
        <v>137</v>
      </c>
      <c r="D511" s="13" t="s">
        <v>583</v>
      </c>
      <c r="E511" s="187"/>
      <c r="F511" s="188"/>
      <c r="G511" s="11"/>
      <c r="H511" s="12">
        <f>H512+H516+H520</f>
        <v>84.89999999999999</v>
      </c>
      <c r="I511" s="12">
        <f>I512+I516+I520</f>
        <v>78.7</v>
      </c>
      <c r="J511" s="110">
        <f t="shared" si="64"/>
        <v>92.6972909305065</v>
      </c>
      <c r="L511" s="18"/>
    </row>
    <row r="512" spans="1:12" ht="15">
      <c r="A512" s="20" t="s">
        <v>161</v>
      </c>
      <c r="B512" s="11" t="s">
        <v>312</v>
      </c>
      <c r="C512" s="11" t="s">
        <v>137</v>
      </c>
      <c r="D512" s="11" t="s">
        <v>32</v>
      </c>
      <c r="E512" s="187"/>
      <c r="F512" s="188"/>
      <c r="G512" s="11"/>
      <c r="H512" s="12">
        <f aca="true" t="shared" si="75" ref="H512:I514">H513</f>
        <v>23.4</v>
      </c>
      <c r="I512" s="12">
        <f t="shared" si="75"/>
        <v>23.4</v>
      </c>
      <c r="J512" s="110">
        <f t="shared" si="64"/>
        <v>100</v>
      </c>
      <c r="L512" s="18"/>
    </row>
    <row r="513" spans="1:12" ht="46.5">
      <c r="A513" s="20" t="s">
        <v>33</v>
      </c>
      <c r="B513" s="11" t="s">
        <v>312</v>
      </c>
      <c r="C513" s="11" t="s">
        <v>137</v>
      </c>
      <c r="D513" s="11" t="s">
        <v>32</v>
      </c>
      <c r="E513" s="187" t="s">
        <v>34</v>
      </c>
      <c r="F513" s="188"/>
      <c r="G513" s="11"/>
      <c r="H513" s="12">
        <f t="shared" si="75"/>
        <v>23.4</v>
      </c>
      <c r="I513" s="12">
        <f t="shared" si="75"/>
        <v>23.4</v>
      </c>
      <c r="J513" s="110">
        <f t="shared" si="64"/>
        <v>100</v>
      </c>
      <c r="L513" s="18"/>
    </row>
    <row r="514" spans="1:12" ht="15">
      <c r="A514" s="20" t="s">
        <v>35</v>
      </c>
      <c r="B514" s="11" t="s">
        <v>312</v>
      </c>
      <c r="C514" s="11" t="s">
        <v>137</v>
      </c>
      <c r="D514" s="11" t="s">
        <v>32</v>
      </c>
      <c r="E514" s="187" t="s">
        <v>36</v>
      </c>
      <c r="F514" s="188"/>
      <c r="G514" s="11"/>
      <c r="H514" s="12">
        <f t="shared" si="75"/>
        <v>23.4</v>
      </c>
      <c r="I514" s="12">
        <f t="shared" si="75"/>
        <v>23.4</v>
      </c>
      <c r="J514" s="110">
        <f t="shared" si="64"/>
        <v>100</v>
      </c>
      <c r="L514" s="18"/>
    </row>
    <row r="515" spans="1:12" ht="46.5">
      <c r="A515" s="20" t="s">
        <v>139</v>
      </c>
      <c r="B515" s="11" t="s">
        <v>312</v>
      </c>
      <c r="C515" s="11" t="s">
        <v>137</v>
      </c>
      <c r="D515" s="11" t="s">
        <v>32</v>
      </c>
      <c r="E515" s="187" t="s">
        <v>36</v>
      </c>
      <c r="F515" s="188"/>
      <c r="G515" s="11" t="s">
        <v>140</v>
      </c>
      <c r="H515" s="12">
        <v>23.4</v>
      </c>
      <c r="I515" s="12">
        <v>23.4</v>
      </c>
      <c r="J515" s="110">
        <f t="shared" si="64"/>
        <v>100</v>
      </c>
      <c r="L515" s="18"/>
    </row>
    <row r="516" spans="1:12" ht="15">
      <c r="A516" s="20" t="s">
        <v>138</v>
      </c>
      <c r="B516" s="11" t="s">
        <v>312</v>
      </c>
      <c r="C516" s="11" t="s">
        <v>137</v>
      </c>
      <c r="D516" s="11" t="s">
        <v>123</v>
      </c>
      <c r="E516" s="187"/>
      <c r="F516" s="188"/>
      <c r="G516" s="11"/>
      <c r="H516" s="12">
        <f aca="true" t="shared" si="76" ref="H516:I518">H517</f>
        <v>43.7</v>
      </c>
      <c r="I516" s="12">
        <f t="shared" si="76"/>
        <v>37.5</v>
      </c>
      <c r="J516" s="110">
        <f t="shared" si="64"/>
        <v>85.81235697940502</v>
      </c>
      <c r="L516" s="18"/>
    </row>
    <row r="517" spans="1:12" ht="46.5">
      <c r="A517" s="20" t="s">
        <v>33</v>
      </c>
      <c r="B517" s="11" t="s">
        <v>312</v>
      </c>
      <c r="C517" s="11" t="s">
        <v>137</v>
      </c>
      <c r="D517" s="11" t="s">
        <v>123</v>
      </c>
      <c r="E517" s="187" t="s">
        <v>34</v>
      </c>
      <c r="F517" s="188"/>
      <c r="G517" s="11"/>
      <c r="H517" s="12">
        <f t="shared" si="76"/>
        <v>43.7</v>
      </c>
      <c r="I517" s="12">
        <f t="shared" si="76"/>
        <v>37.5</v>
      </c>
      <c r="J517" s="110">
        <f t="shared" si="64"/>
        <v>85.81235697940502</v>
      </c>
      <c r="L517" s="18"/>
    </row>
    <row r="518" spans="1:12" ht="15">
      <c r="A518" s="20" t="s">
        <v>35</v>
      </c>
      <c r="B518" s="11" t="s">
        <v>312</v>
      </c>
      <c r="C518" s="11" t="s">
        <v>137</v>
      </c>
      <c r="D518" s="11" t="s">
        <v>123</v>
      </c>
      <c r="E518" s="187" t="s">
        <v>36</v>
      </c>
      <c r="F518" s="188"/>
      <c r="G518" s="11"/>
      <c r="H518" s="12">
        <f t="shared" si="76"/>
        <v>43.7</v>
      </c>
      <c r="I518" s="12">
        <f t="shared" si="76"/>
        <v>37.5</v>
      </c>
      <c r="J518" s="110">
        <f t="shared" si="64"/>
        <v>85.81235697940502</v>
      </c>
      <c r="L518" s="18"/>
    </row>
    <row r="519" spans="1:12" ht="46.5">
      <c r="A519" s="20" t="s">
        <v>139</v>
      </c>
      <c r="B519" s="11" t="s">
        <v>312</v>
      </c>
      <c r="C519" s="11" t="s">
        <v>137</v>
      </c>
      <c r="D519" s="11" t="s">
        <v>123</v>
      </c>
      <c r="E519" s="187" t="s">
        <v>36</v>
      </c>
      <c r="F519" s="188"/>
      <c r="G519" s="11" t="s">
        <v>140</v>
      </c>
      <c r="H519" s="12">
        <v>43.7</v>
      </c>
      <c r="I519" s="12">
        <v>37.5</v>
      </c>
      <c r="J519" s="110">
        <f t="shared" si="64"/>
        <v>85.81235697940502</v>
      </c>
      <c r="L519" s="18"/>
    </row>
    <row r="520" spans="1:12" ht="15">
      <c r="A520" s="20" t="s">
        <v>162</v>
      </c>
      <c r="B520" s="11" t="s">
        <v>312</v>
      </c>
      <c r="C520" s="11" t="s">
        <v>137</v>
      </c>
      <c r="D520" s="11" t="s">
        <v>163</v>
      </c>
      <c r="E520" s="187"/>
      <c r="F520" s="188"/>
      <c r="G520" s="11"/>
      <c r="H520" s="12">
        <f aca="true" t="shared" si="77" ref="H520:I522">H521</f>
        <v>17.8</v>
      </c>
      <c r="I520" s="12">
        <f t="shared" si="77"/>
        <v>17.8</v>
      </c>
      <c r="J520" s="110">
        <f t="shared" si="64"/>
        <v>100</v>
      </c>
      <c r="L520" s="18"/>
    </row>
    <row r="521" spans="1:12" ht="46.5">
      <c r="A521" s="20" t="s">
        <v>33</v>
      </c>
      <c r="B521" s="11" t="s">
        <v>312</v>
      </c>
      <c r="C521" s="11" t="s">
        <v>137</v>
      </c>
      <c r="D521" s="11" t="s">
        <v>163</v>
      </c>
      <c r="E521" s="187" t="s">
        <v>34</v>
      </c>
      <c r="F521" s="188"/>
      <c r="G521" s="11"/>
      <c r="H521" s="12">
        <f t="shared" si="77"/>
        <v>17.8</v>
      </c>
      <c r="I521" s="12">
        <f t="shared" si="77"/>
        <v>17.8</v>
      </c>
      <c r="J521" s="110">
        <f t="shared" si="64"/>
        <v>100</v>
      </c>
      <c r="L521" s="18"/>
    </row>
    <row r="522" spans="1:12" ht="15">
      <c r="A522" s="20" t="s">
        <v>35</v>
      </c>
      <c r="B522" s="11" t="s">
        <v>312</v>
      </c>
      <c r="C522" s="11" t="s">
        <v>137</v>
      </c>
      <c r="D522" s="11" t="s">
        <v>163</v>
      </c>
      <c r="E522" s="187" t="s">
        <v>36</v>
      </c>
      <c r="F522" s="188"/>
      <c r="G522" s="11"/>
      <c r="H522" s="12">
        <f t="shared" si="77"/>
        <v>17.8</v>
      </c>
      <c r="I522" s="12">
        <f t="shared" si="77"/>
        <v>17.8</v>
      </c>
      <c r="J522" s="110">
        <f aca="true" t="shared" si="78" ref="J522:J585">I522/H522*100</f>
        <v>100</v>
      </c>
      <c r="L522" s="18"/>
    </row>
    <row r="523" spans="1:12" ht="46.5">
      <c r="A523" s="20" t="s">
        <v>139</v>
      </c>
      <c r="B523" s="11" t="s">
        <v>312</v>
      </c>
      <c r="C523" s="11" t="s">
        <v>137</v>
      </c>
      <c r="D523" s="11" t="s">
        <v>163</v>
      </c>
      <c r="E523" s="187" t="s">
        <v>36</v>
      </c>
      <c r="F523" s="188"/>
      <c r="G523" s="11" t="s">
        <v>140</v>
      </c>
      <c r="H523" s="12">
        <v>17.8</v>
      </c>
      <c r="I523" s="12">
        <v>17.8</v>
      </c>
      <c r="J523" s="110">
        <f t="shared" si="78"/>
        <v>100</v>
      </c>
      <c r="L523" s="18"/>
    </row>
    <row r="524" spans="1:12" ht="15">
      <c r="A524" s="20" t="s">
        <v>29</v>
      </c>
      <c r="B524" s="11" t="s">
        <v>312</v>
      </c>
      <c r="C524" s="11" t="s">
        <v>30</v>
      </c>
      <c r="D524" s="13" t="s">
        <v>583</v>
      </c>
      <c r="E524" s="187"/>
      <c r="F524" s="188"/>
      <c r="G524" s="11"/>
      <c r="H524" s="12">
        <f aca="true" t="shared" si="79" ref="H524:I527">H525</f>
        <v>20</v>
      </c>
      <c r="I524" s="12">
        <f t="shared" si="79"/>
        <v>20</v>
      </c>
      <c r="J524" s="110">
        <f t="shared" si="78"/>
        <v>100</v>
      </c>
      <c r="L524" s="18"/>
    </row>
    <row r="525" spans="1:12" ht="15">
      <c r="A525" s="20" t="s">
        <v>31</v>
      </c>
      <c r="B525" s="11" t="s">
        <v>312</v>
      </c>
      <c r="C525" s="11" t="s">
        <v>30</v>
      </c>
      <c r="D525" s="11" t="s">
        <v>32</v>
      </c>
      <c r="E525" s="187"/>
      <c r="F525" s="188"/>
      <c r="G525" s="11"/>
      <c r="H525" s="12">
        <f t="shared" si="79"/>
        <v>20</v>
      </c>
      <c r="I525" s="12">
        <f t="shared" si="79"/>
        <v>20</v>
      </c>
      <c r="J525" s="110">
        <f t="shared" si="78"/>
        <v>100</v>
      </c>
      <c r="L525" s="18"/>
    </row>
    <row r="526" spans="1:12" ht="46.5">
      <c r="A526" s="20" t="s">
        <v>33</v>
      </c>
      <c r="B526" s="11" t="s">
        <v>312</v>
      </c>
      <c r="C526" s="11" t="s">
        <v>30</v>
      </c>
      <c r="D526" s="11" t="s">
        <v>32</v>
      </c>
      <c r="E526" s="187" t="s">
        <v>34</v>
      </c>
      <c r="F526" s="188"/>
      <c r="G526" s="11"/>
      <c r="H526" s="12">
        <f t="shared" si="79"/>
        <v>20</v>
      </c>
      <c r="I526" s="12">
        <f t="shared" si="79"/>
        <v>20</v>
      </c>
      <c r="J526" s="110">
        <f t="shared" si="78"/>
        <v>100</v>
      </c>
      <c r="L526" s="18"/>
    </row>
    <row r="527" spans="1:12" ht="15">
      <c r="A527" s="20" t="s">
        <v>35</v>
      </c>
      <c r="B527" s="11" t="s">
        <v>312</v>
      </c>
      <c r="C527" s="11" t="s">
        <v>30</v>
      </c>
      <c r="D527" s="11" t="s">
        <v>32</v>
      </c>
      <c r="E527" s="187" t="s">
        <v>36</v>
      </c>
      <c r="F527" s="188"/>
      <c r="G527" s="11"/>
      <c r="H527" s="12">
        <f t="shared" si="79"/>
        <v>20</v>
      </c>
      <c r="I527" s="12">
        <f t="shared" si="79"/>
        <v>20</v>
      </c>
      <c r="J527" s="110">
        <f t="shared" si="78"/>
        <v>100</v>
      </c>
      <c r="L527" s="18"/>
    </row>
    <row r="528" spans="1:12" ht="62.25">
      <c r="A528" s="20" t="s">
        <v>37</v>
      </c>
      <c r="B528" s="11" t="s">
        <v>312</v>
      </c>
      <c r="C528" s="11" t="s">
        <v>30</v>
      </c>
      <c r="D528" s="11" t="s">
        <v>32</v>
      </c>
      <c r="E528" s="187" t="s">
        <v>36</v>
      </c>
      <c r="F528" s="188"/>
      <c r="G528" s="11" t="s">
        <v>38</v>
      </c>
      <c r="H528" s="12">
        <v>20</v>
      </c>
      <c r="I528" s="12">
        <v>20</v>
      </c>
      <c r="J528" s="110">
        <f t="shared" si="78"/>
        <v>100</v>
      </c>
      <c r="L528" s="18"/>
    </row>
    <row r="529" spans="1:12" ht="15">
      <c r="A529" s="20" t="s">
        <v>202</v>
      </c>
      <c r="B529" s="11" t="s">
        <v>312</v>
      </c>
      <c r="C529" s="11" t="s">
        <v>203</v>
      </c>
      <c r="D529" s="13" t="s">
        <v>583</v>
      </c>
      <c r="E529" s="187"/>
      <c r="F529" s="188"/>
      <c r="G529" s="11"/>
      <c r="H529" s="12">
        <f aca="true" t="shared" si="80" ref="H529:I532">H530</f>
        <v>98.3</v>
      </c>
      <c r="I529" s="12">
        <f t="shared" si="80"/>
        <v>98.3</v>
      </c>
      <c r="J529" s="110">
        <f t="shared" si="78"/>
        <v>100</v>
      </c>
      <c r="L529" s="18"/>
    </row>
    <row r="530" spans="1:12" ht="30.75">
      <c r="A530" s="20" t="s">
        <v>204</v>
      </c>
      <c r="B530" s="11" t="s">
        <v>312</v>
      </c>
      <c r="C530" s="11" t="s">
        <v>203</v>
      </c>
      <c r="D530" s="11" t="s">
        <v>59</v>
      </c>
      <c r="E530" s="187"/>
      <c r="F530" s="188"/>
      <c r="G530" s="11"/>
      <c r="H530" s="12">
        <f t="shared" si="80"/>
        <v>98.3</v>
      </c>
      <c r="I530" s="12">
        <f t="shared" si="80"/>
        <v>98.3</v>
      </c>
      <c r="J530" s="110">
        <f t="shared" si="78"/>
        <v>100</v>
      </c>
      <c r="L530" s="18"/>
    </row>
    <row r="531" spans="1:12" ht="46.5">
      <c r="A531" s="20" t="s">
        <v>33</v>
      </c>
      <c r="B531" s="11" t="s">
        <v>312</v>
      </c>
      <c r="C531" s="11" t="s">
        <v>203</v>
      </c>
      <c r="D531" s="11" t="s">
        <v>59</v>
      </c>
      <c r="E531" s="187" t="s">
        <v>34</v>
      </c>
      <c r="F531" s="188"/>
      <c r="G531" s="11"/>
      <c r="H531" s="12">
        <f t="shared" si="80"/>
        <v>98.3</v>
      </c>
      <c r="I531" s="12">
        <f t="shared" si="80"/>
        <v>98.3</v>
      </c>
      <c r="J531" s="110">
        <f t="shared" si="78"/>
        <v>100</v>
      </c>
      <c r="L531" s="18"/>
    </row>
    <row r="532" spans="1:12" ht="15">
      <c r="A532" s="20" t="s">
        <v>35</v>
      </c>
      <c r="B532" s="11" t="s">
        <v>312</v>
      </c>
      <c r="C532" s="11" t="s">
        <v>203</v>
      </c>
      <c r="D532" s="11" t="s">
        <v>59</v>
      </c>
      <c r="E532" s="187" t="s">
        <v>36</v>
      </c>
      <c r="F532" s="188"/>
      <c r="G532" s="11"/>
      <c r="H532" s="12">
        <f t="shared" si="80"/>
        <v>98.3</v>
      </c>
      <c r="I532" s="12">
        <f t="shared" si="80"/>
        <v>98.3</v>
      </c>
      <c r="J532" s="110">
        <f t="shared" si="78"/>
        <v>100</v>
      </c>
      <c r="L532" s="18"/>
    </row>
    <row r="533" spans="1:12" ht="62.25">
      <c r="A533" s="20" t="s">
        <v>37</v>
      </c>
      <c r="B533" s="11" t="s">
        <v>312</v>
      </c>
      <c r="C533" s="11" t="s">
        <v>203</v>
      </c>
      <c r="D533" s="11" t="s">
        <v>59</v>
      </c>
      <c r="E533" s="187" t="s">
        <v>36</v>
      </c>
      <c r="F533" s="188"/>
      <c r="G533" s="11" t="s">
        <v>38</v>
      </c>
      <c r="H533" s="12">
        <v>98.3</v>
      </c>
      <c r="I533" s="12">
        <v>98.3</v>
      </c>
      <c r="J533" s="110">
        <f t="shared" si="78"/>
        <v>100</v>
      </c>
      <c r="L533" s="18"/>
    </row>
    <row r="534" spans="1:12" ht="30.75">
      <c r="A534" s="20" t="s">
        <v>313</v>
      </c>
      <c r="B534" s="11" t="s">
        <v>314</v>
      </c>
      <c r="C534" s="11"/>
      <c r="D534" s="11"/>
      <c r="E534" s="187"/>
      <c r="F534" s="188"/>
      <c r="G534" s="11"/>
      <c r="H534" s="12">
        <f aca="true" t="shared" si="81" ref="H534:I538">H535</f>
        <v>6</v>
      </c>
      <c r="I534" s="12">
        <f t="shared" si="81"/>
        <v>6</v>
      </c>
      <c r="J534" s="110">
        <f t="shared" si="78"/>
        <v>100</v>
      </c>
      <c r="L534" s="18"/>
    </row>
    <row r="535" spans="1:12" ht="15">
      <c r="A535" s="20" t="s">
        <v>136</v>
      </c>
      <c r="B535" s="11" t="s">
        <v>314</v>
      </c>
      <c r="C535" s="11" t="s">
        <v>137</v>
      </c>
      <c r="D535" s="13" t="s">
        <v>583</v>
      </c>
      <c r="E535" s="187"/>
      <c r="F535" s="188"/>
      <c r="G535" s="11"/>
      <c r="H535" s="12">
        <f t="shared" si="81"/>
        <v>6</v>
      </c>
      <c r="I535" s="12">
        <f t="shared" si="81"/>
        <v>6</v>
      </c>
      <c r="J535" s="110">
        <f t="shared" si="78"/>
        <v>100</v>
      </c>
      <c r="L535" s="18"/>
    </row>
    <row r="536" spans="1:12" ht="15">
      <c r="A536" s="20" t="s">
        <v>161</v>
      </c>
      <c r="B536" s="11" t="s">
        <v>314</v>
      </c>
      <c r="C536" s="11" t="s">
        <v>137</v>
      </c>
      <c r="D536" s="11" t="s">
        <v>32</v>
      </c>
      <c r="E536" s="187"/>
      <c r="F536" s="188"/>
      <c r="G536" s="11"/>
      <c r="H536" s="12">
        <f t="shared" si="81"/>
        <v>6</v>
      </c>
      <c r="I536" s="12">
        <f t="shared" si="81"/>
        <v>6</v>
      </c>
      <c r="J536" s="110">
        <f t="shared" si="78"/>
        <v>100</v>
      </c>
      <c r="L536" s="18"/>
    </row>
    <row r="537" spans="1:12" ht="46.5">
      <c r="A537" s="20" t="s">
        <v>33</v>
      </c>
      <c r="B537" s="11" t="s">
        <v>314</v>
      </c>
      <c r="C537" s="11" t="s">
        <v>137</v>
      </c>
      <c r="D537" s="11" t="s">
        <v>32</v>
      </c>
      <c r="E537" s="187" t="s">
        <v>34</v>
      </c>
      <c r="F537" s="188"/>
      <c r="G537" s="11"/>
      <c r="H537" s="12">
        <f t="shared" si="81"/>
        <v>6</v>
      </c>
      <c r="I537" s="12">
        <f t="shared" si="81"/>
        <v>6</v>
      </c>
      <c r="J537" s="110">
        <f t="shared" si="78"/>
        <v>100</v>
      </c>
      <c r="L537" s="18"/>
    </row>
    <row r="538" spans="1:12" ht="15">
      <c r="A538" s="20" t="s">
        <v>35</v>
      </c>
      <c r="B538" s="11" t="s">
        <v>314</v>
      </c>
      <c r="C538" s="11" t="s">
        <v>137</v>
      </c>
      <c r="D538" s="11" t="s">
        <v>32</v>
      </c>
      <c r="E538" s="187" t="s">
        <v>36</v>
      </c>
      <c r="F538" s="188"/>
      <c r="G538" s="11"/>
      <c r="H538" s="12">
        <f t="shared" si="81"/>
        <v>6</v>
      </c>
      <c r="I538" s="12">
        <f t="shared" si="81"/>
        <v>6</v>
      </c>
      <c r="J538" s="110">
        <f t="shared" si="78"/>
        <v>100</v>
      </c>
      <c r="L538" s="18"/>
    </row>
    <row r="539" spans="1:12" ht="46.5">
      <c r="A539" s="20" t="s">
        <v>139</v>
      </c>
      <c r="B539" s="11" t="s">
        <v>314</v>
      </c>
      <c r="C539" s="11" t="s">
        <v>137</v>
      </c>
      <c r="D539" s="11" t="s">
        <v>32</v>
      </c>
      <c r="E539" s="187" t="s">
        <v>36</v>
      </c>
      <c r="F539" s="188"/>
      <c r="G539" s="11" t="s">
        <v>140</v>
      </c>
      <c r="H539" s="12">
        <v>6</v>
      </c>
      <c r="I539" s="12">
        <v>6</v>
      </c>
      <c r="J539" s="110">
        <f t="shared" si="78"/>
        <v>100</v>
      </c>
      <c r="L539" s="18"/>
    </row>
    <row r="540" spans="1:12" ht="93">
      <c r="A540" s="20" t="s">
        <v>315</v>
      </c>
      <c r="B540" s="11" t="s">
        <v>316</v>
      </c>
      <c r="C540" s="11"/>
      <c r="D540" s="11"/>
      <c r="E540" s="187"/>
      <c r="F540" s="188"/>
      <c r="G540" s="11"/>
      <c r="H540" s="12">
        <f aca="true" t="shared" si="82" ref="H540:I544">H541</f>
        <v>144</v>
      </c>
      <c r="I540" s="12">
        <f t="shared" si="82"/>
        <v>0</v>
      </c>
      <c r="J540" s="110">
        <f t="shared" si="78"/>
        <v>0</v>
      </c>
      <c r="L540" s="18"/>
    </row>
    <row r="541" spans="1:12" ht="15">
      <c r="A541" s="20" t="s">
        <v>94</v>
      </c>
      <c r="B541" s="11" t="s">
        <v>316</v>
      </c>
      <c r="C541" s="11" t="s">
        <v>95</v>
      </c>
      <c r="D541" s="13" t="s">
        <v>583</v>
      </c>
      <c r="E541" s="187"/>
      <c r="F541" s="188"/>
      <c r="G541" s="11"/>
      <c r="H541" s="12">
        <f t="shared" si="82"/>
        <v>144</v>
      </c>
      <c r="I541" s="12">
        <f t="shared" si="82"/>
        <v>0</v>
      </c>
      <c r="J541" s="110">
        <f t="shared" si="78"/>
        <v>0</v>
      </c>
      <c r="L541" s="18"/>
    </row>
    <row r="542" spans="1:12" ht="30.75">
      <c r="A542" s="20" t="s">
        <v>96</v>
      </c>
      <c r="B542" s="11" t="s">
        <v>316</v>
      </c>
      <c r="C542" s="11" t="s">
        <v>95</v>
      </c>
      <c r="D542" s="11" t="s">
        <v>57</v>
      </c>
      <c r="E542" s="187"/>
      <c r="F542" s="188"/>
      <c r="G542" s="11"/>
      <c r="H542" s="12">
        <f t="shared" si="82"/>
        <v>144</v>
      </c>
      <c r="I542" s="12">
        <f t="shared" si="82"/>
        <v>0</v>
      </c>
      <c r="J542" s="110">
        <f t="shared" si="78"/>
        <v>0</v>
      </c>
      <c r="L542" s="18"/>
    </row>
    <row r="543" spans="1:12" ht="30.75">
      <c r="A543" s="20" t="s">
        <v>154</v>
      </c>
      <c r="B543" s="11" t="s">
        <v>316</v>
      </c>
      <c r="C543" s="11" t="s">
        <v>95</v>
      </c>
      <c r="D543" s="11" t="s">
        <v>57</v>
      </c>
      <c r="E543" s="187" t="s">
        <v>155</v>
      </c>
      <c r="F543" s="188"/>
      <c r="G543" s="11"/>
      <c r="H543" s="12">
        <f t="shared" si="82"/>
        <v>144</v>
      </c>
      <c r="I543" s="12">
        <f t="shared" si="82"/>
        <v>0</v>
      </c>
      <c r="J543" s="110">
        <f t="shared" si="78"/>
        <v>0</v>
      </c>
      <c r="L543" s="18"/>
    </row>
    <row r="544" spans="1:12" ht="46.5">
      <c r="A544" s="20" t="s">
        <v>251</v>
      </c>
      <c r="B544" s="11" t="s">
        <v>316</v>
      </c>
      <c r="C544" s="11" t="s">
        <v>95</v>
      </c>
      <c r="D544" s="11" t="s">
        <v>57</v>
      </c>
      <c r="E544" s="187" t="s">
        <v>252</v>
      </c>
      <c r="F544" s="188"/>
      <c r="G544" s="11"/>
      <c r="H544" s="12">
        <f t="shared" si="82"/>
        <v>144</v>
      </c>
      <c r="I544" s="12">
        <f t="shared" si="82"/>
        <v>0</v>
      </c>
      <c r="J544" s="110">
        <f t="shared" si="78"/>
        <v>0</v>
      </c>
      <c r="L544" s="18"/>
    </row>
    <row r="545" spans="1:12" ht="46.5">
      <c r="A545" s="20" t="s">
        <v>99</v>
      </c>
      <c r="B545" s="11" t="s">
        <v>316</v>
      </c>
      <c r="C545" s="11" t="s">
        <v>95</v>
      </c>
      <c r="D545" s="11" t="s">
        <v>57</v>
      </c>
      <c r="E545" s="187" t="s">
        <v>252</v>
      </c>
      <c r="F545" s="188"/>
      <c r="G545" s="11" t="s">
        <v>100</v>
      </c>
      <c r="H545" s="12">
        <v>144</v>
      </c>
      <c r="I545" s="12"/>
      <c r="J545" s="110">
        <f t="shared" si="78"/>
        <v>0</v>
      </c>
      <c r="L545" s="18"/>
    </row>
    <row r="546" spans="1:12" ht="78">
      <c r="A546" s="20" t="s">
        <v>317</v>
      </c>
      <c r="B546" s="11" t="s">
        <v>318</v>
      </c>
      <c r="C546" s="11"/>
      <c r="D546" s="11"/>
      <c r="E546" s="187"/>
      <c r="F546" s="188"/>
      <c r="G546" s="11"/>
      <c r="H546" s="12">
        <f aca="true" t="shared" si="83" ref="H546:I550">H547</f>
        <v>576</v>
      </c>
      <c r="I546" s="12">
        <f t="shared" si="83"/>
        <v>0</v>
      </c>
      <c r="J546" s="110">
        <f t="shared" si="78"/>
        <v>0</v>
      </c>
      <c r="L546" s="18"/>
    </row>
    <row r="547" spans="1:12" ht="15">
      <c r="A547" s="20" t="s">
        <v>94</v>
      </c>
      <c r="B547" s="11" t="s">
        <v>318</v>
      </c>
      <c r="C547" s="11" t="s">
        <v>95</v>
      </c>
      <c r="D547" s="13" t="s">
        <v>583</v>
      </c>
      <c r="E547" s="187"/>
      <c r="F547" s="188"/>
      <c r="G547" s="11"/>
      <c r="H547" s="12">
        <f t="shared" si="83"/>
        <v>576</v>
      </c>
      <c r="I547" s="12">
        <f t="shared" si="83"/>
        <v>0</v>
      </c>
      <c r="J547" s="110">
        <f t="shared" si="78"/>
        <v>0</v>
      </c>
      <c r="L547" s="18"/>
    </row>
    <row r="548" spans="1:12" ht="30.75">
      <c r="A548" s="20" t="s">
        <v>96</v>
      </c>
      <c r="B548" s="11" t="s">
        <v>318</v>
      </c>
      <c r="C548" s="11" t="s">
        <v>95</v>
      </c>
      <c r="D548" s="11" t="s">
        <v>57</v>
      </c>
      <c r="E548" s="187"/>
      <c r="F548" s="188"/>
      <c r="G548" s="11"/>
      <c r="H548" s="12">
        <f t="shared" si="83"/>
        <v>576</v>
      </c>
      <c r="I548" s="12">
        <f t="shared" si="83"/>
        <v>0</v>
      </c>
      <c r="J548" s="110">
        <f t="shared" si="78"/>
        <v>0</v>
      </c>
      <c r="L548" s="18"/>
    </row>
    <row r="549" spans="1:12" ht="46.5">
      <c r="A549" s="20" t="s">
        <v>19</v>
      </c>
      <c r="B549" s="11" t="s">
        <v>318</v>
      </c>
      <c r="C549" s="11" t="s">
        <v>95</v>
      </c>
      <c r="D549" s="11" t="s">
        <v>57</v>
      </c>
      <c r="E549" s="187" t="s">
        <v>20</v>
      </c>
      <c r="F549" s="188"/>
      <c r="G549" s="11"/>
      <c r="H549" s="12">
        <f t="shared" si="83"/>
        <v>576</v>
      </c>
      <c r="I549" s="12">
        <f t="shared" si="83"/>
        <v>0</v>
      </c>
      <c r="J549" s="110">
        <f t="shared" si="78"/>
        <v>0</v>
      </c>
      <c r="L549" s="18"/>
    </row>
    <row r="550" spans="1:12" ht="46.5">
      <c r="A550" s="20" t="s">
        <v>21</v>
      </c>
      <c r="B550" s="11" t="s">
        <v>318</v>
      </c>
      <c r="C550" s="11" t="s">
        <v>95</v>
      </c>
      <c r="D550" s="11" t="s">
        <v>57</v>
      </c>
      <c r="E550" s="187" t="s">
        <v>22</v>
      </c>
      <c r="F550" s="188"/>
      <c r="G550" s="11"/>
      <c r="H550" s="12">
        <f t="shared" si="83"/>
        <v>576</v>
      </c>
      <c r="I550" s="12">
        <f t="shared" si="83"/>
        <v>0</v>
      </c>
      <c r="J550" s="110">
        <f t="shared" si="78"/>
        <v>0</v>
      </c>
      <c r="L550" s="18"/>
    </row>
    <row r="551" spans="1:12" ht="46.5">
      <c r="A551" s="20" t="s">
        <v>99</v>
      </c>
      <c r="B551" s="11" t="s">
        <v>318</v>
      </c>
      <c r="C551" s="11" t="s">
        <v>95</v>
      </c>
      <c r="D551" s="11" t="s">
        <v>57</v>
      </c>
      <c r="E551" s="187" t="s">
        <v>22</v>
      </c>
      <c r="F551" s="188"/>
      <c r="G551" s="11" t="s">
        <v>100</v>
      </c>
      <c r="H551" s="12">
        <v>576</v>
      </c>
      <c r="I551" s="12"/>
      <c r="J551" s="110">
        <f t="shared" si="78"/>
        <v>0</v>
      </c>
      <c r="L551" s="18"/>
    </row>
    <row r="552" spans="1:12" ht="62.25">
      <c r="A552" s="19" t="s">
        <v>319</v>
      </c>
      <c r="B552" s="8" t="s">
        <v>320</v>
      </c>
      <c r="C552" s="8"/>
      <c r="D552" s="8"/>
      <c r="E552" s="189"/>
      <c r="F552" s="190"/>
      <c r="G552" s="8"/>
      <c r="H552" s="9">
        <f>H553+H566</f>
        <v>258.7</v>
      </c>
      <c r="I552" s="9">
        <f>I553+I566</f>
        <v>200</v>
      </c>
      <c r="J552" s="110">
        <f t="shared" si="78"/>
        <v>77.30962504831852</v>
      </c>
      <c r="L552" s="18"/>
    </row>
    <row r="553" spans="1:12" ht="62.25">
      <c r="A553" s="19" t="s">
        <v>321</v>
      </c>
      <c r="B553" s="8" t="s">
        <v>322</v>
      </c>
      <c r="C553" s="8"/>
      <c r="D553" s="8"/>
      <c r="E553" s="189"/>
      <c r="F553" s="190"/>
      <c r="G553" s="8"/>
      <c r="H553" s="9">
        <f>H554+H560</f>
        <v>58.7</v>
      </c>
      <c r="I553" s="9">
        <f>I554+I560</f>
        <v>0</v>
      </c>
      <c r="J553" s="110">
        <f t="shared" si="78"/>
        <v>0</v>
      </c>
      <c r="L553" s="18"/>
    </row>
    <row r="554" spans="1:12" ht="93">
      <c r="A554" s="20" t="s">
        <v>323</v>
      </c>
      <c r="B554" s="11" t="s">
        <v>324</v>
      </c>
      <c r="C554" s="11"/>
      <c r="D554" s="11"/>
      <c r="E554" s="187"/>
      <c r="F554" s="188"/>
      <c r="G554" s="11"/>
      <c r="H554" s="12">
        <f aca="true" t="shared" si="84" ref="H554:I558">H555</f>
        <v>8</v>
      </c>
      <c r="I554" s="12">
        <f t="shared" si="84"/>
        <v>0</v>
      </c>
      <c r="J554" s="110">
        <f t="shared" si="78"/>
        <v>0</v>
      </c>
      <c r="L554" s="18"/>
    </row>
    <row r="555" spans="1:12" ht="15">
      <c r="A555" s="20" t="s">
        <v>105</v>
      </c>
      <c r="B555" s="11" t="s">
        <v>324</v>
      </c>
      <c r="C555" s="11" t="s">
        <v>32</v>
      </c>
      <c r="D555" s="13" t="s">
        <v>583</v>
      </c>
      <c r="E555" s="187"/>
      <c r="F555" s="188"/>
      <c r="G555" s="11"/>
      <c r="H555" s="12">
        <f t="shared" si="84"/>
        <v>8</v>
      </c>
      <c r="I555" s="12">
        <f t="shared" si="84"/>
        <v>0</v>
      </c>
      <c r="J555" s="110">
        <f t="shared" si="78"/>
        <v>0</v>
      </c>
      <c r="L555" s="18"/>
    </row>
    <row r="556" spans="1:12" ht="15">
      <c r="A556" s="20" t="s">
        <v>106</v>
      </c>
      <c r="B556" s="11" t="s">
        <v>324</v>
      </c>
      <c r="C556" s="11" t="s">
        <v>32</v>
      </c>
      <c r="D556" s="11" t="s">
        <v>107</v>
      </c>
      <c r="E556" s="187"/>
      <c r="F556" s="188"/>
      <c r="G556" s="11"/>
      <c r="H556" s="12">
        <f t="shared" si="84"/>
        <v>8</v>
      </c>
      <c r="I556" s="12">
        <f t="shared" si="84"/>
        <v>0</v>
      </c>
      <c r="J556" s="110">
        <f t="shared" si="78"/>
        <v>0</v>
      </c>
      <c r="L556" s="18"/>
    </row>
    <row r="557" spans="1:12" ht="46.5">
      <c r="A557" s="20" t="s">
        <v>19</v>
      </c>
      <c r="B557" s="11" t="s">
        <v>324</v>
      </c>
      <c r="C557" s="11" t="s">
        <v>32</v>
      </c>
      <c r="D557" s="11" t="s">
        <v>107</v>
      </c>
      <c r="E557" s="187" t="s">
        <v>20</v>
      </c>
      <c r="F557" s="188"/>
      <c r="G557" s="11"/>
      <c r="H557" s="12">
        <f t="shared" si="84"/>
        <v>8</v>
      </c>
      <c r="I557" s="12">
        <f t="shared" si="84"/>
        <v>0</v>
      </c>
      <c r="J557" s="110">
        <f t="shared" si="78"/>
        <v>0</v>
      </c>
      <c r="L557" s="18"/>
    </row>
    <row r="558" spans="1:12" ht="46.5">
      <c r="A558" s="20" t="s">
        <v>21</v>
      </c>
      <c r="B558" s="11" t="s">
        <v>324</v>
      </c>
      <c r="C558" s="11" t="s">
        <v>32</v>
      </c>
      <c r="D558" s="11" t="s">
        <v>107</v>
      </c>
      <c r="E558" s="187" t="s">
        <v>22</v>
      </c>
      <c r="F558" s="188"/>
      <c r="G558" s="11"/>
      <c r="H558" s="12">
        <f t="shared" si="84"/>
        <v>8</v>
      </c>
      <c r="I558" s="12">
        <f t="shared" si="84"/>
        <v>0</v>
      </c>
      <c r="J558" s="110">
        <f t="shared" si="78"/>
        <v>0</v>
      </c>
      <c r="L558" s="18"/>
    </row>
    <row r="559" spans="1:12" ht="46.5">
      <c r="A559" s="20" t="s">
        <v>99</v>
      </c>
      <c r="B559" s="11" t="s">
        <v>324</v>
      </c>
      <c r="C559" s="11" t="s">
        <v>32</v>
      </c>
      <c r="D559" s="11" t="s">
        <v>107</v>
      </c>
      <c r="E559" s="187" t="s">
        <v>22</v>
      </c>
      <c r="F559" s="188"/>
      <c r="G559" s="11" t="s">
        <v>100</v>
      </c>
      <c r="H559" s="12">
        <v>8</v>
      </c>
      <c r="I559" s="12">
        <v>0</v>
      </c>
      <c r="J559" s="110">
        <f t="shared" si="78"/>
        <v>0</v>
      </c>
      <c r="L559" s="18"/>
    </row>
    <row r="560" spans="1:12" ht="46.5">
      <c r="A560" s="20" t="s">
        <v>325</v>
      </c>
      <c r="B560" s="11" t="s">
        <v>326</v>
      </c>
      <c r="C560" s="11"/>
      <c r="D560" s="11"/>
      <c r="E560" s="187"/>
      <c r="F560" s="188"/>
      <c r="G560" s="11"/>
      <c r="H560" s="12">
        <f aca="true" t="shared" si="85" ref="H560:I564">H561</f>
        <v>50.7</v>
      </c>
      <c r="I560" s="12">
        <f t="shared" si="85"/>
        <v>0</v>
      </c>
      <c r="J560" s="110">
        <f t="shared" si="78"/>
        <v>0</v>
      </c>
      <c r="L560" s="18"/>
    </row>
    <row r="561" spans="1:12" ht="15">
      <c r="A561" s="20" t="s">
        <v>105</v>
      </c>
      <c r="B561" s="11" t="s">
        <v>326</v>
      </c>
      <c r="C561" s="11" t="s">
        <v>32</v>
      </c>
      <c r="D561" s="13" t="s">
        <v>583</v>
      </c>
      <c r="E561" s="187"/>
      <c r="F561" s="188"/>
      <c r="G561" s="11"/>
      <c r="H561" s="12">
        <f t="shared" si="85"/>
        <v>50.7</v>
      </c>
      <c r="I561" s="12">
        <f t="shared" si="85"/>
        <v>0</v>
      </c>
      <c r="J561" s="110">
        <f t="shared" si="78"/>
        <v>0</v>
      </c>
      <c r="L561" s="18"/>
    </row>
    <row r="562" spans="1:12" ht="15">
      <c r="A562" s="20" t="s">
        <v>106</v>
      </c>
      <c r="B562" s="11" t="s">
        <v>326</v>
      </c>
      <c r="C562" s="11" t="s">
        <v>32</v>
      </c>
      <c r="D562" s="11" t="s">
        <v>107</v>
      </c>
      <c r="E562" s="187"/>
      <c r="F562" s="188"/>
      <c r="G562" s="11"/>
      <c r="H562" s="12">
        <f t="shared" si="85"/>
        <v>50.7</v>
      </c>
      <c r="I562" s="12">
        <f t="shared" si="85"/>
        <v>0</v>
      </c>
      <c r="J562" s="110">
        <f t="shared" si="78"/>
        <v>0</v>
      </c>
      <c r="L562" s="18"/>
    </row>
    <row r="563" spans="1:12" ht="93">
      <c r="A563" s="20" t="s">
        <v>42</v>
      </c>
      <c r="B563" s="11" t="s">
        <v>326</v>
      </c>
      <c r="C563" s="11" t="s">
        <v>32</v>
      </c>
      <c r="D563" s="11" t="s">
        <v>107</v>
      </c>
      <c r="E563" s="187" t="s">
        <v>43</v>
      </c>
      <c r="F563" s="188"/>
      <c r="G563" s="11"/>
      <c r="H563" s="12">
        <f t="shared" si="85"/>
        <v>50.7</v>
      </c>
      <c r="I563" s="12">
        <f t="shared" si="85"/>
        <v>0</v>
      </c>
      <c r="J563" s="110">
        <f t="shared" si="78"/>
        <v>0</v>
      </c>
      <c r="L563" s="18"/>
    </row>
    <row r="564" spans="1:12" ht="33" customHeight="1">
      <c r="A564" s="20" t="s">
        <v>112</v>
      </c>
      <c r="B564" s="11" t="s">
        <v>326</v>
      </c>
      <c r="C564" s="11" t="s">
        <v>32</v>
      </c>
      <c r="D564" s="11" t="s">
        <v>107</v>
      </c>
      <c r="E564" s="187" t="s">
        <v>113</v>
      </c>
      <c r="F564" s="188"/>
      <c r="G564" s="11"/>
      <c r="H564" s="12">
        <f t="shared" si="85"/>
        <v>50.7</v>
      </c>
      <c r="I564" s="12">
        <f t="shared" si="85"/>
        <v>0</v>
      </c>
      <c r="J564" s="110">
        <f t="shared" si="78"/>
        <v>0</v>
      </c>
      <c r="L564" s="18"/>
    </row>
    <row r="565" spans="1:12" ht="46.5">
      <c r="A565" s="20" t="s">
        <v>99</v>
      </c>
      <c r="B565" s="11" t="s">
        <v>326</v>
      </c>
      <c r="C565" s="11" t="s">
        <v>32</v>
      </c>
      <c r="D565" s="11" t="s">
        <v>107</v>
      </c>
      <c r="E565" s="187" t="s">
        <v>113</v>
      </c>
      <c r="F565" s="188"/>
      <c r="G565" s="11" t="s">
        <v>100</v>
      </c>
      <c r="H565" s="12">
        <v>50.7</v>
      </c>
      <c r="I565" s="12">
        <v>0</v>
      </c>
      <c r="J565" s="110">
        <f t="shared" si="78"/>
        <v>0</v>
      </c>
      <c r="L565" s="18"/>
    </row>
    <row r="566" spans="1:12" ht="48" customHeight="1">
      <c r="A566" s="19" t="s">
        <v>327</v>
      </c>
      <c r="B566" s="8" t="s">
        <v>328</v>
      </c>
      <c r="C566" s="8"/>
      <c r="D566" s="8"/>
      <c r="E566" s="189"/>
      <c r="F566" s="190"/>
      <c r="G566" s="8"/>
      <c r="H566" s="9">
        <f aca="true" t="shared" si="86" ref="H566:I571">H567</f>
        <v>200</v>
      </c>
      <c r="I566" s="9">
        <f t="shared" si="86"/>
        <v>200</v>
      </c>
      <c r="J566" s="110">
        <f t="shared" si="78"/>
        <v>100</v>
      </c>
      <c r="L566" s="18"/>
    </row>
    <row r="567" spans="1:12" ht="46.5">
      <c r="A567" s="20" t="s">
        <v>329</v>
      </c>
      <c r="B567" s="11" t="s">
        <v>330</v>
      </c>
      <c r="C567" s="11"/>
      <c r="D567" s="11"/>
      <c r="E567" s="187"/>
      <c r="F567" s="188"/>
      <c r="G567" s="11"/>
      <c r="H567" s="12">
        <f t="shared" si="86"/>
        <v>200</v>
      </c>
      <c r="I567" s="12">
        <f t="shared" si="86"/>
        <v>200</v>
      </c>
      <c r="J567" s="110">
        <f t="shared" si="78"/>
        <v>100</v>
      </c>
      <c r="L567" s="18"/>
    </row>
    <row r="568" spans="1:12" ht="15">
      <c r="A568" s="20" t="s">
        <v>136</v>
      </c>
      <c r="B568" s="11" t="s">
        <v>330</v>
      </c>
      <c r="C568" s="11" t="s">
        <v>137</v>
      </c>
      <c r="D568" s="13" t="s">
        <v>583</v>
      </c>
      <c r="E568" s="187"/>
      <c r="F568" s="188"/>
      <c r="G568" s="11"/>
      <c r="H568" s="12">
        <f t="shared" si="86"/>
        <v>200</v>
      </c>
      <c r="I568" s="12">
        <f t="shared" si="86"/>
        <v>200</v>
      </c>
      <c r="J568" s="110">
        <f t="shared" si="78"/>
        <v>100</v>
      </c>
      <c r="L568" s="18"/>
    </row>
    <row r="569" spans="1:12" ht="15">
      <c r="A569" s="20" t="s">
        <v>232</v>
      </c>
      <c r="B569" s="11" t="s">
        <v>330</v>
      </c>
      <c r="C569" s="11" t="s">
        <v>137</v>
      </c>
      <c r="D569" s="11" t="s">
        <v>137</v>
      </c>
      <c r="E569" s="187"/>
      <c r="F569" s="188"/>
      <c r="G569" s="11"/>
      <c r="H569" s="12">
        <f t="shared" si="86"/>
        <v>200</v>
      </c>
      <c r="I569" s="12">
        <f t="shared" si="86"/>
        <v>200</v>
      </c>
      <c r="J569" s="110">
        <f t="shared" si="78"/>
        <v>100</v>
      </c>
      <c r="L569" s="18"/>
    </row>
    <row r="570" spans="1:12" ht="46.5">
      <c r="A570" s="20" t="s">
        <v>33</v>
      </c>
      <c r="B570" s="11" t="s">
        <v>330</v>
      </c>
      <c r="C570" s="11" t="s">
        <v>137</v>
      </c>
      <c r="D570" s="11" t="s">
        <v>137</v>
      </c>
      <c r="E570" s="187" t="s">
        <v>34</v>
      </c>
      <c r="F570" s="188"/>
      <c r="G570" s="11"/>
      <c r="H570" s="12">
        <f t="shared" si="86"/>
        <v>200</v>
      </c>
      <c r="I570" s="12">
        <f t="shared" si="86"/>
        <v>200</v>
      </c>
      <c r="J570" s="110">
        <f t="shared" si="78"/>
        <v>100</v>
      </c>
      <c r="L570" s="18"/>
    </row>
    <row r="571" spans="1:12" ht="15">
      <c r="A571" s="20" t="s">
        <v>35</v>
      </c>
      <c r="B571" s="11" t="s">
        <v>330</v>
      </c>
      <c r="C571" s="11" t="s">
        <v>137</v>
      </c>
      <c r="D571" s="11" t="s">
        <v>137</v>
      </c>
      <c r="E571" s="187" t="s">
        <v>36</v>
      </c>
      <c r="F571" s="188"/>
      <c r="G571" s="11"/>
      <c r="H571" s="12">
        <f t="shared" si="86"/>
        <v>200</v>
      </c>
      <c r="I571" s="12">
        <f t="shared" si="86"/>
        <v>200</v>
      </c>
      <c r="J571" s="110">
        <f t="shared" si="78"/>
        <v>100</v>
      </c>
      <c r="L571" s="18"/>
    </row>
    <row r="572" spans="1:12" ht="46.5">
      <c r="A572" s="20" t="s">
        <v>139</v>
      </c>
      <c r="B572" s="11" t="s">
        <v>330</v>
      </c>
      <c r="C572" s="11" t="s">
        <v>137</v>
      </c>
      <c r="D572" s="11" t="s">
        <v>137</v>
      </c>
      <c r="E572" s="187" t="s">
        <v>36</v>
      </c>
      <c r="F572" s="188"/>
      <c r="G572" s="11" t="s">
        <v>140</v>
      </c>
      <c r="H572" s="12">
        <v>200</v>
      </c>
      <c r="I572" s="12">
        <v>200</v>
      </c>
      <c r="J572" s="110">
        <f t="shared" si="78"/>
        <v>100</v>
      </c>
      <c r="L572" s="18"/>
    </row>
    <row r="573" spans="1:12" ht="46.5">
      <c r="A573" s="19" t="s">
        <v>331</v>
      </c>
      <c r="B573" s="8" t="s">
        <v>332</v>
      </c>
      <c r="C573" s="8"/>
      <c r="D573" s="8"/>
      <c r="E573" s="189"/>
      <c r="F573" s="190"/>
      <c r="G573" s="8"/>
      <c r="H573" s="9">
        <f>H574+H601</f>
        <v>5012.5</v>
      </c>
      <c r="I573" s="9">
        <f>I574+I601</f>
        <v>3647.3</v>
      </c>
      <c r="J573" s="110">
        <f t="shared" si="78"/>
        <v>72.7640897755611</v>
      </c>
      <c r="L573" s="18"/>
    </row>
    <row r="574" spans="1:12" ht="62.25">
      <c r="A574" s="19" t="s">
        <v>333</v>
      </c>
      <c r="B574" s="8" t="s">
        <v>334</v>
      </c>
      <c r="C574" s="8"/>
      <c r="D574" s="8"/>
      <c r="E574" s="189"/>
      <c r="F574" s="190"/>
      <c r="G574" s="8"/>
      <c r="H574" s="9">
        <f>H575+H581+H591</f>
        <v>1418.1999999999998</v>
      </c>
      <c r="I574" s="9">
        <f>I575+I581+I591</f>
        <v>1407.3</v>
      </c>
      <c r="J574" s="110">
        <f t="shared" si="78"/>
        <v>99.23142010999861</v>
      </c>
      <c r="L574" s="18"/>
    </row>
    <row r="575" spans="1:12" ht="15">
      <c r="A575" s="20" t="s">
        <v>48</v>
      </c>
      <c r="B575" s="11" t="s">
        <v>335</v>
      </c>
      <c r="C575" s="11"/>
      <c r="D575" s="11"/>
      <c r="E575" s="187"/>
      <c r="F575" s="188"/>
      <c r="G575" s="11"/>
      <c r="H575" s="12">
        <f aca="true" t="shared" si="87" ref="H575:I579">H576</f>
        <v>87.6</v>
      </c>
      <c r="I575" s="12">
        <f t="shared" si="87"/>
        <v>76.8</v>
      </c>
      <c r="J575" s="110">
        <f t="shared" si="78"/>
        <v>87.67123287671234</v>
      </c>
      <c r="L575" s="18"/>
    </row>
    <row r="576" spans="1:12" ht="15">
      <c r="A576" s="20" t="s">
        <v>202</v>
      </c>
      <c r="B576" s="11" t="s">
        <v>335</v>
      </c>
      <c r="C576" s="11" t="s">
        <v>203</v>
      </c>
      <c r="D576" s="13" t="s">
        <v>583</v>
      </c>
      <c r="E576" s="187"/>
      <c r="F576" s="188"/>
      <c r="G576" s="11"/>
      <c r="H576" s="12">
        <f t="shared" si="87"/>
        <v>87.6</v>
      </c>
      <c r="I576" s="12">
        <f t="shared" si="87"/>
        <v>76.8</v>
      </c>
      <c r="J576" s="110">
        <f t="shared" si="78"/>
        <v>87.67123287671234</v>
      </c>
      <c r="L576" s="18"/>
    </row>
    <row r="577" spans="1:12" ht="15">
      <c r="A577" s="20" t="s">
        <v>336</v>
      </c>
      <c r="B577" s="11" t="s">
        <v>335</v>
      </c>
      <c r="C577" s="11" t="s">
        <v>203</v>
      </c>
      <c r="D577" s="11" t="s">
        <v>163</v>
      </c>
      <c r="E577" s="187"/>
      <c r="F577" s="188"/>
      <c r="G577" s="11"/>
      <c r="H577" s="12">
        <f t="shared" si="87"/>
        <v>87.6</v>
      </c>
      <c r="I577" s="12">
        <f t="shared" si="87"/>
        <v>76.8</v>
      </c>
      <c r="J577" s="110">
        <f t="shared" si="78"/>
        <v>87.67123287671234</v>
      </c>
      <c r="L577" s="18"/>
    </row>
    <row r="578" spans="1:12" ht="46.5">
      <c r="A578" s="20" t="s">
        <v>33</v>
      </c>
      <c r="B578" s="11" t="s">
        <v>335</v>
      </c>
      <c r="C578" s="11" t="s">
        <v>203</v>
      </c>
      <c r="D578" s="11" t="s">
        <v>163</v>
      </c>
      <c r="E578" s="187" t="s">
        <v>34</v>
      </c>
      <c r="F578" s="188"/>
      <c r="G578" s="11"/>
      <c r="H578" s="12">
        <f t="shared" si="87"/>
        <v>87.6</v>
      </c>
      <c r="I578" s="12">
        <f t="shared" si="87"/>
        <v>76.8</v>
      </c>
      <c r="J578" s="110">
        <f t="shared" si="78"/>
        <v>87.67123287671234</v>
      </c>
      <c r="L578" s="18"/>
    </row>
    <row r="579" spans="1:12" ht="15">
      <c r="A579" s="20" t="s">
        <v>35</v>
      </c>
      <c r="B579" s="11" t="s">
        <v>335</v>
      </c>
      <c r="C579" s="11" t="s">
        <v>203</v>
      </c>
      <c r="D579" s="11" t="s">
        <v>163</v>
      </c>
      <c r="E579" s="187" t="s">
        <v>36</v>
      </c>
      <c r="F579" s="188"/>
      <c r="G579" s="11"/>
      <c r="H579" s="12">
        <f t="shared" si="87"/>
        <v>87.6</v>
      </c>
      <c r="I579" s="12">
        <f t="shared" si="87"/>
        <v>76.8</v>
      </c>
      <c r="J579" s="110">
        <f t="shared" si="78"/>
        <v>87.67123287671234</v>
      </c>
      <c r="L579" s="18"/>
    </row>
    <row r="580" spans="1:12" ht="62.25">
      <c r="A580" s="20" t="s">
        <v>37</v>
      </c>
      <c r="B580" s="11" t="s">
        <v>335</v>
      </c>
      <c r="C580" s="11" t="s">
        <v>203</v>
      </c>
      <c r="D580" s="11" t="s">
        <v>163</v>
      </c>
      <c r="E580" s="187" t="s">
        <v>36</v>
      </c>
      <c r="F580" s="188"/>
      <c r="G580" s="11" t="s">
        <v>38</v>
      </c>
      <c r="H580" s="12">
        <v>87.6</v>
      </c>
      <c r="I580" s="12">
        <v>76.8</v>
      </c>
      <c r="J580" s="110">
        <f t="shared" si="78"/>
        <v>87.67123287671234</v>
      </c>
      <c r="L580" s="18"/>
    </row>
    <row r="581" spans="1:12" ht="30.75">
      <c r="A581" s="20" t="s">
        <v>337</v>
      </c>
      <c r="B581" s="11" t="s">
        <v>338</v>
      </c>
      <c r="C581" s="11"/>
      <c r="D581" s="11"/>
      <c r="E581" s="187"/>
      <c r="F581" s="188"/>
      <c r="G581" s="11"/>
      <c r="H581" s="12">
        <f>H582</f>
        <v>582.8</v>
      </c>
      <c r="I581" s="12">
        <f>I582</f>
        <v>582.8</v>
      </c>
      <c r="J581" s="110">
        <f t="shared" si="78"/>
        <v>100</v>
      </c>
      <c r="L581" s="18"/>
    </row>
    <row r="582" spans="1:12" ht="15">
      <c r="A582" s="20" t="s">
        <v>202</v>
      </c>
      <c r="B582" s="11" t="s">
        <v>338</v>
      </c>
      <c r="C582" s="11" t="s">
        <v>203</v>
      </c>
      <c r="D582" s="13" t="s">
        <v>583</v>
      </c>
      <c r="E582" s="187"/>
      <c r="F582" s="188"/>
      <c r="G582" s="11"/>
      <c r="H582" s="12">
        <f>H583+H587</f>
        <v>582.8</v>
      </c>
      <c r="I582" s="12">
        <f>I583+I587</f>
        <v>582.8</v>
      </c>
      <c r="J582" s="110">
        <f t="shared" si="78"/>
        <v>100</v>
      </c>
      <c r="L582" s="18"/>
    </row>
    <row r="583" spans="1:12" ht="15">
      <c r="A583" s="20" t="s">
        <v>336</v>
      </c>
      <c r="B583" s="11" t="s">
        <v>338</v>
      </c>
      <c r="C583" s="11" t="s">
        <v>203</v>
      </c>
      <c r="D583" s="11" t="s">
        <v>163</v>
      </c>
      <c r="E583" s="187"/>
      <c r="F583" s="188"/>
      <c r="G583" s="11"/>
      <c r="H583" s="12">
        <f aca="true" t="shared" si="88" ref="H583:I585">H584</f>
        <v>220</v>
      </c>
      <c r="I583" s="12">
        <f t="shared" si="88"/>
        <v>220</v>
      </c>
      <c r="J583" s="110">
        <f t="shared" si="78"/>
        <v>100</v>
      </c>
      <c r="L583" s="18"/>
    </row>
    <row r="584" spans="1:12" ht="46.5">
      <c r="A584" s="20" t="s">
        <v>33</v>
      </c>
      <c r="B584" s="11" t="s">
        <v>338</v>
      </c>
      <c r="C584" s="11" t="s">
        <v>203</v>
      </c>
      <c r="D584" s="11" t="s">
        <v>163</v>
      </c>
      <c r="E584" s="187" t="s">
        <v>34</v>
      </c>
      <c r="F584" s="188"/>
      <c r="G584" s="11"/>
      <c r="H584" s="12">
        <f t="shared" si="88"/>
        <v>220</v>
      </c>
      <c r="I584" s="12">
        <f t="shared" si="88"/>
        <v>220</v>
      </c>
      <c r="J584" s="110">
        <f t="shared" si="78"/>
        <v>100</v>
      </c>
      <c r="L584" s="18"/>
    </row>
    <row r="585" spans="1:12" ht="15">
      <c r="A585" s="20" t="s">
        <v>35</v>
      </c>
      <c r="B585" s="11" t="s">
        <v>338</v>
      </c>
      <c r="C585" s="11" t="s">
        <v>203</v>
      </c>
      <c r="D585" s="11" t="s">
        <v>163</v>
      </c>
      <c r="E585" s="187" t="s">
        <v>36</v>
      </c>
      <c r="F585" s="188"/>
      <c r="G585" s="11"/>
      <c r="H585" s="12">
        <f t="shared" si="88"/>
        <v>220</v>
      </c>
      <c r="I585" s="12">
        <f t="shared" si="88"/>
        <v>220</v>
      </c>
      <c r="J585" s="110">
        <f t="shared" si="78"/>
        <v>100</v>
      </c>
      <c r="L585" s="18"/>
    </row>
    <row r="586" spans="1:12" ht="62.25">
      <c r="A586" s="20" t="s">
        <v>37</v>
      </c>
      <c r="B586" s="11" t="s">
        <v>338</v>
      </c>
      <c r="C586" s="11" t="s">
        <v>203</v>
      </c>
      <c r="D586" s="11" t="s">
        <v>163</v>
      </c>
      <c r="E586" s="187" t="s">
        <v>36</v>
      </c>
      <c r="F586" s="188"/>
      <c r="G586" s="11" t="s">
        <v>38</v>
      </c>
      <c r="H586" s="12">
        <v>220</v>
      </c>
      <c r="I586" s="12">
        <v>220</v>
      </c>
      <c r="J586" s="110">
        <f aca="true" t="shared" si="89" ref="J586:J649">I586/H586*100</f>
        <v>100</v>
      </c>
      <c r="L586" s="18"/>
    </row>
    <row r="587" spans="1:12" ht="30.75">
      <c r="A587" s="20" t="s">
        <v>204</v>
      </c>
      <c r="B587" s="11" t="s">
        <v>338</v>
      </c>
      <c r="C587" s="11" t="s">
        <v>203</v>
      </c>
      <c r="D587" s="11" t="s">
        <v>59</v>
      </c>
      <c r="E587" s="187"/>
      <c r="F587" s="188"/>
      <c r="G587" s="11"/>
      <c r="H587" s="12">
        <f aca="true" t="shared" si="90" ref="H587:I589">H588</f>
        <v>362.8</v>
      </c>
      <c r="I587" s="12">
        <f t="shared" si="90"/>
        <v>362.8</v>
      </c>
      <c r="J587" s="110">
        <f t="shared" si="89"/>
        <v>100</v>
      </c>
      <c r="L587" s="18"/>
    </row>
    <row r="588" spans="1:12" ht="46.5">
      <c r="A588" s="20" t="s">
        <v>33</v>
      </c>
      <c r="B588" s="11" t="s">
        <v>338</v>
      </c>
      <c r="C588" s="11" t="s">
        <v>203</v>
      </c>
      <c r="D588" s="11" t="s">
        <v>59</v>
      </c>
      <c r="E588" s="187" t="s">
        <v>34</v>
      </c>
      <c r="F588" s="188"/>
      <c r="G588" s="11"/>
      <c r="H588" s="12">
        <f t="shared" si="90"/>
        <v>362.8</v>
      </c>
      <c r="I588" s="12">
        <f t="shared" si="90"/>
        <v>362.8</v>
      </c>
      <c r="J588" s="110">
        <f t="shared" si="89"/>
        <v>100</v>
      </c>
      <c r="L588" s="18"/>
    </row>
    <row r="589" spans="1:12" ht="15">
      <c r="A589" s="20" t="s">
        <v>35</v>
      </c>
      <c r="B589" s="11" t="s">
        <v>338</v>
      </c>
      <c r="C589" s="11" t="s">
        <v>203</v>
      </c>
      <c r="D589" s="11" t="s">
        <v>59</v>
      </c>
      <c r="E589" s="187" t="s">
        <v>36</v>
      </c>
      <c r="F589" s="188"/>
      <c r="G589" s="11"/>
      <c r="H589" s="12">
        <f t="shared" si="90"/>
        <v>362.8</v>
      </c>
      <c r="I589" s="12">
        <f t="shared" si="90"/>
        <v>362.8</v>
      </c>
      <c r="J589" s="110">
        <f t="shared" si="89"/>
        <v>100</v>
      </c>
      <c r="L589" s="18"/>
    </row>
    <row r="590" spans="1:12" ht="62.25">
      <c r="A590" s="20" t="s">
        <v>37</v>
      </c>
      <c r="B590" s="11" t="s">
        <v>338</v>
      </c>
      <c r="C590" s="11" t="s">
        <v>203</v>
      </c>
      <c r="D590" s="11" t="s">
        <v>59</v>
      </c>
      <c r="E590" s="187" t="s">
        <v>36</v>
      </c>
      <c r="F590" s="188"/>
      <c r="G590" s="11" t="s">
        <v>38</v>
      </c>
      <c r="H590" s="12">
        <v>362.8</v>
      </c>
      <c r="I590" s="12">
        <v>362.8</v>
      </c>
      <c r="J590" s="110">
        <f t="shared" si="89"/>
        <v>100</v>
      </c>
      <c r="L590" s="18"/>
    </row>
    <row r="591" spans="1:12" ht="46.5">
      <c r="A591" s="20" t="s">
        <v>339</v>
      </c>
      <c r="B591" s="11" t="s">
        <v>340</v>
      </c>
      <c r="C591" s="11"/>
      <c r="D591" s="11"/>
      <c r="E591" s="187"/>
      <c r="F591" s="188"/>
      <c r="G591" s="11"/>
      <c r="H591" s="12">
        <f>H592</f>
        <v>747.8</v>
      </c>
      <c r="I591" s="12">
        <f>I592</f>
        <v>747.7</v>
      </c>
      <c r="J591" s="110">
        <f t="shared" si="89"/>
        <v>99.98662744049213</v>
      </c>
      <c r="L591" s="18"/>
    </row>
    <row r="592" spans="1:12" ht="15">
      <c r="A592" s="20" t="s">
        <v>202</v>
      </c>
      <c r="B592" s="11" t="s">
        <v>340</v>
      </c>
      <c r="C592" s="11" t="s">
        <v>203</v>
      </c>
      <c r="D592" s="13" t="s">
        <v>583</v>
      </c>
      <c r="E592" s="187"/>
      <c r="F592" s="188"/>
      <c r="G592" s="11"/>
      <c r="H592" s="12">
        <f>H593+H597</f>
        <v>747.8</v>
      </c>
      <c r="I592" s="12">
        <f>I593+I597</f>
        <v>747.7</v>
      </c>
      <c r="J592" s="110">
        <f t="shared" si="89"/>
        <v>99.98662744049213</v>
      </c>
      <c r="L592" s="18"/>
    </row>
    <row r="593" spans="1:12" ht="15">
      <c r="A593" s="20" t="s">
        <v>336</v>
      </c>
      <c r="B593" s="11" t="s">
        <v>340</v>
      </c>
      <c r="C593" s="11" t="s">
        <v>203</v>
      </c>
      <c r="D593" s="11" t="s">
        <v>163</v>
      </c>
      <c r="E593" s="187"/>
      <c r="F593" s="188"/>
      <c r="G593" s="11"/>
      <c r="H593" s="12">
        <f aca="true" t="shared" si="91" ref="H593:I595">H594</f>
        <v>188.2</v>
      </c>
      <c r="I593" s="12">
        <f t="shared" si="91"/>
        <v>188.2</v>
      </c>
      <c r="J593" s="110">
        <f t="shared" si="89"/>
        <v>100</v>
      </c>
      <c r="L593" s="18"/>
    </row>
    <row r="594" spans="1:12" ht="46.5">
      <c r="A594" s="20" t="s">
        <v>33</v>
      </c>
      <c r="B594" s="11" t="s">
        <v>340</v>
      </c>
      <c r="C594" s="11" t="s">
        <v>203</v>
      </c>
      <c r="D594" s="11" t="s">
        <v>163</v>
      </c>
      <c r="E594" s="187" t="s">
        <v>34</v>
      </c>
      <c r="F594" s="188"/>
      <c r="G594" s="11"/>
      <c r="H594" s="12">
        <f t="shared" si="91"/>
        <v>188.2</v>
      </c>
      <c r="I594" s="12">
        <f t="shared" si="91"/>
        <v>188.2</v>
      </c>
      <c r="J594" s="110">
        <f t="shared" si="89"/>
        <v>100</v>
      </c>
      <c r="L594" s="18"/>
    </row>
    <row r="595" spans="1:12" ht="15">
      <c r="A595" s="20" t="s">
        <v>35</v>
      </c>
      <c r="B595" s="11" t="s">
        <v>340</v>
      </c>
      <c r="C595" s="11" t="s">
        <v>203</v>
      </c>
      <c r="D595" s="11" t="s">
        <v>163</v>
      </c>
      <c r="E595" s="187" t="s">
        <v>36</v>
      </c>
      <c r="F595" s="188"/>
      <c r="G595" s="11"/>
      <c r="H595" s="12">
        <f t="shared" si="91"/>
        <v>188.2</v>
      </c>
      <c r="I595" s="12">
        <f t="shared" si="91"/>
        <v>188.2</v>
      </c>
      <c r="J595" s="110">
        <f t="shared" si="89"/>
        <v>100</v>
      </c>
      <c r="L595" s="18"/>
    </row>
    <row r="596" spans="1:12" ht="62.25">
      <c r="A596" s="20" t="s">
        <v>37</v>
      </c>
      <c r="B596" s="11" t="s">
        <v>340</v>
      </c>
      <c r="C596" s="11" t="s">
        <v>203</v>
      </c>
      <c r="D596" s="11" t="s">
        <v>163</v>
      </c>
      <c r="E596" s="187" t="s">
        <v>36</v>
      </c>
      <c r="F596" s="188"/>
      <c r="G596" s="11" t="s">
        <v>38</v>
      </c>
      <c r="H596" s="12">
        <v>188.2</v>
      </c>
      <c r="I596" s="12">
        <v>188.2</v>
      </c>
      <c r="J596" s="110">
        <f t="shared" si="89"/>
        <v>100</v>
      </c>
      <c r="L596" s="18"/>
    </row>
    <row r="597" spans="1:12" ht="30.75">
      <c r="A597" s="20" t="s">
        <v>204</v>
      </c>
      <c r="B597" s="11" t="s">
        <v>340</v>
      </c>
      <c r="C597" s="11" t="s">
        <v>203</v>
      </c>
      <c r="D597" s="11" t="s">
        <v>59</v>
      </c>
      <c r="E597" s="187"/>
      <c r="F597" s="188"/>
      <c r="G597" s="11"/>
      <c r="H597" s="12">
        <f aca="true" t="shared" si="92" ref="H597:I599">H598</f>
        <v>559.6</v>
      </c>
      <c r="I597" s="12">
        <f t="shared" si="92"/>
        <v>559.5</v>
      </c>
      <c r="J597" s="110">
        <f t="shared" si="89"/>
        <v>99.98213009292351</v>
      </c>
      <c r="L597" s="18"/>
    </row>
    <row r="598" spans="1:12" ht="46.5">
      <c r="A598" s="20" t="s">
        <v>33</v>
      </c>
      <c r="B598" s="11" t="s">
        <v>340</v>
      </c>
      <c r="C598" s="11" t="s">
        <v>203</v>
      </c>
      <c r="D598" s="11" t="s">
        <v>59</v>
      </c>
      <c r="E598" s="187" t="s">
        <v>34</v>
      </c>
      <c r="F598" s="188"/>
      <c r="G598" s="11"/>
      <c r="H598" s="12">
        <f t="shared" si="92"/>
        <v>559.6</v>
      </c>
      <c r="I598" s="12">
        <f t="shared" si="92"/>
        <v>559.5</v>
      </c>
      <c r="J598" s="110">
        <f t="shared" si="89"/>
        <v>99.98213009292351</v>
      </c>
      <c r="L598" s="18"/>
    </row>
    <row r="599" spans="1:12" ht="15">
      <c r="A599" s="20" t="s">
        <v>35</v>
      </c>
      <c r="B599" s="11" t="s">
        <v>340</v>
      </c>
      <c r="C599" s="11" t="s">
        <v>203</v>
      </c>
      <c r="D599" s="11" t="s">
        <v>59</v>
      </c>
      <c r="E599" s="187" t="s">
        <v>36</v>
      </c>
      <c r="F599" s="188"/>
      <c r="G599" s="11"/>
      <c r="H599" s="12">
        <f t="shared" si="92"/>
        <v>559.6</v>
      </c>
      <c r="I599" s="12">
        <f t="shared" si="92"/>
        <v>559.5</v>
      </c>
      <c r="J599" s="110">
        <f t="shared" si="89"/>
        <v>99.98213009292351</v>
      </c>
      <c r="L599" s="18"/>
    </row>
    <row r="600" spans="1:12" ht="62.25">
      <c r="A600" s="20" t="s">
        <v>37</v>
      </c>
      <c r="B600" s="11" t="s">
        <v>340</v>
      </c>
      <c r="C600" s="11" t="s">
        <v>203</v>
      </c>
      <c r="D600" s="11" t="s">
        <v>59</v>
      </c>
      <c r="E600" s="187" t="s">
        <v>36</v>
      </c>
      <c r="F600" s="188"/>
      <c r="G600" s="11" t="s">
        <v>38</v>
      </c>
      <c r="H600" s="12">
        <v>559.6</v>
      </c>
      <c r="I600" s="12">
        <v>559.5</v>
      </c>
      <c r="J600" s="110">
        <f t="shared" si="89"/>
        <v>99.98213009292351</v>
      </c>
      <c r="L600" s="18"/>
    </row>
    <row r="601" spans="1:12" ht="62.25">
      <c r="A601" s="19" t="s">
        <v>341</v>
      </c>
      <c r="B601" s="8" t="s">
        <v>342</v>
      </c>
      <c r="C601" s="8"/>
      <c r="D601" s="8"/>
      <c r="E601" s="189"/>
      <c r="F601" s="190"/>
      <c r="G601" s="8"/>
      <c r="H601" s="9">
        <f aca="true" t="shared" si="93" ref="H601:I606">H602</f>
        <v>3594.3</v>
      </c>
      <c r="I601" s="9">
        <f t="shared" si="93"/>
        <v>2240</v>
      </c>
      <c r="J601" s="110">
        <f t="shared" si="89"/>
        <v>62.320896975767184</v>
      </c>
      <c r="L601" s="18"/>
    </row>
    <row r="602" spans="1:12" ht="62.25">
      <c r="A602" s="20" t="s">
        <v>343</v>
      </c>
      <c r="B602" s="11" t="s">
        <v>344</v>
      </c>
      <c r="C602" s="11"/>
      <c r="D602" s="11"/>
      <c r="E602" s="187"/>
      <c r="F602" s="188"/>
      <c r="G602" s="11"/>
      <c r="H602" s="12">
        <f t="shared" si="93"/>
        <v>3594.3</v>
      </c>
      <c r="I602" s="12">
        <f t="shared" si="93"/>
        <v>2240</v>
      </c>
      <c r="J602" s="110">
        <f t="shared" si="89"/>
        <v>62.320896975767184</v>
      </c>
      <c r="L602" s="18"/>
    </row>
    <row r="603" spans="1:12" ht="15">
      <c r="A603" s="20" t="s">
        <v>202</v>
      </c>
      <c r="B603" s="11" t="s">
        <v>344</v>
      </c>
      <c r="C603" s="11" t="s">
        <v>203</v>
      </c>
      <c r="D603" s="13" t="s">
        <v>583</v>
      </c>
      <c r="E603" s="187"/>
      <c r="F603" s="188"/>
      <c r="G603" s="11"/>
      <c r="H603" s="12">
        <f t="shared" si="93"/>
        <v>3594.3</v>
      </c>
      <c r="I603" s="12">
        <f t="shared" si="93"/>
        <v>2240</v>
      </c>
      <c r="J603" s="110">
        <f t="shared" si="89"/>
        <v>62.320896975767184</v>
      </c>
      <c r="L603" s="18"/>
    </row>
    <row r="604" spans="1:12" ht="30.75">
      <c r="A604" s="20" t="s">
        <v>204</v>
      </c>
      <c r="B604" s="11" t="s">
        <v>344</v>
      </c>
      <c r="C604" s="11" t="s">
        <v>203</v>
      </c>
      <c r="D604" s="11" t="s">
        <v>59</v>
      </c>
      <c r="E604" s="187"/>
      <c r="F604" s="188"/>
      <c r="G604" s="11"/>
      <c r="H604" s="12">
        <f t="shared" si="93"/>
        <v>3594.3</v>
      </c>
      <c r="I604" s="12">
        <f t="shared" si="93"/>
        <v>2240</v>
      </c>
      <c r="J604" s="110">
        <f t="shared" si="89"/>
        <v>62.320896975767184</v>
      </c>
      <c r="L604" s="18"/>
    </row>
    <row r="605" spans="1:12" ht="46.5">
      <c r="A605" s="20" t="s">
        <v>33</v>
      </c>
      <c r="B605" s="11" t="s">
        <v>344</v>
      </c>
      <c r="C605" s="11" t="s">
        <v>203</v>
      </c>
      <c r="D605" s="11" t="s">
        <v>59</v>
      </c>
      <c r="E605" s="187" t="s">
        <v>34</v>
      </c>
      <c r="F605" s="188"/>
      <c r="G605" s="11"/>
      <c r="H605" s="12">
        <f t="shared" si="93"/>
        <v>3594.3</v>
      </c>
      <c r="I605" s="12">
        <f t="shared" si="93"/>
        <v>2240</v>
      </c>
      <c r="J605" s="110">
        <f t="shared" si="89"/>
        <v>62.320896975767184</v>
      </c>
      <c r="L605" s="18"/>
    </row>
    <row r="606" spans="1:12" ht="15">
      <c r="A606" s="20" t="s">
        <v>35</v>
      </c>
      <c r="B606" s="11" t="s">
        <v>344</v>
      </c>
      <c r="C606" s="11" t="s">
        <v>203</v>
      </c>
      <c r="D606" s="11" t="s">
        <v>59</v>
      </c>
      <c r="E606" s="187" t="s">
        <v>36</v>
      </c>
      <c r="F606" s="188"/>
      <c r="G606" s="11"/>
      <c r="H606" s="12">
        <f t="shared" si="93"/>
        <v>3594.3</v>
      </c>
      <c r="I606" s="12">
        <f t="shared" si="93"/>
        <v>2240</v>
      </c>
      <c r="J606" s="110">
        <f t="shared" si="89"/>
        <v>62.320896975767184</v>
      </c>
      <c r="L606" s="18"/>
    </row>
    <row r="607" spans="1:12" ht="62.25">
      <c r="A607" s="20" t="s">
        <v>37</v>
      </c>
      <c r="B607" s="11" t="s">
        <v>344</v>
      </c>
      <c r="C607" s="11" t="s">
        <v>203</v>
      </c>
      <c r="D607" s="11" t="s">
        <v>59</v>
      </c>
      <c r="E607" s="187" t="s">
        <v>36</v>
      </c>
      <c r="F607" s="188"/>
      <c r="G607" s="11" t="s">
        <v>38</v>
      </c>
      <c r="H607" s="12">
        <v>3594.3</v>
      </c>
      <c r="I607" s="12">
        <v>2240</v>
      </c>
      <c r="J607" s="110">
        <f t="shared" si="89"/>
        <v>62.320896975767184</v>
      </c>
      <c r="L607" s="18"/>
    </row>
    <row r="608" spans="1:12" ht="78">
      <c r="A608" s="19" t="s">
        <v>345</v>
      </c>
      <c r="B608" s="8" t="s">
        <v>346</v>
      </c>
      <c r="C608" s="8"/>
      <c r="D608" s="8"/>
      <c r="E608" s="189"/>
      <c r="F608" s="190"/>
      <c r="G608" s="8"/>
      <c r="H608" s="9">
        <f>H609+H616</f>
        <v>2284</v>
      </c>
      <c r="I608" s="9">
        <f>I609+I616</f>
        <v>1426.2</v>
      </c>
      <c r="J608" s="110">
        <f t="shared" si="89"/>
        <v>62.4430823117338</v>
      </c>
      <c r="L608" s="18"/>
    </row>
    <row r="609" spans="1:12" ht="108.75">
      <c r="A609" s="19" t="s">
        <v>347</v>
      </c>
      <c r="B609" s="8" t="s">
        <v>348</v>
      </c>
      <c r="C609" s="8"/>
      <c r="D609" s="8"/>
      <c r="E609" s="189"/>
      <c r="F609" s="190"/>
      <c r="G609" s="8"/>
      <c r="H609" s="9">
        <f aca="true" t="shared" si="94" ref="H609:I614">H610</f>
        <v>397.5</v>
      </c>
      <c r="I609" s="9">
        <f t="shared" si="94"/>
        <v>97.5</v>
      </c>
      <c r="J609" s="110">
        <f t="shared" si="89"/>
        <v>24.528301886792452</v>
      </c>
      <c r="L609" s="18"/>
    </row>
    <row r="610" spans="1:12" ht="46.5">
      <c r="A610" s="20" t="s">
        <v>349</v>
      </c>
      <c r="B610" s="11" t="s">
        <v>350</v>
      </c>
      <c r="C610" s="11"/>
      <c r="D610" s="11"/>
      <c r="E610" s="187"/>
      <c r="F610" s="188"/>
      <c r="G610" s="11"/>
      <c r="H610" s="12">
        <f t="shared" si="94"/>
        <v>397.5</v>
      </c>
      <c r="I610" s="12">
        <f t="shared" si="94"/>
        <v>97.5</v>
      </c>
      <c r="J610" s="110">
        <f t="shared" si="89"/>
        <v>24.528301886792452</v>
      </c>
      <c r="L610" s="18"/>
    </row>
    <row r="611" spans="1:12" ht="46.5">
      <c r="A611" s="20" t="s">
        <v>351</v>
      </c>
      <c r="B611" s="11" t="s">
        <v>350</v>
      </c>
      <c r="C611" s="11" t="s">
        <v>163</v>
      </c>
      <c r="D611" s="13" t="s">
        <v>583</v>
      </c>
      <c r="E611" s="187"/>
      <c r="F611" s="188"/>
      <c r="G611" s="11"/>
      <c r="H611" s="12">
        <f t="shared" si="94"/>
        <v>397.5</v>
      </c>
      <c r="I611" s="12">
        <f t="shared" si="94"/>
        <v>97.5</v>
      </c>
      <c r="J611" s="110">
        <f t="shared" si="89"/>
        <v>24.528301886792452</v>
      </c>
      <c r="L611" s="18"/>
    </row>
    <row r="612" spans="1:12" ht="62.25">
      <c r="A612" s="20" t="s">
        <v>352</v>
      </c>
      <c r="B612" s="11" t="s">
        <v>350</v>
      </c>
      <c r="C612" s="11" t="s">
        <v>163</v>
      </c>
      <c r="D612" s="11" t="s">
        <v>95</v>
      </c>
      <c r="E612" s="187"/>
      <c r="F612" s="188"/>
      <c r="G612" s="11"/>
      <c r="H612" s="12">
        <f t="shared" si="94"/>
        <v>397.5</v>
      </c>
      <c r="I612" s="12">
        <f t="shared" si="94"/>
        <v>97.5</v>
      </c>
      <c r="J612" s="110">
        <f t="shared" si="89"/>
        <v>24.528301886792452</v>
      </c>
      <c r="L612" s="18"/>
    </row>
    <row r="613" spans="1:12" ht="46.5">
      <c r="A613" s="20" t="s">
        <v>19</v>
      </c>
      <c r="B613" s="11" t="s">
        <v>350</v>
      </c>
      <c r="C613" s="11" t="s">
        <v>163</v>
      </c>
      <c r="D613" s="11" t="s">
        <v>95</v>
      </c>
      <c r="E613" s="187" t="s">
        <v>20</v>
      </c>
      <c r="F613" s="188"/>
      <c r="G613" s="11"/>
      <c r="H613" s="12">
        <f t="shared" si="94"/>
        <v>397.5</v>
      </c>
      <c r="I613" s="12">
        <f t="shared" si="94"/>
        <v>97.5</v>
      </c>
      <c r="J613" s="110">
        <f t="shared" si="89"/>
        <v>24.528301886792452</v>
      </c>
      <c r="L613" s="18"/>
    </row>
    <row r="614" spans="1:12" ht="46.5">
      <c r="A614" s="20" t="s">
        <v>21</v>
      </c>
      <c r="B614" s="11" t="s">
        <v>350</v>
      </c>
      <c r="C614" s="11" t="s">
        <v>163</v>
      </c>
      <c r="D614" s="11" t="s">
        <v>95</v>
      </c>
      <c r="E614" s="187" t="s">
        <v>22</v>
      </c>
      <c r="F614" s="188"/>
      <c r="G614" s="11"/>
      <c r="H614" s="12">
        <f t="shared" si="94"/>
        <v>397.5</v>
      </c>
      <c r="I614" s="12">
        <f t="shared" si="94"/>
        <v>97.5</v>
      </c>
      <c r="J614" s="110">
        <f t="shared" si="89"/>
        <v>24.528301886792452</v>
      </c>
      <c r="L614" s="18"/>
    </row>
    <row r="615" spans="1:12" ht="46.5">
      <c r="A615" s="20" t="s">
        <v>99</v>
      </c>
      <c r="B615" s="11" t="s">
        <v>350</v>
      </c>
      <c r="C615" s="11" t="s">
        <v>163</v>
      </c>
      <c r="D615" s="11" t="s">
        <v>95</v>
      </c>
      <c r="E615" s="187" t="s">
        <v>22</v>
      </c>
      <c r="F615" s="188"/>
      <c r="G615" s="11" t="s">
        <v>100</v>
      </c>
      <c r="H615" s="12">
        <v>397.5</v>
      </c>
      <c r="I615" s="12">
        <v>97.5</v>
      </c>
      <c r="J615" s="110">
        <f t="shared" si="89"/>
        <v>24.528301886792452</v>
      </c>
      <c r="L615" s="18"/>
    </row>
    <row r="616" spans="1:12" ht="78">
      <c r="A616" s="19" t="s">
        <v>353</v>
      </c>
      <c r="B616" s="8" t="s">
        <v>354</v>
      </c>
      <c r="C616" s="8"/>
      <c r="D616" s="8"/>
      <c r="E616" s="189"/>
      <c r="F616" s="190"/>
      <c r="G616" s="8"/>
      <c r="H616" s="9">
        <f aca="true" t="shared" si="95" ref="H616:I620">H617</f>
        <v>1886.5</v>
      </c>
      <c r="I616" s="9">
        <f t="shared" si="95"/>
        <v>1328.7</v>
      </c>
      <c r="J616" s="110">
        <f t="shared" si="89"/>
        <v>70.4320169626292</v>
      </c>
      <c r="L616" s="18"/>
    </row>
    <row r="617" spans="1:12" ht="78">
      <c r="A617" s="20" t="s">
        <v>355</v>
      </c>
      <c r="B617" s="11" t="s">
        <v>356</v>
      </c>
      <c r="C617" s="11"/>
      <c r="D617" s="11"/>
      <c r="E617" s="187"/>
      <c r="F617" s="188"/>
      <c r="G617" s="11"/>
      <c r="H617" s="12">
        <f t="shared" si="95"/>
        <v>1886.5</v>
      </c>
      <c r="I617" s="12">
        <f t="shared" si="95"/>
        <v>1328.7</v>
      </c>
      <c r="J617" s="110">
        <f t="shared" si="89"/>
        <v>70.4320169626292</v>
      </c>
      <c r="L617" s="18"/>
    </row>
    <row r="618" spans="1:12" ht="46.5">
      <c r="A618" s="20" t="s">
        <v>351</v>
      </c>
      <c r="B618" s="11" t="s">
        <v>356</v>
      </c>
      <c r="C618" s="11" t="s">
        <v>163</v>
      </c>
      <c r="D618" s="13" t="s">
        <v>583</v>
      </c>
      <c r="E618" s="187"/>
      <c r="F618" s="188"/>
      <c r="G618" s="11"/>
      <c r="H618" s="12">
        <f t="shared" si="95"/>
        <v>1886.5</v>
      </c>
      <c r="I618" s="12">
        <f t="shared" si="95"/>
        <v>1328.7</v>
      </c>
      <c r="J618" s="110">
        <f t="shared" si="89"/>
        <v>70.4320169626292</v>
      </c>
      <c r="L618" s="18"/>
    </row>
    <row r="619" spans="1:12" ht="62.25">
      <c r="A619" s="20" t="s">
        <v>352</v>
      </c>
      <c r="B619" s="11" t="s">
        <v>356</v>
      </c>
      <c r="C619" s="11" t="s">
        <v>163</v>
      </c>
      <c r="D619" s="11" t="s">
        <v>95</v>
      </c>
      <c r="E619" s="187"/>
      <c r="F619" s="188"/>
      <c r="G619" s="11"/>
      <c r="H619" s="12">
        <f t="shared" si="95"/>
        <v>1886.5</v>
      </c>
      <c r="I619" s="12">
        <f t="shared" si="95"/>
        <v>1328.7</v>
      </c>
      <c r="J619" s="110">
        <f t="shared" si="89"/>
        <v>70.4320169626292</v>
      </c>
      <c r="L619" s="18"/>
    </row>
    <row r="620" spans="1:12" ht="46.5">
      <c r="A620" s="20" t="s">
        <v>19</v>
      </c>
      <c r="B620" s="11" t="s">
        <v>356</v>
      </c>
      <c r="C620" s="11" t="s">
        <v>163</v>
      </c>
      <c r="D620" s="11" t="s">
        <v>95</v>
      </c>
      <c r="E620" s="187" t="s">
        <v>20</v>
      </c>
      <c r="F620" s="188"/>
      <c r="G620" s="11"/>
      <c r="H620" s="12">
        <f t="shared" si="95"/>
        <v>1886.5</v>
      </c>
      <c r="I620" s="12">
        <f t="shared" si="95"/>
        <v>1328.7</v>
      </c>
      <c r="J620" s="110">
        <f t="shared" si="89"/>
        <v>70.4320169626292</v>
      </c>
      <c r="L620" s="18"/>
    </row>
    <row r="621" spans="1:12" ht="46.5">
      <c r="A621" s="20" t="s">
        <v>21</v>
      </c>
      <c r="B621" s="11" t="s">
        <v>356</v>
      </c>
      <c r="C621" s="11" t="s">
        <v>163</v>
      </c>
      <c r="D621" s="11" t="s">
        <v>95</v>
      </c>
      <c r="E621" s="187" t="s">
        <v>22</v>
      </c>
      <c r="F621" s="188"/>
      <c r="G621" s="11"/>
      <c r="H621" s="12">
        <f>H622+H623</f>
        <v>1886.5</v>
      </c>
      <c r="I621" s="12">
        <f>I622+I623</f>
        <v>1328.7</v>
      </c>
      <c r="J621" s="110">
        <f t="shared" si="89"/>
        <v>70.4320169626292</v>
      </c>
      <c r="L621" s="18"/>
    </row>
    <row r="622" spans="1:12" ht="46.5">
      <c r="A622" s="20" t="s">
        <v>99</v>
      </c>
      <c r="B622" s="11" t="s">
        <v>356</v>
      </c>
      <c r="C622" s="11" t="s">
        <v>163</v>
      </c>
      <c r="D622" s="11" t="s">
        <v>95</v>
      </c>
      <c r="E622" s="187" t="s">
        <v>22</v>
      </c>
      <c r="F622" s="188"/>
      <c r="G622" s="11" t="s">
        <v>100</v>
      </c>
      <c r="H622" s="12">
        <v>726.5</v>
      </c>
      <c r="I622" s="12">
        <v>177.3</v>
      </c>
      <c r="J622" s="110">
        <f t="shared" si="89"/>
        <v>24.404679972470753</v>
      </c>
      <c r="L622" s="18"/>
    </row>
    <row r="623" spans="1:12" ht="62.25">
      <c r="A623" s="20" t="s">
        <v>357</v>
      </c>
      <c r="B623" s="11" t="s">
        <v>356</v>
      </c>
      <c r="C623" s="11" t="s">
        <v>163</v>
      </c>
      <c r="D623" s="11" t="s">
        <v>95</v>
      </c>
      <c r="E623" s="187" t="s">
        <v>22</v>
      </c>
      <c r="F623" s="188"/>
      <c r="G623" s="11" t="s">
        <v>358</v>
      </c>
      <c r="H623" s="12">
        <v>1160</v>
      </c>
      <c r="I623" s="12">
        <v>1151.4</v>
      </c>
      <c r="J623" s="110">
        <f t="shared" si="89"/>
        <v>99.25862068965517</v>
      </c>
      <c r="L623" s="18"/>
    </row>
    <row r="624" spans="1:12" ht="46.5">
      <c r="A624" s="19" t="s">
        <v>359</v>
      </c>
      <c r="B624" s="8" t="s">
        <v>360</v>
      </c>
      <c r="C624" s="8"/>
      <c r="D624" s="8"/>
      <c r="E624" s="189"/>
      <c r="F624" s="190"/>
      <c r="G624" s="8"/>
      <c r="H624" s="9">
        <f>H625</f>
        <v>10916.8</v>
      </c>
      <c r="I624" s="9">
        <f>I625</f>
        <v>9452.5</v>
      </c>
      <c r="J624" s="110">
        <f t="shared" si="89"/>
        <v>86.58672871171039</v>
      </c>
      <c r="L624" s="18"/>
    </row>
    <row r="625" spans="1:12" ht="78">
      <c r="A625" s="19" t="s">
        <v>361</v>
      </c>
      <c r="B625" s="8" t="s">
        <v>362</v>
      </c>
      <c r="C625" s="8"/>
      <c r="D625" s="8"/>
      <c r="E625" s="189"/>
      <c r="F625" s="190"/>
      <c r="G625" s="8"/>
      <c r="H625" s="9">
        <f>H626+H632+H638+H644</f>
        <v>10916.8</v>
      </c>
      <c r="I625" s="9">
        <f>I626+I632+I638+I644</f>
        <v>9452.5</v>
      </c>
      <c r="J625" s="110">
        <f t="shared" si="89"/>
        <v>86.58672871171039</v>
      </c>
      <c r="L625" s="18"/>
    </row>
    <row r="626" spans="1:12" ht="30.75">
      <c r="A626" s="20" t="s">
        <v>363</v>
      </c>
      <c r="B626" s="11" t="s">
        <v>364</v>
      </c>
      <c r="C626" s="11"/>
      <c r="D626" s="11"/>
      <c r="E626" s="187"/>
      <c r="F626" s="188"/>
      <c r="G626" s="11"/>
      <c r="H626" s="12">
        <f aca="true" t="shared" si="96" ref="H626:I630">H627</f>
        <v>100</v>
      </c>
      <c r="I626" s="12">
        <f t="shared" si="96"/>
        <v>100</v>
      </c>
      <c r="J626" s="110">
        <f t="shared" si="89"/>
        <v>100</v>
      </c>
      <c r="L626" s="18"/>
    </row>
    <row r="627" spans="1:12" ht="15">
      <c r="A627" s="20" t="s">
        <v>136</v>
      </c>
      <c r="B627" s="11" t="s">
        <v>364</v>
      </c>
      <c r="C627" s="11" t="s">
        <v>137</v>
      </c>
      <c r="D627" s="13" t="s">
        <v>583</v>
      </c>
      <c r="E627" s="187"/>
      <c r="F627" s="188"/>
      <c r="G627" s="11"/>
      <c r="H627" s="12">
        <f t="shared" si="96"/>
        <v>100</v>
      </c>
      <c r="I627" s="12">
        <f t="shared" si="96"/>
        <v>100</v>
      </c>
      <c r="J627" s="110">
        <f t="shared" si="89"/>
        <v>100</v>
      </c>
      <c r="L627" s="18"/>
    </row>
    <row r="628" spans="1:12" ht="15">
      <c r="A628" s="20" t="s">
        <v>161</v>
      </c>
      <c r="B628" s="11" t="s">
        <v>364</v>
      </c>
      <c r="C628" s="11" t="s">
        <v>137</v>
      </c>
      <c r="D628" s="11" t="s">
        <v>32</v>
      </c>
      <c r="E628" s="187"/>
      <c r="F628" s="188"/>
      <c r="G628" s="11"/>
      <c r="H628" s="12">
        <f t="shared" si="96"/>
        <v>100</v>
      </c>
      <c r="I628" s="12">
        <f t="shared" si="96"/>
        <v>100</v>
      </c>
      <c r="J628" s="110">
        <f t="shared" si="89"/>
        <v>100</v>
      </c>
      <c r="L628" s="18"/>
    </row>
    <row r="629" spans="1:12" ht="46.5">
      <c r="A629" s="20" t="s">
        <v>33</v>
      </c>
      <c r="B629" s="11" t="s">
        <v>364</v>
      </c>
      <c r="C629" s="11" t="s">
        <v>137</v>
      </c>
      <c r="D629" s="11" t="s">
        <v>32</v>
      </c>
      <c r="E629" s="187" t="s">
        <v>34</v>
      </c>
      <c r="F629" s="188"/>
      <c r="G629" s="11"/>
      <c r="H629" s="12">
        <f t="shared" si="96"/>
        <v>100</v>
      </c>
      <c r="I629" s="12">
        <f t="shared" si="96"/>
        <v>100</v>
      </c>
      <c r="J629" s="110">
        <f t="shared" si="89"/>
        <v>100</v>
      </c>
      <c r="L629" s="18"/>
    </row>
    <row r="630" spans="1:12" ht="15">
      <c r="A630" s="20" t="s">
        <v>35</v>
      </c>
      <c r="B630" s="11" t="s">
        <v>364</v>
      </c>
      <c r="C630" s="11" t="s">
        <v>137</v>
      </c>
      <c r="D630" s="11" t="s">
        <v>32</v>
      </c>
      <c r="E630" s="187" t="s">
        <v>36</v>
      </c>
      <c r="F630" s="188"/>
      <c r="G630" s="11"/>
      <c r="H630" s="12">
        <f t="shared" si="96"/>
        <v>100</v>
      </c>
      <c r="I630" s="12">
        <f t="shared" si="96"/>
        <v>100</v>
      </c>
      <c r="J630" s="110">
        <f t="shared" si="89"/>
        <v>100</v>
      </c>
      <c r="L630" s="18"/>
    </row>
    <row r="631" spans="1:12" ht="46.5">
      <c r="A631" s="20" t="s">
        <v>139</v>
      </c>
      <c r="B631" s="11" t="s">
        <v>364</v>
      </c>
      <c r="C631" s="11" t="s">
        <v>137</v>
      </c>
      <c r="D631" s="11" t="s">
        <v>32</v>
      </c>
      <c r="E631" s="187" t="s">
        <v>36</v>
      </c>
      <c r="F631" s="188"/>
      <c r="G631" s="11" t="s">
        <v>140</v>
      </c>
      <c r="H631" s="12">
        <v>100</v>
      </c>
      <c r="I631" s="12">
        <v>100</v>
      </c>
      <c r="J631" s="110">
        <f t="shared" si="89"/>
        <v>100</v>
      </c>
      <c r="L631" s="18"/>
    </row>
    <row r="632" spans="1:12" ht="46.5">
      <c r="A632" s="20" t="s">
        <v>365</v>
      </c>
      <c r="B632" s="11" t="s">
        <v>366</v>
      </c>
      <c r="C632" s="11"/>
      <c r="D632" s="11"/>
      <c r="E632" s="187"/>
      <c r="F632" s="188"/>
      <c r="G632" s="11"/>
      <c r="H632" s="12">
        <f aca="true" t="shared" si="97" ref="H632:I636">H633</f>
        <v>141.5</v>
      </c>
      <c r="I632" s="12">
        <f t="shared" si="97"/>
        <v>58.8</v>
      </c>
      <c r="J632" s="110">
        <f t="shared" si="89"/>
        <v>41.5547703180212</v>
      </c>
      <c r="L632" s="18"/>
    </row>
    <row r="633" spans="1:12" ht="15">
      <c r="A633" s="20" t="s">
        <v>136</v>
      </c>
      <c r="B633" s="11" t="s">
        <v>366</v>
      </c>
      <c r="C633" s="11" t="s">
        <v>137</v>
      </c>
      <c r="D633" s="13" t="s">
        <v>583</v>
      </c>
      <c r="E633" s="187"/>
      <c r="F633" s="188"/>
      <c r="G633" s="11"/>
      <c r="H633" s="12">
        <f t="shared" si="97"/>
        <v>141.5</v>
      </c>
      <c r="I633" s="12">
        <f t="shared" si="97"/>
        <v>58.8</v>
      </c>
      <c r="J633" s="110">
        <f t="shared" si="89"/>
        <v>41.5547703180212</v>
      </c>
      <c r="L633" s="18"/>
    </row>
    <row r="634" spans="1:12" ht="15">
      <c r="A634" s="20" t="s">
        <v>138</v>
      </c>
      <c r="B634" s="11" t="s">
        <v>366</v>
      </c>
      <c r="C634" s="11" t="s">
        <v>137</v>
      </c>
      <c r="D634" s="11" t="s">
        <v>123</v>
      </c>
      <c r="E634" s="187"/>
      <c r="F634" s="188"/>
      <c r="G634" s="11"/>
      <c r="H634" s="12">
        <f t="shared" si="97"/>
        <v>141.5</v>
      </c>
      <c r="I634" s="12">
        <f t="shared" si="97"/>
        <v>58.8</v>
      </c>
      <c r="J634" s="110">
        <f t="shared" si="89"/>
        <v>41.5547703180212</v>
      </c>
      <c r="L634" s="18"/>
    </row>
    <row r="635" spans="1:12" ht="46.5">
      <c r="A635" s="20" t="s">
        <v>33</v>
      </c>
      <c r="B635" s="11" t="s">
        <v>366</v>
      </c>
      <c r="C635" s="11" t="s">
        <v>137</v>
      </c>
      <c r="D635" s="11" t="s">
        <v>123</v>
      </c>
      <c r="E635" s="187" t="s">
        <v>34</v>
      </c>
      <c r="F635" s="188"/>
      <c r="G635" s="11"/>
      <c r="H635" s="12">
        <f t="shared" si="97"/>
        <v>141.5</v>
      </c>
      <c r="I635" s="12">
        <f t="shared" si="97"/>
        <v>58.8</v>
      </c>
      <c r="J635" s="110">
        <f t="shared" si="89"/>
        <v>41.5547703180212</v>
      </c>
      <c r="L635" s="18"/>
    </row>
    <row r="636" spans="1:12" ht="15">
      <c r="A636" s="20" t="s">
        <v>35</v>
      </c>
      <c r="B636" s="11" t="s">
        <v>366</v>
      </c>
      <c r="C636" s="11" t="s">
        <v>137</v>
      </c>
      <c r="D636" s="11" t="s">
        <v>123</v>
      </c>
      <c r="E636" s="187" t="s">
        <v>36</v>
      </c>
      <c r="F636" s="188"/>
      <c r="G636" s="11"/>
      <c r="H636" s="12">
        <f t="shared" si="97"/>
        <v>141.5</v>
      </c>
      <c r="I636" s="12">
        <f t="shared" si="97"/>
        <v>58.8</v>
      </c>
      <c r="J636" s="110">
        <f t="shared" si="89"/>
        <v>41.5547703180212</v>
      </c>
      <c r="L636" s="18"/>
    </row>
    <row r="637" spans="1:12" ht="46.5">
      <c r="A637" s="20" t="s">
        <v>139</v>
      </c>
      <c r="B637" s="11" t="s">
        <v>366</v>
      </c>
      <c r="C637" s="11" t="s">
        <v>137</v>
      </c>
      <c r="D637" s="11" t="s">
        <v>123</v>
      </c>
      <c r="E637" s="187" t="s">
        <v>36</v>
      </c>
      <c r="F637" s="188"/>
      <c r="G637" s="11" t="s">
        <v>140</v>
      </c>
      <c r="H637" s="12">
        <v>141.5</v>
      </c>
      <c r="I637" s="12">
        <v>58.8</v>
      </c>
      <c r="J637" s="110">
        <f t="shared" si="89"/>
        <v>41.5547703180212</v>
      </c>
      <c r="L637" s="18"/>
    </row>
    <row r="638" spans="1:12" ht="78">
      <c r="A638" s="20" t="s">
        <v>367</v>
      </c>
      <c r="B638" s="11" t="s">
        <v>368</v>
      </c>
      <c r="C638" s="11"/>
      <c r="D638" s="11"/>
      <c r="E638" s="187"/>
      <c r="F638" s="188"/>
      <c r="G638" s="11"/>
      <c r="H638" s="12">
        <f aca="true" t="shared" si="98" ref="H638:I642">H639</f>
        <v>5498.3</v>
      </c>
      <c r="I638" s="12">
        <f t="shared" si="98"/>
        <v>5014</v>
      </c>
      <c r="J638" s="110">
        <f t="shared" si="89"/>
        <v>91.19182292708655</v>
      </c>
      <c r="L638" s="18"/>
    </row>
    <row r="639" spans="1:12" ht="15">
      <c r="A639" s="20" t="s">
        <v>136</v>
      </c>
      <c r="B639" s="11" t="s">
        <v>368</v>
      </c>
      <c r="C639" s="11" t="s">
        <v>137</v>
      </c>
      <c r="D639" s="13" t="s">
        <v>583</v>
      </c>
      <c r="E639" s="187"/>
      <c r="F639" s="188"/>
      <c r="G639" s="11"/>
      <c r="H639" s="12">
        <f t="shared" si="98"/>
        <v>5498.3</v>
      </c>
      <c r="I639" s="12">
        <f t="shared" si="98"/>
        <v>5014</v>
      </c>
      <c r="J639" s="110">
        <f t="shared" si="89"/>
        <v>91.19182292708655</v>
      </c>
      <c r="L639" s="18"/>
    </row>
    <row r="640" spans="1:12" ht="15">
      <c r="A640" s="20" t="s">
        <v>138</v>
      </c>
      <c r="B640" s="11" t="s">
        <v>368</v>
      </c>
      <c r="C640" s="11" t="s">
        <v>137</v>
      </c>
      <c r="D640" s="11" t="s">
        <v>123</v>
      </c>
      <c r="E640" s="187"/>
      <c r="F640" s="188"/>
      <c r="G640" s="11"/>
      <c r="H640" s="12">
        <f t="shared" si="98"/>
        <v>5498.3</v>
      </c>
      <c r="I640" s="12">
        <f t="shared" si="98"/>
        <v>5014</v>
      </c>
      <c r="J640" s="110">
        <f t="shared" si="89"/>
        <v>91.19182292708655</v>
      </c>
      <c r="L640" s="18"/>
    </row>
    <row r="641" spans="1:12" ht="46.5">
      <c r="A641" s="20" t="s">
        <v>33</v>
      </c>
      <c r="B641" s="11" t="s">
        <v>368</v>
      </c>
      <c r="C641" s="11" t="s">
        <v>137</v>
      </c>
      <c r="D641" s="11" t="s">
        <v>123</v>
      </c>
      <c r="E641" s="187" t="s">
        <v>34</v>
      </c>
      <c r="F641" s="188"/>
      <c r="G641" s="11"/>
      <c r="H641" s="12">
        <f t="shared" si="98"/>
        <v>5498.3</v>
      </c>
      <c r="I641" s="12">
        <f t="shared" si="98"/>
        <v>5014</v>
      </c>
      <c r="J641" s="110">
        <f t="shared" si="89"/>
        <v>91.19182292708655</v>
      </c>
      <c r="L641" s="18"/>
    </row>
    <row r="642" spans="1:12" ht="15">
      <c r="A642" s="20" t="s">
        <v>35</v>
      </c>
      <c r="B642" s="11" t="s">
        <v>368</v>
      </c>
      <c r="C642" s="11" t="s">
        <v>137</v>
      </c>
      <c r="D642" s="11" t="s">
        <v>123</v>
      </c>
      <c r="E642" s="187" t="s">
        <v>36</v>
      </c>
      <c r="F642" s="188"/>
      <c r="G642" s="11"/>
      <c r="H642" s="12">
        <f t="shared" si="98"/>
        <v>5498.3</v>
      </c>
      <c r="I642" s="12">
        <f t="shared" si="98"/>
        <v>5014</v>
      </c>
      <c r="J642" s="110">
        <f t="shared" si="89"/>
        <v>91.19182292708655</v>
      </c>
      <c r="L642" s="18"/>
    </row>
    <row r="643" spans="1:12" ht="46.5">
      <c r="A643" s="20" t="s">
        <v>139</v>
      </c>
      <c r="B643" s="11" t="s">
        <v>368</v>
      </c>
      <c r="C643" s="11" t="s">
        <v>137</v>
      </c>
      <c r="D643" s="11" t="s">
        <v>123</v>
      </c>
      <c r="E643" s="187" t="s">
        <v>36</v>
      </c>
      <c r="F643" s="188"/>
      <c r="G643" s="11" t="s">
        <v>140</v>
      </c>
      <c r="H643" s="12">
        <v>5498.3</v>
      </c>
      <c r="I643" s="12">
        <v>5014</v>
      </c>
      <c r="J643" s="110">
        <f t="shared" si="89"/>
        <v>91.19182292708655</v>
      </c>
      <c r="L643" s="18"/>
    </row>
    <row r="644" spans="1:12" ht="30.75">
      <c r="A644" s="20" t="s">
        <v>369</v>
      </c>
      <c r="B644" s="11" t="s">
        <v>370</v>
      </c>
      <c r="C644" s="11"/>
      <c r="D644" s="11"/>
      <c r="E644" s="187"/>
      <c r="F644" s="188"/>
      <c r="G644" s="11"/>
      <c r="H644" s="12">
        <f>H645</f>
        <v>5177</v>
      </c>
      <c r="I644" s="12">
        <f>I645</f>
        <v>4279.7</v>
      </c>
      <c r="J644" s="110">
        <f t="shared" si="89"/>
        <v>82.6675680896272</v>
      </c>
      <c r="L644" s="18"/>
    </row>
    <row r="645" spans="1:12" ht="15">
      <c r="A645" s="20" t="s">
        <v>136</v>
      </c>
      <c r="B645" s="11" t="s">
        <v>370</v>
      </c>
      <c r="C645" s="11" t="s">
        <v>137</v>
      </c>
      <c r="D645" s="13" t="s">
        <v>583</v>
      </c>
      <c r="E645" s="187"/>
      <c r="F645" s="188"/>
      <c r="G645" s="11"/>
      <c r="H645" s="12">
        <f>H646+H650</f>
        <v>5177</v>
      </c>
      <c r="I645" s="12">
        <f>I646+I650</f>
        <v>4279.7</v>
      </c>
      <c r="J645" s="110">
        <f t="shared" si="89"/>
        <v>82.6675680896272</v>
      </c>
      <c r="L645" s="18"/>
    </row>
    <row r="646" spans="1:12" ht="15">
      <c r="A646" s="20" t="s">
        <v>161</v>
      </c>
      <c r="B646" s="11" t="s">
        <v>370</v>
      </c>
      <c r="C646" s="11" t="s">
        <v>137</v>
      </c>
      <c r="D646" s="11" t="s">
        <v>32</v>
      </c>
      <c r="E646" s="187"/>
      <c r="F646" s="188"/>
      <c r="G646" s="11"/>
      <c r="H646" s="12">
        <f aca="true" t="shared" si="99" ref="H646:I648">H647</f>
        <v>87.1</v>
      </c>
      <c r="I646" s="12">
        <f t="shared" si="99"/>
        <v>54.3</v>
      </c>
      <c r="J646" s="110">
        <f t="shared" si="89"/>
        <v>62.34213547646383</v>
      </c>
      <c r="L646" s="18"/>
    </row>
    <row r="647" spans="1:12" ht="46.5">
      <c r="A647" s="20" t="s">
        <v>33</v>
      </c>
      <c r="B647" s="11" t="s">
        <v>370</v>
      </c>
      <c r="C647" s="11" t="s">
        <v>137</v>
      </c>
      <c r="D647" s="11" t="s">
        <v>32</v>
      </c>
      <c r="E647" s="187" t="s">
        <v>34</v>
      </c>
      <c r="F647" s="188"/>
      <c r="G647" s="11"/>
      <c r="H647" s="12">
        <f t="shared" si="99"/>
        <v>87.1</v>
      </c>
      <c r="I647" s="12">
        <f t="shared" si="99"/>
        <v>54.3</v>
      </c>
      <c r="J647" s="110">
        <f t="shared" si="89"/>
        <v>62.34213547646383</v>
      </c>
      <c r="L647" s="18"/>
    </row>
    <row r="648" spans="1:12" ht="15">
      <c r="A648" s="20" t="s">
        <v>35</v>
      </c>
      <c r="B648" s="11" t="s">
        <v>370</v>
      </c>
      <c r="C648" s="11" t="s">
        <v>137</v>
      </c>
      <c r="D648" s="11" t="s">
        <v>32</v>
      </c>
      <c r="E648" s="187" t="s">
        <v>36</v>
      </c>
      <c r="F648" s="188"/>
      <c r="G648" s="11"/>
      <c r="H648" s="12">
        <f t="shared" si="99"/>
        <v>87.1</v>
      </c>
      <c r="I648" s="12">
        <f t="shared" si="99"/>
        <v>54.3</v>
      </c>
      <c r="J648" s="110">
        <f t="shared" si="89"/>
        <v>62.34213547646383</v>
      </c>
      <c r="L648" s="18"/>
    </row>
    <row r="649" spans="1:12" ht="46.5">
      <c r="A649" s="20" t="s">
        <v>139</v>
      </c>
      <c r="B649" s="11" t="s">
        <v>370</v>
      </c>
      <c r="C649" s="11" t="s">
        <v>137</v>
      </c>
      <c r="D649" s="11" t="s">
        <v>32</v>
      </c>
      <c r="E649" s="187" t="s">
        <v>36</v>
      </c>
      <c r="F649" s="188"/>
      <c r="G649" s="11" t="s">
        <v>140</v>
      </c>
      <c r="H649" s="12">
        <v>87.1</v>
      </c>
      <c r="I649" s="12">
        <v>54.3</v>
      </c>
      <c r="J649" s="110">
        <f t="shared" si="89"/>
        <v>62.34213547646383</v>
      </c>
      <c r="L649" s="18"/>
    </row>
    <row r="650" spans="1:12" ht="15">
      <c r="A650" s="20" t="s">
        <v>138</v>
      </c>
      <c r="B650" s="11" t="s">
        <v>370</v>
      </c>
      <c r="C650" s="11" t="s">
        <v>137</v>
      </c>
      <c r="D650" s="11" t="s">
        <v>123</v>
      </c>
      <c r="E650" s="187"/>
      <c r="F650" s="188"/>
      <c r="G650" s="11"/>
      <c r="H650" s="12">
        <f aca="true" t="shared" si="100" ref="H650:I652">H651</f>
        <v>5089.9</v>
      </c>
      <c r="I650" s="12">
        <f t="shared" si="100"/>
        <v>4225.4</v>
      </c>
      <c r="J650" s="110">
        <f aca="true" t="shared" si="101" ref="J650:J661">I650/H650*100</f>
        <v>83.01538340635376</v>
      </c>
      <c r="L650" s="18"/>
    </row>
    <row r="651" spans="1:12" ht="46.5">
      <c r="A651" s="20" t="s">
        <v>33</v>
      </c>
      <c r="B651" s="11" t="s">
        <v>370</v>
      </c>
      <c r="C651" s="11" t="s">
        <v>137</v>
      </c>
      <c r="D651" s="11" t="s">
        <v>123</v>
      </c>
      <c r="E651" s="187" t="s">
        <v>34</v>
      </c>
      <c r="F651" s="188"/>
      <c r="G651" s="11"/>
      <c r="H651" s="12">
        <f t="shared" si="100"/>
        <v>5089.9</v>
      </c>
      <c r="I651" s="12">
        <f t="shared" si="100"/>
        <v>4225.4</v>
      </c>
      <c r="J651" s="110">
        <f t="shared" si="101"/>
        <v>83.01538340635376</v>
      </c>
      <c r="L651" s="18"/>
    </row>
    <row r="652" spans="1:12" ht="15">
      <c r="A652" s="20" t="s">
        <v>35</v>
      </c>
      <c r="B652" s="11" t="s">
        <v>370</v>
      </c>
      <c r="C652" s="11" t="s">
        <v>137</v>
      </c>
      <c r="D652" s="11" t="s">
        <v>123</v>
      </c>
      <c r="E652" s="187" t="s">
        <v>36</v>
      </c>
      <c r="F652" s="188"/>
      <c r="G652" s="11"/>
      <c r="H652" s="12">
        <f t="shared" si="100"/>
        <v>5089.9</v>
      </c>
      <c r="I652" s="12">
        <f t="shared" si="100"/>
        <v>4225.4</v>
      </c>
      <c r="J652" s="110">
        <f t="shared" si="101"/>
        <v>83.01538340635376</v>
      </c>
      <c r="L652" s="18"/>
    </row>
    <row r="653" spans="1:12" ht="46.5">
      <c r="A653" s="20" t="s">
        <v>139</v>
      </c>
      <c r="B653" s="11" t="s">
        <v>370</v>
      </c>
      <c r="C653" s="11" t="s">
        <v>137</v>
      </c>
      <c r="D653" s="11" t="s">
        <v>123</v>
      </c>
      <c r="E653" s="187" t="s">
        <v>36</v>
      </c>
      <c r="F653" s="188"/>
      <c r="G653" s="11" t="s">
        <v>140</v>
      </c>
      <c r="H653" s="12">
        <v>5089.9</v>
      </c>
      <c r="I653" s="12">
        <v>4225.4</v>
      </c>
      <c r="J653" s="110">
        <f t="shared" si="101"/>
        <v>83.01538340635376</v>
      </c>
      <c r="L653" s="18"/>
    </row>
    <row r="654" spans="1:12" ht="62.25">
      <c r="A654" s="19" t="s">
        <v>371</v>
      </c>
      <c r="B654" s="8" t="s">
        <v>372</v>
      </c>
      <c r="C654" s="8"/>
      <c r="D654" s="8"/>
      <c r="E654" s="189"/>
      <c r="F654" s="190"/>
      <c r="G654" s="8"/>
      <c r="H654" s="9">
        <f aca="true" t="shared" si="102" ref="H654:I660">H655</f>
        <v>10</v>
      </c>
      <c r="I654" s="9">
        <f t="shared" si="102"/>
        <v>0</v>
      </c>
      <c r="J654" s="110">
        <f t="shared" si="101"/>
        <v>0</v>
      </c>
      <c r="L654" s="18"/>
    </row>
    <row r="655" spans="1:12" ht="46.5">
      <c r="A655" s="19" t="s">
        <v>373</v>
      </c>
      <c r="B655" s="8" t="s">
        <v>374</v>
      </c>
      <c r="C655" s="8"/>
      <c r="D655" s="8"/>
      <c r="E655" s="189"/>
      <c r="F655" s="190"/>
      <c r="G655" s="8"/>
      <c r="H655" s="9">
        <f t="shared" si="102"/>
        <v>10</v>
      </c>
      <c r="I655" s="9">
        <f t="shared" si="102"/>
        <v>0</v>
      </c>
      <c r="J655" s="110">
        <f t="shared" si="101"/>
        <v>0</v>
      </c>
      <c r="L655" s="18"/>
    </row>
    <row r="656" spans="1:12" ht="62.25" customHeight="1">
      <c r="A656" s="20" t="s">
        <v>375</v>
      </c>
      <c r="B656" s="11" t="s">
        <v>376</v>
      </c>
      <c r="C656" s="11"/>
      <c r="D656" s="11"/>
      <c r="E656" s="187"/>
      <c r="F656" s="188"/>
      <c r="G656" s="11"/>
      <c r="H656" s="12">
        <f t="shared" si="102"/>
        <v>10</v>
      </c>
      <c r="I656" s="12">
        <f t="shared" si="102"/>
        <v>0</v>
      </c>
      <c r="J656" s="110">
        <f t="shared" si="101"/>
        <v>0</v>
      </c>
      <c r="L656" s="18"/>
    </row>
    <row r="657" spans="1:12" ht="30.75">
      <c r="A657" s="20" t="s">
        <v>70</v>
      </c>
      <c r="B657" s="11" t="s">
        <v>376</v>
      </c>
      <c r="C657" s="11" t="s">
        <v>59</v>
      </c>
      <c r="D657" s="13" t="s">
        <v>583</v>
      </c>
      <c r="E657" s="187"/>
      <c r="F657" s="188"/>
      <c r="G657" s="11"/>
      <c r="H657" s="12">
        <f t="shared" si="102"/>
        <v>10</v>
      </c>
      <c r="I657" s="12">
        <f t="shared" si="102"/>
        <v>0</v>
      </c>
      <c r="J657" s="110">
        <f t="shared" si="101"/>
        <v>0</v>
      </c>
      <c r="L657" s="18"/>
    </row>
    <row r="658" spans="1:12" ht="15">
      <c r="A658" s="20" t="s">
        <v>122</v>
      </c>
      <c r="B658" s="11" t="s">
        <v>376</v>
      </c>
      <c r="C658" s="11" t="s">
        <v>59</v>
      </c>
      <c r="D658" s="11" t="s">
        <v>123</v>
      </c>
      <c r="E658" s="187"/>
      <c r="F658" s="188"/>
      <c r="G658" s="11"/>
      <c r="H658" s="12">
        <f t="shared" si="102"/>
        <v>10</v>
      </c>
      <c r="I658" s="12">
        <f t="shared" si="102"/>
        <v>0</v>
      </c>
      <c r="J658" s="110">
        <f t="shared" si="101"/>
        <v>0</v>
      </c>
      <c r="L658" s="18"/>
    </row>
    <row r="659" spans="1:12" ht="15">
      <c r="A659" s="20" t="s">
        <v>78</v>
      </c>
      <c r="B659" s="11" t="s">
        <v>376</v>
      </c>
      <c r="C659" s="11" t="s">
        <v>59</v>
      </c>
      <c r="D659" s="11" t="s">
        <v>123</v>
      </c>
      <c r="E659" s="187" t="s">
        <v>79</v>
      </c>
      <c r="F659" s="188"/>
      <c r="G659" s="11"/>
      <c r="H659" s="12">
        <f t="shared" si="102"/>
        <v>10</v>
      </c>
      <c r="I659" s="12">
        <f t="shared" si="102"/>
        <v>0</v>
      </c>
      <c r="J659" s="110">
        <f t="shared" si="101"/>
        <v>0</v>
      </c>
      <c r="L659" s="18"/>
    </row>
    <row r="660" spans="1:12" ht="78">
      <c r="A660" s="20" t="s">
        <v>124</v>
      </c>
      <c r="B660" s="11" t="s">
        <v>376</v>
      </c>
      <c r="C660" s="11" t="s">
        <v>59</v>
      </c>
      <c r="D660" s="11" t="s">
        <v>123</v>
      </c>
      <c r="E660" s="187" t="s">
        <v>125</v>
      </c>
      <c r="F660" s="188"/>
      <c r="G660" s="11"/>
      <c r="H660" s="12">
        <f t="shared" si="102"/>
        <v>10</v>
      </c>
      <c r="I660" s="12">
        <f t="shared" si="102"/>
        <v>0</v>
      </c>
      <c r="J660" s="110">
        <f t="shared" si="101"/>
        <v>0</v>
      </c>
      <c r="L660" s="18"/>
    </row>
    <row r="661" spans="1:12" ht="62.25">
      <c r="A661" s="20" t="s">
        <v>23</v>
      </c>
      <c r="B661" s="11" t="s">
        <v>376</v>
      </c>
      <c r="C661" s="11" t="s">
        <v>59</v>
      </c>
      <c r="D661" s="11" t="s">
        <v>123</v>
      </c>
      <c r="E661" s="187" t="s">
        <v>125</v>
      </c>
      <c r="F661" s="188"/>
      <c r="G661" s="11" t="s">
        <v>24</v>
      </c>
      <c r="H661" s="12">
        <v>10</v>
      </c>
      <c r="I661" s="12">
        <v>0</v>
      </c>
      <c r="J661" s="110">
        <f t="shared" si="101"/>
        <v>0</v>
      </c>
      <c r="L661" s="18"/>
    </row>
  </sheetData>
  <sheetProtection/>
  <mergeCells count="667">
    <mergeCell ref="A7:A8"/>
    <mergeCell ref="B7:B8"/>
    <mergeCell ref="C7:C8"/>
    <mergeCell ref="D7:D8"/>
    <mergeCell ref="E7:F8"/>
    <mergeCell ref="G7:G8"/>
    <mergeCell ref="E9:F9"/>
    <mergeCell ref="E10:F10"/>
    <mergeCell ref="E11:F11"/>
    <mergeCell ref="E12:F12"/>
    <mergeCell ref="E13:F13"/>
    <mergeCell ref="E14:F14"/>
    <mergeCell ref="E29:F29"/>
    <mergeCell ref="E21:F21"/>
    <mergeCell ref="E22:F22"/>
    <mergeCell ref="E23:F23"/>
    <mergeCell ref="E20:F20"/>
    <mergeCell ref="E15:F15"/>
    <mergeCell ref="E16:F16"/>
    <mergeCell ref="E17:F17"/>
    <mergeCell ref="E18:F18"/>
    <mergeCell ref="E19:F19"/>
    <mergeCell ref="E33:F33"/>
    <mergeCell ref="E34:F34"/>
    <mergeCell ref="E30:F30"/>
    <mergeCell ref="E31:F31"/>
    <mergeCell ref="E32:F32"/>
    <mergeCell ref="E24:F24"/>
    <mergeCell ref="E25:F25"/>
    <mergeCell ref="E26:F26"/>
    <mergeCell ref="E27:F27"/>
    <mergeCell ref="E28:F28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6:F256"/>
    <mergeCell ref="E257:F257"/>
    <mergeCell ref="E251:F251"/>
    <mergeCell ref="E252:F252"/>
    <mergeCell ref="E253:F253"/>
    <mergeCell ref="E254:F254"/>
    <mergeCell ref="E255:F255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9:F349"/>
    <mergeCell ref="E350:F350"/>
    <mergeCell ref="E351:F351"/>
    <mergeCell ref="E348:F348"/>
    <mergeCell ref="E342:F342"/>
    <mergeCell ref="E343:F343"/>
    <mergeCell ref="E344:F344"/>
    <mergeCell ref="E345:F345"/>
    <mergeCell ref="E346:F346"/>
    <mergeCell ref="E347:F347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93:F393"/>
    <mergeCell ref="E382:F382"/>
    <mergeCell ref="E383:F383"/>
    <mergeCell ref="E384:F384"/>
    <mergeCell ref="E385:F385"/>
    <mergeCell ref="E386:F386"/>
    <mergeCell ref="E387:F387"/>
    <mergeCell ref="E396:F396"/>
    <mergeCell ref="E397:F397"/>
    <mergeCell ref="E398:F398"/>
    <mergeCell ref="E394:F394"/>
    <mergeCell ref="E395:F395"/>
    <mergeCell ref="E388:F388"/>
    <mergeCell ref="E389:F389"/>
    <mergeCell ref="E390:F390"/>
    <mergeCell ref="E391:F391"/>
    <mergeCell ref="E392:F392"/>
    <mergeCell ref="E399:F399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39:F439"/>
    <mergeCell ref="E440:F44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75:F475"/>
    <mergeCell ref="E476:F476"/>
    <mergeCell ref="E481:F481"/>
    <mergeCell ref="E482:F482"/>
    <mergeCell ref="E483:F483"/>
    <mergeCell ref="E484:F484"/>
    <mergeCell ref="E477:F477"/>
    <mergeCell ref="E478:F478"/>
    <mergeCell ref="E479:F479"/>
    <mergeCell ref="E480:F480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99:F499"/>
    <mergeCell ref="E500:F50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519:F519"/>
    <mergeCell ref="E520:F52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40:F540"/>
    <mergeCell ref="E541:F541"/>
    <mergeCell ref="E542:F542"/>
    <mergeCell ref="E543:F543"/>
    <mergeCell ref="E544:F544"/>
    <mergeCell ref="E539:F539"/>
    <mergeCell ref="E545:F545"/>
    <mergeCell ref="E546:F546"/>
    <mergeCell ref="E547:F547"/>
    <mergeCell ref="E548:F548"/>
    <mergeCell ref="E549:F549"/>
    <mergeCell ref="E550:F55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79:F579"/>
    <mergeCell ref="E580:F58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601:F601"/>
    <mergeCell ref="E602:F602"/>
    <mergeCell ref="E603:F603"/>
    <mergeCell ref="E604:F604"/>
    <mergeCell ref="E599:F599"/>
    <mergeCell ref="E600:F600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45:F645"/>
    <mergeCell ref="E646:F646"/>
    <mergeCell ref="E635:F635"/>
    <mergeCell ref="E636:F636"/>
    <mergeCell ref="E637:F637"/>
    <mergeCell ref="E638:F638"/>
    <mergeCell ref="E639:F639"/>
    <mergeCell ref="E640:F640"/>
    <mergeCell ref="E658:F658"/>
    <mergeCell ref="E647:F647"/>
    <mergeCell ref="E648:F648"/>
    <mergeCell ref="E649:F649"/>
    <mergeCell ref="E650:F650"/>
    <mergeCell ref="E651:F651"/>
    <mergeCell ref="E652:F652"/>
    <mergeCell ref="C1:I1"/>
    <mergeCell ref="C4:G4"/>
    <mergeCell ref="A6:H6"/>
    <mergeCell ref="A5:H5"/>
    <mergeCell ref="H7:H8"/>
    <mergeCell ref="E653:F653"/>
    <mergeCell ref="E641:F641"/>
    <mergeCell ref="E642:F642"/>
    <mergeCell ref="E643:F643"/>
    <mergeCell ref="E644:F644"/>
    <mergeCell ref="I7:I8"/>
    <mergeCell ref="J7:J8"/>
    <mergeCell ref="B2:J3"/>
    <mergeCell ref="E659:F659"/>
    <mergeCell ref="E660:F660"/>
    <mergeCell ref="E661:F661"/>
    <mergeCell ref="E654:F654"/>
    <mergeCell ref="E655:F655"/>
    <mergeCell ref="E656:F656"/>
    <mergeCell ref="E657:F657"/>
  </mergeCells>
  <printOptions/>
  <pageMargins left="0.5905511811023623" right="0.3937007874015748" top="0.5905511811023623" bottom="0.3937007874015748" header="0" footer="0.5118110236220472"/>
  <pageSetup fitToHeight="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4.28125" style="30" customWidth="1"/>
    <col min="2" max="2" width="8.8515625" style="30" customWidth="1"/>
    <col min="3" max="3" width="34.28125" style="30" customWidth="1"/>
    <col min="4" max="4" width="13.57421875" style="30" customWidth="1"/>
    <col min="5" max="5" width="12.7109375" style="30" customWidth="1"/>
    <col min="6" max="6" width="10.421875" style="30" customWidth="1"/>
    <col min="7" max="16384" width="8.8515625" style="30" customWidth="1"/>
  </cols>
  <sheetData>
    <row r="1" spans="3:10" ht="15">
      <c r="C1" s="14"/>
      <c r="D1" s="162" t="s">
        <v>586</v>
      </c>
      <c r="E1" s="162"/>
      <c r="F1" s="14"/>
      <c r="G1" s="31"/>
      <c r="H1" s="14"/>
      <c r="I1" s="14"/>
      <c r="J1" s="14"/>
    </row>
    <row r="2" spans="3:10" ht="70.5" customHeight="1">
      <c r="C2" s="162" t="str">
        <f>'Прил.5'!B2</f>
        <v>к решению Собрания представителей Сусуманского муниципального округа Магаданской области "Об исполнении бюджета муниципального образования "Сусуманский муниципальный округ Магаданской области" за 2023 год"
</v>
      </c>
      <c r="D2" s="204"/>
      <c r="E2" s="204"/>
      <c r="F2" s="204"/>
      <c r="G2" s="31"/>
      <c r="H2" s="31"/>
      <c r="I2" s="31"/>
      <c r="J2" s="14"/>
    </row>
    <row r="3" spans="3:10" ht="15">
      <c r="C3" s="31" t="str">
        <f>'Прил.2'!C3</f>
        <v>от  05.2024 г. №  </v>
      </c>
      <c r="D3" s="31"/>
      <c r="E3" s="31"/>
      <c r="F3" s="31"/>
      <c r="G3" s="31"/>
      <c r="H3" s="31"/>
      <c r="I3" s="31"/>
      <c r="J3" s="14"/>
    </row>
    <row r="4" spans="3:10" ht="15">
      <c r="C4" s="31"/>
      <c r="D4" s="31"/>
      <c r="E4" s="31"/>
      <c r="F4" s="31"/>
      <c r="G4" s="31"/>
      <c r="H4" s="31"/>
      <c r="I4" s="31"/>
      <c r="J4" s="14"/>
    </row>
    <row r="5" spans="1:6" ht="54" customHeight="1">
      <c r="A5" s="205" t="s">
        <v>674</v>
      </c>
      <c r="B5" s="205"/>
      <c r="C5" s="205"/>
      <c r="D5" s="205"/>
      <c r="E5" s="205"/>
      <c r="F5" s="205"/>
    </row>
    <row r="6" ht="15">
      <c r="F6" s="30" t="s">
        <v>598</v>
      </c>
    </row>
    <row r="7" spans="1:6" ht="15">
      <c r="A7" s="206" t="s">
        <v>589</v>
      </c>
      <c r="B7" s="208" t="s">
        <v>2</v>
      </c>
      <c r="C7" s="209"/>
      <c r="D7" s="183" t="s">
        <v>587</v>
      </c>
      <c r="E7" s="185" t="s">
        <v>643</v>
      </c>
      <c r="F7" s="177" t="s">
        <v>600</v>
      </c>
    </row>
    <row r="8" spans="1:6" ht="33" customHeight="1">
      <c r="A8" s="207"/>
      <c r="B8" s="210"/>
      <c r="C8" s="211"/>
      <c r="D8" s="184"/>
      <c r="E8" s="186"/>
      <c r="F8" s="178"/>
    </row>
    <row r="9" spans="1:6" ht="53.25" customHeight="1">
      <c r="A9" s="1" t="s">
        <v>590</v>
      </c>
      <c r="B9" s="212" t="s">
        <v>591</v>
      </c>
      <c r="C9" s="213"/>
      <c r="D9" s="2">
        <f>D10</f>
        <v>20167.699999999953</v>
      </c>
      <c r="E9" s="2">
        <f>E10</f>
        <v>-26695.999999999767</v>
      </c>
      <c r="F9" s="4">
        <f>E9/D9*100</f>
        <v>-132.37007690514946</v>
      </c>
    </row>
    <row r="10" spans="1:6" ht="33.75" customHeight="1">
      <c r="A10" s="3" t="s">
        <v>592</v>
      </c>
      <c r="B10" s="202" t="s">
        <v>593</v>
      </c>
      <c r="C10" s="203"/>
      <c r="D10" s="4">
        <f>D12+D11</f>
        <v>20167.699999999953</v>
      </c>
      <c r="E10" s="4">
        <f>E12+E11</f>
        <v>-26695.999999999767</v>
      </c>
      <c r="F10" s="4">
        <f>E10/D10*100</f>
        <v>-132.37007690514946</v>
      </c>
    </row>
    <row r="11" spans="1:6" ht="36" customHeight="1">
      <c r="A11" s="3" t="s">
        <v>594</v>
      </c>
      <c r="B11" s="202" t="s">
        <v>595</v>
      </c>
      <c r="C11" s="203"/>
      <c r="D11" s="4">
        <v>-1150231.8</v>
      </c>
      <c r="E11" s="4">
        <v>-1134364.8</v>
      </c>
      <c r="F11" s="4">
        <f>E11/D11*100</f>
        <v>98.6205389209375</v>
      </c>
    </row>
    <row r="12" spans="1:6" ht="37.5" customHeight="1">
      <c r="A12" s="3" t="s">
        <v>596</v>
      </c>
      <c r="B12" s="202" t="s">
        <v>597</v>
      </c>
      <c r="C12" s="203"/>
      <c r="D12" s="4">
        <f>'Прил.2'!F7</f>
        <v>1170399.5</v>
      </c>
      <c r="E12" s="4">
        <f>'Прил.2'!G7</f>
        <v>1107668.8000000003</v>
      </c>
      <c r="F12" s="4">
        <f>E12/D12*100</f>
        <v>94.64023181828087</v>
      </c>
    </row>
    <row r="13" ht="15">
      <c r="E13" s="146">
        <f>E12-D12</f>
        <v>-62730.69999999972</v>
      </c>
    </row>
  </sheetData>
  <sheetProtection/>
  <mergeCells count="12">
    <mergeCell ref="D7:D8"/>
    <mergeCell ref="E7:E8"/>
    <mergeCell ref="F7:F8"/>
    <mergeCell ref="B12:C12"/>
    <mergeCell ref="C2:F2"/>
    <mergeCell ref="A5:F5"/>
    <mergeCell ref="D1:E1"/>
    <mergeCell ref="A7:A8"/>
    <mergeCell ref="B7:C8"/>
    <mergeCell ref="B9:C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view="pageBreakPreview" zoomScale="110" zoomScaleSheetLayoutView="110" zoomScalePageLayoutView="0" workbookViewId="0" topLeftCell="A1">
      <selection activeCell="A7" sqref="A7"/>
    </sheetView>
  </sheetViews>
  <sheetFormatPr defaultColWidth="9.140625" defaultRowHeight="15"/>
  <cols>
    <col min="1" max="1" width="48.140625" style="32" customWidth="1"/>
    <col min="2" max="2" width="10.28125" style="32" customWidth="1"/>
    <col min="3" max="16384" width="9.140625" style="32" customWidth="1"/>
  </cols>
  <sheetData>
    <row r="1" spans="1:4" ht="12.75">
      <c r="A1" s="214" t="s">
        <v>599</v>
      </c>
      <c r="B1" s="214"/>
      <c r="C1" s="214"/>
      <c r="D1" s="214"/>
    </row>
    <row r="2" spans="1:4" ht="12.75">
      <c r="A2" s="33"/>
      <c r="B2" s="215" t="str">
        <f>'Прил.2'!C2</f>
        <v>к решению Собрания представителей Сусуманского муниципального округа Магаданской области "Об исполнении бюджета муниципального образования "Сусуманский муниципальный округ Магаданской области" за 2023 год"
</v>
      </c>
      <c r="C2" s="216"/>
      <c r="D2" s="216"/>
    </row>
    <row r="3" spans="1:4" ht="113.25" customHeight="1">
      <c r="A3" s="33"/>
      <c r="B3" s="216"/>
      <c r="C3" s="216"/>
      <c r="D3" s="216"/>
    </row>
    <row r="4" spans="1:4" ht="12.75">
      <c r="A4" s="217" t="str">
        <f>'Прил.6'!C3</f>
        <v>от  05.2024 г. №  </v>
      </c>
      <c r="B4" s="217"/>
      <c r="C4" s="217"/>
      <c r="D4" s="217"/>
    </row>
    <row r="5" spans="1:4" ht="17.25" customHeight="1">
      <c r="A5" s="218"/>
      <c r="B5" s="218"/>
      <c r="C5" s="218"/>
      <c r="D5" s="218"/>
    </row>
    <row r="6" spans="1:4" ht="40.5" customHeight="1">
      <c r="A6" s="219" t="s">
        <v>675</v>
      </c>
      <c r="B6" s="220"/>
      <c r="C6" s="220"/>
      <c r="D6" s="220"/>
    </row>
    <row r="8" spans="2:4" ht="12.75">
      <c r="B8" s="33"/>
      <c r="D8" s="34" t="s">
        <v>1</v>
      </c>
    </row>
    <row r="9" spans="1:4" ht="39">
      <c r="A9" s="35" t="s">
        <v>2</v>
      </c>
      <c r="B9" s="36" t="s">
        <v>644</v>
      </c>
      <c r="C9" s="37" t="s">
        <v>603</v>
      </c>
      <c r="D9" s="38" t="s">
        <v>600</v>
      </c>
    </row>
    <row r="10" spans="1:4" ht="12.75">
      <c r="A10" s="39">
        <v>1</v>
      </c>
      <c r="B10" s="39">
        <v>2</v>
      </c>
      <c r="C10" s="39">
        <v>3</v>
      </c>
      <c r="D10" s="39">
        <v>4</v>
      </c>
    </row>
    <row r="11" spans="1:4" ht="12.75">
      <c r="A11" s="40" t="s">
        <v>604</v>
      </c>
      <c r="B11" s="41">
        <f>B15</f>
        <v>0</v>
      </c>
      <c r="C11" s="41">
        <f>C15</f>
        <v>0</v>
      </c>
      <c r="D11" s="41">
        <f>D15</f>
        <v>0</v>
      </c>
    </row>
    <row r="12" spans="1:4" ht="30" customHeight="1">
      <c r="A12" s="42" t="s">
        <v>605</v>
      </c>
      <c r="B12" s="43">
        <v>0</v>
      </c>
      <c r="C12" s="43">
        <v>0</v>
      </c>
      <c r="D12" s="43">
        <v>0</v>
      </c>
    </row>
    <row r="13" spans="1:4" ht="12.75">
      <c r="A13" s="44" t="s">
        <v>606</v>
      </c>
      <c r="B13" s="45">
        <v>0</v>
      </c>
      <c r="C13" s="45">
        <v>0</v>
      </c>
      <c r="D13" s="45">
        <v>0</v>
      </c>
    </row>
    <row r="14" spans="1:4" ht="12.75">
      <c r="A14" s="44" t="s">
        <v>607</v>
      </c>
      <c r="B14" s="45">
        <v>0</v>
      </c>
      <c r="C14" s="45">
        <v>0</v>
      </c>
      <c r="D14" s="45">
        <v>0</v>
      </c>
    </row>
    <row r="15" spans="1:4" ht="29.25" customHeight="1">
      <c r="A15" s="46" t="s">
        <v>608</v>
      </c>
      <c r="B15" s="45">
        <f>B16-B17</f>
        <v>0</v>
      </c>
      <c r="C15" s="45">
        <v>0</v>
      </c>
      <c r="D15" s="45">
        <f>D16-D17</f>
        <v>0</v>
      </c>
    </row>
    <row r="16" spans="1:4" ht="12.75">
      <c r="A16" s="44" t="s">
        <v>606</v>
      </c>
      <c r="B16" s="45">
        <v>0</v>
      </c>
      <c r="C16" s="45">
        <v>0</v>
      </c>
      <c r="D16" s="45">
        <v>0</v>
      </c>
    </row>
    <row r="17" spans="1:4" ht="12.75">
      <c r="A17" s="44" t="s">
        <v>607</v>
      </c>
      <c r="B17" s="45">
        <v>0</v>
      </c>
      <c r="C17" s="45">
        <v>0</v>
      </c>
      <c r="D17" s="45">
        <v>0</v>
      </c>
    </row>
  </sheetData>
  <sheetProtection/>
  <mergeCells count="5">
    <mergeCell ref="A1:D1"/>
    <mergeCell ref="B2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3.57421875" style="47" customWidth="1"/>
    <col min="2" max="2" width="12.140625" style="47" customWidth="1"/>
    <col min="3" max="3" width="12.7109375" style="47" customWidth="1"/>
    <col min="4" max="4" width="15.140625" style="47" customWidth="1"/>
    <col min="5" max="16384" width="9.140625" style="47" customWidth="1"/>
  </cols>
  <sheetData>
    <row r="1" spans="1:4" ht="12.75">
      <c r="A1" s="217" t="s">
        <v>609</v>
      </c>
      <c r="B1" s="217"/>
      <c r="C1" s="217"/>
      <c r="D1" s="217"/>
    </row>
    <row r="2" spans="1:4" ht="123.75" customHeight="1">
      <c r="A2" s="33"/>
      <c r="B2" s="33"/>
      <c r="C2" s="215" t="str">
        <f>'прил.7'!B2</f>
        <v>к решению Собрания представителей Сусуманского муниципального округа Магаданской области "Об исполнении бюджета муниципального образования "Сусуманский муниципальный округ Магаданской области" за 2023 год"
</v>
      </c>
      <c r="D2" s="215"/>
    </row>
    <row r="3" spans="1:4" ht="12.75">
      <c r="A3" s="33"/>
      <c r="B3" s="33"/>
      <c r="C3" s="33"/>
      <c r="D3" s="33"/>
    </row>
    <row r="4" spans="1:4" ht="12.75">
      <c r="A4" s="217" t="str">
        <f>'прил.7'!A4</f>
        <v>от  05.2024 г. №  </v>
      </c>
      <c r="B4" s="217"/>
      <c r="C4" s="217"/>
      <c r="D4" s="217"/>
    </row>
    <row r="5" spans="1:4" ht="12.75">
      <c r="A5" s="33"/>
      <c r="B5" s="33"/>
      <c r="C5" s="33"/>
      <c r="D5" s="33"/>
    </row>
    <row r="6" spans="1:4" ht="54" customHeight="1">
      <c r="A6" s="221" t="s">
        <v>676</v>
      </c>
      <c r="B6" s="221"/>
      <c r="C6" s="221"/>
      <c r="D6" s="222"/>
    </row>
    <row r="7" spans="1:4" ht="27" customHeight="1">
      <c r="A7" s="32"/>
      <c r="B7" s="32"/>
      <c r="C7" s="223" t="s">
        <v>1</v>
      </c>
      <c r="D7" s="224"/>
    </row>
    <row r="8" spans="1:4" ht="60" customHeight="1">
      <c r="A8" s="49" t="s">
        <v>2</v>
      </c>
      <c r="B8" s="50" t="s">
        <v>640</v>
      </c>
      <c r="C8" s="50" t="s">
        <v>641</v>
      </c>
      <c r="D8" s="50" t="s">
        <v>642</v>
      </c>
    </row>
    <row r="9" spans="1:4" ht="12.75">
      <c r="A9" s="51">
        <v>1</v>
      </c>
      <c r="B9" s="52">
        <v>2</v>
      </c>
      <c r="C9" s="52">
        <v>3</v>
      </c>
      <c r="D9" s="52">
        <v>4</v>
      </c>
    </row>
    <row r="10" spans="1:4" ht="14.25" customHeight="1">
      <c r="A10" s="53" t="s">
        <v>610</v>
      </c>
      <c r="B10" s="54">
        <f>B12+B13</f>
        <v>0</v>
      </c>
      <c r="C10" s="54">
        <f>C12+C13</f>
        <v>0</v>
      </c>
      <c r="D10" s="54">
        <f>D12+D13</f>
        <v>0</v>
      </c>
    </row>
    <row r="11" spans="1:4" ht="14.25" customHeight="1">
      <c r="A11" s="55" t="s">
        <v>611</v>
      </c>
      <c r="B11" s="56"/>
      <c r="C11" s="56"/>
      <c r="D11" s="56"/>
    </row>
    <row r="12" spans="1:5" ht="59.25" customHeight="1">
      <c r="A12" s="55" t="s">
        <v>612</v>
      </c>
      <c r="B12" s="57">
        <v>0</v>
      </c>
      <c r="C12" s="57">
        <v>0</v>
      </c>
      <c r="D12" s="57">
        <v>0</v>
      </c>
      <c r="E12" s="58"/>
    </row>
    <row r="13" spans="1:4" ht="30.75" customHeight="1">
      <c r="A13" s="55" t="s">
        <v>613</v>
      </c>
      <c r="B13" s="58">
        <v>0</v>
      </c>
      <c r="C13" s="57">
        <v>0</v>
      </c>
      <c r="D13" s="57">
        <v>0</v>
      </c>
    </row>
    <row r="14" spans="1:4" ht="13.5">
      <c r="A14" s="59" t="s">
        <v>614</v>
      </c>
      <c r="B14" s="60">
        <f>B10</f>
        <v>0</v>
      </c>
      <c r="C14" s="60">
        <f>C10</f>
        <v>0</v>
      </c>
      <c r="D14" s="60">
        <f>D10</f>
        <v>0</v>
      </c>
    </row>
    <row r="16" ht="13.5">
      <c r="A16" s="61"/>
    </row>
  </sheetData>
  <sheetProtection/>
  <mergeCells count="5">
    <mergeCell ref="A1:D1"/>
    <mergeCell ref="C2:D2"/>
    <mergeCell ref="A4:D4"/>
    <mergeCell ref="A6:D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zoomScalePageLayoutView="0" workbookViewId="0" topLeftCell="A1">
      <selection activeCell="A12" sqref="A12"/>
    </sheetView>
  </sheetViews>
  <sheetFormatPr defaultColWidth="32.421875" defaultRowHeight="15"/>
  <cols>
    <col min="1" max="1" width="32.421875" style="62" customWidth="1"/>
    <col min="2" max="2" width="13.28125" style="62" customWidth="1"/>
    <col min="3" max="3" width="0.42578125" style="62" customWidth="1"/>
    <col min="4" max="5" width="4.421875" style="62" customWidth="1"/>
    <col min="6" max="6" width="5.57421875" style="62" customWidth="1"/>
    <col min="7" max="7" width="4.8515625" style="62" customWidth="1"/>
    <col min="8" max="8" width="10.00390625" style="62" customWidth="1"/>
    <col min="9" max="9" width="10.7109375" style="62" customWidth="1"/>
    <col min="10" max="10" width="10.28125" style="62" customWidth="1"/>
    <col min="11" max="16384" width="32.421875" style="62" customWidth="1"/>
  </cols>
  <sheetData>
    <row r="1" spans="1:8" ht="13.5">
      <c r="A1" s="231"/>
      <c r="B1" s="231"/>
      <c r="C1" s="231" t="s">
        <v>615</v>
      </c>
      <c r="D1" s="231"/>
      <c r="E1" s="231"/>
      <c r="F1" s="231"/>
      <c r="G1" s="231"/>
      <c r="H1" s="231"/>
    </row>
    <row r="2" spans="1:10" ht="68.25" customHeight="1">
      <c r="A2" s="231"/>
      <c r="B2" s="231"/>
      <c r="C2" s="231" t="str">
        <f>'пр. 8'!C2:D2</f>
        <v>к решению Собрания представителей Сусуманского муниципального округа Магаданской области "Об исполнении бюджета муниципального образования "Сусуманский муниципальный округ Магаданской области" за 2023 год"
</v>
      </c>
      <c r="D2" s="231"/>
      <c r="E2" s="231"/>
      <c r="F2" s="231"/>
      <c r="G2" s="231"/>
      <c r="H2" s="231"/>
      <c r="I2" s="232"/>
      <c r="J2" s="232"/>
    </row>
    <row r="3" spans="1:8" ht="13.5">
      <c r="A3" s="231"/>
      <c r="B3" s="231"/>
      <c r="C3" s="231" t="str">
        <f>'Прил.2'!C3</f>
        <v>от  05.2024 г. №  </v>
      </c>
      <c r="D3" s="231"/>
      <c r="E3" s="231"/>
      <c r="F3" s="231"/>
      <c r="G3" s="231"/>
      <c r="H3" s="231"/>
    </row>
    <row r="4" spans="1:10" ht="39" customHeight="1">
      <c r="A4" s="233" t="s">
        <v>677</v>
      </c>
      <c r="B4" s="233"/>
      <c r="C4" s="233"/>
      <c r="D4" s="233"/>
      <c r="E4" s="233"/>
      <c r="F4" s="233"/>
      <c r="G4" s="233"/>
      <c r="H4" s="233"/>
      <c r="I4" s="232"/>
      <c r="J4" s="232"/>
    </row>
    <row r="5" spans="1:8" ht="13.5">
      <c r="A5" s="234" t="s">
        <v>1</v>
      </c>
      <c r="B5" s="234"/>
      <c r="C5" s="234"/>
      <c r="D5" s="234"/>
      <c r="E5" s="234"/>
      <c r="F5" s="234"/>
      <c r="G5" s="234"/>
      <c r="H5" s="234"/>
    </row>
    <row r="6" spans="1:10" s="122" customFormat="1" ht="54.75" customHeight="1">
      <c r="A6" s="120" t="s">
        <v>2</v>
      </c>
      <c r="B6" s="227" t="s">
        <v>3</v>
      </c>
      <c r="C6" s="228"/>
      <c r="D6" s="120" t="s">
        <v>4</v>
      </c>
      <c r="E6" s="120" t="s">
        <v>5</v>
      </c>
      <c r="F6" s="120" t="s">
        <v>6</v>
      </c>
      <c r="G6" s="120" t="s">
        <v>7</v>
      </c>
      <c r="H6" s="121" t="s">
        <v>587</v>
      </c>
      <c r="I6" s="121" t="s">
        <v>643</v>
      </c>
      <c r="J6" s="121" t="s">
        <v>600</v>
      </c>
    </row>
    <row r="7" spans="1:10" ht="13.5">
      <c r="A7" s="63" t="s">
        <v>8</v>
      </c>
      <c r="B7" s="229"/>
      <c r="C7" s="230"/>
      <c r="D7" s="64"/>
      <c r="E7" s="64"/>
      <c r="F7" s="64"/>
      <c r="G7" s="64"/>
      <c r="H7" s="65">
        <f aca="true" t="shared" si="0" ref="H7:I12">H8</f>
        <v>10715.3</v>
      </c>
      <c r="I7" s="65">
        <f t="shared" si="0"/>
        <v>5547.1</v>
      </c>
      <c r="J7" s="65">
        <f aca="true" t="shared" si="1" ref="J7:J12">I7/H7*100</f>
        <v>51.76803262624472</v>
      </c>
    </row>
    <row r="8" spans="1:10" ht="13.5">
      <c r="A8" s="63" t="s">
        <v>447</v>
      </c>
      <c r="B8" s="229" t="s">
        <v>448</v>
      </c>
      <c r="C8" s="230"/>
      <c r="D8" s="64"/>
      <c r="E8" s="64"/>
      <c r="F8" s="64"/>
      <c r="G8" s="64"/>
      <c r="H8" s="65">
        <f t="shared" si="0"/>
        <v>10715.3</v>
      </c>
      <c r="I8" s="65">
        <f t="shared" si="0"/>
        <v>5547.1</v>
      </c>
      <c r="J8" s="65">
        <f t="shared" si="1"/>
        <v>51.76803262624472</v>
      </c>
    </row>
    <row r="9" spans="1:10" ht="13.5">
      <c r="A9" s="66" t="s">
        <v>616</v>
      </c>
      <c r="B9" s="225" t="s">
        <v>448</v>
      </c>
      <c r="C9" s="226"/>
      <c r="D9" s="67" t="s">
        <v>95</v>
      </c>
      <c r="E9" s="67"/>
      <c r="F9" s="67"/>
      <c r="G9" s="67"/>
      <c r="H9" s="68">
        <f t="shared" si="0"/>
        <v>10715.3</v>
      </c>
      <c r="I9" s="68">
        <f t="shared" si="0"/>
        <v>5547.1</v>
      </c>
      <c r="J9" s="68">
        <f t="shared" si="1"/>
        <v>51.76803262624472</v>
      </c>
    </row>
    <row r="10" spans="1:10" ht="13.5">
      <c r="A10" s="66" t="s">
        <v>444</v>
      </c>
      <c r="B10" s="225" t="s">
        <v>448</v>
      </c>
      <c r="C10" s="226"/>
      <c r="D10" s="67" t="s">
        <v>95</v>
      </c>
      <c r="E10" s="67" t="s">
        <v>32</v>
      </c>
      <c r="F10" s="67"/>
      <c r="G10" s="67"/>
      <c r="H10" s="68">
        <f t="shared" si="0"/>
        <v>10715.3</v>
      </c>
      <c r="I10" s="68">
        <f t="shared" si="0"/>
        <v>5547.1</v>
      </c>
      <c r="J10" s="68">
        <f t="shared" si="1"/>
        <v>51.76803262624472</v>
      </c>
    </row>
    <row r="11" spans="1:10" ht="26.25">
      <c r="A11" s="66" t="s">
        <v>154</v>
      </c>
      <c r="B11" s="225" t="s">
        <v>448</v>
      </c>
      <c r="C11" s="226"/>
      <c r="D11" s="67" t="s">
        <v>95</v>
      </c>
      <c r="E11" s="67" t="s">
        <v>32</v>
      </c>
      <c r="F11" s="67" t="s">
        <v>155</v>
      </c>
      <c r="G11" s="67"/>
      <c r="H11" s="68">
        <f t="shared" si="0"/>
        <v>10715.3</v>
      </c>
      <c r="I11" s="68">
        <f t="shared" si="0"/>
        <v>5547.1</v>
      </c>
      <c r="J11" s="68">
        <f t="shared" si="1"/>
        <v>51.76803262624472</v>
      </c>
    </row>
    <row r="12" spans="1:10" ht="32.25" customHeight="1">
      <c r="A12" s="66" t="s">
        <v>449</v>
      </c>
      <c r="B12" s="225" t="s">
        <v>448</v>
      </c>
      <c r="C12" s="226"/>
      <c r="D12" s="67" t="s">
        <v>95</v>
      </c>
      <c r="E12" s="67" t="s">
        <v>32</v>
      </c>
      <c r="F12" s="67" t="s">
        <v>450</v>
      </c>
      <c r="G12" s="67"/>
      <c r="H12" s="68">
        <f t="shared" si="0"/>
        <v>10715.3</v>
      </c>
      <c r="I12" s="68">
        <f t="shared" si="0"/>
        <v>5547.1</v>
      </c>
      <c r="J12" s="68">
        <f t="shared" si="1"/>
        <v>51.76803262624472</v>
      </c>
    </row>
    <row r="13" spans="1:10" ht="39">
      <c r="A13" s="145" t="s">
        <v>99</v>
      </c>
      <c r="B13" s="225" t="s">
        <v>448</v>
      </c>
      <c r="C13" s="226"/>
      <c r="D13" s="67" t="s">
        <v>95</v>
      </c>
      <c r="E13" s="67" t="s">
        <v>32</v>
      </c>
      <c r="F13" s="67" t="s">
        <v>450</v>
      </c>
      <c r="G13" s="67" t="s">
        <v>100</v>
      </c>
      <c r="H13" s="68">
        <f>'Прил.2'!F40</f>
        <v>10715.3</v>
      </c>
      <c r="I13" s="68">
        <f>'Прил.2'!G40</f>
        <v>5547.1</v>
      </c>
      <c r="J13" s="68">
        <f>I13/H13*100</f>
        <v>51.76803262624472</v>
      </c>
    </row>
    <row r="15" spans="1:5" ht="14.25">
      <c r="A15" s="69"/>
      <c r="B15" s="70"/>
      <c r="C15" s="69"/>
      <c r="D15" s="71"/>
      <c r="E15" s="69"/>
    </row>
    <row r="27" ht="6" customHeight="1"/>
    <row r="28" ht="13.5" hidden="1"/>
  </sheetData>
  <sheetProtection/>
  <mergeCells count="14">
    <mergeCell ref="A1:B3"/>
    <mergeCell ref="C1:H1"/>
    <mergeCell ref="C2:J2"/>
    <mergeCell ref="C3:H3"/>
    <mergeCell ref="A4:J4"/>
    <mergeCell ref="A5:H5"/>
    <mergeCell ref="B12:C12"/>
    <mergeCell ref="B13:C13"/>
    <mergeCell ref="B6:C6"/>
    <mergeCell ref="B7:C7"/>
    <mergeCell ref="B8:C8"/>
    <mergeCell ref="B9:C9"/>
    <mergeCell ref="B10:C10"/>
    <mergeCell ref="B11:C11"/>
  </mergeCells>
  <printOptions/>
  <pageMargins left="0.31496062992125984" right="0.11811023622047245" top="0.7480314960629921" bottom="0.5511811023622047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2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0.7109375" style="73" customWidth="1"/>
    <col min="2" max="2" width="10.421875" style="73" customWidth="1"/>
    <col min="3" max="3" width="27.421875" style="73" customWidth="1"/>
    <col min="4" max="4" width="9.28125" style="73" customWidth="1"/>
    <col min="5" max="5" width="10.140625" style="73" customWidth="1"/>
    <col min="6" max="16384" width="8.8515625" style="73" customWidth="1"/>
  </cols>
  <sheetData>
    <row r="1" spans="1:5" ht="12.75">
      <c r="A1" s="244" t="s">
        <v>617</v>
      </c>
      <c r="B1" s="244"/>
      <c r="C1" s="244"/>
      <c r="D1" s="244"/>
      <c r="E1" s="244"/>
    </row>
    <row r="2" spans="1:5" ht="72" customHeight="1">
      <c r="A2" s="72"/>
      <c r="B2" s="72"/>
      <c r="C2" s="245" t="str">
        <f>'Прил.9'!C2</f>
        <v>к решению Собрания представителей Сусуманского муниципального округа Магаданской области "Об исполнении бюджета муниципального образования "Сусуманский муниципальный округ Магаданской области" за 2023 год"
</v>
      </c>
      <c r="D2" s="246"/>
      <c r="E2" s="245"/>
    </row>
    <row r="3" spans="1:5" ht="15.75" customHeight="1">
      <c r="A3" s="72"/>
      <c r="B3" s="72"/>
      <c r="C3" s="74" t="str">
        <f>'Прил.2'!C3</f>
        <v>от  05.2024 г. №  </v>
      </c>
      <c r="D3" s="72"/>
      <c r="E3" s="72"/>
    </row>
    <row r="4" spans="1:8" ht="14.25">
      <c r="A4" s="247" t="s">
        <v>618</v>
      </c>
      <c r="B4" s="248"/>
      <c r="C4" s="248"/>
      <c r="D4" s="248"/>
      <c r="E4" s="248"/>
      <c r="F4" s="75"/>
      <c r="G4" s="75"/>
      <c r="H4" s="76"/>
    </row>
    <row r="5" spans="1:8" ht="14.25">
      <c r="A5" s="248"/>
      <c r="B5" s="248"/>
      <c r="C5" s="248"/>
      <c r="D5" s="248"/>
      <c r="E5" s="248"/>
      <c r="F5" s="75"/>
      <c r="G5" s="75"/>
      <c r="H5" s="76"/>
    </row>
    <row r="6" spans="1:8" ht="14.25">
      <c r="A6" s="247" t="s">
        <v>678</v>
      </c>
      <c r="B6" s="248"/>
      <c r="C6" s="248"/>
      <c r="D6" s="248"/>
      <c r="E6" s="248"/>
      <c r="F6" s="75"/>
      <c r="G6" s="75"/>
      <c r="H6" s="76"/>
    </row>
    <row r="7" spans="1:8" ht="14.25">
      <c r="A7" s="248"/>
      <c r="B7" s="248"/>
      <c r="C7" s="248"/>
      <c r="D7" s="248"/>
      <c r="E7" s="248"/>
      <c r="F7" s="75"/>
      <c r="G7" s="75"/>
      <c r="H7" s="76"/>
    </row>
    <row r="8" spans="1:8" ht="14.25">
      <c r="A8" s="77"/>
      <c r="B8" s="78"/>
      <c r="C8" s="77"/>
      <c r="D8" s="77"/>
      <c r="E8" s="79" t="s">
        <v>598</v>
      </c>
      <c r="F8" s="75"/>
      <c r="G8" s="75"/>
      <c r="H8" s="76"/>
    </row>
    <row r="9" spans="1:8" ht="14.25" customHeight="1">
      <c r="A9" s="249" t="s">
        <v>619</v>
      </c>
      <c r="B9" s="251" t="s">
        <v>620</v>
      </c>
      <c r="C9" s="249" t="s">
        <v>621</v>
      </c>
      <c r="D9" s="249" t="s">
        <v>622</v>
      </c>
      <c r="E9" s="249" t="s">
        <v>623</v>
      </c>
      <c r="F9" s="80"/>
      <c r="G9" s="80"/>
      <c r="H9" s="76"/>
    </row>
    <row r="10" spans="1:8" ht="27" customHeight="1">
      <c r="A10" s="250"/>
      <c r="B10" s="252"/>
      <c r="C10" s="250"/>
      <c r="D10" s="250"/>
      <c r="E10" s="250"/>
      <c r="F10" s="80"/>
      <c r="G10" s="80"/>
      <c r="H10" s="76"/>
    </row>
    <row r="11" spans="1:7" ht="48">
      <c r="A11" s="123" t="s">
        <v>645</v>
      </c>
      <c r="B11" s="124">
        <v>5260.7</v>
      </c>
      <c r="C11" s="125" t="s">
        <v>624</v>
      </c>
      <c r="D11" s="126">
        <v>5260.7</v>
      </c>
      <c r="E11" s="127">
        <v>5260.7</v>
      </c>
      <c r="F11" s="69"/>
      <c r="G11" s="69"/>
    </row>
    <row r="12" spans="1:7" ht="26.25" customHeight="1">
      <c r="A12" s="235" t="s">
        <v>626</v>
      </c>
      <c r="B12" s="237">
        <v>500</v>
      </c>
      <c r="C12" s="235" t="s">
        <v>646</v>
      </c>
      <c r="D12" s="239">
        <v>500</v>
      </c>
      <c r="E12" s="241">
        <v>500</v>
      </c>
      <c r="F12" s="69"/>
      <c r="G12" s="69"/>
    </row>
    <row r="13" spans="1:7" ht="14.25">
      <c r="A13" s="236"/>
      <c r="B13" s="238"/>
      <c r="C13" s="236"/>
      <c r="D13" s="240"/>
      <c r="E13" s="242"/>
      <c r="F13" s="69"/>
      <c r="G13" s="69"/>
    </row>
    <row r="14" spans="1:7" ht="36">
      <c r="A14" s="129" t="s">
        <v>647</v>
      </c>
      <c r="B14" s="124"/>
      <c r="C14" s="81" t="s">
        <v>648</v>
      </c>
      <c r="D14" s="126">
        <v>0</v>
      </c>
      <c r="E14" s="127">
        <v>0</v>
      </c>
      <c r="F14" s="69"/>
      <c r="G14" s="69"/>
    </row>
    <row r="15" spans="1:7" ht="54.75">
      <c r="A15" s="130" t="s">
        <v>649</v>
      </c>
      <c r="B15" s="131">
        <f>B16+B28+B17+B18+B21+B22+B23+B19+B24+B25+B26+B20+B27</f>
        <v>3681.3</v>
      </c>
      <c r="C15" s="132" t="s">
        <v>625</v>
      </c>
      <c r="D15" s="131">
        <f>D16+D28+D17+D18+D21+D22+D23+D19+D24+D25+D26+D20+D27</f>
        <v>3681.3</v>
      </c>
      <c r="E15" s="131">
        <f>E16+E28+E17+E18+E21+E22+E23+E19+E24+E25+E26+E20+E27</f>
        <v>3681.3</v>
      </c>
      <c r="F15" s="69"/>
      <c r="G15" s="69"/>
    </row>
    <row r="16" spans="1:7" s="122" customFormat="1" ht="36">
      <c r="A16" s="235" t="s">
        <v>650</v>
      </c>
      <c r="B16" s="133">
        <v>150</v>
      </c>
      <c r="C16" s="134" t="s">
        <v>651</v>
      </c>
      <c r="D16" s="135">
        <v>150</v>
      </c>
      <c r="E16" s="136">
        <v>150</v>
      </c>
      <c r="F16" s="137"/>
      <c r="G16" s="137"/>
    </row>
    <row r="17" spans="1:7" s="122" customFormat="1" ht="24">
      <c r="A17" s="243"/>
      <c r="B17" s="133">
        <v>155.3</v>
      </c>
      <c r="C17" s="138" t="s">
        <v>652</v>
      </c>
      <c r="D17" s="135">
        <v>155.3</v>
      </c>
      <c r="E17" s="136">
        <v>155.3</v>
      </c>
      <c r="F17" s="137"/>
      <c r="G17" s="137"/>
    </row>
    <row r="18" spans="1:7" s="122" customFormat="1" ht="48">
      <c r="A18" s="243"/>
      <c r="B18" s="133">
        <f>150+350</f>
        <v>500</v>
      </c>
      <c r="C18" s="138" t="s">
        <v>653</v>
      </c>
      <c r="D18" s="135">
        <v>500</v>
      </c>
      <c r="E18" s="136">
        <v>500</v>
      </c>
      <c r="F18" s="137"/>
      <c r="G18" s="137"/>
    </row>
    <row r="19" spans="1:7" s="122" customFormat="1" ht="36">
      <c r="A19" s="243"/>
      <c r="B19" s="133">
        <v>500</v>
      </c>
      <c r="C19" s="138" t="s">
        <v>654</v>
      </c>
      <c r="D19" s="135">
        <v>500</v>
      </c>
      <c r="E19" s="136">
        <v>500</v>
      </c>
      <c r="F19" s="137"/>
      <c r="G19" s="137"/>
    </row>
    <row r="20" spans="1:7" s="122" customFormat="1" ht="36">
      <c r="A20" s="236"/>
      <c r="B20" s="133">
        <v>238.8</v>
      </c>
      <c r="C20" s="138" t="s">
        <v>655</v>
      </c>
      <c r="D20" s="135">
        <v>238.8</v>
      </c>
      <c r="E20" s="136">
        <v>238.8</v>
      </c>
      <c r="F20" s="137"/>
      <c r="G20" s="137"/>
    </row>
    <row r="21" spans="1:7" s="122" customFormat="1" ht="48">
      <c r="A21" s="128" t="s">
        <v>656</v>
      </c>
      <c r="B21" s="133">
        <v>600</v>
      </c>
      <c r="C21" s="138" t="s">
        <v>657</v>
      </c>
      <c r="D21" s="135">
        <v>600</v>
      </c>
      <c r="E21" s="136">
        <v>600</v>
      </c>
      <c r="F21" s="137"/>
      <c r="G21" s="137"/>
    </row>
    <row r="22" spans="1:7" s="122" customFormat="1" ht="24">
      <c r="A22" s="128" t="s">
        <v>658</v>
      </c>
      <c r="B22" s="133">
        <v>255</v>
      </c>
      <c r="C22" s="138" t="s">
        <v>659</v>
      </c>
      <c r="D22" s="135">
        <v>255</v>
      </c>
      <c r="E22" s="136">
        <v>255</v>
      </c>
      <c r="F22" s="137"/>
      <c r="G22" s="137"/>
    </row>
    <row r="23" spans="1:7" s="122" customFormat="1" ht="36">
      <c r="A23" s="128" t="s">
        <v>660</v>
      </c>
      <c r="B23" s="133">
        <v>88</v>
      </c>
      <c r="C23" s="138" t="s">
        <v>661</v>
      </c>
      <c r="D23" s="135">
        <v>88</v>
      </c>
      <c r="E23" s="136">
        <v>88</v>
      </c>
      <c r="F23" s="137"/>
      <c r="G23" s="137"/>
    </row>
    <row r="24" spans="1:7" s="122" customFormat="1" ht="48">
      <c r="A24" s="235" t="s">
        <v>626</v>
      </c>
      <c r="B24" s="133">
        <f>160+55+55+57.2</f>
        <v>327.2</v>
      </c>
      <c r="C24" s="138" t="s">
        <v>662</v>
      </c>
      <c r="D24" s="135">
        <v>327.2</v>
      </c>
      <c r="E24" s="136">
        <v>327.2</v>
      </c>
      <c r="F24" s="137"/>
      <c r="G24" s="137"/>
    </row>
    <row r="25" spans="1:7" s="122" customFormat="1" ht="36">
      <c r="A25" s="236"/>
      <c r="B25" s="133">
        <f>110+292</f>
        <v>402</v>
      </c>
      <c r="C25" s="138" t="s">
        <v>663</v>
      </c>
      <c r="D25" s="135">
        <v>402</v>
      </c>
      <c r="E25" s="136">
        <v>402</v>
      </c>
      <c r="F25" s="137"/>
      <c r="G25" s="137"/>
    </row>
    <row r="26" spans="1:7" s="122" customFormat="1" ht="24">
      <c r="A26" s="128" t="s">
        <v>627</v>
      </c>
      <c r="B26" s="133">
        <v>55</v>
      </c>
      <c r="C26" s="138" t="s">
        <v>664</v>
      </c>
      <c r="D26" s="135">
        <v>55</v>
      </c>
      <c r="E26" s="136">
        <v>55</v>
      </c>
      <c r="F26" s="137"/>
      <c r="G26" s="137"/>
    </row>
    <row r="27" spans="1:7" s="122" customFormat="1" ht="24">
      <c r="A27" s="128" t="s">
        <v>665</v>
      </c>
      <c r="B27" s="133">
        <v>410</v>
      </c>
      <c r="C27" s="138" t="s">
        <v>664</v>
      </c>
      <c r="D27" s="135">
        <v>410</v>
      </c>
      <c r="E27" s="136">
        <v>410</v>
      </c>
      <c r="F27" s="137"/>
      <c r="G27" s="137"/>
    </row>
    <row r="28" spans="1:7" ht="84">
      <c r="A28" s="123" t="s">
        <v>666</v>
      </c>
      <c r="B28" s="124">
        <f>2283-500-160-350-110-55-238.8-55-410-55-292-57.2</f>
        <v>0</v>
      </c>
      <c r="C28" s="139" t="s">
        <v>667</v>
      </c>
      <c r="D28" s="126">
        <v>0</v>
      </c>
      <c r="E28" s="127">
        <v>0</v>
      </c>
      <c r="F28" s="69"/>
      <c r="G28" s="69"/>
    </row>
    <row r="29" spans="1:8" s="144" customFormat="1" ht="15" thickBot="1">
      <c r="A29" s="82" t="s">
        <v>668</v>
      </c>
      <c r="B29" s="140">
        <f>B11+B12+B13+B15</f>
        <v>9442</v>
      </c>
      <c r="C29" s="83"/>
      <c r="D29" s="140">
        <f>D11+D12+D13+D15</f>
        <v>9442</v>
      </c>
      <c r="E29" s="141">
        <f>E11+E12+E13+E15</f>
        <v>9442</v>
      </c>
      <c r="F29" s="142"/>
      <c r="G29" s="142"/>
      <c r="H29" s="143"/>
    </row>
  </sheetData>
  <sheetProtection/>
  <mergeCells count="16">
    <mergeCell ref="A1:E1"/>
    <mergeCell ref="C2:E2"/>
    <mergeCell ref="A4:E5"/>
    <mergeCell ref="A6:E7"/>
    <mergeCell ref="A9:A10"/>
    <mergeCell ref="B9:B10"/>
    <mergeCell ref="C9:C10"/>
    <mergeCell ref="D9:D10"/>
    <mergeCell ref="E9:E10"/>
    <mergeCell ref="A24:A25"/>
    <mergeCell ref="A12:A13"/>
    <mergeCell ref="B12:B13"/>
    <mergeCell ref="C12:C13"/>
    <mergeCell ref="D12:D13"/>
    <mergeCell ref="E12:E13"/>
    <mergeCell ref="A16:A2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2024-02-07T06:05:26Z</cp:lastPrinted>
  <dcterms:created xsi:type="dcterms:W3CDTF">2023-12-26T04:06:46Z</dcterms:created>
  <dcterms:modified xsi:type="dcterms:W3CDTF">2024-04-15T07:49:53Z</dcterms:modified>
  <cp:category/>
  <cp:version/>
  <cp:contentType/>
  <cp:contentStatus/>
</cp:coreProperties>
</file>