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532" activeTab="0"/>
  </bookViews>
  <sheets>
    <sheet name="Приложение №1" sheetId="1" r:id="rId1"/>
    <sheet name="Сравнительная общая" sheetId="2" r:id="rId2"/>
  </sheets>
  <definedNames>
    <definedName name="_xlnm.Print_Titles" localSheetId="0">'Приложение №1'!$7:$8</definedName>
    <definedName name="_xlnm.Print_Area" localSheetId="0">'Приложение №1'!$A$1:$C$163</definedName>
    <definedName name="_xlnm.Print_Area" localSheetId="1">'Сравнительная общая'!$A$1:$D$163</definedName>
  </definedNames>
  <calcPr fullCalcOnLoad="1"/>
</workbook>
</file>

<file path=xl/sharedStrings.xml><?xml version="1.0" encoding="utf-8"?>
<sst xmlns="http://schemas.openxmlformats.org/spreadsheetml/2006/main" count="419" uniqueCount="263">
  <si>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</si>
  <si>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</si>
  <si>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1 01 02040 01 0000 110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</si>
  <si>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</si>
  <si>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</si>
  <si>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</si>
  <si>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</si>
  <si>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</si>
  <si>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</si>
  <si>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</si>
  <si>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</si>
  <si>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</si>
  <si>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</si>
  <si>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</si>
  <si>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</si>
  <si>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</si>
  <si>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</si>
  <si>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</si>
  <si>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</si>
  <si>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</si>
  <si>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</si>
  <si>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</si>
  <si>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</si>
  <si>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</si>
  <si>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</si>
  <si>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</si>
  <si>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</si>
  <si>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</si>
  <si>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</si>
  <si>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</si>
  <si>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</si>
  <si>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</si>
  <si>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</si>
  <si>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</si>
  <si>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</si>
  <si>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</si>
  <si>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</si>
  <si>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</si>
  <si>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</si>
  <si>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</si>
  <si>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</si>
  <si>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</si>
  <si>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</si>
  <si>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</si>
  <si>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</si>
  <si>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</si>
  <si>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</si>
  <si>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</si>
  <si>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</si>
  <si>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</si>
  <si>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</si>
  <si>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</si>
  <si>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</si>
  <si>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</si>
  <si>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</si>
  <si>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</si>
  <si>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</si>
  <si>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</si>
  <si>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</si>
  <si>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</si>
  <si>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</si>
  <si>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</si>
  <si>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</si>
  <si>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</si>
  <si>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Прочие межбюджетные трансферты, передаваемые бюджетам</t>
  </si>
  <si>
    <t>1 05 02010 02 0000 110</t>
  </si>
  <si>
    <t>1 05 02000 02 0000 110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</si>
  <si>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</si>
  <si>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</si>
  <si>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</si>
  <si>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</si>
  <si>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</si>
  <si>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</si>
  <si>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</si>
  <si>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</si>
  <si>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</si>
  <si>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</si>
  <si>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</si>
  <si>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</si>
  <si>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</si>
  <si>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</si>
  <si>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</si>
  <si>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</si>
  <si>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</si>
  <si>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</si>
  <si>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</si>
  <si>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</si>
  <si>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</si>
  <si>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</si>
  <si>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</si>
  <si>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</si>
  <si>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</si>
  <si>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</si>
  <si>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</si>
  <si>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</si>
  <si>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</si>
  <si>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</si>
  <si>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</si>
  <si>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</si>
  <si>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</si>
  <si>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</si>
  <si>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</si>
  <si>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1 12 01040 01 0000 120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</si>
  <si>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</si>
  <si>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</si>
  <si>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</si>
  <si>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</si>
  <si>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</si>
  <si>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2 02 15001 00 0000 150</t>
  </si>
  <si>
    <t>2 02 15001 04 0000 150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</si>
  <si>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</si>
  <si>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</si>
  <si>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</si>
  <si>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2 02 29999 04 0000 150</t>
  </si>
  <si>
    <t>2 02 30000 00 0000 150</t>
  </si>
  <si>
    <t>2 02 30024 00 0000 150</t>
  </si>
  <si>
    <t>2 02 30024 04 0000 150</t>
  </si>
  <si>
    <t>2 02 35118 00 0000 150</t>
  </si>
  <si>
    <t>2 02 35118 04 0000 150</t>
  </si>
  <si>
    <t>2 02 35930 00 0000 150</t>
  </si>
  <si>
    <t>2 02 35930 04 0000 150</t>
  </si>
  <si>
    <t>2 02 40000 00 0000 150</t>
  </si>
  <si>
    <t>2 02 49999 00 0000 150</t>
  </si>
  <si>
    <t>2 02 49999 04 0000 150</t>
  </si>
  <si>
    <t>к решению Собрания представителей Сусуманского городского округа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</si>
  <si>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</si>
  <si>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</si>
  <si>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</si>
  <si>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</si>
  <si>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</si>
  <si>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</si>
  <si>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</si>
  <si>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</si>
  <si>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</si>
  <si>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 " на  2020 год
</t>
  </si>
  <si>
    <t>Субсидии бюджетам городских округов на реализацию мероприятий подпрограммы "Развитие   библиотечного дела Магаданской области"  государственной программы Магаданской области "Развитие  культуры  и туризма Магаданской области"  на 2020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</si>
  <si>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2020 год</t>
  </si>
  <si>
    <t>Субсидии 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2020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</si>
  <si>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</si>
  <si>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 государственной программы Магаданской области "Развитие образования в Магаданской области" на 2020 год</t>
  </si>
  <si>
    <t>Субвенции бюджетам городских округов  на осуществление полномочий по государственной регистрации актов гражданского состояния на 2020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</si>
  <si>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2020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</si>
  <si>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</si>
  <si>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</si>
  <si>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2020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</si>
  <si>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2020 год 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</si>
  <si>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области"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</si>
  <si>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</si>
  <si>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осуществление государственных полномочий  Магаданской области по организации мероприятий при осуществлении деятельности по обращению с животными без владельцев в 2020 году</t>
  </si>
  <si>
    <t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</t>
  </si>
  <si>
    <t>в рамках подпрограммы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</si>
  <si>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1 01 02000 01 0000 110</t>
  </si>
  <si>
    <t>1 03 00000 00 0000 000</t>
  </si>
  <si>
    <t>Акцизы по подакцизным товарам (продукции), производимым на территории Российской Федерации</t>
  </si>
  <si>
    <t>1 03 02240 01 0000 110</t>
  </si>
  <si>
    <t>1 03 02250 01 0000 110</t>
  </si>
  <si>
    <t>1 05 00000 00 0000 000</t>
  </si>
  <si>
    <t>1 05 01020 01 0000 110</t>
  </si>
  <si>
    <t>1 05 01021 01 0000 110</t>
  </si>
  <si>
    <t>1 11 05000 00 0000 120</t>
  </si>
  <si>
    <t>1 11 05010 00 0000 120</t>
  </si>
  <si>
    <t>Дотации на выравнивание бюджетной обеспеченности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</si>
  <si>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</si>
  <si>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"О бюджете Сусуманского городского округа на 2020 год и плановый прериод 2021 и 2022 годов".</t>
  </si>
  <si>
    <t>Сумма</t>
  </si>
  <si>
    <t>ВСЕГО:</t>
  </si>
  <si>
    <t>1 1 109000 00 0000 120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</si>
  <si>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</si>
  <si>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</si>
  <si>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</si>
  <si>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</si>
  <si>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</si>
  <si>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Отклонение</t>
  </si>
  <si>
    <t>ВСЕГО ДОХОДОВ: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</si>
  <si>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</si>
  <si>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Субсидии бюджетам городских округов, предоставляемых в рамках реализации подпрограммы "Дополнительное профессиональное образование лиц,замещающих муниципальные должности в Магаданской области" 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 на 2020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</si>
  <si>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 государственной программы Магаданской области "Развитие образования в Магаданской области"на 2020 год</t>
  </si>
  <si>
    <t xml:space="preserve"> 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2020 год</t>
  </si>
  <si>
    <t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2020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</si>
  <si>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2020 год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</si>
  <si>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</si>
  <si>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                             на 2020 год</t>
  </si>
  <si>
    <t xml:space="preserve">в рамках подпрограммы "Оказание государственных услуг в сфере культуры и отраслевого образования Магаданской области"  государственной программы Магаданской области "Развитие культуры и туризма  Магаданской области" 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</si>
  <si>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</si>
  <si>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</si>
  <si>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2 02 35469 00 0000 150</t>
  </si>
  <si>
    <t>Субвенции бюджетам на проведение Всероссийской переписи населения 2020 года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</si>
  <si>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</si>
  <si>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</si>
  <si>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</si>
  <si>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</si>
  <si>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в рамках реализации подпрограммы  "Развитие общего образования в Магаданской области" государственной программы Магаданской области "Развитие образования в Магаданской области" на 2020 год</t>
  </si>
  <si>
    <t xml:space="preserve"> в рамках реализации подпрограммы  "Развитие дополнительного образования в Магаданской области" государственной программы Магаданской области "Развитие образования в Магаданской области" на 2020 год </t>
  </si>
  <si>
    <t>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</si>
  <si>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</si>
  <si>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</si>
  <si>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</si>
  <si>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 бюджетам городских округов на осуществление полномочий по первичному воинскому учету на территориях, где отсутствуют военные комиссариаты,  на   2020  год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</si>
  <si>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лиц,замещающих муниципальные должности в Магаданской области" 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 на 2020 год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</si>
  <si>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2020 год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</si>
  <si>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</si>
  <si>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</si>
  <si>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</si>
  <si>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</si>
  <si>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области» на 2020 год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</si>
  <si>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</si>
  <si>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</si>
  <si>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</si>
  <si>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том числе: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</si>
  <si>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 на   2020  год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</si>
  <si>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  на 2020 год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</si>
  <si>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2020 год</t>
  </si>
  <si>
    <t>Дотации бюджетам городских округов на выравнивание бюджетной обеспеченности из бюджета субъекта Российской Федерации</t>
  </si>
  <si>
    <t>2 02 25081 00 0000 150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</si>
  <si>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</si>
  <si>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</si>
  <si>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</si>
  <si>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Утверждено по бюджету на 2020 год</t>
  </si>
  <si>
    <t>Уточненный план на 2020 год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</si>
  <si>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</si>
  <si>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</si>
  <si>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</si>
  <si>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</si>
  <si>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Субсидии бюджетам городских округов на питание детей - инвалидов, обучающихся в общеобразовательных организациях 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</si>
  <si>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на реализацию мероприятия "Модернизация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области"</t>
  </si>
  <si>
    <t>2 03 00000 00 0000 000</t>
  </si>
  <si>
    <t>БЕЗВОЗМЕЗДНЫЕ ПОСТУПЛЕНИЯ ОТ ГОСУДАРСТВЕННЫХ (МУНИЦИПАЛЬНЫХ) ОРГАНИЗАЦИЙ</t>
  </si>
  <si>
    <t>2 03 04000 04 0000 150</t>
  </si>
  <si>
    <t>Безвозмездные поступления от государственных (муниципальных) организаций в бюджеты городских округов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</si>
  <si>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</si>
  <si>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</si>
  <si>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2 02 25555 00 0000 150</t>
  </si>
  <si>
    <t>Субсидии бюджетам на реализацию программ формирования современной городской среды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</si>
  <si>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</si>
  <si>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</si>
  <si>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в рамках реализации государственной программы Магаданской области «Формирование современной городской среды Магаданской области»</t>
  </si>
  <si>
    <r>
      <t xml:space="preserve">Субвенции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2020 год, </t>
    </r>
    <r>
      <rPr>
        <sz val="11"/>
        <color indexed="8"/>
        <rFont val="Times New Roman"/>
        <family val="1"/>
      </rPr>
      <t>в том числе:</t>
    </r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</si>
  <si>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2020 год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</si>
  <si>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</si>
  <si>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</si>
  <si>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</si>
  <si>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</si>
  <si>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Поступления доходов в бюджет муниципального образования "Сусуманский городской округ" на  2020 году</t>
  </si>
  <si>
    <t>Сравнительная таблица по доходам  на внесение изменений по бюджету муниципального образования "Сусуманский городской округ" на 2020 год и плановый прериод 2021 и 2022 годов"</t>
  </si>
  <si>
    <t xml:space="preserve">к решению Собрания представителей Сусуманского городского округа от     .2020г. № </t>
  </si>
  <si>
    <t>2 02 15002 00 0000 150</t>
  </si>
  <si>
    <t>Дотации бюджетам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</si>
  <si>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</si>
  <si>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</si>
  <si>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Субсидии бюджетам городских округов на реализацию подпрограммы "Развитие малого и среднего предпринимательства  Магаданской области на 2014-2020 годы" государственной программы Магаданской области "Экономическое развитие и инновационная экономика Магаданской области на 2014-2020 годы"  </t>
  </si>
  <si>
    <t xml:space="preserve">2 02 15853 04 0000 150 </t>
  </si>
  <si>
    <t xml:space="preserve">2 02 15853 00 0000 150 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</si>
  <si>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</si>
  <si>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Субсидии бюджетам городских округов на работы по предупреждению и ликвидации последствий негативного воздействия вод на водотоках, расположенных в границах городских округов, в рамках подпрограммы «Развитие водохозяйственного комплекса Магаданской области» государственной программы Магаданской области «Природные ресурсы и экология Магаданской области» на 2020 год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</si>
  <si>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государственной программы Магаданской области «Формирование современной городской среды Магаданской области» на 2020 год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</si>
  <si>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2020 год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</si>
  <si>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 в рамках подпрограммы «Развитие спорта высших достижений и подготовка спортивного резерва в Магаданской области» государственной программы Магаданской области «Развитие физической культуры и спорта в Магаданской области», на 2020 год</t>
  </si>
  <si>
    <t>Субсидии бюджетам городских округов на осуществление мероприятий по подготовке к осенне-зимнему отопительному периоду, в рамках подпрограммы «Развитие и модернизация коммунальной инфраструктуры на территории Магаданской области»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2020 год</t>
  </si>
  <si>
    <t xml:space="preserve">Субсидии бюджетам городских округов на реализацию подпрограммы «Стимулирование программ развития жилищного строительства, в том числе малоэтажного» государственной программы Магаданской области «Обеспечение доступным и комфортным жильем жителей Магаданской области» на 2020 год
</t>
  </si>
  <si>
    <t xml:space="preserve">Субсидии бюджетам городских округов на реализацию мероприятий поддержки развития малого и среднего предпринимательства, в рамках подпрограммы «Развитие малого и среднего предпринимательства в Магаданской области» государственной программы Магаданской области «Экономическое развитие и инновационная экономика Магаданской области» на 2020 год
</t>
  </si>
  <si>
    <t>Субсидии бюджетам городских округов на восстановление и модернизацию муниципального имущества в городских округах Магаданской области, в рамках подпрограммы «Содействие муниципальным образованиям в оптимизации системы расселения в Магаданской области»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2020 год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</si>
  <si>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2020 год
</t>
  </si>
  <si>
    <t xml:space="preserve">от      08.2020 г. №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</si>
</sst>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_ ;\-#,##0\ 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b/>
      <sz val="10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b/>
      <sz val="11"/>
      <color indexed="8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Times New Roman Cyr"/>
      <family val="1"/>
    </font>
    <font>
      <b/>
      <sz val="10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53" fillId="32" borderId="0" xfId="0" applyFont="1" applyFill="1" applyAlignment="1">
      <alignment/>
    </xf>
    <xf numFmtId="49" fontId="54" fillId="32" borderId="0" xfId="0" applyNumberFormat="1" applyFont="1" applyFill="1" applyBorder="1" applyAlignment="1">
      <alignment vertical="center" wrapText="1"/>
    </xf>
    <xf numFmtId="0" fontId="54" fillId="32" borderId="0" xfId="0" applyFont="1" applyFill="1" applyBorder="1" applyAlignment="1">
      <alignment vertical="center" wrapText="1"/>
    </xf>
    <xf numFmtId="177" fontId="54" fillId="32" borderId="0" xfId="0" applyNumberFormat="1" applyFont="1" applyFill="1" applyBorder="1" applyAlignment="1">
      <alignment vertical="center" wrapText="1"/>
    </xf>
    <xf numFmtId="177" fontId="53" fillId="32" borderId="0" xfId="0" applyNumberFormat="1" applyFont="1" applyFill="1" applyAlignment="1">
      <alignment/>
    </xf>
    <xf numFmtId="49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center" vertical="center" wrapText="1"/>
    </xf>
    <xf numFmtId="49" fontId="56" fillId="32" borderId="12" xfId="0" applyNumberFormat="1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 vertical="center" wrapText="1"/>
    </xf>
    <xf numFmtId="49" fontId="57" fillId="32" borderId="12" xfId="0" applyNumberFormat="1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horizontal="left" vertical="center" wrapText="1"/>
    </xf>
    <xf numFmtId="177" fontId="57" fillId="32" borderId="12" xfId="0" applyNumberFormat="1" applyFont="1" applyFill="1" applyBorder="1" applyAlignment="1">
      <alignment horizontal="center" vertical="center" wrapText="1"/>
    </xf>
    <xf numFmtId="49" fontId="58" fillId="32" borderId="12" xfId="0" applyNumberFormat="1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left" vertical="center" wrapText="1"/>
    </xf>
    <xf numFmtId="177" fontId="58" fillId="32" borderId="12" xfId="0" applyNumberFormat="1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wrapText="1"/>
    </xf>
    <xf numFmtId="0" fontId="58" fillId="32" borderId="12" xfId="0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center"/>
    </xf>
    <xf numFmtId="0" fontId="58" fillId="32" borderId="12" xfId="0" applyFont="1" applyFill="1" applyBorder="1" applyAlignment="1">
      <alignment horizontal="center" vertical="top" wrapText="1"/>
    </xf>
    <xf numFmtId="0" fontId="58" fillId="32" borderId="12" xfId="0" applyFont="1" applyFill="1" applyBorder="1" applyAlignment="1">
      <alignment vertical="top" wrapText="1"/>
    </xf>
    <xf numFmtId="0" fontId="58" fillId="32" borderId="12" xfId="0" applyFont="1" applyFill="1" applyBorder="1" applyAlignment="1">
      <alignment horizontal="left" vertical="justify" wrapText="1"/>
    </xf>
    <xf numFmtId="0" fontId="58" fillId="32" borderId="12" xfId="0" applyFont="1" applyFill="1" applyBorder="1" applyAlignment="1">
      <alignment vertical="center" wrapText="1"/>
    </xf>
    <xf numFmtId="0" fontId="58" fillId="32" borderId="12" xfId="0" applyFont="1" applyFill="1" applyBorder="1" applyAlignment="1">
      <alignment vertical="center"/>
    </xf>
    <xf numFmtId="0" fontId="57" fillId="32" borderId="12" xfId="0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horizontal="justify" vertical="top" wrapText="1"/>
    </xf>
    <xf numFmtId="0" fontId="57" fillId="32" borderId="12" xfId="0" applyFont="1" applyFill="1" applyBorder="1" applyAlignment="1">
      <alignment horizontal="center"/>
    </xf>
    <xf numFmtId="0" fontId="58" fillId="32" borderId="12" xfId="0" applyNumberFormat="1" applyFont="1" applyFill="1" applyBorder="1" applyAlignment="1">
      <alignment wrapText="1"/>
    </xf>
    <xf numFmtId="0" fontId="58" fillId="32" borderId="12" xfId="0" applyNumberFormat="1" applyFont="1" applyFill="1" applyBorder="1" applyAlignment="1">
      <alignment horizontal="left" vertical="center" wrapText="1"/>
    </xf>
    <xf numFmtId="0" fontId="58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177" fontId="5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53" fillId="32" borderId="12" xfId="0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54" fillId="32" borderId="12" xfId="0" applyNumberFormat="1" applyFont="1" applyFill="1" applyBorder="1" applyAlignment="1">
      <alignment vertical="center" wrapText="1"/>
    </xf>
    <xf numFmtId="0" fontId="59" fillId="32" borderId="12" xfId="0" applyFont="1" applyFill="1" applyBorder="1" applyAlignment="1">
      <alignment horizontal="left" vertical="center" wrapText="1"/>
    </xf>
    <xf numFmtId="0" fontId="56" fillId="32" borderId="12" xfId="0" applyFont="1" applyFill="1" applyBorder="1" applyAlignment="1">
      <alignment horizontal="left" vertical="center" wrapText="1"/>
    </xf>
    <xf numFmtId="1" fontId="57" fillId="32" borderId="12" xfId="0" applyNumberFormat="1" applyFont="1" applyFill="1" applyBorder="1" applyAlignment="1">
      <alignment horizontal="center"/>
    </xf>
    <xf numFmtId="177" fontId="58" fillId="32" borderId="12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justify" vertical="center" wrapText="1"/>
    </xf>
    <xf numFmtId="0" fontId="4" fillId="32" borderId="12" xfId="0" applyFont="1" applyFill="1" applyBorder="1" applyAlignment="1">
      <alignment horizontal="left" vertical="center" wrapText="1"/>
    </xf>
    <xf numFmtId="177" fontId="57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left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177" fontId="57" fillId="32" borderId="12" xfId="0" applyNumberFormat="1" applyFont="1" applyFill="1" applyBorder="1" applyAlignment="1">
      <alignment horizontal="center" vertical="center"/>
    </xf>
    <xf numFmtId="177" fontId="56" fillId="32" borderId="12" xfId="0" applyNumberFormat="1" applyFont="1" applyFill="1" applyBorder="1" applyAlignment="1">
      <alignment horizontal="center" vertical="center" wrapText="1"/>
    </xf>
    <xf numFmtId="177" fontId="54" fillId="32" borderId="12" xfId="0" applyNumberFormat="1" applyFont="1" applyFill="1" applyBorder="1" applyAlignment="1">
      <alignment horizontal="center" vertical="center" wrapText="1"/>
    </xf>
    <xf numFmtId="177" fontId="53" fillId="32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177" fontId="54" fillId="0" borderId="0" xfId="0" applyNumberFormat="1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177" fontId="58" fillId="0" borderId="12" xfId="0" applyNumberFormat="1" applyFont="1" applyFill="1" applyBorder="1" applyAlignment="1">
      <alignment horizontal="center" vertical="top" wrapText="1"/>
    </xf>
    <xf numFmtId="177" fontId="58" fillId="0" borderId="12" xfId="0" applyNumberFormat="1" applyFont="1" applyFill="1" applyBorder="1" applyAlignment="1">
      <alignment horizontal="center" wrapText="1"/>
    </xf>
    <xf numFmtId="43" fontId="57" fillId="0" borderId="12" xfId="63" applyFont="1" applyFill="1" applyBorder="1" applyAlignment="1">
      <alignment horizontal="center" vertical="center" wrapText="1"/>
    </xf>
    <xf numFmtId="43" fontId="58" fillId="0" borderId="12" xfId="63" applyFont="1" applyFill="1" applyBorder="1" applyAlignment="1">
      <alignment horizontal="center" vertical="center" wrapText="1"/>
    </xf>
    <xf numFmtId="179" fontId="59" fillId="0" borderId="12" xfId="63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177" fontId="58" fillId="32" borderId="12" xfId="0" applyNumberFormat="1" applyFont="1" applyFill="1" applyBorder="1" applyAlignment="1">
      <alignment horizontal="center" wrapText="1"/>
    </xf>
    <xf numFmtId="0" fontId="60" fillId="32" borderId="0" xfId="0" applyFont="1" applyFill="1" applyBorder="1" applyAlignment="1">
      <alignment horizontal="right" vertical="top" wrapText="1"/>
    </xf>
    <xf numFmtId="0" fontId="60" fillId="32" borderId="0" xfId="0" applyFont="1" applyFill="1" applyBorder="1" applyAlignment="1">
      <alignment horizontal="right"/>
    </xf>
    <xf numFmtId="0" fontId="56" fillId="32" borderId="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61" fillId="32" borderId="14" xfId="0" applyFont="1" applyFill="1" applyBorder="1" applyAlignment="1">
      <alignment horizontal="center" vertical="center"/>
    </xf>
    <xf numFmtId="0" fontId="61" fillId="32" borderId="13" xfId="0" applyFont="1" applyFill="1" applyBorder="1" applyAlignment="1">
      <alignment horizontal="center" vertical="center"/>
    </xf>
    <xf numFmtId="0" fontId="61" fillId="32" borderId="0" xfId="0" applyFont="1" applyFill="1" applyBorder="1" applyAlignment="1">
      <alignment horizontal="center" wrapText="1"/>
    </xf>
    <xf numFmtId="0" fontId="59" fillId="32" borderId="14" xfId="0" applyFont="1" applyFill="1" applyBorder="1" applyAlignment="1">
      <alignment horizontal="center" vertical="center" wrapText="1"/>
    </xf>
    <xf numFmtId="0" fontId="59" fillId="32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view="pageBreakPreview" zoomScale="85" zoomScaleNormal="85" zoomScaleSheetLayoutView="85" workbookViewId="0" topLeftCell="A1">
      <selection activeCell="B13" sqref="B13"/>
    </sheetView>
  </sheetViews>
  <sheetFormatPr defaultColWidth="9.125" defaultRowHeight="12.75"/>
  <cols>
    <col min="1" max="1" width="22.50390625" style="1" customWidth="1"/>
    <col min="2" max="2" width="76.50390625" style="1" customWidth="1"/>
    <col min="3" max="3" width="16.00390625" style="76" customWidth="1"/>
    <col min="4" max="4" width="16.875" style="1" customWidth="1"/>
    <col min="5" max="5" width="9.125" style="1" customWidth="1"/>
    <col min="6" max="6" width="9.875" style="1" bestFit="1" customWidth="1"/>
    <col min="7" max="16384" width="9.125" style="1" customWidth="1"/>
  </cols>
  <sheetData>
    <row r="1" spans="1:3" ht="13.5" customHeight="1">
      <c r="A1" s="78" t="s">
        <v>83</v>
      </c>
      <c r="B1" s="78"/>
      <c r="C1" s="78"/>
    </row>
    <row r="2" spans="1:3" ht="13.5" customHeight="1">
      <c r="A2" s="79" t="s">
        <v>124</v>
      </c>
      <c r="B2" s="79"/>
      <c r="C2" s="79"/>
    </row>
    <row r="3" spans="1:3" ht="13.5" customHeight="1">
      <c r="A3" s="79" t="s">
        <v>163</v>
      </c>
      <c r="B3" s="79"/>
      <c r="C3" s="79"/>
    </row>
    <row r="4" spans="1:3" ht="13.5" customHeight="1">
      <c r="A4" s="79" t="s">
        <v>262</v>
      </c>
      <c r="B4" s="79"/>
      <c r="C4" s="79"/>
    </row>
    <row r="5" spans="1:3" ht="21" customHeight="1">
      <c r="A5" s="80" t="s">
        <v>242</v>
      </c>
      <c r="B5" s="80"/>
      <c r="C5" s="80"/>
    </row>
    <row r="6" spans="1:3" ht="13.5">
      <c r="A6" s="2"/>
      <c r="B6" s="3"/>
      <c r="C6" s="67"/>
    </row>
    <row r="7" spans="1:3" ht="40.5" customHeight="1">
      <c r="A7" s="6" t="s">
        <v>30</v>
      </c>
      <c r="B7" s="7" t="s">
        <v>31</v>
      </c>
      <c r="C7" s="68" t="s">
        <v>164</v>
      </c>
    </row>
    <row r="8" spans="1:4" ht="17.25" customHeight="1">
      <c r="A8" s="8">
        <v>1</v>
      </c>
      <c r="B8" s="9">
        <v>2</v>
      </c>
      <c r="C8" s="69">
        <v>3</v>
      </c>
      <c r="D8" s="5"/>
    </row>
    <row r="9" spans="1:3" ht="17.25" customHeight="1">
      <c r="A9" s="10" t="s">
        <v>32</v>
      </c>
      <c r="B9" s="11" t="s">
        <v>27</v>
      </c>
      <c r="C9" s="53">
        <f>C10+C16+C24+C34+C42+C45+C54+C61+C65</f>
        <v>286741.4</v>
      </c>
    </row>
    <row r="10" spans="1:4" ht="17.25" customHeight="1">
      <c r="A10" s="10" t="s">
        <v>33</v>
      </c>
      <c r="B10" s="11" t="s">
        <v>34</v>
      </c>
      <c r="C10" s="53">
        <f>C11</f>
        <v>229083</v>
      </c>
      <c r="D10" s="5"/>
    </row>
    <row r="11" spans="1:6" ht="17.25" customHeight="1">
      <c r="A11" s="40" t="s">
        <v>151</v>
      </c>
      <c r="B11" s="36" t="s">
        <v>49</v>
      </c>
      <c r="C11" s="33">
        <f>C12+C13+C14+C15</f>
        <v>229083</v>
      </c>
      <c r="D11" s="5"/>
      <c r="F11" s="5"/>
    </row>
    <row r="12" spans="1:6" ht="64.5" customHeight="1">
      <c r="A12" s="40" t="s">
        <v>63</v>
      </c>
      <c r="B12" s="34" t="s">
        <v>131</v>
      </c>
      <c r="C12" s="33">
        <v>226394</v>
      </c>
      <c r="D12" s="5"/>
      <c r="F12" s="5"/>
    </row>
    <row r="13" spans="1:3" ht="90.75" customHeight="1">
      <c r="A13" s="40" t="s">
        <v>52</v>
      </c>
      <c r="B13" s="34" t="s">
        <v>103</v>
      </c>
      <c r="C13" s="33">
        <v>293</v>
      </c>
    </row>
    <row r="14" spans="1:3" ht="31.5" customHeight="1">
      <c r="A14" s="40" t="s">
        <v>67</v>
      </c>
      <c r="B14" s="34" t="s">
        <v>71</v>
      </c>
      <c r="C14" s="33">
        <v>131</v>
      </c>
    </row>
    <row r="15" spans="1:3" ht="72.75" customHeight="1">
      <c r="A15" s="40" t="s">
        <v>2</v>
      </c>
      <c r="B15" s="34" t="s">
        <v>132</v>
      </c>
      <c r="C15" s="33">
        <v>2265</v>
      </c>
    </row>
    <row r="16" spans="1:3" ht="28.5" customHeight="1">
      <c r="A16" s="44" t="s">
        <v>152</v>
      </c>
      <c r="B16" s="43" t="s">
        <v>0</v>
      </c>
      <c r="C16" s="53">
        <f>C17</f>
        <v>9763.7</v>
      </c>
    </row>
    <row r="17" spans="1:3" ht="28.5" customHeight="1">
      <c r="A17" s="40" t="s">
        <v>72</v>
      </c>
      <c r="B17" s="34" t="s">
        <v>153</v>
      </c>
      <c r="C17" s="33">
        <f>C18+C20+C22</f>
        <v>9763.7</v>
      </c>
    </row>
    <row r="18" spans="1:3" ht="51.75" customHeight="1">
      <c r="A18" s="32" t="s">
        <v>77</v>
      </c>
      <c r="B18" s="38" t="s">
        <v>78</v>
      </c>
      <c r="C18" s="33">
        <f>C19</f>
        <v>4474.1</v>
      </c>
    </row>
    <row r="19" spans="1:3" ht="81" customHeight="1">
      <c r="A19" s="32" t="s">
        <v>126</v>
      </c>
      <c r="B19" s="38" t="s">
        <v>125</v>
      </c>
      <c r="C19" s="33">
        <v>4474.1</v>
      </c>
    </row>
    <row r="20" spans="1:3" ht="74.25" customHeight="1">
      <c r="A20" s="39" t="s">
        <v>154</v>
      </c>
      <c r="B20" s="34" t="s">
        <v>3</v>
      </c>
      <c r="C20" s="33">
        <f>C21</f>
        <v>23</v>
      </c>
    </row>
    <row r="21" spans="1:3" ht="90" customHeight="1">
      <c r="A21" s="39" t="s">
        <v>127</v>
      </c>
      <c r="B21" s="34" t="s">
        <v>128</v>
      </c>
      <c r="C21" s="33">
        <v>23</v>
      </c>
    </row>
    <row r="22" spans="1:3" ht="66" customHeight="1">
      <c r="A22" s="39" t="s">
        <v>155</v>
      </c>
      <c r="B22" s="34" t="s">
        <v>4</v>
      </c>
      <c r="C22" s="33">
        <f>C23</f>
        <v>5266.6</v>
      </c>
    </row>
    <row r="23" spans="1:3" ht="93.75" customHeight="1">
      <c r="A23" s="39" t="s">
        <v>130</v>
      </c>
      <c r="B23" s="34" t="s">
        <v>129</v>
      </c>
      <c r="C23" s="33">
        <v>5266.6</v>
      </c>
    </row>
    <row r="24" spans="1:3" ht="15" customHeight="1">
      <c r="A24" s="42" t="s">
        <v>156</v>
      </c>
      <c r="B24" s="43" t="s">
        <v>35</v>
      </c>
      <c r="C24" s="53">
        <f>C25+C30+C32</f>
        <v>17881</v>
      </c>
    </row>
    <row r="25" spans="1:3" ht="15" customHeight="1">
      <c r="A25" s="39" t="s">
        <v>91</v>
      </c>
      <c r="B25" s="34" t="s">
        <v>92</v>
      </c>
      <c r="C25" s="33">
        <f>C26+C28</f>
        <v>6058</v>
      </c>
    </row>
    <row r="26" spans="1:3" ht="32.25" customHeight="1">
      <c r="A26" s="39" t="s">
        <v>93</v>
      </c>
      <c r="B26" s="34" t="s">
        <v>94</v>
      </c>
      <c r="C26" s="33">
        <f>C27</f>
        <v>4886</v>
      </c>
    </row>
    <row r="27" spans="1:3" ht="28.5" customHeight="1">
      <c r="A27" s="39" t="s">
        <v>95</v>
      </c>
      <c r="B27" s="34" t="s">
        <v>94</v>
      </c>
      <c r="C27" s="33">
        <v>4886</v>
      </c>
    </row>
    <row r="28" spans="1:3" ht="28.5" customHeight="1">
      <c r="A28" s="39" t="s">
        <v>157</v>
      </c>
      <c r="B28" s="34" t="s">
        <v>104</v>
      </c>
      <c r="C28" s="33">
        <f>C29</f>
        <v>1172</v>
      </c>
    </row>
    <row r="29" spans="1:3" ht="45.75" customHeight="1">
      <c r="A29" s="39" t="s">
        <v>158</v>
      </c>
      <c r="B29" s="34" t="s">
        <v>105</v>
      </c>
      <c r="C29" s="33">
        <v>1172</v>
      </c>
    </row>
    <row r="30" spans="1:3" ht="15" customHeight="1">
      <c r="A30" s="40" t="s">
        <v>66</v>
      </c>
      <c r="B30" s="34" t="s">
        <v>50</v>
      </c>
      <c r="C30" s="33">
        <f>C31</f>
        <v>11567</v>
      </c>
    </row>
    <row r="31" spans="1:3" ht="15" customHeight="1">
      <c r="A31" s="40" t="s">
        <v>65</v>
      </c>
      <c r="B31" s="34" t="s">
        <v>50</v>
      </c>
      <c r="C31" s="33">
        <v>11567</v>
      </c>
    </row>
    <row r="32" spans="1:3" ht="15" customHeight="1">
      <c r="A32" s="40" t="s">
        <v>88</v>
      </c>
      <c r="B32" s="34" t="s">
        <v>89</v>
      </c>
      <c r="C32" s="33">
        <f>C33</f>
        <v>256</v>
      </c>
    </row>
    <row r="33" spans="1:3" ht="15" customHeight="1">
      <c r="A33" s="40" t="s">
        <v>90</v>
      </c>
      <c r="B33" s="34" t="s">
        <v>89</v>
      </c>
      <c r="C33" s="33">
        <v>256</v>
      </c>
    </row>
    <row r="34" spans="1:3" ht="17.25" customHeight="1">
      <c r="A34" s="10" t="s">
        <v>36</v>
      </c>
      <c r="B34" s="11" t="s">
        <v>37</v>
      </c>
      <c r="C34" s="53">
        <f>C35+C37</f>
        <v>3773</v>
      </c>
    </row>
    <row r="35" spans="1:3" ht="17.25" customHeight="1">
      <c r="A35" s="13" t="s">
        <v>74</v>
      </c>
      <c r="B35" s="21" t="s">
        <v>73</v>
      </c>
      <c r="C35" s="33">
        <f>C36</f>
        <v>903</v>
      </c>
    </row>
    <row r="36" spans="1:3" ht="30.75" customHeight="1">
      <c r="A36" s="40" t="s">
        <v>6</v>
      </c>
      <c r="B36" s="34" t="s">
        <v>5</v>
      </c>
      <c r="C36" s="33">
        <v>903</v>
      </c>
    </row>
    <row r="37" spans="1:3" ht="14.25" customHeight="1">
      <c r="A37" s="13" t="s">
        <v>29</v>
      </c>
      <c r="B37" s="14" t="s">
        <v>51</v>
      </c>
      <c r="C37" s="33">
        <f>C38+C40</f>
        <v>2870</v>
      </c>
    </row>
    <row r="38" spans="1:3" ht="14.25" customHeight="1">
      <c r="A38" s="18" t="s">
        <v>8</v>
      </c>
      <c r="B38" s="22" t="s">
        <v>7</v>
      </c>
      <c r="C38" s="33">
        <f>C39</f>
        <v>2636</v>
      </c>
    </row>
    <row r="39" spans="1:3" ht="30" customHeight="1">
      <c r="A39" s="40" t="s">
        <v>10</v>
      </c>
      <c r="B39" s="34" t="s">
        <v>9</v>
      </c>
      <c r="C39" s="33">
        <v>2636</v>
      </c>
    </row>
    <row r="40" spans="1:3" ht="16.5" customHeight="1">
      <c r="A40" s="18" t="s">
        <v>12</v>
      </c>
      <c r="B40" s="23" t="s">
        <v>11</v>
      </c>
      <c r="C40" s="33">
        <f>C41</f>
        <v>234</v>
      </c>
    </row>
    <row r="41" spans="1:3" ht="28.5" customHeight="1">
      <c r="A41" s="40" t="s">
        <v>14</v>
      </c>
      <c r="B41" s="34" t="s">
        <v>13</v>
      </c>
      <c r="C41" s="33">
        <v>234</v>
      </c>
    </row>
    <row r="42" spans="1:3" ht="16.5" customHeight="1">
      <c r="A42" s="10" t="s">
        <v>38</v>
      </c>
      <c r="B42" s="11" t="s">
        <v>28</v>
      </c>
      <c r="C42" s="53">
        <f>C43</f>
        <v>1699</v>
      </c>
    </row>
    <row r="43" spans="1:3" ht="31.5" customHeight="1">
      <c r="A43" s="13" t="s">
        <v>56</v>
      </c>
      <c r="B43" s="14" t="s">
        <v>57</v>
      </c>
      <c r="C43" s="33">
        <f>C44</f>
        <v>1699</v>
      </c>
    </row>
    <row r="44" spans="1:3" ht="38.25" customHeight="1">
      <c r="A44" s="40" t="s">
        <v>53</v>
      </c>
      <c r="B44" s="34" t="s">
        <v>25</v>
      </c>
      <c r="C44" s="33">
        <v>1699</v>
      </c>
    </row>
    <row r="45" spans="1:4" ht="31.5" customHeight="1">
      <c r="A45" s="10" t="s">
        <v>39</v>
      </c>
      <c r="B45" s="11" t="s">
        <v>40</v>
      </c>
      <c r="C45" s="53">
        <f>C46+C51</f>
        <v>23425</v>
      </c>
      <c r="D45" s="5"/>
    </row>
    <row r="46" spans="1:4" ht="60" customHeight="1">
      <c r="A46" s="40" t="s">
        <v>159</v>
      </c>
      <c r="B46" s="36" t="s">
        <v>106</v>
      </c>
      <c r="C46" s="33">
        <f>C47+C49</f>
        <v>23000</v>
      </c>
      <c r="D46" s="5"/>
    </row>
    <row r="47" spans="1:3" ht="44.25" customHeight="1">
      <c r="A47" s="40" t="s">
        <v>160</v>
      </c>
      <c r="B47" s="36" t="s">
        <v>62</v>
      </c>
      <c r="C47" s="33">
        <f>C48</f>
        <v>12000</v>
      </c>
    </row>
    <row r="48" spans="1:3" ht="60" customHeight="1">
      <c r="A48" s="40" t="s">
        <v>16</v>
      </c>
      <c r="B48" s="36" t="s">
        <v>15</v>
      </c>
      <c r="C48" s="33">
        <v>12000</v>
      </c>
    </row>
    <row r="49" spans="1:3" ht="29.25" customHeight="1">
      <c r="A49" s="40" t="s">
        <v>81</v>
      </c>
      <c r="B49" s="36" t="s">
        <v>82</v>
      </c>
      <c r="C49" s="33">
        <f>C50</f>
        <v>11000</v>
      </c>
    </row>
    <row r="50" spans="1:3" ht="29.25" customHeight="1">
      <c r="A50" s="40" t="s">
        <v>18</v>
      </c>
      <c r="B50" s="36" t="s">
        <v>17</v>
      </c>
      <c r="C50" s="33">
        <v>11000</v>
      </c>
    </row>
    <row r="51" spans="1:3" ht="54.75">
      <c r="A51" s="40" t="s">
        <v>166</v>
      </c>
      <c r="B51" s="36" t="s">
        <v>167</v>
      </c>
      <c r="C51" s="33">
        <f>C52</f>
        <v>425</v>
      </c>
    </row>
    <row r="52" spans="1:3" ht="54.75">
      <c r="A52" s="40" t="s">
        <v>168</v>
      </c>
      <c r="B52" s="36" t="s">
        <v>169</v>
      </c>
      <c r="C52" s="33">
        <f>C53</f>
        <v>425</v>
      </c>
    </row>
    <row r="53" spans="1:3" ht="54.75">
      <c r="A53" s="40" t="s">
        <v>170</v>
      </c>
      <c r="B53" s="36" t="s">
        <v>171</v>
      </c>
      <c r="C53" s="33">
        <v>425</v>
      </c>
    </row>
    <row r="54" spans="1:3" ht="18.75" customHeight="1">
      <c r="A54" s="10" t="s">
        <v>41</v>
      </c>
      <c r="B54" s="11" t="s">
        <v>42</v>
      </c>
      <c r="C54" s="53">
        <f>C55</f>
        <v>911.7</v>
      </c>
    </row>
    <row r="55" spans="1:3" ht="18.75" customHeight="1">
      <c r="A55" s="13" t="s">
        <v>47</v>
      </c>
      <c r="B55" s="14" t="s">
        <v>48</v>
      </c>
      <c r="C55" s="33">
        <f>C56+C57+C58</f>
        <v>911.7</v>
      </c>
    </row>
    <row r="56" spans="1:3" ht="27">
      <c r="A56" s="40" t="s">
        <v>69</v>
      </c>
      <c r="B56" s="34" t="s">
        <v>133</v>
      </c>
      <c r="C56" s="33">
        <v>224.6</v>
      </c>
    </row>
    <row r="57" spans="1:3" ht="13.5">
      <c r="A57" s="40" t="s">
        <v>70</v>
      </c>
      <c r="B57" s="34" t="s">
        <v>19</v>
      </c>
      <c r="C57" s="33">
        <v>6.9</v>
      </c>
    </row>
    <row r="58" spans="1:3" ht="13.5">
      <c r="A58" s="13" t="s">
        <v>102</v>
      </c>
      <c r="B58" s="29" t="s">
        <v>68</v>
      </c>
      <c r="C58" s="33">
        <f>C59+C60</f>
        <v>680.2</v>
      </c>
    </row>
    <row r="59" spans="1:3" ht="13.5">
      <c r="A59" s="40" t="s">
        <v>98</v>
      </c>
      <c r="B59" s="34" t="s">
        <v>100</v>
      </c>
      <c r="C59" s="33">
        <v>405.6</v>
      </c>
    </row>
    <row r="60" spans="1:3" ht="13.5">
      <c r="A60" s="40" t="s">
        <v>99</v>
      </c>
      <c r="B60" s="34" t="s">
        <v>101</v>
      </c>
      <c r="C60" s="33">
        <v>274.6</v>
      </c>
    </row>
    <row r="61" spans="1:3" ht="27">
      <c r="A61" s="24" t="s">
        <v>76</v>
      </c>
      <c r="B61" s="25" t="s">
        <v>75</v>
      </c>
      <c r="C61" s="53">
        <f>C62</f>
        <v>5</v>
      </c>
    </row>
    <row r="62" spans="1:3" ht="27">
      <c r="A62" s="40" t="s">
        <v>84</v>
      </c>
      <c r="B62" s="36" t="s">
        <v>85</v>
      </c>
      <c r="C62" s="33">
        <f>C63</f>
        <v>5</v>
      </c>
    </row>
    <row r="63" spans="1:3" ht="27">
      <c r="A63" s="40" t="s">
        <v>86</v>
      </c>
      <c r="B63" s="36" t="s">
        <v>87</v>
      </c>
      <c r="C63" s="33">
        <f>C64</f>
        <v>5</v>
      </c>
    </row>
    <row r="64" spans="1:3" ht="33" customHeight="1">
      <c r="A64" s="40" t="s">
        <v>20</v>
      </c>
      <c r="B64" s="36" t="s">
        <v>21</v>
      </c>
      <c r="C64" s="33">
        <v>5</v>
      </c>
    </row>
    <row r="65" spans="1:3" ht="33" customHeight="1">
      <c r="A65" s="10" t="s">
        <v>58</v>
      </c>
      <c r="B65" s="11" t="s">
        <v>59</v>
      </c>
      <c r="C65" s="53">
        <f>C66</f>
        <v>200</v>
      </c>
    </row>
    <row r="66" spans="1:3" ht="63" customHeight="1">
      <c r="A66" s="56" t="s">
        <v>221</v>
      </c>
      <c r="B66" s="57" t="s">
        <v>222</v>
      </c>
      <c r="C66" s="33">
        <v>200</v>
      </c>
    </row>
    <row r="67" spans="1:4" ht="13.5">
      <c r="A67" s="10" t="s">
        <v>43</v>
      </c>
      <c r="B67" s="11" t="s">
        <v>54</v>
      </c>
      <c r="C67" s="53">
        <f>C68+C158</f>
        <v>588404.9999999999</v>
      </c>
      <c r="D67" s="5"/>
    </row>
    <row r="68" spans="1:3" ht="27">
      <c r="A68" s="10" t="s">
        <v>55</v>
      </c>
      <c r="B68" s="11" t="s">
        <v>44</v>
      </c>
      <c r="C68" s="53">
        <f>C69+C78+C117+C148</f>
        <v>564404.9999999999</v>
      </c>
    </row>
    <row r="69" spans="1:3" ht="13.5">
      <c r="A69" s="40" t="s">
        <v>107</v>
      </c>
      <c r="B69" s="34" t="s">
        <v>96</v>
      </c>
      <c r="C69" s="53">
        <f>C70+C74+C76</f>
        <v>236210</v>
      </c>
    </row>
    <row r="70" spans="1:3" ht="13.5">
      <c r="A70" s="40" t="s">
        <v>108</v>
      </c>
      <c r="B70" s="34" t="s">
        <v>161</v>
      </c>
      <c r="C70" s="33">
        <f>C71</f>
        <v>210610</v>
      </c>
    </row>
    <row r="71" spans="1:3" ht="27">
      <c r="A71" s="40" t="s">
        <v>109</v>
      </c>
      <c r="B71" s="54" t="s">
        <v>212</v>
      </c>
      <c r="C71" s="33">
        <f>C73</f>
        <v>210610</v>
      </c>
    </row>
    <row r="72" spans="1:3" ht="13.5">
      <c r="A72" s="17"/>
      <c r="B72" s="37" t="s">
        <v>60</v>
      </c>
      <c r="C72" s="33"/>
    </row>
    <row r="73" spans="1:3" ht="69">
      <c r="A73" s="17"/>
      <c r="B73" s="37" t="s">
        <v>134</v>
      </c>
      <c r="C73" s="33">
        <v>210610</v>
      </c>
    </row>
    <row r="74" spans="1:3" ht="27">
      <c r="A74" s="17" t="s">
        <v>245</v>
      </c>
      <c r="B74" s="37" t="s">
        <v>246</v>
      </c>
      <c r="C74" s="33">
        <f>C75</f>
        <v>25600</v>
      </c>
    </row>
    <row r="75" spans="1:3" ht="27">
      <c r="A75" s="17" t="s">
        <v>247</v>
      </c>
      <c r="B75" s="37" t="s">
        <v>248</v>
      </c>
      <c r="C75" s="33">
        <f>600+25000</f>
        <v>25600</v>
      </c>
    </row>
    <row r="76" spans="1:3" ht="69" hidden="1">
      <c r="A76" s="65" t="s">
        <v>251</v>
      </c>
      <c r="B76" s="66" t="s">
        <v>252</v>
      </c>
      <c r="C76" s="33">
        <f>C77</f>
        <v>0</v>
      </c>
    </row>
    <row r="77" spans="1:3" ht="69" hidden="1">
      <c r="A77" s="65" t="s">
        <v>250</v>
      </c>
      <c r="B77" s="66" t="s">
        <v>252</v>
      </c>
      <c r="C77" s="33"/>
    </row>
    <row r="78" spans="1:3" ht="27">
      <c r="A78" s="64" t="s">
        <v>110</v>
      </c>
      <c r="B78" s="41" t="s">
        <v>111</v>
      </c>
      <c r="C78" s="53">
        <f>C79+C83+C87+C91+C95+C99</f>
        <v>68694.1</v>
      </c>
    </row>
    <row r="79" spans="1:3" ht="41.25">
      <c r="A79" s="39" t="s">
        <v>213</v>
      </c>
      <c r="B79" s="34" t="s">
        <v>214</v>
      </c>
      <c r="C79" s="33">
        <f>C80</f>
        <v>300</v>
      </c>
    </row>
    <row r="80" spans="1:3" ht="41.25">
      <c r="A80" s="40" t="s">
        <v>215</v>
      </c>
      <c r="B80" s="34" t="s">
        <v>216</v>
      </c>
      <c r="C80" s="33">
        <f>C82</f>
        <v>300</v>
      </c>
    </row>
    <row r="81" spans="1:3" ht="13.5">
      <c r="A81" s="40"/>
      <c r="B81" s="34" t="s">
        <v>60</v>
      </c>
      <c r="C81" s="33"/>
    </row>
    <row r="82" spans="1:3" ht="82.5">
      <c r="A82" s="40"/>
      <c r="B82" s="34" t="s">
        <v>256</v>
      </c>
      <c r="C82" s="33">
        <v>300</v>
      </c>
    </row>
    <row r="83" spans="1:3" ht="41.25">
      <c r="A83" s="40" t="s">
        <v>187</v>
      </c>
      <c r="B83" s="34" t="s">
        <v>188</v>
      </c>
      <c r="C83" s="33">
        <f>C84</f>
        <v>3000</v>
      </c>
    </row>
    <row r="84" spans="1:3" ht="41.25">
      <c r="A84" s="40" t="s">
        <v>189</v>
      </c>
      <c r="B84" s="34" t="s">
        <v>190</v>
      </c>
      <c r="C84" s="33">
        <f>C86</f>
        <v>3000</v>
      </c>
    </row>
    <row r="85" spans="1:3" ht="13.5">
      <c r="A85" s="40"/>
      <c r="B85" s="14" t="s">
        <v>46</v>
      </c>
      <c r="C85" s="53"/>
    </row>
    <row r="86" spans="1:3" ht="41.25">
      <c r="A86" s="18"/>
      <c r="B86" s="51" t="s">
        <v>191</v>
      </c>
      <c r="C86" s="33">
        <v>3000</v>
      </c>
    </row>
    <row r="87" spans="1:3" ht="54.75">
      <c r="A87" s="18" t="s">
        <v>193</v>
      </c>
      <c r="B87" s="51" t="s">
        <v>220</v>
      </c>
      <c r="C87" s="33">
        <f>C88</f>
        <v>1117.1</v>
      </c>
    </row>
    <row r="88" spans="1:3" ht="69">
      <c r="A88" s="18" t="s">
        <v>195</v>
      </c>
      <c r="B88" s="52" t="s">
        <v>219</v>
      </c>
      <c r="C88" s="33">
        <f>C90</f>
        <v>1117.1</v>
      </c>
    </row>
    <row r="89" spans="1:3" ht="13.5">
      <c r="A89" s="18"/>
      <c r="B89" s="14" t="s">
        <v>46</v>
      </c>
      <c r="C89" s="33"/>
    </row>
    <row r="90" spans="1:3" ht="50.25" customHeight="1">
      <c r="A90" s="35"/>
      <c r="B90" s="16" t="s">
        <v>192</v>
      </c>
      <c r="C90" s="33">
        <v>1117.1</v>
      </c>
    </row>
    <row r="91" spans="1:3" ht="33.75" customHeight="1">
      <c r="A91" s="30" t="s">
        <v>200</v>
      </c>
      <c r="B91" s="31" t="s">
        <v>201</v>
      </c>
      <c r="C91" s="33">
        <f>C92</f>
        <v>877.9</v>
      </c>
    </row>
    <row r="92" spans="1:3" ht="31.5" customHeight="1">
      <c r="A92" s="30" t="s">
        <v>202</v>
      </c>
      <c r="B92" s="31" t="s">
        <v>203</v>
      </c>
      <c r="C92" s="33">
        <f>C94</f>
        <v>877.9</v>
      </c>
    </row>
    <row r="93" spans="1:3" ht="21.75" customHeight="1">
      <c r="A93" s="30"/>
      <c r="B93" s="14" t="s">
        <v>46</v>
      </c>
      <c r="C93" s="33"/>
    </row>
    <row r="94" spans="1:3" ht="50.25" customHeight="1">
      <c r="A94" s="35"/>
      <c r="B94" s="16" t="s">
        <v>204</v>
      </c>
      <c r="C94" s="33">
        <v>877.9</v>
      </c>
    </row>
    <row r="95" spans="1:3" ht="30.75" customHeight="1">
      <c r="A95" s="18" t="s">
        <v>231</v>
      </c>
      <c r="B95" s="16" t="s">
        <v>232</v>
      </c>
      <c r="C95" s="33">
        <f>C96</f>
        <v>2535</v>
      </c>
    </row>
    <row r="96" spans="1:3" ht="27.75" customHeight="1">
      <c r="A96" s="18" t="s">
        <v>233</v>
      </c>
      <c r="B96" s="16" t="s">
        <v>234</v>
      </c>
      <c r="C96" s="33">
        <f>C98</f>
        <v>2535</v>
      </c>
    </row>
    <row r="97" spans="1:3" ht="20.25" customHeight="1">
      <c r="A97" s="18"/>
      <c r="B97" s="16" t="s">
        <v>60</v>
      </c>
      <c r="C97" s="33"/>
    </row>
    <row r="98" spans="1:3" ht="80.25" customHeight="1">
      <c r="A98" s="18"/>
      <c r="B98" s="22" t="s">
        <v>254</v>
      </c>
      <c r="C98" s="33">
        <v>2535</v>
      </c>
    </row>
    <row r="99" spans="1:3" ht="13.5">
      <c r="A99" s="18" t="s">
        <v>112</v>
      </c>
      <c r="B99" s="14" t="s">
        <v>45</v>
      </c>
      <c r="C99" s="33">
        <f>C100</f>
        <v>60864.1</v>
      </c>
    </row>
    <row r="100" spans="1:3" ht="13.5">
      <c r="A100" s="18" t="s">
        <v>113</v>
      </c>
      <c r="B100" s="20" t="s">
        <v>22</v>
      </c>
      <c r="C100" s="70">
        <f>SUM(C102:C116)</f>
        <v>60864.1</v>
      </c>
    </row>
    <row r="101" spans="1:3" ht="13.5">
      <c r="A101" s="17"/>
      <c r="B101" s="14" t="s">
        <v>46</v>
      </c>
      <c r="C101" s="33"/>
    </row>
    <row r="102" spans="1:3" ht="69">
      <c r="A102" s="17"/>
      <c r="B102" s="14" t="s">
        <v>136</v>
      </c>
      <c r="C102" s="33">
        <f>3906.4+1115.1</f>
        <v>5021.5</v>
      </c>
    </row>
    <row r="103" spans="1:3" ht="54.75">
      <c r="A103" s="17"/>
      <c r="B103" s="14" t="s">
        <v>135</v>
      </c>
      <c r="C103" s="33">
        <v>39.4</v>
      </c>
    </row>
    <row r="104" spans="1:3" ht="54.75">
      <c r="A104" s="17"/>
      <c r="B104" s="27" t="s">
        <v>137</v>
      </c>
      <c r="C104" s="77">
        <f>1560-86.1</f>
        <v>1473.9</v>
      </c>
    </row>
    <row r="105" spans="1:3" ht="69">
      <c r="A105" s="17"/>
      <c r="B105" s="27" t="s">
        <v>138</v>
      </c>
      <c r="C105" s="71">
        <v>808.8</v>
      </c>
    </row>
    <row r="106" spans="1:3" ht="123.75">
      <c r="A106" s="17"/>
      <c r="B106" s="27" t="s">
        <v>176</v>
      </c>
      <c r="C106" s="71">
        <v>122.5</v>
      </c>
    </row>
    <row r="107" spans="1:3" ht="69">
      <c r="A107" s="17"/>
      <c r="B107" s="27" t="s">
        <v>175</v>
      </c>
      <c r="C107" s="71">
        <v>14</v>
      </c>
    </row>
    <row r="108" spans="1:3" ht="69">
      <c r="A108" s="17"/>
      <c r="B108" s="27" t="s">
        <v>255</v>
      </c>
      <c r="C108" s="77">
        <f>436-133.3</f>
        <v>302.7</v>
      </c>
    </row>
    <row r="109" spans="1:3" ht="82.5">
      <c r="A109" s="17"/>
      <c r="B109" s="27" t="s">
        <v>210</v>
      </c>
      <c r="C109" s="71">
        <v>39.7</v>
      </c>
    </row>
    <row r="110" spans="1:3" ht="52.5" customHeight="1">
      <c r="A110" s="17"/>
      <c r="B110" s="27" t="s">
        <v>177</v>
      </c>
      <c r="C110" s="71">
        <v>1282.5</v>
      </c>
    </row>
    <row r="111" spans="1:3" ht="59.25" customHeight="1">
      <c r="A111" s="17"/>
      <c r="B111" s="27" t="s">
        <v>223</v>
      </c>
      <c r="C111" s="71">
        <v>86.1</v>
      </c>
    </row>
    <row r="112" spans="1:3" ht="77.25" customHeight="1">
      <c r="A112" s="17"/>
      <c r="B112" s="27" t="s">
        <v>258</v>
      </c>
      <c r="C112" s="71">
        <v>1635.2</v>
      </c>
    </row>
    <row r="113" spans="1:3" ht="92.25" customHeight="1">
      <c r="A113" s="17"/>
      <c r="B113" s="27" t="s">
        <v>257</v>
      </c>
      <c r="C113" s="71">
        <v>31153.7</v>
      </c>
    </row>
    <row r="114" spans="1:3" ht="99.75" customHeight="1">
      <c r="A114" s="17"/>
      <c r="B114" s="27" t="s">
        <v>260</v>
      </c>
      <c r="C114" s="71">
        <v>8284.1</v>
      </c>
    </row>
    <row r="115" spans="1:3" ht="82.5">
      <c r="A115" s="17"/>
      <c r="B115" s="27" t="s">
        <v>259</v>
      </c>
      <c r="C115" s="71">
        <v>500</v>
      </c>
    </row>
    <row r="116" spans="1:3" ht="96">
      <c r="A116" s="17"/>
      <c r="B116" s="27" t="s">
        <v>253</v>
      </c>
      <c r="C116" s="71">
        <v>10100</v>
      </c>
    </row>
    <row r="117" spans="1:3" ht="13.5">
      <c r="A117" s="26" t="s">
        <v>114</v>
      </c>
      <c r="B117" s="11" t="s">
        <v>97</v>
      </c>
      <c r="C117" s="53">
        <f>C118+C137+C140+C143+C145</f>
        <v>256748.49999999994</v>
      </c>
    </row>
    <row r="118" spans="1:3" ht="27">
      <c r="A118" s="40" t="s">
        <v>115</v>
      </c>
      <c r="B118" s="36" t="s">
        <v>61</v>
      </c>
      <c r="C118" s="33">
        <f>C119</f>
        <v>254812.19999999995</v>
      </c>
    </row>
    <row r="119" spans="1:3" ht="27">
      <c r="A119" s="40" t="s">
        <v>116</v>
      </c>
      <c r="B119" s="36" t="s">
        <v>23</v>
      </c>
      <c r="C119" s="70">
        <f>C121+C122+C123+C124+C125+C126+C129+C130+C131+C132+C133</f>
        <v>254812.19999999995</v>
      </c>
    </row>
    <row r="120" spans="1:3" ht="13.5">
      <c r="A120" s="13"/>
      <c r="B120" s="14" t="s">
        <v>60</v>
      </c>
      <c r="C120" s="33"/>
    </row>
    <row r="121" spans="1:3" ht="82.5">
      <c r="A121" s="13"/>
      <c r="B121" s="22" t="s">
        <v>142</v>
      </c>
      <c r="C121" s="33">
        <v>2410.5</v>
      </c>
    </row>
    <row r="122" spans="1:3" ht="82.5">
      <c r="A122" s="13"/>
      <c r="B122" s="14" t="s">
        <v>144</v>
      </c>
      <c r="C122" s="33">
        <v>411.7</v>
      </c>
    </row>
    <row r="123" spans="1:3" ht="82.5">
      <c r="A123" s="13"/>
      <c r="B123" s="14" t="s">
        <v>179</v>
      </c>
      <c r="C123" s="33">
        <v>5275.6</v>
      </c>
    </row>
    <row r="124" spans="1:3" ht="82.5">
      <c r="A124" s="13"/>
      <c r="B124" s="28" t="s">
        <v>143</v>
      </c>
      <c r="C124" s="33">
        <v>2710.2</v>
      </c>
    </row>
    <row r="125" spans="1:3" ht="82.5">
      <c r="A125" s="13"/>
      <c r="B125" s="22" t="s">
        <v>178</v>
      </c>
      <c r="C125" s="33">
        <v>150488.1</v>
      </c>
    </row>
    <row r="126" spans="1:3" ht="41.25">
      <c r="A126" s="13"/>
      <c r="B126" s="14" t="s">
        <v>145</v>
      </c>
      <c r="C126" s="33">
        <f>C127+C128</f>
        <v>3730.2999999999997</v>
      </c>
    </row>
    <row r="127" spans="1:3" ht="69">
      <c r="A127" s="13"/>
      <c r="B127" s="14" t="s">
        <v>180</v>
      </c>
      <c r="C127" s="33">
        <v>2669.2</v>
      </c>
    </row>
    <row r="128" spans="1:3" ht="110.25">
      <c r="A128" s="13"/>
      <c r="B128" s="14" t="s">
        <v>146</v>
      </c>
      <c r="C128" s="33">
        <v>1061.1</v>
      </c>
    </row>
    <row r="129" spans="1:3" ht="41.25">
      <c r="A129" s="13"/>
      <c r="B129" s="14" t="s">
        <v>181</v>
      </c>
      <c r="C129" s="33">
        <v>1027.3</v>
      </c>
    </row>
    <row r="130" spans="1:3" ht="69">
      <c r="A130" s="13"/>
      <c r="B130" s="14" t="s">
        <v>147</v>
      </c>
      <c r="C130" s="33">
        <v>74163.9</v>
      </c>
    </row>
    <row r="131" spans="1:3" ht="82.5">
      <c r="A131" s="13"/>
      <c r="B131" s="14" t="s">
        <v>141</v>
      </c>
      <c r="C131" s="33">
        <v>1198.4</v>
      </c>
    </row>
    <row r="132" spans="1:3" ht="54.75">
      <c r="A132" s="13"/>
      <c r="B132" s="14" t="s">
        <v>148</v>
      </c>
      <c r="C132" s="33">
        <f>2393.2-803.4</f>
        <v>1589.7999999999997</v>
      </c>
    </row>
    <row r="133" spans="1:3" ht="54.75">
      <c r="A133" s="13"/>
      <c r="B133" s="37" t="s">
        <v>236</v>
      </c>
      <c r="C133" s="33">
        <f>C134+C135+C136</f>
        <v>11806.4</v>
      </c>
    </row>
    <row r="134" spans="1:3" ht="41.25">
      <c r="A134" s="13"/>
      <c r="B134" s="37" t="s">
        <v>149</v>
      </c>
      <c r="C134" s="33">
        <v>10477.7</v>
      </c>
    </row>
    <row r="135" spans="1:3" ht="41.25">
      <c r="A135" s="13"/>
      <c r="B135" s="37" t="s">
        <v>182</v>
      </c>
      <c r="C135" s="33">
        <v>1240.8</v>
      </c>
    </row>
    <row r="136" spans="1:3" ht="54.75">
      <c r="A136" s="13"/>
      <c r="B136" s="37" t="s">
        <v>150</v>
      </c>
      <c r="C136" s="33">
        <v>87.9</v>
      </c>
    </row>
    <row r="137" spans="1:3" ht="27">
      <c r="A137" s="30" t="s">
        <v>117</v>
      </c>
      <c r="B137" s="34" t="s">
        <v>79</v>
      </c>
      <c r="C137" s="33">
        <f>C138</f>
        <v>505.6</v>
      </c>
    </row>
    <row r="138" spans="1:3" ht="13.5">
      <c r="A138" s="18" t="s">
        <v>118</v>
      </c>
      <c r="B138" s="45" t="s">
        <v>162</v>
      </c>
      <c r="C138" s="33">
        <f>C139</f>
        <v>505.6</v>
      </c>
    </row>
    <row r="139" spans="1:3" ht="41.25">
      <c r="A139" s="19"/>
      <c r="B139" s="16" t="s">
        <v>197</v>
      </c>
      <c r="C139" s="33">
        <v>505.6</v>
      </c>
    </row>
    <row r="140" spans="1:3" ht="41.25">
      <c r="A140" s="19" t="s">
        <v>205</v>
      </c>
      <c r="B140" s="16" t="s">
        <v>206</v>
      </c>
      <c r="C140" s="33">
        <f>C141</f>
        <v>14.4</v>
      </c>
    </row>
    <row r="141" spans="1:3" ht="41.25">
      <c r="A141" s="19" t="s">
        <v>207</v>
      </c>
      <c r="B141" s="16" t="s">
        <v>208</v>
      </c>
      <c r="C141" s="33">
        <f>C142</f>
        <v>14.4</v>
      </c>
    </row>
    <row r="142" spans="1:3" ht="41.25">
      <c r="A142" s="19"/>
      <c r="B142" s="16" t="s">
        <v>209</v>
      </c>
      <c r="C142" s="33">
        <v>14.4</v>
      </c>
    </row>
    <row r="143" spans="1:3" ht="13.5">
      <c r="A143" s="17" t="s">
        <v>185</v>
      </c>
      <c r="B143" s="22" t="s">
        <v>186</v>
      </c>
      <c r="C143" s="33">
        <f>C144</f>
        <v>134.5</v>
      </c>
    </row>
    <row r="144" spans="1:3" ht="27">
      <c r="A144" s="19" t="s">
        <v>183</v>
      </c>
      <c r="B144" s="16" t="s">
        <v>184</v>
      </c>
      <c r="C144" s="33">
        <v>134.5</v>
      </c>
    </row>
    <row r="145" spans="1:3" ht="28.5" customHeight="1">
      <c r="A145" s="18" t="s">
        <v>119</v>
      </c>
      <c r="B145" s="16" t="s">
        <v>80</v>
      </c>
      <c r="C145" s="33">
        <f>C146</f>
        <v>1281.8</v>
      </c>
    </row>
    <row r="146" spans="1:3" ht="27">
      <c r="A146" s="18" t="s">
        <v>120</v>
      </c>
      <c r="B146" s="16" t="s">
        <v>1</v>
      </c>
      <c r="C146" s="33">
        <f>C147</f>
        <v>1281.8</v>
      </c>
    </row>
    <row r="147" spans="1:3" ht="27">
      <c r="A147" s="19"/>
      <c r="B147" s="16" t="s">
        <v>140</v>
      </c>
      <c r="C147" s="33">
        <v>1281.8</v>
      </c>
    </row>
    <row r="148" spans="1:3" ht="13.5">
      <c r="A148" s="26" t="s">
        <v>121</v>
      </c>
      <c r="B148" s="11" t="s">
        <v>26</v>
      </c>
      <c r="C148" s="53">
        <f>C149+C153</f>
        <v>2752.4</v>
      </c>
    </row>
    <row r="149" spans="1:3" ht="41.25">
      <c r="A149" s="63" t="s">
        <v>238</v>
      </c>
      <c r="B149" s="14" t="s">
        <v>239</v>
      </c>
      <c r="C149" s="33">
        <f>C150</f>
        <v>2627.1</v>
      </c>
    </row>
    <row r="150" spans="1:3" ht="41.25">
      <c r="A150" s="18" t="s">
        <v>240</v>
      </c>
      <c r="B150" s="14" t="s">
        <v>241</v>
      </c>
      <c r="C150" s="33">
        <f>C152</f>
        <v>2627.1</v>
      </c>
    </row>
    <row r="151" spans="1:3" ht="13.5">
      <c r="A151" s="18"/>
      <c r="B151" s="14" t="s">
        <v>60</v>
      </c>
      <c r="C151" s="33"/>
    </row>
    <row r="152" spans="1:3" ht="96">
      <c r="A152" s="18"/>
      <c r="B152" s="14" t="s">
        <v>261</v>
      </c>
      <c r="C152" s="33">
        <v>2627.1</v>
      </c>
    </row>
    <row r="153" spans="1:3" ht="13.5">
      <c r="A153" s="18" t="s">
        <v>122</v>
      </c>
      <c r="B153" s="14" t="s">
        <v>64</v>
      </c>
      <c r="C153" s="33">
        <f>C154</f>
        <v>125.3</v>
      </c>
    </row>
    <row r="154" spans="1:3" ht="13.5">
      <c r="A154" s="18" t="s">
        <v>123</v>
      </c>
      <c r="B154" s="22" t="s">
        <v>24</v>
      </c>
      <c r="C154" s="33">
        <f>C156</f>
        <v>125.3</v>
      </c>
    </row>
    <row r="155" spans="1:3" ht="13.5">
      <c r="A155" s="13"/>
      <c r="B155" s="14" t="s">
        <v>60</v>
      </c>
      <c r="C155" s="33"/>
    </row>
    <row r="156" spans="1:3" ht="54.75">
      <c r="A156" s="13"/>
      <c r="B156" s="14" t="s">
        <v>237</v>
      </c>
      <c r="C156" s="33">
        <f>C157</f>
        <v>125.3</v>
      </c>
    </row>
    <row r="157" spans="1:3" ht="41.25">
      <c r="A157" s="13"/>
      <c r="B157" s="14" t="s">
        <v>182</v>
      </c>
      <c r="C157" s="33">
        <v>125.3</v>
      </c>
    </row>
    <row r="158" spans="1:3" ht="27">
      <c r="A158" s="42" t="s">
        <v>225</v>
      </c>
      <c r="B158" s="43" t="s">
        <v>226</v>
      </c>
      <c r="C158" s="72">
        <f>C159</f>
        <v>24000</v>
      </c>
    </row>
    <row r="159" spans="1:3" ht="27">
      <c r="A159" s="39" t="s">
        <v>227</v>
      </c>
      <c r="B159" s="34" t="s">
        <v>228</v>
      </c>
      <c r="C159" s="73">
        <f>C160</f>
        <v>24000</v>
      </c>
    </row>
    <row r="160" spans="1:3" ht="27">
      <c r="A160" s="39" t="s">
        <v>229</v>
      </c>
      <c r="B160" s="34" t="s">
        <v>230</v>
      </c>
      <c r="C160" s="73">
        <f>C162</f>
        <v>24000</v>
      </c>
    </row>
    <row r="161" spans="1:3" ht="13.5">
      <c r="A161" s="58"/>
      <c r="B161" s="14" t="s">
        <v>60</v>
      </c>
      <c r="C161" s="73"/>
    </row>
    <row r="162" spans="1:3" ht="41.25">
      <c r="A162" s="58"/>
      <c r="B162" s="37" t="s">
        <v>224</v>
      </c>
      <c r="C162" s="73">
        <v>24000</v>
      </c>
    </row>
    <row r="163" spans="1:3" ht="13.5">
      <c r="A163" s="46"/>
      <c r="B163" s="47" t="s">
        <v>165</v>
      </c>
      <c r="C163" s="74">
        <f>C9+C67</f>
        <v>875146.3999999999</v>
      </c>
    </row>
    <row r="164" spans="1:3" ht="13.5">
      <c r="A164" s="2"/>
      <c r="B164" s="3"/>
      <c r="C164" s="75"/>
    </row>
    <row r="165" spans="1:3" ht="13.5">
      <c r="A165" s="2"/>
      <c r="B165" s="3"/>
      <c r="C165" s="75"/>
    </row>
    <row r="166" spans="1:3" ht="13.5">
      <c r="A166" s="2"/>
      <c r="B166" s="3"/>
      <c r="C166" s="75"/>
    </row>
    <row r="167" spans="1:3" ht="13.5">
      <c r="A167" s="2"/>
      <c r="B167" s="3"/>
      <c r="C167" s="75"/>
    </row>
    <row r="168" spans="1:3" ht="13.5">
      <c r="A168" s="2"/>
      <c r="B168" s="3"/>
      <c r="C168" s="75"/>
    </row>
    <row r="169" spans="1:3" ht="13.5">
      <c r="A169" s="2"/>
      <c r="B169" s="3"/>
      <c r="C169" s="75"/>
    </row>
    <row r="170" spans="1:3" ht="13.5">
      <c r="A170" s="2"/>
      <c r="B170" s="3"/>
      <c r="C170" s="75"/>
    </row>
  </sheetData>
  <sheetProtection/>
  <mergeCells count="5">
    <mergeCell ref="A1:C1"/>
    <mergeCell ref="A2:C2"/>
    <mergeCell ref="A3:C3"/>
    <mergeCell ref="A5:C5"/>
    <mergeCell ref="A4:C4"/>
  </mergeCells>
  <printOptions/>
  <pageMargins left="0.9448818897637796" right="0.7480314960629921" top="0.3937007874015748" bottom="0.3937007874015748" header="0" footer="0"/>
  <pageSetup fitToHeight="13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"/>
  <sheetViews>
    <sheetView view="pageBreakPreview" zoomScale="91" zoomScaleNormal="91" zoomScaleSheetLayoutView="91" zoomScalePageLayoutView="0" workbookViewId="0" topLeftCell="A1">
      <pane xSplit="1" ySplit="3" topLeftCell="B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0" sqref="D70"/>
    </sheetView>
  </sheetViews>
  <sheetFormatPr defaultColWidth="9.125" defaultRowHeight="12.75"/>
  <cols>
    <col min="1" max="1" width="76.50390625" style="1" customWidth="1"/>
    <col min="2" max="2" width="12.375" style="1" customWidth="1"/>
    <col min="3" max="3" width="13.00390625" style="1" customWidth="1"/>
    <col min="4" max="4" width="11.625" style="1" customWidth="1"/>
    <col min="5" max="5" width="9.50390625" style="1" bestFit="1" customWidth="1"/>
    <col min="6" max="16384" width="9.125" style="1" customWidth="1"/>
  </cols>
  <sheetData>
    <row r="1" spans="1:2" ht="13.5">
      <c r="A1" s="78"/>
      <c r="B1" s="78"/>
    </row>
    <row r="2" spans="1:4" ht="39.75" customHeight="1">
      <c r="A2" s="85" t="s">
        <v>243</v>
      </c>
      <c r="B2" s="85"/>
      <c r="C2" s="85"/>
      <c r="D2" s="85"/>
    </row>
    <row r="3" spans="1:4" ht="13.5">
      <c r="A3" s="79" t="s">
        <v>244</v>
      </c>
      <c r="B3" s="79"/>
      <c r="C3" s="79"/>
      <c r="D3" s="79"/>
    </row>
    <row r="4" spans="1:2" ht="13.5">
      <c r="A4" s="3"/>
      <c r="B4" s="4"/>
    </row>
    <row r="5" spans="1:4" ht="14.25" customHeight="1">
      <c r="A5" s="86" t="s">
        <v>31</v>
      </c>
      <c r="B5" s="81" t="s">
        <v>217</v>
      </c>
      <c r="C5" s="81" t="s">
        <v>218</v>
      </c>
      <c r="D5" s="83" t="s">
        <v>172</v>
      </c>
    </row>
    <row r="6" spans="1:4" ht="31.5" customHeight="1">
      <c r="A6" s="87"/>
      <c r="B6" s="82"/>
      <c r="C6" s="82"/>
      <c r="D6" s="84"/>
    </row>
    <row r="7" spans="1:5" ht="13.5">
      <c r="A7" s="9">
        <v>1</v>
      </c>
      <c r="B7" s="24">
        <v>2</v>
      </c>
      <c r="C7" s="49">
        <v>3</v>
      </c>
      <c r="D7" s="26">
        <v>4</v>
      </c>
      <c r="E7" s="5"/>
    </row>
    <row r="8" spans="1:6" ht="13.5">
      <c r="A8" s="48" t="s">
        <v>173</v>
      </c>
      <c r="B8" s="12">
        <f>B9+B68</f>
        <v>838731.8</v>
      </c>
      <c r="C8" s="12">
        <f>C9+C68</f>
        <v>875146.3999999999</v>
      </c>
      <c r="D8" s="12">
        <f>D9+D68</f>
        <v>36414.6</v>
      </c>
      <c r="E8" s="5"/>
      <c r="F8" s="5"/>
    </row>
    <row r="9" spans="1:5" ht="13.5">
      <c r="A9" s="11" t="s">
        <v>27</v>
      </c>
      <c r="B9" s="12">
        <f>B10+B16+B24+B35+B43+B46+B55+B62+B66</f>
        <v>286741.4</v>
      </c>
      <c r="C9" s="12">
        <f>C10+C16+C24+C35+C43+C46+C55+C62+C66</f>
        <v>286741.4</v>
      </c>
      <c r="D9" s="12">
        <f>D10+D16+D24+D35+D43+D46+D55+D62+D66</f>
        <v>0</v>
      </c>
      <c r="E9" s="5"/>
    </row>
    <row r="10" spans="1:5" ht="13.5">
      <c r="A10" s="11" t="s">
        <v>34</v>
      </c>
      <c r="B10" s="12">
        <f>B11</f>
        <v>229083</v>
      </c>
      <c r="C10" s="12">
        <f>C11</f>
        <v>229083</v>
      </c>
      <c r="D10" s="12">
        <f>D11</f>
        <v>0</v>
      </c>
      <c r="E10" s="5"/>
    </row>
    <row r="11" spans="1:5" ht="13.5">
      <c r="A11" s="36" t="s">
        <v>49</v>
      </c>
      <c r="B11" s="15">
        <f>B12+B13+B14+B15</f>
        <v>229083</v>
      </c>
      <c r="C11" s="15">
        <f>C12+C13+C14+C15</f>
        <v>229083</v>
      </c>
      <c r="D11" s="15">
        <f>D12+D13+D14+D15</f>
        <v>0</v>
      </c>
      <c r="E11" s="5"/>
    </row>
    <row r="12" spans="1:5" ht="54.75">
      <c r="A12" s="34" t="s">
        <v>131</v>
      </c>
      <c r="B12" s="15">
        <v>226394</v>
      </c>
      <c r="C12" s="15">
        <v>226394</v>
      </c>
      <c r="D12" s="50">
        <f>C12-B12</f>
        <v>0</v>
      </c>
      <c r="E12" s="5"/>
    </row>
    <row r="13" spans="1:8" ht="82.5">
      <c r="A13" s="34" t="s">
        <v>103</v>
      </c>
      <c r="B13" s="15">
        <v>293</v>
      </c>
      <c r="C13" s="15">
        <v>293</v>
      </c>
      <c r="D13" s="50">
        <f>C13-B13</f>
        <v>0</v>
      </c>
      <c r="E13" s="5"/>
      <c r="H13" s="5"/>
    </row>
    <row r="14" spans="1:5" ht="27">
      <c r="A14" s="34" t="s">
        <v>71</v>
      </c>
      <c r="B14" s="15">
        <v>131</v>
      </c>
      <c r="C14" s="15">
        <v>131</v>
      </c>
      <c r="D14" s="50">
        <f>C14-B14</f>
        <v>0</v>
      </c>
      <c r="E14" s="5"/>
    </row>
    <row r="15" spans="1:5" ht="54.75">
      <c r="A15" s="34" t="s">
        <v>132</v>
      </c>
      <c r="B15" s="15">
        <v>2265</v>
      </c>
      <c r="C15" s="15">
        <v>2265</v>
      </c>
      <c r="D15" s="50">
        <f>C15-B15</f>
        <v>0</v>
      </c>
      <c r="E15" s="5"/>
    </row>
    <row r="16" spans="1:5" ht="27">
      <c r="A16" s="43" t="s">
        <v>0</v>
      </c>
      <c r="B16" s="53">
        <f>B17</f>
        <v>9763.7</v>
      </c>
      <c r="C16" s="53">
        <f>C17</f>
        <v>9763.7</v>
      </c>
      <c r="D16" s="12">
        <f>D17</f>
        <v>0</v>
      </c>
      <c r="E16" s="5"/>
    </row>
    <row r="17" spans="1:5" ht="27">
      <c r="A17" s="34" t="s">
        <v>153</v>
      </c>
      <c r="B17" s="15">
        <f>B18+B20+B22</f>
        <v>9763.7</v>
      </c>
      <c r="C17" s="15">
        <f>C18+C20+C22</f>
        <v>9763.7</v>
      </c>
      <c r="D17" s="15">
        <f>D18+D20+D22</f>
        <v>0</v>
      </c>
      <c r="E17" s="5"/>
    </row>
    <row r="18" spans="1:5" ht="54.75">
      <c r="A18" s="38" t="s">
        <v>78</v>
      </c>
      <c r="B18" s="15">
        <f>B19</f>
        <v>4474.1</v>
      </c>
      <c r="C18" s="15">
        <f>C19</f>
        <v>4474.1</v>
      </c>
      <c r="D18" s="15">
        <f>D19</f>
        <v>0</v>
      </c>
      <c r="E18" s="5"/>
    </row>
    <row r="19" spans="1:5" ht="82.5">
      <c r="A19" s="38" t="s">
        <v>125</v>
      </c>
      <c r="B19" s="15">
        <v>4474.1</v>
      </c>
      <c r="C19" s="15">
        <v>4474.1</v>
      </c>
      <c r="D19" s="50">
        <f>C19-B19</f>
        <v>0</v>
      </c>
      <c r="E19" s="5"/>
    </row>
    <row r="20" spans="1:5" ht="54.75">
      <c r="A20" s="34" t="s">
        <v>3</v>
      </c>
      <c r="B20" s="15">
        <f>B21</f>
        <v>23</v>
      </c>
      <c r="C20" s="15">
        <f>C21</f>
        <v>23</v>
      </c>
      <c r="D20" s="15">
        <f>D21</f>
        <v>0</v>
      </c>
      <c r="E20" s="5"/>
    </row>
    <row r="21" spans="1:5" ht="82.5">
      <c r="A21" s="34" t="s">
        <v>128</v>
      </c>
      <c r="B21" s="15">
        <v>23</v>
      </c>
      <c r="C21" s="15">
        <v>23</v>
      </c>
      <c r="D21" s="50">
        <f>C21-B21</f>
        <v>0</v>
      </c>
      <c r="E21" s="5"/>
    </row>
    <row r="22" spans="1:5" ht="54.75">
      <c r="A22" s="34" t="s">
        <v>4</v>
      </c>
      <c r="B22" s="15">
        <f>B23</f>
        <v>5266.6</v>
      </c>
      <c r="C22" s="15">
        <f>C23</f>
        <v>5266.6</v>
      </c>
      <c r="D22" s="15">
        <f>D23</f>
        <v>0</v>
      </c>
      <c r="E22" s="5"/>
    </row>
    <row r="23" spans="1:5" ht="82.5">
      <c r="A23" s="34" t="s">
        <v>129</v>
      </c>
      <c r="B23" s="15">
        <v>5266.6</v>
      </c>
      <c r="C23" s="15">
        <v>5266.6</v>
      </c>
      <c r="D23" s="50">
        <f>C23-B23</f>
        <v>0</v>
      </c>
      <c r="E23" s="5"/>
    </row>
    <row r="24" spans="1:5" ht="13.5">
      <c r="A24" s="43" t="s">
        <v>35</v>
      </c>
      <c r="B24" s="12">
        <f>B25+B31+B33</f>
        <v>17881</v>
      </c>
      <c r="C24" s="12">
        <f>C25+C31+C33</f>
        <v>17881</v>
      </c>
      <c r="D24" s="12">
        <f>D25+D31+D33</f>
        <v>0</v>
      </c>
      <c r="E24" s="5"/>
    </row>
    <row r="25" spans="1:5" ht="13.5">
      <c r="A25" s="34" t="s">
        <v>92</v>
      </c>
      <c r="B25" s="15">
        <f>B26+B28</f>
        <v>6058</v>
      </c>
      <c r="C25" s="15">
        <f>C26+C28</f>
        <v>6058</v>
      </c>
      <c r="D25" s="15">
        <f>D26+D28+D30</f>
        <v>0</v>
      </c>
      <c r="E25" s="5"/>
    </row>
    <row r="26" spans="1:5" ht="27">
      <c r="A26" s="34" t="s">
        <v>94</v>
      </c>
      <c r="B26" s="15">
        <f>B27</f>
        <v>4886</v>
      </c>
      <c r="C26" s="15">
        <f>C27</f>
        <v>4886</v>
      </c>
      <c r="D26" s="15">
        <f>D27</f>
        <v>0</v>
      </c>
      <c r="E26" s="5"/>
    </row>
    <row r="27" spans="1:5" ht="27">
      <c r="A27" s="34" t="s">
        <v>94</v>
      </c>
      <c r="B27" s="15">
        <v>4886</v>
      </c>
      <c r="C27" s="15">
        <v>4886</v>
      </c>
      <c r="D27" s="50">
        <f>C27-B27</f>
        <v>0</v>
      </c>
      <c r="E27" s="5"/>
    </row>
    <row r="28" spans="1:5" ht="27">
      <c r="A28" s="34" t="s">
        <v>104</v>
      </c>
      <c r="B28" s="15">
        <f>B29</f>
        <v>1172</v>
      </c>
      <c r="C28" s="15">
        <f>C29</f>
        <v>1172</v>
      </c>
      <c r="D28" s="15">
        <f>D29</f>
        <v>0</v>
      </c>
      <c r="E28" s="5"/>
    </row>
    <row r="29" spans="1:5" ht="41.25">
      <c r="A29" s="34" t="s">
        <v>105</v>
      </c>
      <c r="B29" s="15">
        <v>1172</v>
      </c>
      <c r="C29" s="15">
        <v>1172</v>
      </c>
      <c r="D29" s="50">
        <f>C29-B29</f>
        <v>0</v>
      </c>
      <c r="E29" s="5"/>
    </row>
    <row r="30" spans="1:5" ht="27">
      <c r="A30" s="31" t="s">
        <v>174</v>
      </c>
      <c r="B30" s="15">
        <v>0</v>
      </c>
      <c r="C30" s="15">
        <v>0</v>
      </c>
      <c r="D30" s="50">
        <f>C30-B30</f>
        <v>0</v>
      </c>
      <c r="E30" s="5"/>
    </row>
    <row r="31" spans="1:5" ht="13.5">
      <c r="A31" s="34" t="s">
        <v>50</v>
      </c>
      <c r="B31" s="15">
        <f>B32</f>
        <v>11567</v>
      </c>
      <c r="C31" s="15">
        <f>C32</f>
        <v>11567</v>
      </c>
      <c r="D31" s="15">
        <f>D32</f>
        <v>0</v>
      </c>
      <c r="E31" s="5"/>
    </row>
    <row r="32" spans="1:5" ht="13.5">
      <c r="A32" s="34" t="s">
        <v>50</v>
      </c>
      <c r="B32" s="15">
        <v>11567</v>
      </c>
      <c r="C32" s="15">
        <v>11567</v>
      </c>
      <c r="D32" s="50">
        <f>C32-B32</f>
        <v>0</v>
      </c>
      <c r="E32" s="5"/>
    </row>
    <row r="33" spans="1:5" ht="13.5">
      <c r="A33" s="34" t="s">
        <v>89</v>
      </c>
      <c r="B33" s="15">
        <f>B34</f>
        <v>256</v>
      </c>
      <c r="C33" s="15">
        <f>C34</f>
        <v>256</v>
      </c>
      <c r="D33" s="15">
        <f>D34</f>
        <v>0</v>
      </c>
      <c r="E33" s="5"/>
    </row>
    <row r="34" spans="1:5" ht="13.5">
      <c r="A34" s="34" t="s">
        <v>89</v>
      </c>
      <c r="B34" s="15">
        <v>256</v>
      </c>
      <c r="C34" s="15">
        <v>256</v>
      </c>
      <c r="D34" s="50">
        <f>C34-B34</f>
        <v>0</v>
      </c>
      <c r="E34" s="5"/>
    </row>
    <row r="35" spans="1:5" ht="13.5">
      <c r="A35" s="11" t="s">
        <v>37</v>
      </c>
      <c r="B35" s="12">
        <f>B36+B38</f>
        <v>3773</v>
      </c>
      <c r="C35" s="12">
        <f>C36+C38</f>
        <v>3773</v>
      </c>
      <c r="D35" s="12">
        <f>D36+D38</f>
        <v>0</v>
      </c>
      <c r="E35" s="5"/>
    </row>
    <row r="36" spans="1:5" ht="13.5">
      <c r="A36" s="21" t="s">
        <v>73</v>
      </c>
      <c r="B36" s="15">
        <f>B37</f>
        <v>903</v>
      </c>
      <c r="C36" s="15">
        <f>C37</f>
        <v>903</v>
      </c>
      <c r="D36" s="15">
        <f>D37</f>
        <v>0</v>
      </c>
      <c r="E36" s="5"/>
    </row>
    <row r="37" spans="1:5" ht="27">
      <c r="A37" s="34" t="s">
        <v>5</v>
      </c>
      <c r="B37" s="15">
        <v>903</v>
      </c>
      <c r="C37" s="15">
        <v>903</v>
      </c>
      <c r="D37" s="50">
        <f>C37-B37</f>
        <v>0</v>
      </c>
      <c r="E37" s="5"/>
    </row>
    <row r="38" spans="1:5" ht="13.5">
      <c r="A38" s="14" t="s">
        <v>51</v>
      </c>
      <c r="B38" s="15">
        <f>B39+B41</f>
        <v>2870</v>
      </c>
      <c r="C38" s="15">
        <f>C39+C41</f>
        <v>2870</v>
      </c>
      <c r="D38" s="15">
        <f>D39+D41</f>
        <v>0</v>
      </c>
      <c r="E38" s="5"/>
    </row>
    <row r="39" spans="1:5" ht="13.5">
      <c r="A39" s="22" t="s">
        <v>7</v>
      </c>
      <c r="B39" s="15">
        <f>B40</f>
        <v>2636</v>
      </c>
      <c r="C39" s="15">
        <f>C40</f>
        <v>2636</v>
      </c>
      <c r="D39" s="15">
        <f>D40</f>
        <v>0</v>
      </c>
      <c r="E39" s="5"/>
    </row>
    <row r="40" spans="1:5" ht="27">
      <c r="A40" s="34" t="s">
        <v>9</v>
      </c>
      <c r="B40" s="15">
        <v>2636</v>
      </c>
      <c r="C40" s="15">
        <v>2636</v>
      </c>
      <c r="D40" s="50">
        <f>C40-B40</f>
        <v>0</v>
      </c>
      <c r="E40" s="5"/>
    </row>
    <row r="41" spans="1:5" ht="13.5">
      <c r="A41" s="23" t="s">
        <v>11</v>
      </c>
      <c r="B41" s="15">
        <f>B42</f>
        <v>234</v>
      </c>
      <c r="C41" s="15">
        <f>C42</f>
        <v>234</v>
      </c>
      <c r="D41" s="15">
        <f>D42</f>
        <v>0</v>
      </c>
      <c r="E41" s="5"/>
    </row>
    <row r="42" spans="1:5" ht="27">
      <c r="A42" s="34" t="s">
        <v>13</v>
      </c>
      <c r="B42" s="15">
        <v>234</v>
      </c>
      <c r="C42" s="15">
        <v>234</v>
      </c>
      <c r="D42" s="50">
        <f>C42-B42</f>
        <v>0</v>
      </c>
      <c r="E42" s="5"/>
    </row>
    <row r="43" spans="1:5" ht="13.5">
      <c r="A43" s="11" t="s">
        <v>28</v>
      </c>
      <c r="B43" s="12">
        <f aca="true" t="shared" si="0" ref="B43:D44">B44</f>
        <v>1699</v>
      </c>
      <c r="C43" s="12">
        <f t="shared" si="0"/>
        <v>1699</v>
      </c>
      <c r="D43" s="12">
        <f t="shared" si="0"/>
        <v>0</v>
      </c>
      <c r="E43" s="5"/>
    </row>
    <row r="44" spans="1:5" ht="27">
      <c r="A44" s="14" t="s">
        <v>57</v>
      </c>
      <c r="B44" s="15">
        <f t="shared" si="0"/>
        <v>1699</v>
      </c>
      <c r="C44" s="15">
        <f t="shared" si="0"/>
        <v>1699</v>
      </c>
      <c r="D44" s="15">
        <f t="shared" si="0"/>
        <v>0</v>
      </c>
      <c r="E44" s="5"/>
    </row>
    <row r="45" spans="1:5" ht="27">
      <c r="A45" s="34" t="s">
        <v>25</v>
      </c>
      <c r="B45" s="15">
        <v>1699</v>
      </c>
      <c r="C45" s="15">
        <v>1699</v>
      </c>
      <c r="D45" s="50">
        <f>C45-B45</f>
        <v>0</v>
      </c>
      <c r="E45" s="5"/>
    </row>
    <row r="46" spans="1:5" ht="27">
      <c r="A46" s="11" t="s">
        <v>40</v>
      </c>
      <c r="B46" s="12">
        <f>B47+B52</f>
        <v>23425</v>
      </c>
      <c r="C46" s="12">
        <f>C47+C52</f>
        <v>23425</v>
      </c>
      <c r="D46" s="12">
        <f>D47+D52</f>
        <v>0</v>
      </c>
      <c r="E46" s="5"/>
    </row>
    <row r="47" spans="1:5" ht="54.75">
      <c r="A47" s="36" t="s">
        <v>106</v>
      </c>
      <c r="B47" s="15">
        <f>B48+B50</f>
        <v>23000</v>
      </c>
      <c r="C47" s="15">
        <f>C48+C50</f>
        <v>23000</v>
      </c>
      <c r="D47" s="15">
        <f>D48+D50</f>
        <v>0</v>
      </c>
      <c r="E47" s="5"/>
    </row>
    <row r="48" spans="1:5" ht="41.25">
      <c r="A48" s="36" t="s">
        <v>62</v>
      </c>
      <c r="B48" s="15">
        <f>B49</f>
        <v>12000</v>
      </c>
      <c r="C48" s="15">
        <f>C49</f>
        <v>12000</v>
      </c>
      <c r="D48" s="15">
        <f>D49</f>
        <v>0</v>
      </c>
      <c r="E48" s="5"/>
    </row>
    <row r="49" spans="1:5" ht="54.75">
      <c r="A49" s="36" t="s">
        <v>15</v>
      </c>
      <c r="B49" s="15">
        <v>12000</v>
      </c>
      <c r="C49" s="15">
        <v>12000</v>
      </c>
      <c r="D49" s="50">
        <f>C49-B49</f>
        <v>0</v>
      </c>
      <c r="E49" s="5"/>
    </row>
    <row r="50" spans="1:5" ht="27">
      <c r="A50" s="36" t="s">
        <v>82</v>
      </c>
      <c r="B50" s="15">
        <f>B51</f>
        <v>11000</v>
      </c>
      <c r="C50" s="15">
        <f>C51</f>
        <v>11000</v>
      </c>
      <c r="D50" s="15">
        <f>D51</f>
        <v>0</v>
      </c>
      <c r="E50" s="5"/>
    </row>
    <row r="51" spans="1:5" ht="27">
      <c r="A51" s="36" t="s">
        <v>17</v>
      </c>
      <c r="B51" s="15">
        <v>11000</v>
      </c>
      <c r="C51" s="15">
        <v>11000</v>
      </c>
      <c r="D51" s="50">
        <f>C51-B51</f>
        <v>0</v>
      </c>
      <c r="E51" s="5"/>
    </row>
    <row r="52" spans="1:5" ht="54.75">
      <c r="A52" s="36" t="s">
        <v>167</v>
      </c>
      <c r="B52" s="15">
        <f aca="true" t="shared" si="1" ref="B52:D53">B53</f>
        <v>425</v>
      </c>
      <c r="C52" s="15">
        <f t="shared" si="1"/>
        <v>425</v>
      </c>
      <c r="D52" s="15">
        <f t="shared" si="1"/>
        <v>0</v>
      </c>
      <c r="E52" s="5"/>
    </row>
    <row r="53" spans="1:5" ht="54.75">
      <c r="A53" s="36" t="s">
        <v>169</v>
      </c>
      <c r="B53" s="15">
        <f t="shared" si="1"/>
        <v>425</v>
      </c>
      <c r="C53" s="15">
        <f t="shared" si="1"/>
        <v>425</v>
      </c>
      <c r="D53" s="15">
        <f t="shared" si="1"/>
        <v>0</v>
      </c>
      <c r="E53" s="5"/>
    </row>
    <row r="54" spans="1:5" ht="54.75">
      <c r="A54" s="36" t="s">
        <v>171</v>
      </c>
      <c r="B54" s="15">
        <v>425</v>
      </c>
      <c r="C54" s="15">
        <v>425</v>
      </c>
      <c r="D54" s="50">
        <f>C54-B54</f>
        <v>0</v>
      </c>
      <c r="E54" s="5"/>
    </row>
    <row r="55" spans="1:5" ht="13.5">
      <c r="A55" s="11" t="s">
        <v>42</v>
      </c>
      <c r="B55" s="12">
        <f>B56</f>
        <v>911.7</v>
      </c>
      <c r="C55" s="12">
        <f>C56</f>
        <v>911.7</v>
      </c>
      <c r="D55" s="12">
        <f>D56</f>
        <v>0</v>
      </c>
      <c r="E55" s="5"/>
    </row>
    <row r="56" spans="1:5" ht="13.5">
      <c r="A56" s="14" t="s">
        <v>48</v>
      </c>
      <c r="B56" s="15">
        <f>B57+B58+B59</f>
        <v>911.7</v>
      </c>
      <c r="C56" s="15">
        <f>C57+C58+C59</f>
        <v>911.7</v>
      </c>
      <c r="D56" s="15">
        <f>D57+D58+D59</f>
        <v>0</v>
      </c>
      <c r="E56" s="5"/>
    </row>
    <row r="57" spans="1:5" ht="27">
      <c r="A57" s="34" t="s">
        <v>133</v>
      </c>
      <c r="B57" s="15">
        <v>224.6</v>
      </c>
      <c r="C57" s="15">
        <v>224.6</v>
      </c>
      <c r="D57" s="50">
        <f>C57-B57</f>
        <v>0</v>
      </c>
      <c r="E57" s="5"/>
    </row>
    <row r="58" spans="1:5" ht="13.5">
      <c r="A58" s="34" t="s">
        <v>19</v>
      </c>
      <c r="B58" s="15">
        <v>6.9</v>
      </c>
      <c r="C58" s="15">
        <v>6.9</v>
      </c>
      <c r="D58" s="50">
        <f>C58-B58</f>
        <v>0</v>
      </c>
      <c r="E58" s="5"/>
    </row>
    <row r="59" spans="1:5" ht="13.5">
      <c r="A59" s="29" t="s">
        <v>68</v>
      </c>
      <c r="B59" s="15">
        <f>B60+B61</f>
        <v>680.2</v>
      </c>
      <c r="C59" s="15">
        <f>C60+C61</f>
        <v>680.2</v>
      </c>
      <c r="D59" s="15">
        <f>D60+D61</f>
        <v>0</v>
      </c>
      <c r="E59" s="5"/>
    </row>
    <row r="60" spans="1:5" ht="13.5">
      <c r="A60" s="34" t="s">
        <v>100</v>
      </c>
      <c r="B60" s="15">
        <v>405.6</v>
      </c>
      <c r="C60" s="15">
        <v>405.6</v>
      </c>
      <c r="D60" s="50">
        <f>C60-B60</f>
        <v>0</v>
      </c>
      <c r="E60" s="5"/>
    </row>
    <row r="61" spans="1:5" ht="13.5">
      <c r="A61" s="34" t="s">
        <v>101</v>
      </c>
      <c r="B61" s="15">
        <v>274.6</v>
      </c>
      <c r="C61" s="15">
        <v>274.6</v>
      </c>
      <c r="D61" s="50">
        <f>C61-B61</f>
        <v>0</v>
      </c>
      <c r="E61" s="5"/>
    </row>
    <row r="62" spans="1:5" ht="27">
      <c r="A62" s="25" t="s">
        <v>75</v>
      </c>
      <c r="B62" s="12">
        <f>B63</f>
        <v>5</v>
      </c>
      <c r="C62" s="12">
        <f>C63</f>
        <v>5</v>
      </c>
      <c r="D62" s="12">
        <f>D63</f>
        <v>0</v>
      </c>
      <c r="E62" s="5"/>
    </row>
    <row r="63" spans="1:5" ht="27">
      <c r="A63" s="36" t="s">
        <v>85</v>
      </c>
      <c r="B63" s="15">
        <f aca="true" t="shared" si="2" ref="B63:D64">B64</f>
        <v>5</v>
      </c>
      <c r="C63" s="15">
        <f t="shared" si="2"/>
        <v>5</v>
      </c>
      <c r="D63" s="15">
        <f t="shared" si="2"/>
        <v>0</v>
      </c>
      <c r="E63" s="5"/>
    </row>
    <row r="64" spans="1:5" ht="27">
      <c r="A64" s="36" t="s">
        <v>87</v>
      </c>
      <c r="B64" s="15">
        <f t="shared" si="2"/>
        <v>5</v>
      </c>
      <c r="C64" s="15">
        <f t="shared" si="2"/>
        <v>5</v>
      </c>
      <c r="D64" s="15">
        <f t="shared" si="2"/>
        <v>0</v>
      </c>
      <c r="E64" s="5"/>
    </row>
    <row r="65" spans="1:5" ht="27">
      <c r="A65" s="36" t="s">
        <v>21</v>
      </c>
      <c r="B65" s="15">
        <v>5</v>
      </c>
      <c r="C65" s="15">
        <v>5</v>
      </c>
      <c r="D65" s="50">
        <f>C65-B65</f>
        <v>0</v>
      </c>
      <c r="E65" s="5"/>
    </row>
    <row r="66" spans="1:5" ht="13.5">
      <c r="A66" s="11" t="s">
        <v>59</v>
      </c>
      <c r="B66" s="12">
        <f>B67</f>
        <v>200</v>
      </c>
      <c r="C66" s="12">
        <f>C67</f>
        <v>200</v>
      </c>
      <c r="D66" s="12">
        <f>D67</f>
        <v>0</v>
      </c>
      <c r="E66" s="5"/>
    </row>
    <row r="67" spans="1:5" ht="54.75">
      <c r="A67" s="57" t="s">
        <v>222</v>
      </c>
      <c r="B67" s="15">
        <v>200</v>
      </c>
      <c r="C67" s="15">
        <v>200</v>
      </c>
      <c r="D67" s="50">
        <f>C67-B67</f>
        <v>0</v>
      </c>
      <c r="E67" s="5"/>
    </row>
    <row r="68" spans="1:5" ht="13.5">
      <c r="A68" s="11" t="s">
        <v>54</v>
      </c>
      <c r="B68" s="12">
        <f>B69+B159</f>
        <v>551990.4</v>
      </c>
      <c r="C68" s="12">
        <f>C69+C159</f>
        <v>588404.9999999999</v>
      </c>
      <c r="D68" s="12">
        <f>D69+D159</f>
        <v>36414.6</v>
      </c>
      <c r="E68" s="5"/>
    </row>
    <row r="69" spans="1:5" ht="27">
      <c r="A69" s="11" t="s">
        <v>44</v>
      </c>
      <c r="B69" s="12">
        <f>B70+B79+B118+B149</f>
        <v>527990.4</v>
      </c>
      <c r="C69" s="12">
        <f>C70+C79+C118+C149</f>
        <v>564404.9999999999</v>
      </c>
      <c r="D69" s="12">
        <f>D70+D79+D118+D149</f>
        <v>36414.6</v>
      </c>
      <c r="E69" s="5"/>
    </row>
    <row r="70" spans="1:9" ht="13.5">
      <c r="A70" s="34" t="s">
        <v>96</v>
      </c>
      <c r="B70" s="12">
        <f>B71+B75+B77</f>
        <v>210610</v>
      </c>
      <c r="C70" s="12">
        <f>C71+C75+C77</f>
        <v>236210</v>
      </c>
      <c r="D70" s="12">
        <f>D71+D75+D77</f>
        <v>25600</v>
      </c>
      <c r="E70" s="5"/>
      <c r="I70" s="5"/>
    </row>
    <row r="71" spans="1:5" ht="13.5">
      <c r="A71" s="34" t="s">
        <v>161</v>
      </c>
      <c r="B71" s="15">
        <f>B72</f>
        <v>210610</v>
      </c>
      <c r="C71" s="15">
        <f>C72</f>
        <v>210610</v>
      </c>
      <c r="D71" s="15">
        <f>D72</f>
        <v>0</v>
      </c>
      <c r="E71" s="5"/>
    </row>
    <row r="72" spans="1:5" ht="27">
      <c r="A72" s="54" t="s">
        <v>212</v>
      </c>
      <c r="B72" s="15">
        <f>B74</f>
        <v>210610</v>
      </c>
      <c r="C72" s="15">
        <f>C74</f>
        <v>210610</v>
      </c>
      <c r="D72" s="15">
        <f>D74</f>
        <v>0</v>
      </c>
      <c r="E72" s="5"/>
    </row>
    <row r="73" spans="1:5" ht="13.5">
      <c r="A73" s="37" t="s">
        <v>60</v>
      </c>
      <c r="B73" s="15"/>
      <c r="C73" s="15"/>
      <c r="D73" s="50"/>
      <c r="E73" s="5"/>
    </row>
    <row r="74" spans="1:5" ht="69">
      <c r="A74" s="37" t="s">
        <v>134</v>
      </c>
      <c r="B74" s="15">
        <v>210610</v>
      </c>
      <c r="C74" s="15">
        <v>210610</v>
      </c>
      <c r="D74" s="50">
        <f>C74-B74</f>
        <v>0</v>
      </c>
      <c r="E74" s="5"/>
    </row>
    <row r="75" spans="1:5" ht="27">
      <c r="A75" s="37" t="s">
        <v>246</v>
      </c>
      <c r="B75" s="15">
        <f>B76</f>
        <v>0</v>
      </c>
      <c r="C75" s="15">
        <f>C76</f>
        <v>25600</v>
      </c>
      <c r="D75" s="50">
        <f>C75-B75</f>
        <v>25600</v>
      </c>
      <c r="E75" s="5"/>
    </row>
    <row r="76" spans="1:5" ht="27">
      <c r="A76" s="37" t="s">
        <v>248</v>
      </c>
      <c r="B76" s="15"/>
      <c r="C76" s="15">
        <f>'Приложение №1'!C75</f>
        <v>25600</v>
      </c>
      <c r="D76" s="50">
        <f>C76-B76</f>
        <v>25600</v>
      </c>
      <c r="E76" s="5"/>
    </row>
    <row r="77" spans="1:5" ht="69" hidden="1">
      <c r="A77" s="66" t="s">
        <v>252</v>
      </c>
      <c r="B77" s="15">
        <f>B78</f>
        <v>0</v>
      </c>
      <c r="C77" s="15">
        <f>C78</f>
        <v>0</v>
      </c>
      <c r="D77" s="50">
        <f>D78</f>
        <v>0</v>
      </c>
      <c r="E77" s="5"/>
    </row>
    <row r="78" spans="1:5" ht="69" hidden="1">
      <c r="A78" s="66" t="s">
        <v>252</v>
      </c>
      <c r="B78" s="15"/>
      <c r="C78" s="15">
        <f>'Приложение №1'!C77</f>
        <v>0</v>
      </c>
      <c r="D78" s="50"/>
      <c r="E78" s="5"/>
    </row>
    <row r="79" spans="1:5" ht="27">
      <c r="A79" s="41" t="s">
        <v>111</v>
      </c>
      <c r="B79" s="12">
        <f>B80+B84+B88+B92+B96+B100</f>
        <v>57076.1</v>
      </c>
      <c r="C79" s="12">
        <f>C80+C84+C88+C92+C96+C100</f>
        <v>68694.1</v>
      </c>
      <c r="D79" s="12">
        <f>D80+D84+D88+D92+D96+D100</f>
        <v>11618</v>
      </c>
      <c r="E79" s="5"/>
    </row>
    <row r="80" spans="1:5" ht="41.25">
      <c r="A80" s="34" t="s">
        <v>214</v>
      </c>
      <c r="B80" s="15">
        <f>B81</f>
        <v>300</v>
      </c>
      <c r="C80" s="15">
        <f>C81</f>
        <v>300</v>
      </c>
      <c r="D80" s="15">
        <f>D81</f>
        <v>0</v>
      </c>
      <c r="E80" s="5"/>
    </row>
    <row r="81" spans="1:5" ht="41.25">
      <c r="A81" s="34" t="s">
        <v>216</v>
      </c>
      <c r="B81" s="15">
        <f>B83</f>
        <v>300</v>
      </c>
      <c r="C81" s="15">
        <f>C83</f>
        <v>300</v>
      </c>
      <c r="D81" s="50">
        <f>C81-B81</f>
        <v>0</v>
      </c>
      <c r="E81" s="5"/>
    </row>
    <row r="82" spans="1:5" ht="13.5">
      <c r="A82" s="14" t="s">
        <v>46</v>
      </c>
      <c r="B82" s="15"/>
      <c r="C82" s="15"/>
      <c r="D82" s="50"/>
      <c r="E82" s="5"/>
    </row>
    <row r="83" spans="1:5" ht="82.5">
      <c r="A83" s="34" t="s">
        <v>256</v>
      </c>
      <c r="B83" s="15">
        <v>300</v>
      </c>
      <c r="C83" s="15">
        <v>300</v>
      </c>
      <c r="D83" s="50">
        <f>C83-B83</f>
        <v>0</v>
      </c>
      <c r="E83" s="5"/>
    </row>
    <row r="84" spans="1:5" ht="41.25">
      <c r="A84" s="34" t="s">
        <v>188</v>
      </c>
      <c r="B84" s="15">
        <f>B85</f>
        <v>3000</v>
      </c>
      <c r="C84" s="15">
        <f>C85</f>
        <v>3000</v>
      </c>
      <c r="D84" s="50">
        <f>D85</f>
        <v>0</v>
      </c>
      <c r="E84" s="5"/>
    </row>
    <row r="85" spans="1:5" ht="41.25">
      <c r="A85" s="34" t="s">
        <v>190</v>
      </c>
      <c r="B85" s="15">
        <f>B87</f>
        <v>3000</v>
      </c>
      <c r="C85" s="15">
        <f>C87</f>
        <v>3000</v>
      </c>
      <c r="D85" s="50">
        <f>D87</f>
        <v>0</v>
      </c>
      <c r="E85" s="5"/>
    </row>
    <row r="86" spans="1:5" ht="13.5">
      <c r="A86" s="14" t="s">
        <v>46</v>
      </c>
      <c r="B86" s="12"/>
      <c r="C86" s="12"/>
      <c r="D86" s="50"/>
      <c r="E86" s="5"/>
    </row>
    <row r="87" spans="1:5" ht="41.25">
      <c r="A87" s="51" t="s">
        <v>191</v>
      </c>
      <c r="B87" s="15">
        <v>3000</v>
      </c>
      <c r="C87" s="15">
        <v>3000</v>
      </c>
      <c r="D87" s="50">
        <f>C87-B87</f>
        <v>0</v>
      </c>
      <c r="E87" s="5"/>
    </row>
    <row r="88" spans="1:5" ht="41.25">
      <c r="A88" s="51" t="s">
        <v>194</v>
      </c>
      <c r="B88" s="15">
        <f>B89</f>
        <v>1117.1</v>
      </c>
      <c r="C88" s="15">
        <f>C89</f>
        <v>1117.1</v>
      </c>
      <c r="D88" s="50">
        <f>D89</f>
        <v>0</v>
      </c>
      <c r="E88" s="5"/>
    </row>
    <row r="89" spans="1:5" ht="41.25">
      <c r="A89" s="52" t="s">
        <v>196</v>
      </c>
      <c r="B89" s="15">
        <f>B91</f>
        <v>1117.1</v>
      </c>
      <c r="C89" s="15">
        <f>C91</f>
        <v>1117.1</v>
      </c>
      <c r="D89" s="50">
        <f>D91</f>
        <v>0</v>
      </c>
      <c r="E89" s="5"/>
    </row>
    <row r="90" spans="1:5" ht="13.5">
      <c r="A90" s="14" t="s">
        <v>46</v>
      </c>
      <c r="B90" s="15"/>
      <c r="C90" s="15"/>
      <c r="D90" s="50"/>
      <c r="E90" s="5"/>
    </row>
    <row r="91" spans="1:5" ht="41.25">
      <c r="A91" s="16" t="s">
        <v>192</v>
      </c>
      <c r="B91" s="15">
        <v>1117.1</v>
      </c>
      <c r="C91" s="15">
        <v>1117.1</v>
      </c>
      <c r="D91" s="50">
        <f>C91-B91</f>
        <v>0</v>
      </c>
      <c r="E91" s="5"/>
    </row>
    <row r="92" spans="1:5" ht="27">
      <c r="A92" s="31" t="s">
        <v>201</v>
      </c>
      <c r="B92" s="15">
        <f>B93</f>
        <v>877.9</v>
      </c>
      <c r="C92" s="15">
        <f>C93</f>
        <v>877.9</v>
      </c>
      <c r="D92" s="50">
        <f>C92-B92</f>
        <v>0</v>
      </c>
      <c r="E92" s="5"/>
    </row>
    <row r="93" spans="1:5" ht="27">
      <c r="A93" s="31" t="s">
        <v>203</v>
      </c>
      <c r="B93" s="15">
        <f>B95</f>
        <v>877.9</v>
      </c>
      <c r="C93" s="15">
        <f>C95</f>
        <v>877.9</v>
      </c>
      <c r="D93" s="50">
        <f>C93-B93</f>
        <v>0</v>
      </c>
      <c r="E93" s="5"/>
    </row>
    <row r="94" spans="1:5" ht="13.5">
      <c r="A94" s="14" t="s">
        <v>46</v>
      </c>
      <c r="B94" s="15"/>
      <c r="C94" s="15"/>
      <c r="D94" s="50"/>
      <c r="E94" s="5"/>
    </row>
    <row r="95" spans="1:5" ht="41.25">
      <c r="A95" s="16" t="s">
        <v>204</v>
      </c>
      <c r="B95" s="15">
        <v>877.9</v>
      </c>
      <c r="C95" s="15">
        <v>877.9</v>
      </c>
      <c r="D95" s="50">
        <f>C95-B95</f>
        <v>0</v>
      </c>
      <c r="E95" s="5"/>
    </row>
    <row r="96" spans="1:5" ht="27">
      <c r="A96" s="16" t="s">
        <v>232</v>
      </c>
      <c r="B96" s="15">
        <f>B97</f>
        <v>2535</v>
      </c>
      <c r="C96" s="15">
        <f>C97</f>
        <v>2535</v>
      </c>
      <c r="D96" s="50">
        <f>C96-B96</f>
        <v>0</v>
      </c>
      <c r="E96" s="5"/>
    </row>
    <row r="97" spans="1:5" ht="27">
      <c r="A97" s="16" t="s">
        <v>234</v>
      </c>
      <c r="B97" s="15">
        <f>B99</f>
        <v>2535</v>
      </c>
      <c r="C97" s="15">
        <f>C99</f>
        <v>2535</v>
      </c>
      <c r="D97" s="50">
        <f>C97-B97</f>
        <v>0</v>
      </c>
      <c r="E97" s="5"/>
    </row>
    <row r="98" spans="1:5" ht="13.5">
      <c r="A98" s="16" t="s">
        <v>60</v>
      </c>
      <c r="B98" s="15"/>
      <c r="C98" s="15"/>
      <c r="D98" s="50"/>
      <c r="E98" s="5"/>
    </row>
    <row r="99" spans="1:5" ht="27">
      <c r="A99" s="22" t="s">
        <v>235</v>
      </c>
      <c r="B99" s="15">
        <v>2535</v>
      </c>
      <c r="C99" s="15">
        <v>2535</v>
      </c>
      <c r="D99" s="50">
        <f>C99-B99</f>
        <v>0</v>
      </c>
      <c r="E99" s="5"/>
    </row>
    <row r="100" spans="1:5" ht="13.5">
      <c r="A100" s="14" t="s">
        <v>45</v>
      </c>
      <c r="B100" s="15">
        <f>B101</f>
        <v>49246.1</v>
      </c>
      <c r="C100" s="15">
        <f>C101</f>
        <v>60864.1</v>
      </c>
      <c r="D100" s="15">
        <f>D101</f>
        <v>11618</v>
      </c>
      <c r="E100" s="5"/>
    </row>
    <row r="101" spans="1:5" ht="13.5">
      <c r="A101" s="20" t="s">
        <v>22</v>
      </c>
      <c r="B101" s="15">
        <f>SUM(B103:B115)</f>
        <v>49246.1</v>
      </c>
      <c r="C101" s="15">
        <f>SUM(C103:C117)</f>
        <v>60864.1</v>
      </c>
      <c r="D101" s="15">
        <f>SUM(D103:D117)</f>
        <v>11618</v>
      </c>
      <c r="E101" s="5"/>
    </row>
    <row r="102" spans="1:5" ht="13.5">
      <c r="A102" s="14" t="s">
        <v>46</v>
      </c>
      <c r="B102" s="15"/>
      <c r="C102" s="15"/>
      <c r="D102" s="50"/>
      <c r="E102" s="5"/>
    </row>
    <row r="103" spans="1:5" ht="69">
      <c r="A103" s="14" t="s">
        <v>136</v>
      </c>
      <c r="B103" s="15">
        <v>3906.4</v>
      </c>
      <c r="C103" s="15">
        <f>'Приложение №1'!C102</f>
        <v>5021.5</v>
      </c>
      <c r="D103" s="50">
        <f aca="true" t="shared" si="3" ref="D103:D117">C103-B103</f>
        <v>1115.1</v>
      </c>
      <c r="E103" s="5"/>
    </row>
    <row r="104" spans="1:5" ht="54.75">
      <c r="A104" s="14" t="s">
        <v>135</v>
      </c>
      <c r="B104" s="33">
        <v>39.4</v>
      </c>
      <c r="C104" s="33">
        <v>39.4</v>
      </c>
      <c r="D104" s="50">
        <f t="shared" si="3"/>
        <v>0</v>
      </c>
      <c r="E104" s="5"/>
    </row>
    <row r="105" spans="1:5" ht="54.75">
      <c r="A105" s="27" t="s">
        <v>137</v>
      </c>
      <c r="B105" s="15">
        <v>1560</v>
      </c>
      <c r="C105" s="15">
        <f>'Приложение №1'!C104</f>
        <v>1473.9</v>
      </c>
      <c r="D105" s="50">
        <f t="shared" si="3"/>
        <v>-86.09999999999991</v>
      </c>
      <c r="E105" s="5"/>
    </row>
    <row r="106" spans="1:5" ht="69">
      <c r="A106" s="27" t="s">
        <v>138</v>
      </c>
      <c r="B106" s="15">
        <v>808.8</v>
      </c>
      <c r="C106" s="15">
        <v>808.8</v>
      </c>
      <c r="D106" s="50">
        <f t="shared" si="3"/>
        <v>0</v>
      </c>
      <c r="E106" s="5"/>
    </row>
    <row r="107" spans="1:5" ht="123.75">
      <c r="A107" s="27" t="s">
        <v>139</v>
      </c>
      <c r="B107" s="15">
        <v>122.5</v>
      </c>
      <c r="C107" s="15">
        <v>122.5</v>
      </c>
      <c r="D107" s="50">
        <f t="shared" si="3"/>
        <v>0</v>
      </c>
      <c r="E107" s="5"/>
    </row>
    <row r="108" spans="1:5" ht="69">
      <c r="A108" s="27" t="s">
        <v>198</v>
      </c>
      <c r="B108" s="15">
        <v>25</v>
      </c>
      <c r="C108" s="15">
        <f>'Приложение №1'!C107</f>
        <v>14</v>
      </c>
      <c r="D108" s="50">
        <f t="shared" si="3"/>
        <v>-11</v>
      </c>
      <c r="E108" s="5"/>
    </row>
    <row r="109" spans="1:5" ht="69">
      <c r="A109" s="27" t="s">
        <v>255</v>
      </c>
      <c r="B109" s="15">
        <v>302.7</v>
      </c>
      <c r="C109" s="15">
        <f>'Приложение №1'!C108</f>
        <v>302.7</v>
      </c>
      <c r="D109" s="50">
        <f t="shared" si="3"/>
        <v>0</v>
      </c>
      <c r="E109" s="5"/>
    </row>
    <row r="110" spans="1:5" ht="41.25">
      <c r="A110" s="27" t="s">
        <v>199</v>
      </c>
      <c r="B110" s="15">
        <v>1282.5</v>
      </c>
      <c r="C110" s="15">
        <v>1282.5</v>
      </c>
      <c r="D110" s="50">
        <f t="shared" si="3"/>
        <v>0</v>
      </c>
      <c r="E110" s="5"/>
    </row>
    <row r="111" spans="1:5" ht="82.5">
      <c r="A111" s="27" t="s">
        <v>211</v>
      </c>
      <c r="B111" s="15">
        <v>39.7</v>
      </c>
      <c r="C111" s="15">
        <v>39.7</v>
      </c>
      <c r="D111" s="50">
        <f t="shared" si="3"/>
        <v>0</v>
      </c>
      <c r="E111" s="5"/>
    </row>
    <row r="112" spans="1:5" ht="75" customHeight="1">
      <c r="A112" s="27" t="str">
        <f>'Приложение №1'!B111</f>
        <v>Субсидии бюджетам городских округов на питание детей - инвалидов, обучающихся в общеобразовательных организациях 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2020 год</v>
      </c>
      <c r="B112" s="15">
        <v>86.1</v>
      </c>
      <c r="C112" s="15">
        <f>'Приложение №1'!C111</f>
        <v>86.1</v>
      </c>
      <c r="D112" s="50">
        <f t="shared" si="3"/>
        <v>0</v>
      </c>
      <c r="E112" s="5"/>
    </row>
    <row r="113" spans="1:5" ht="43.5" customHeight="1">
      <c r="A113" s="27" t="str">
        <f>'Приложение №1'!B112</f>
        <v>Субсидии бюджетам городских округов на реализацию подпрограммы «Стимулирование программ развития жилищного строительства, в том числе малоэтажного» государственной программы Магаданской области «Обеспечение доступным и комфортным жильем жителей Магаданской области» на 2020 год
</v>
      </c>
      <c r="B113" s="15">
        <v>1635.2</v>
      </c>
      <c r="C113" s="15">
        <f>'Приложение №1'!C112</f>
        <v>1635.2</v>
      </c>
      <c r="D113" s="50">
        <f t="shared" si="3"/>
        <v>0</v>
      </c>
      <c r="E113" s="5"/>
    </row>
    <row r="114" spans="1:5" ht="102.75" customHeight="1">
      <c r="A114" s="27" t="str">
        <f>'Приложение №1'!B113</f>
        <v>Субсидии бюджетам городских округов на осуществление мероприятий по подготовке к осенне-зимнему отопительному периоду, в рамках подпрограммы «Развитие и модернизация коммунальной инфраструктуры на территории Магаданской области»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2020 год</v>
      </c>
      <c r="B114" s="15">
        <v>31153.7</v>
      </c>
      <c r="C114" s="15">
        <f>'Приложение №1'!C113</f>
        <v>31153.7</v>
      </c>
      <c r="D114" s="50">
        <f t="shared" si="3"/>
        <v>0</v>
      </c>
      <c r="E114" s="5"/>
    </row>
    <row r="115" spans="1:5" ht="99" customHeight="1">
      <c r="A115" s="27" t="str">
        <f>'Приложение №1'!B114</f>
        <v>Субсидии бюджетам городских округов на восстановление и модернизацию муниципального имущества в городских округах Магаданской области, в рамках подпрограммы «Содействие муниципальным образованиям в оптимизации системы расселения в Магаданской области»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2020 год</v>
      </c>
      <c r="B115" s="15">
        <v>8284.1</v>
      </c>
      <c r="C115" s="15">
        <f>'Приложение №1'!C114</f>
        <v>8284.1</v>
      </c>
      <c r="D115" s="50">
        <f t="shared" si="3"/>
        <v>0</v>
      </c>
      <c r="E115" s="5"/>
    </row>
    <row r="116" spans="1:5" ht="54.75">
      <c r="A116" s="27" t="s">
        <v>249</v>
      </c>
      <c r="B116" s="15"/>
      <c r="C116" s="15">
        <v>500</v>
      </c>
      <c r="D116" s="50">
        <f t="shared" si="3"/>
        <v>500</v>
      </c>
      <c r="E116" s="5"/>
    </row>
    <row r="117" spans="1:5" ht="96">
      <c r="A117" s="27" t="s">
        <v>253</v>
      </c>
      <c r="B117" s="15"/>
      <c r="C117" s="15">
        <f>'Приложение №1'!C116</f>
        <v>10100</v>
      </c>
      <c r="D117" s="50">
        <f t="shared" si="3"/>
        <v>10100</v>
      </c>
      <c r="E117" s="5"/>
    </row>
    <row r="118" spans="1:6" ht="13.5">
      <c r="A118" s="11" t="s">
        <v>97</v>
      </c>
      <c r="B118" s="12">
        <f>B119+B138+B141+B144+B146</f>
        <v>257551.89999999997</v>
      </c>
      <c r="C118" s="12">
        <f>C119+C138+C141+C144+C146</f>
        <v>256748.49999999994</v>
      </c>
      <c r="D118" s="12">
        <f>D119+D138+D141+D144+D146</f>
        <v>-803.4000000000001</v>
      </c>
      <c r="E118" s="5"/>
      <c r="F118" s="5"/>
    </row>
    <row r="119" spans="1:5" ht="27">
      <c r="A119" s="36" t="s">
        <v>61</v>
      </c>
      <c r="B119" s="15">
        <f>B120</f>
        <v>255615.59999999998</v>
      </c>
      <c r="C119" s="15">
        <f>C120</f>
        <v>254812.19999999995</v>
      </c>
      <c r="D119" s="15">
        <f>D120</f>
        <v>-803.4000000000001</v>
      </c>
      <c r="E119" s="5"/>
    </row>
    <row r="120" spans="1:5" ht="27">
      <c r="A120" s="36" t="s">
        <v>23</v>
      </c>
      <c r="B120" s="15">
        <f>B122+B123+B124+B125+B126+B127+B130+B131+B132+B133+B137</f>
        <v>255615.59999999998</v>
      </c>
      <c r="C120" s="15">
        <f>C122+C123+C124+C125+C126+C127+C130+C131+C132+C133+C137</f>
        <v>254812.19999999995</v>
      </c>
      <c r="D120" s="15">
        <f>D122+D123+D124+D125+D126+D127+D130+D131+D132+D133+D137</f>
        <v>-803.4000000000001</v>
      </c>
      <c r="E120" s="5"/>
    </row>
    <row r="121" spans="1:5" ht="13.5">
      <c r="A121" s="14" t="s">
        <v>60</v>
      </c>
      <c r="B121" s="15"/>
      <c r="C121" s="15"/>
      <c r="D121" s="50"/>
      <c r="E121" s="5"/>
    </row>
    <row r="122" spans="1:5" ht="82.5">
      <c r="A122" s="22" t="s">
        <v>142</v>
      </c>
      <c r="B122" s="15">
        <v>2410.5</v>
      </c>
      <c r="C122" s="15">
        <v>2410.5</v>
      </c>
      <c r="D122" s="50">
        <f>C122-B122</f>
        <v>0</v>
      </c>
      <c r="E122" s="5"/>
    </row>
    <row r="123" spans="1:5" ht="82.5">
      <c r="A123" s="14" t="s">
        <v>144</v>
      </c>
      <c r="B123" s="15">
        <v>411.7</v>
      </c>
      <c r="C123" s="15">
        <v>411.7</v>
      </c>
      <c r="D123" s="50">
        <f>C123-B123</f>
        <v>0</v>
      </c>
      <c r="E123" s="5"/>
    </row>
    <row r="124" spans="1:5" ht="82.5">
      <c r="A124" s="14" t="s">
        <v>179</v>
      </c>
      <c r="B124" s="15">
        <v>5275.6</v>
      </c>
      <c r="C124" s="15">
        <v>5275.6</v>
      </c>
      <c r="D124" s="50">
        <f>C124-B124</f>
        <v>0</v>
      </c>
      <c r="E124" s="5"/>
    </row>
    <row r="125" spans="1:5" ht="82.5">
      <c r="A125" s="28" t="s">
        <v>143</v>
      </c>
      <c r="B125" s="15">
        <v>2710.2</v>
      </c>
      <c r="C125" s="15">
        <v>2710.2</v>
      </c>
      <c r="D125" s="50">
        <f>C125-B125</f>
        <v>0</v>
      </c>
      <c r="E125" s="5"/>
    </row>
    <row r="126" spans="1:5" ht="82.5">
      <c r="A126" s="22" t="s">
        <v>178</v>
      </c>
      <c r="B126" s="15">
        <v>150488.1</v>
      </c>
      <c r="C126" s="15">
        <v>150488.1</v>
      </c>
      <c r="D126" s="50">
        <f>C126-B126</f>
        <v>0</v>
      </c>
      <c r="E126" s="5"/>
    </row>
    <row r="127" spans="1:5" ht="41.25">
      <c r="A127" s="14" t="s">
        <v>145</v>
      </c>
      <c r="B127" s="15">
        <f>B128+B129</f>
        <v>3730.2999999999997</v>
      </c>
      <c r="C127" s="15">
        <f>C128+C129</f>
        <v>3730.2999999999997</v>
      </c>
      <c r="D127" s="15">
        <f>D128+D129</f>
        <v>0</v>
      </c>
      <c r="E127" s="5"/>
    </row>
    <row r="128" spans="1:5" ht="69">
      <c r="A128" s="14" t="s">
        <v>180</v>
      </c>
      <c r="B128" s="15">
        <v>2669.2</v>
      </c>
      <c r="C128" s="15">
        <v>2669.2</v>
      </c>
      <c r="D128" s="50">
        <f aca="true" t="shared" si="4" ref="D128:D137">C128-B128</f>
        <v>0</v>
      </c>
      <c r="E128" s="5"/>
    </row>
    <row r="129" spans="1:5" ht="110.25">
      <c r="A129" s="14" t="s">
        <v>146</v>
      </c>
      <c r="B129" s="15">
        <v>1061.1</v>
      </c>
      <c r="C129" s="15">
        <v>1061.1</v>
      </c>
      <c r="D129" s="50">
        <f t="shared" si="4"/>
        <v>0</v>
      </c>
      <c r="E129" s="5"/>
    </row>
    <row r="130" spans="1:5" ht="41.25">
      <c r="A130" s="14" t="s">
        <v>181</v>
      </c>
      <c r="B130" s="15">
        <v>1027.3</v>
      </c>
      <c r="C130" s="15">
        <v>1027.3</v>
      </c>
      <c r="D130" s="50">
        <f t="shared" si="4"/>
        <v>0</v>
      </c>
      <c r="E130" s="5"/>
    </row>
    <row r="131" spans="1:5" ht="69">
      <c r="A131" s="14" t="s">
        <v>147</v>
      </c>
      <c r="B131" s="15">
        <v>74163.9</v>
      </c>
      <c r="C131" s="15">
        <v>74163.9</v>
      </c>
      <c r="D131" s="50">
        <f t="shared" si="4"/>
        <v>0</v>
      </c>
      <c r="E131" s="5"/>
    </row>
    <row r="132" spans="1:5" ht="82.5">
      <c r="A132" s="14" t="s">
        <v>141</v>
      </c>
      <c r="B132" s="15">
        <v>1198.4</v>
      </c>
      <c r="C132" s="15">
        <v>1198.4</v>
      </c>
      <c r="D132" s="50">
        <f t="shared" si="4"/>
        <v>0</v>
      </c>
      <c r="E132" s="5"/>
    </row>
    <row r="133" spans="1:5" ht="54.75">
      <c r="A133" s="37" t="s">
        <v>236</v>
      </c>
      <c r="B133" s="15">
        <f>B134+B135+B136</f>
        <v>11806.4</v>
      </c>
      <c r="C133" s="15">
        <f>C134+C135+C136</f>
        <v>11806.4</v>
      </c>
      <c r="D133" s="50">
        <f t="shared" si="4"/>
        <v>0</v>
      </c>
      <c r="E133" s="5"/>
    </row>
    <row r="134" spans="1:5" ht="41.25">
      <c r="A134" s="37" t="s">
        <v>149</v>
      </c>
      <c r="B134" s="15">
        <v>10477.7</v>
      </c>
      <c r="C134" s="15">
        <v>10477.7</v>
      </c>
      <c r="D134" s="50">
        <f t="shared" si="4"/>
        <v>0</v>
      </c>
      <c r="E134" s="5"/>
    </row>
    <row r="135" spans="1:5" ht="41.25">
      <c r="A135" s="37" t="s">
        <v>182</v>
      </c>
      <c r="B135" s="15">
        <v>1240.8</v>
      </c>
      <c r="C135" s="15">
        <v>1240.8</v>
      </c>
      <c r="D135" s="50">
        <f t="shared" si="4"/>
        <v>0</v>
      </c>
      <c r="E135" s="5"/>
    </row>
    <row r="136" spans="1:5" ht="54.75">
      <c r="A136" s="37" t="s">
        <v>150</v>
      </c>
      <c r="B136" s="15">
        <v>87.9</v>
      </c>
      <c r="C136" s="15">
        <v>87.9</v>
      </c>
      <c r="D136" s="50">
        <f t="shared" si="4"/>
        <v>0</v>
      </c>
      <c r="E136" s="5"/>
    </row>
    <row r="137" spans="1:5" ht="54.75">
      <c r="A137" s="14" t="s">
        <v>148</v>
      </c>
      <c r="B137" s="15">
        <v>2393.2</v>
      </c>
      <c r="C137" s="15">
        <f>'Приложение №1'!C132</f>
        <v>1589.7999999999997</v>
      </c>
      <c r="D137" s="50">
        <f t="shared" si="4"/>
        <v>-803.4000000000001</v>
      </c>
      <c r="E137" s="5"/>
    </row>
    <row r="138" spans="1:5" ht="27">
      <c r="A138" s="34" t="s">
        <v>79</v>
      </c>
      <c r="B138" s="15">
        <f aca="true" t="shared" si="5" ref="B138:D139">B139</f>
        <v>505.6</v>
      </c>
      <c r="C138" s="15">
        <f t="shared" si="5"/>
        <v>505.6</v>
      </c>
      <c r="D138" s="15">
        <f t="shared" si="5"/>
        <v>0</v>
      </c>
      <c r="E138" s="5"/>
    </row>
    <row r="139" spans="1:5" ht="27">
      <c r="A139" s="55" t="s">
        <v>162</v>
      </c>
      <c r="B139" s="15">
        <f t="shared" si="5"/>
        <v>505.6</v>
      </c>
      <c r="C139" s="15">
        <f t="shared" si="5"/>
        <v>505.6</v>
      </c>
      <c r="D139" s="15">
        <f t="shared" si="5"/>
        <v>0</v>
      </c>
      <c r="E139" s="5"/>
    </row>
    <row r="140" spans="1:5" ht="41.25">
      <c r="A140" s="16" t="s">
        <v>197</v>
      </c>
      <c r="B140" s="15">
        <v>505.6</v>
      </c>
      <c r="C140" s="15">
        <v>505.6</v>
      </c>
      <c r="D140" s="50">
        <f>C140-B140</f>
        <v>0</v>
      </c>
      <c r="E140" s="5"/>
    </row>
    <row r="141" spans="1:5" ht="41.25">
      <c r="A141" s="16" t="s">
        <v>206</v>
      </c>
      <c r="B141" s="15">
        <f>B142</f>
        <v>14.4</v>
      </c>
      <c r="C141" s="15">
        <f>C142</f>
        <v>14.4</v>
      </c>
      <c r="D141" s="50">
        <f>C141-B141</f>
        <v>0</v>
      </c>
      <c r="E141" s="5"/>
    </row>
    <row r="142" spans="1:5" ht="41.25">
      <c r="A142" s="16" t="s">
        <v>208</v>
      </c>
      <c r="B142" s="15">
        <f>B143</f>
        <v>14.4</v>
      </c>
      <c r="C142" s="15">
        <f>C143</f>
        <v>14.4</v>
      </c>
      <c r="D142" s="50">
        <f>C142-B142</f>
        <v>0</v>
      </c>
      <c r="E142" s="5"/>
    </row>
    <row r="143" spans="1:5" ht="41.25">
      <c r="A143" s="16" t="s">
        <v>209</v>
      </c>
      <c r="B143" s="15">
        <v>14.4</v>
      </c>
      <c r="C143" s="15">
        <v>14.4</v>
      </c>
      <c r="D143" s="50">
        <f>C143-B143</f>
        <v>0</v>
      </c>
      <c r="E143" s="5"/>
    </row>
    <row r="144" spans="1:5" ht="13.5">
      <c r="A144" s="22" t="s">
        <v>186</v>
      </c>
      <c r="B144" s="15">
        <f>B145</f>
        <v>134.5</v>
      </c>
      <c r="C144" s="15">
        <f>C145</f>
        <v>134.5</v>
      </c>
      <c r="D144" s="15">
        <f>D145</f>
        <v>0</v>
      </c>
      <c r="E144" s="5"/>
    </row>
    <row r="145" spans="1:5" ht="27">
      <c r="A145" s="16" t="s">
        <v>184</v>
      </c>
      <c r="B145" s="15">
        <v>134.5</v>
      </c>
      <c r="C145" s="15">
        <v>134.5</v>
      </c>
      <c r="D145" s="50">
        <f>C145-B145</f>
        <v>0</v>
      </c>
      <c r="E145" s="5"/>
    </row>
    <row r="146" spans="1:5" ht="27">
      <c r="A146" s="16" t="s">
        <v>80</v>
      </c>
      <c r="B146" s="15">
        <f aca="true" t="shared" si="6" ref="B146:D147">B147</f>
        <v>1281.8</v>
      </c>
      <c r="C146" s="15">
        <f t="shared" si="6"/>
        <v>1281.8</v>
      </c>
      <c r="D146" s="15">
        <f t="shared" si="6"/>
        <v>0</v>
      </c>
      <c r="E146" s="5"/>
    </row>
    <row r="147" spans="1:5" ht="27">
      <c r="A147" s="16" t="s">
        <v>1</v>
      </c>
      <c r="B147" s="15">
        <f t="shared" si="6"/>
        <v>1281.8</v>
      </c>
      <c r="C147" s="15">
        <f t="shared" si="6"/>
        <v>1281.8</v>
      </c>
      <c r="D147" s="15">
        <f t="shared" si="6"/>
        <v>0</v>
      </c>
      <c r="E147" s="5"/>
    </row>
    <row r="148" spans="1:5" ht="27">
      <c r="A148" s="16" t="s">
        <v>140</v>
      </c>
      <c r="B148" s="15">
        <v>1281.8</v>
      </c>
      <c r="C148" s="15">
        <v>1281.8</v>
      </c>
      <c r="D148" s="50">
        <f>C148-B148</f>
        <v>0</v>
      </c>
      <c r="E148" s="5"/>
    </row>
    <row r="149" spans="1:5" ht="13.5">
      <c r="A149" s="11" t="s">
        <v>26</v>
      </c>
      <c r="B149" s="12">
        <f>B150+B154</f>
        <v>2752.4</v>
      </c>
      <c r="C149" s="12">
        <f>C150+C154</f>
        <v>2752.4</v>
      </c>
      <c r="D149" s="12">
        <f>D150+D154</f>
        <v>0</v>
      </c>
      <c r="E149" s="5"/>
    </row>
    <row r="150" spans="1:5" ht="41.25">
      <c r="A150" s="14" t="s">
        <v>239</v>
      </c>
      <c r="B150" s="15">
        <f>B151</f>
        <v>2627.1</v>
      </c>
      <c r="C150" s="15">
        <f>C151</f>
        <v>2627.1</v>
      </c>
      <c r="D150" s="15">
        <f>D151</f>
        <v>0</v>
      </c>
      <c r="E150" s="5"/>
    </row>
    <row r="151" spans="1:5" ht="41.25">
      <c r="A151" s="14" t="s">
        <v>241</v>
      </c>
      <c r="B151" s="15">
        <f>B153</f>
        <v>2627.1</v>
      </c>
      <c r="C151" s="15">
        <f>C153</f>
        <v>2627.1</v>
      </c>
      <c r="D151" s="50">
        <f>C151-B151</f>
        <v>0</v>
      </c>
      <c r="E151" s="5"/>
    </row>
    <row r="152" spans="1:5" ht="13.5">
      <c r="A152" s="14" t="s">
        <v>60</v>
      </c>
      <c r="B152" s="15"/>
      <c r="C152" s="15"/>
      <c r="D152" s="50"/>
      <c r="E152" s="5"/>
    </row>
    <row r="153" spans="1:5" ht="100.5" customHeight="1">
      <c r="A153" s="14" t="str">
        <f>'Приложение №1'!B152</f>
        <v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2020 год
</v>
      </c>
      <c r="B153" s="15">
        <v>2627.1</v>
      </c>
      <c r="C153" s="15">
        <v>2627.1</v>
      </c>
      <c r="D153" s="50">
        <f>C153-B153</f>
        <v>0</v>
      </c>
      <c r="E153" s="5"/>
    </row>
    <row r="154" spans="1:5" ht="13.5">
      <c r="A154" s="14" t="s">
        <v>64</v>
      </c>
      <c r="B154" s="15">
        <f>B155</f>
        <v>125.3</v>
      </c>
      <c r="C154" s="15">
        <f>C155</f>
        <v>125.3</v>
      </c>
      <c r="D154" s="15">
        <f>D155</f>
        <v>0</v>
      </c>
      <c r="E154" s="5"/>
    </row>
    <row r="155" spans="1:5" ht="13.5">
      <c r="A155" s="22" t="s">
        <v>24</v>
      </c>
      <c r="B155" s="15">
        <f>B157</f>
        <v>125.3</v>
      </c>
      <c r="C155" s="15">
        <f>C157</f>
        <v>125.3</v>
      </c>
      <c r="D155" s="15">
        <f>D157</f>
        <v>0</v>
      </c>
      <c r="E155" s="5"/>
    </row>
    <row r="156" spans="1:5" ht="13.5">
      <c r="A156" s="14" t="s">
        <v>60</v>
      </c>
      <c r="B156" s="15"/>
      <c r="C156" s="15"/>
      <c r="D156" s="50"/>
      <c r="E156" s="5"/>
    </row>
    <row r="157" spans="1:5" ht="54.75">
      <c r="A157" s="14" t="s">
        <v>237</v>
      </c>
      <c r="B157" s="15">
        <f>B158</f>
        <v>125.3</v>
      </c>
      <c r="C157" s="15">
        <f>C158</f>
        <v>125.3</v>
      </c>
      <c r="D157" s="15">
        <f>D158</f>
        <v>0</v>
      </c>
      <c r="E157" s="5"/>
    </row>
    <row r="158" spans="1:5" ht="41.25">
      <c r="A158" s="14" t="s">
        <v>182</v>
      </c>
      <c r="B158" s="15">
        <v>125.3</v>
      </c>
      <c r="C158" s="15">
        <v>125.3</v>
      </c>
      <c r="D158" s="50">
        <f>C158-B158</f>
        <v>0</v>
      </c>
      <c r="E158" s="5"/>
    </row>
    <row r="159" spans="1:4" ht="27">
      <c r="A159" s="43" t="s">
        <v>226</v>
      </c>
      <c r="B159" s="60">
        <f>B160</f>
        <v>24000</v>
      </c>
      <c r="C159" s="60">
        <f>C160</f>
        <v>24000</v>
      </c>
      <c r="D159" s="59">
        <f>C159-B159</f>
        <v>0</v>
      </c>
    </row>
    <row r="160" spans="1:4" ht="27">
      <c r="A160" s="34" t="s">
        <v>228</v>
      </c>
      <c r="B160" s="61">
        <f>B161</f>
        <v>24000</v>
      </c>
      <c r="C160" s="61">
        <f>C161</f>
        <v>24000</v>
      </c>
      <c r="D160" s="50">
        <f>C160-B160</f>
        <v>0</v>
      </c>
    </row>
    <row r="161" spans="1:4" ht="27">
      <c r="A161" s="34" t="s">
        <v>230</v>
      </c>
      <c r="B161" s="61">
        <f>B163</f>
        <v>24000</v>
      </c>
      <c r="C161" s="61">
        <f>C163</f>
        <v>24000</v>
      </c>
      <c r="D161" s="61">
        <f>D163</f>
        <v>0</v>
      </c>
    </row>
    <row r="162" spans="1:4" ht="13.5">
      <c r="A162" s="14" t="s">
        <v>60</v>
      </c>
      <c r="B162" s="61"/>
      <c r="C162" s="62"/>
      <c r="D162" s="50"/>
    </row>
    <row r="163" spans="1:4" ht="41.25">
      <c r="A163" s="37" t="s">
        <v>224</v>
      </c>
      <c r="B163" s="61">
        <v>24000</v>
      </c>
      <c r="C163" s="50">
        <f>'Приложение №1'!C162</f>
        <v>24000</v>
      </c>
      <c r="D163" s="50">
        <f>C163-B163</f>
        <v>0</v>
      </c>
    </row>
  </sheetData>
  <sheetProtection/>
  <mergeCells count="7">
    <mergeCell ref="A1:B1"/>
    <mergeCell ref="B5:B6"/>
    <mergeCell ref="D5:D6"/>
    <mergeCell ref="A2:D2"/>
    <mergeCell ref="A3:D3"/>
    <mergeCell ref="C5:C6"/>
    <mergeCell ref="A5:A6"/>
  </mergeCells>
  <printOptions/>
  <pageMargins left="0.7" right="0.7" top="0.75" bottom="0.75" header="0.3" footer="0.3"/>
  <pageSetup horizontalDpi="600" verticalDpi="600" orientation="portrait" paperSize="9" scale="5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2020-08-11T05:52:29Z</cp:lastPrinted>
  <dcterms:created xsi:type="dcterms:W3CDTF">2004-12-28T06:12:23Z</dcterms:created>
  <dcterms:modified xsi:type="dcterms:W3CDTF">2020-08-17T05:51:15Z</dcterms:modified>
  <cp:category/>
  <cp:version/>
  <cp:contentType/>
  <cp:contentStatus/>
</cp:coreProperties>
</file>