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9996" windowHeight="9996" activeTab="9"/>
  </bookViews>
  <sheets>
    <sheet name="пр.2" sheetId="6" r:id="rId1"/>
    <sheet name="пр.3" sheetId="4" r:id="rId2"/>
    <sheet name="пр.4" sheetId="3" r:id="rId3"/>
    <sheet name="МП пр.5" sheetId="1" r:id="rId4"/>
    <sheet name="пр.6 ист." sheetId="2" r:id="rId5"/>
    <sheet name="Пр_7" sheetId="7" r:id="rId6"/>
    <sheet name="прил.8" sheetId="11" r:id="rId7"/>
    <sheet name="пр.9" sheetId="10" r:id="rId8"/>
    <sheet name="Пр_10" sheetId="8" r:id="rId9"/>
    <sheet name="Пр_11" sheetId="9" r:id="rId10"/>
  </sheets>
  <definedNames>
    <definedName name="__bookmark_1" localSheetId="0">пр.2!$A$4:$F$47</definedName>
    <definedName name="__bookmark_1" localSheetId="1">пр.3!$A$4:$G$845</definedName>
    <definedName name="__bookmark_1" localSheetId="2">пр.4!$A$4:$H$938</definedName>
    <definedName name="__bookmark_1">'МП пр.5'!$A$4:$H$752</definedName>
    <definedName name="_xlnm._FilterDatabase" localSheetId="3" hidden="1">'МП пр.5'!$A$5:$L$752</definedName>
    <definedName name="_xlnm._FilterDatabase" localSheetId="1" hidden="1">пр.3!$A$5:$L$845</definedName>
    <definedName name="_xlnm._FilterDatabase" localSheetId="2" hidden="1">пр.4!$A$5:$P$938</definedName>
    <definedName name="_xlnm.Print_Titles" localSheetId="3">'МП пр.5'!$4:$4</definedName>
    <definedName name="_xlnm.Print_Titles" localSheetId="0">пр.2!$4:$4</definedName>
    <definedName name="_xlnm.Print_Titles" localSheetId="1">пр.3!$4:$4</definedName>
    <definedName name="_xlnm.Print_Titles" localSheetId="2">пр.4!$4:$4</definedName>
    <definedName name="_xlnm.Print_Area" localSheetId="1">пр.3!$A$1:$J$845</definedName>
    <definedName name="_xlnm.Print_Area" localSheetId="2">пр.4!$A$1:$K$938</definedName>
    <definedName name="_xlnm.Print_Area" localSheetId="4">'пр.6 ист.'!$A$1:$F$19</definedName>
    <definedName name="_xlnm.Print_Area" localSheetId="7">пр.9!$A$2:$E$11</definedName>
    <definedName name="_xlnm.Print_Area" localSheetId="5">Пр_7!$A$1:$J$14</definedName>
    <definedName name="_xlnm.Print_Area" localSheetId="6">прил.8!$A$1:$E$13</definedName>
  </definedNames>
  <calcPr calcId="124519" calcMode="autoNoTable"/>
</workbook>
</file>

<file path=xl/calcChain.xml><?xml version="1.0" encoding="utf-8"?>
<calcChain xmlns="http://schemas.openxmlformats.org/spreadsheetml/2006/main">
  <c r="E12" i="8"/>
  <c r="E22" s="1"/>
  <c r="D12"/>
  <c r="D22" s="1"/>
  <c r="B12"/>
  <c r="B22" s="1"/>
  <c r="D13" i="11" l="1"/>
  <c r="D12"/>
  <c r="C11"/>
  <c r="B11"/>
  <c r="D11" s="1"/>
  <c r="D10"/>
  <c r="D9"/>
  <c r="D8"/>
  <c r="C7"/>
  <c r="C10" i="10"/>
  <c r="C6" s="1"/>
  <c r="D9"/>
  <c r="D8"/>
  <c r="D7"/>
  <c r="B6"/>
  <c r="K9" i="9"/>
  <c r="J9"/>
  <c r="J14" i="7"/>
  <c r="I14"/>
  <c r="H13"/>
  <c r="G13"/>
  <c r="I13" s="1"/>
  <c r="H12"/>
  <c r="H11" s="1"/>
  <c r="H10" s="1"/>
  <c r="H7" s="1"/>
  <c r="H9" l="1"/>
  <c r="D10" i="10"/>
  <c r="B7" i="11"/>
  <c r="D7" s="1"/>
  <c r="D6" i="10"/>
  <c r="G12" i="7"/>
  <c r="J12" s="1"/>
  <c r="J13"/>
  <c r="H8" l="1"/>
  <c r="I12"/>
  <c r="G11"/>
  <c r="I11" l="1"/>
  <c r="G10"/>
  <c r="G9" s="1"/>
  <c r="J11"/>
  <c r="I9" l="1"/>
  <c r="G8"/>
  <c r="J9"/>
  <c r="I10"/>
  <c r="G7"/>
  <c r="J10"/>
  <c r="I8" l="1"/>
  <c r="J8"/>
  <c r="I7"/>
  <c r="J7"/>
  <c r="I39" i="3" l="1"/>
  <c r="I894"/>
  <c r="I297"/>
  <c r="I293"/>
  <c r="I291"/>
  <c r="I289"/>
  <c r="I262"/>
  <c r="I243"/>
  <c r="I239"/>
  <c r="I215"/>
  <c r="I127"/>
  <c r="I34"/>
  <c r="I20"/>
  <c r="I14"/>
  <c r="H810"/>
  <c r="I773"/>
  <c r="H773"/>
  <c r="I199" i="1"/>
  <c r="I189"/>
  <c r="J765" i="4" l="1"/>
  <c r="I765"/>
  <c r="H92"/>
  <c r="H91" s="1"/>
  <c r="H90" s="1"/>
  <c r="H89" s="1"/>
  <c r="H88" s="1"/>
  <c r="G12" i="6" s="1"/>
  <c r="H839" i="4"/>
  <c r="G839"/>
  <c r="G838" s="1"/>
  <c r="H777"/>
  <c r="G777"/>
  <c r="G776" s="1"/>
  <c r="H780"/>
  <c r="G780"/>
  <c r="H783"/>
  <c r="H782" s="1"/>
  <c r="G783"/>
  <c r="H620"/>
  <c r="G620"/>
  <c r="H326"/>
  <c r="H325" s="1"/>
  <c r="H324" s="1"/>
  <c r="H323" s="1"/>
  <c r="G326"/>
  <c r="H171"/>
  <c r="G171"/>
  <c r="H845"/>
  <c r="H809"/>
  <c r="H805"/>
  <c r="H802"/>
  <c r="H799"/>
  <c r="H771"/>
  <c r="H769"/>
  <c r="H734"/>
  <c r="H728"/>
  <c r="H724"/>
  <c r="H721"/>
  <c r="H718"/>
  <c r="H716"/>
  <c r="H713"/>
  <c r="H690"/>
  <c r="H687"/>
  <c r="H684"/>
  <c r="H681"/>
  <c r="H674"/>
  <c r="H671"/>
  <c r="H668"/>
  <c r="H616"/>
  <c r="H613"/>
  <c r="H610"/>
  <c r="H608"/>
  <c r="H605"/>
  <c r="H588"/>
  <c r="H528"/>
  <c r="H525"/>
  <c r="H522"/>
  <c r="H481"/>
  <c r="H478"/>
  <c r="H475"/>
  <c r="H382"/>
  <c r="H379"/>
  <c r="H376"/>
  <c r="H312"/>
  <c r="H311" s="1"/>
  <c r="H304"/>
  <c r="H303" s="1"/>
  <c r="H302" s="1"/>
  <c r="H300"/>
  <c r="H299" s="1"/>
  <c r="H297"/>
  <c r="H296" s="1"/>
  <c r="H295" s="1"/>
  <c r="H282"/>
  <c r="H281" s="1"/>
  <c r="H267"/>
  <c r="H266" s="1"/>
  <c r="H265" s="1"/>
  <c r="H264"/>
  <c r="H263" s="1"/>
  <c r="H262" s="1"/>
  <c r="H237"/>
  <c r="H222"/>
  <c r="H221" s="1"/>
  <c r="H220" s="1"/>
  <c r="H219" s="1"/>
  <c r="H218" s="1"/>
  <c r="G20" i="6" s="1"/>
  <c r="H217" i="4"/>
  <c r="H203"/>
  <c r="H202" s="1"/>
  <c r="H201" s="1"/>
  <c r="H200"/>
  <c r="H199" s="1"/>
  <c r="H198"/>
  <c r="H197" s="1"/>
  <c r="H195"/>
  <c r="H194" s="1"/>
  <c r="H184"/>
  <c r="H183" s="1"/>
  <c r="H182" s="1"/>
  <c r="H177"/>
  <c r="H176" s="1"/>
  <c r="H175" s="1"/>
  <c r="H174" s="1"/>
  <c r="H173"/>
  <c r="H170"/>
  <c r="H166"/>
  <c r="H163"/>
  <c r="H162" s="1"/>
  <c r="H161" s="1"/>
  <c r="H159"/>
  <c r="H158" s="1"/>
  <c r="H157"/>
  <c r="H156" s="1"/>
  <c r="H155"/>
  <c r="H154" s="1"/>
  <c r="H152"/>
  <c r="H151" s="1"/>
  <c r="H150" s="1"/>
  <c r="H149"/>
  <c r="H145"/>
  <c r="H144" s="1"/>
  <c r="H143" s="1"/>
  <c r="H142" s="1"/>
  <c r="H141"/>
  <c r="H87"/>
  <c r="H86" s="1"/>
  <c r="H84"/>
  <c r="H83" s="1"/>
  <c r="H82" s="1"/>
  <c r="H81"/>
  <c r="H79"/>
  <c r="H78" s="1"/>
  <c r="H76"/>
  <c r="H75" s="1"/>
  <c r="H74" s="1"/>
  <c r="H72"/>
  <c r="H71" s="1"/>
  <c r="H70" s="1"/>
  <c r="H69" s="1"/>
  <c r="H66"/>
  <c r="H65" s="1"/>
  <c r="H64"/>
  <c r="H63" s="1"/>
  <c r="H61"/>
  <c r="H60" s="1"/>
  <c r="H59" s="1"/>
  <c r="H58"/>
  <c r="H57"/>
  <c r="H55"/>
  <c r="H54" s="1"/>
  <c r="H52"/>
  <c r="H51" s="1"/>
  <c r="H50" s="1"/>
  <c r="H47"/>
  <c r="H46" s="1"/>
  <c r="H45" s="1"/>
  <c r="H44"/>
  <c r="H43" s="1"/>
  <c r="H42" s="1"/>
  <c r="H41"/>
  <c r="H40" s="1"/>
  <c r="H39" s="1"/>
  <c r="H38"/>
  <c r="H37" s="1"/>
  <c r="H36" s="1"/>
  <c r="H32"/>
  <c r="H31" s="1"/>
  <c r="H30" s="1"/>
  <c r="H29"/>
  <c r="H28" s="1"/>
  <c r="H27" s="1"/>
  <c r="H26"/>
  <c r="H25" s="1"/>
  <c r="H24" s="1"/>
  <c r="H23"/>
  <c r="H22" s="1"/>
  <c r="H21" s="1"/>
  <c r="H19"/>
  <c r="H18" s="1"/>
  <c r="H17" s="1"/>
  <c r="H16" s="1"/>
  <c r="H13"/>
  <c r="H12" s="1"/>
  <c r="H11" s="1"/>
  <c r="H10" s="1"/>
  <c r="H9" s="1"/>
  <c r="H8" s="1"/>
  <c r="G8" i="6" s="1"/>
  <c r="G845" i="4"/>
  <c r="G844" s="1"/>
  <c r="G809"/>
  <c r="G805"/>
  <c r="G804" s="1"/>
  <c r="G802"/>
  <c r="G799"/>
  <c r="G798" s="1"/>
  <c r="G771"/>
  <c r="G769"/>
  <c r="G768" s="1"/>
  <c r="G734"/>
  <c r="G733" s="1"/>
  <c r="G728"/>
  <c r="G727" s="1"/>
  <c r="G724"/>
  <c r="G723" s="1"/>
  <c r="G721"/>
  <c r="G718"/>
  <c r="G717" s="1"/>
  <c r="G716"/>
  <c r="G713"/>
  <c r="G690"/>
  <c r="G687"/>
  <c r="G684"/>
  <c r="G681"/>
  <c r="G674"/>
  <c r="G671"/>
  <c r="G668"/>
  <c r="G616"/>
  <c r="G615" s="1"/>
  <c r="G613"/>
  <c r="G605"/>
  <c r="G608"/>
  <c r="G607" s="1"/>
  <c r="G610"/>
  <c r="G588"/>
  <c r="H512" i="3"/>
  <c r="G528" i="4"/>
  <c r="G527" s="1"/>
  <c r="G525"/>
  <c r="G522"/>
  <c r="G481"/>
  <c r="G478"/>
  <c r="G475"/>
  <c r="G382"/>
  <c r="G379"/>
  <c r="G376"/>
  <c r="G375" s="1"/>
  <c r="G312"/>
  <c r="G304"/>
  <c r="G300"/>
  <c r="G297"/>
  <c r="G282"/>
  <c r="G267"/>
  <c r="G264"/>
  <c r="G263" s="1"/>
  <c r="G237"/>
  <c r="G222"/>
  <c r="G221" s="1"/>
  <c r="G217"/>
  <c r="G203"/>
  <c r="G200"/>
  <c r="G198"/>
  <c r="G197" s="1"/>
  <c r="G195"/>
  <c r="G184"/>
  <c r="G183" s="1"/>
  <c r="G177"/>
  <c r="G173"/>
  <c r="G170"/>
  <c r="G166"/>
  <c r="G165" s="1"/>
  <c r="G163"/>
  <c r="G159"/>
  <c r="G157"/>
  <c r="G155"/>
  <c r="G152"/>
  <c r="G149"/>
  <c r="G145"/>
  <c r="G141"/>
  <c r="G92"/>
  <c r="G87"/>
  <c r="G84"/>
  <c r="G81"/>
  <c r="G79"/>
  <c r="G76"/>
  <c r="G75" s="1"/>
  <c r="G74" s="1"/>
  <c r="G72"/>
  <c r="G47"/>
  <c r="G46" s="1"/>
  <c r="G45" s="1"/>
  <c r="G44"/>
  <c r="G41"/>
  <c r="G40" s="1"/>
  <c r="G39" s="1"/>
  <c r="G66"/>
  <c r="G64"/>
  <c r="G63" s="1"/>
  <c r="G61"/>
  <c r="G58"/>
  <c r="G57"/>
  <c r="G55"/>
  <c r="G54" s="1"/>
  <c r="G52"/>
  <c r="G38"/>
  <c r="G37" s="1"/>
  <c r="G36" s="1"/>
  <c r="G32"/>
  <c r="G29"/>
  <c r="G28" s="1"/>
  <c r="G27" s="1"/>
  <c r="G26"/>
  <c r="G23"/>
  <c r="G22" s="1"/>
  <c r="G21" s="1"/>
  <c r="G19"/>
  <c r="G13"/>
  <c r="G12" s="1"/>
  <c r="G11" s="1"/>
  <c r="G10" s="1"/>
  <c r="G9" s="1"/>
  <c r="G8" s="1"/>
  <c r="F8" i="6" s="1"/>
  <c r="A759" i="4"/>
  <c r="H8" i="6" l="1"/>
  <c r="I8"/>
  <c r="I197" i="4"/>
  <c r="I57"/>
  <c r="J66"/>
  <c r="J63"/>
  <c r="J21"/>
  <c r="J36"/>
  <c r="J74"/>
  <c r="I54"/>
  <c r="I63"/>
  <c r="I805"/>
  <c r="I222"/>
  <c r="I170"/>
  <c r="I27"/>
  <c r="I171"/>
  <c r="J203"/>
  <c r="J45"/>
  <c r="I845"/>
  <c r="J197"/>
  <c r="I608"/>
  <c r="J28"/>
  <c r="J8"/>
  <c r="J27"/>
  <c r="J57"/>
  <c r="J183"/>
  <c r="I21"/>
  <c r="J58"/>
  <c r="J39"/>
  <c r="J54"/>
  <c r="J159"/>
  <c r="J326"/>
  <c r="J282"/>
  <c r="I58"/>
  <c r="J55"/>
  <c r="I777"/>
  <c r="J263"/>
  <c r="J87"/>
  <c r="J22"/>
  <c r="I74"/>
  <c r="J76"/>
  <c r="I198"/>
  <c r="J64"/>
  <c r="J46"/>
  <c r="I45"/>
  <c r="J47"/>
  <c r="J41"/>
  <c r="I39"/>
  <c r="J40"/>
  <c r="I36"/>
  <c r="J38"/>
  <c r="J12"/>
  <c r="I8"/>
  <c r="J10"/>
  <c r="G18"/>
  <c r="I19"/>
  <c r="G71"/>
  <c r="I72"/>
  <c r="G83"/>
  <c r="I84"/>
  <c r="G156"/>
  <c r="I157"/>
  <c r="G216"/>
  <c r="I217"/>
  <c r="G266"/>
  <c r="I267"/>
  <c r="G303"/>
  <c r="J303" s="1"/>
  <c r="I304"/>
  <c r="G521"/>
  <c r="I522"/>
  <c r="G587"/>
  <c r="I588"/>
  <c r="G609"/>
  <c r="I610"/>
  <c r="G667"/>
  <c r="I668"/>
  <c r="G683"/>
  <c r="I684"/>
  <c r="G715"/>
  <c r="I716"/>
  <c r="G726"/>
  <c r="G808"/>
  <c r="I809"/>
  <c r="G25"/>
  <c r="I26"/>
  <c r="G51"/>
  <c r="J51" s="1"/>
  <c r="I52"/>
  <c r="G60"/>
  <c r="I61"/>
  <c r="G43"/>
  <c r="I44"/>
  <c r="G78"/>
  <c r="I78" s="1"/>
  <c r="I79"/>
  <c r="G91"/>
  <c r="I92"/>
  <c r="G151"/>
  <c r="I152"/>
  <c r="G162"/>
  <c r="J162" s="1"/>
  <c r="I163"/>
  <c r="G176"/>
  <c r="I177"/>
  <c r="G199"/>
  <c r="G196" s="1"/>
  <c r="I200"/>
  <c r="G236"/>
  <c r="I237"/>
  <c r="G296"/>
  <c r="I297"/>
  <c r="G374"/>
  <c r="G477"/>
  <c r="I478"/>
  <c r="G526"/>
  <c r="G604"/>
  <c r="I605"/>
  <c r="G673"/>
  <c r="I674"/>
  <c r="G689"/>
  <c r="I690"/>
  <c r="G720"/>
  <c r="I721"/>
  <c r="G770"/>
  <c r="G767" s="1"/>
  <c r="I771"/>
  <c r="G801"/>
  <c r="I802"/>
  <c r="H85"/>
  <c r="H140"/>
  <c r="J141"/>
  <c r="H165"/>
  <c r="I165" s="1"/>
  <c r="J166"/>
  <c r="H181"/>
  <c r="H216"/>
  <c r="J217"/>
  <c r="H236"/>
  <c r="J237"/>
  <c r="H310"/>
  <c r="H480"/>
  <c r="J481"/>
  <c r="H524"/>
  <c r="J525"/>
  <c r="H612"/>
  <c r="J613"/>
  <c r="H680"/>
  <c r="J681"/>
  <c r="H712"/>
  <c r="J713"/>
  <c r="H723"/>
  <c r="I723" s="1"/>
  <c r="J724"/>
  <c r="I724"/>
  <c r="H781"/>
  <c r="H801"/>
  <c r="J802"/>
  <c r="G619"/>
  <c r="I620"/>
  <c r="G782"/>
  <c r="J782" s="1"/>
  <c r="I783"/>
  <c r="J170"/>
  <c r="J26"/>
  <c r="J79"/>
  <c r="J84"/>
  <c r="J9"/>
  <c r="J13"/>
  <c r="J29"/>
  <c r="J37"/>
  <c r="J61"/>
  <c r="J152"/>
  <c r="J163"/>
  <c r="J184"/>
  <c r="J195"/>
  <c r="J200"/>
  <c r="J264"/>
  <c r="J300"/>
  <c r="I728"/>
  <c r="G31"/>
  <c r="I32"/>
  <c r="G65"/>
  <c r="I65" s="1"/>
  <c r="I66"/>
  <c r="G144"/>
  <c r="I145"/>
  <c r="G194"/>
  <c r="I195"/>
  <c r="G381"/>
  <c r="I382"/>
  <c r="G614"/>
  <c r="H838"/>
  <c r="I838" s="1"/>
  <c r="J839"/>
  <c r="G775"/>
  <c r="H80"/>
  <c r="H77" s="1"/>
  <c r="J81"/>
  <c r="H148"/>
  <c r="J149"/>
  <c r="H172"/>
  <c r="H169" s="1"/>
  <c r="J173"/>
  <c r="H193"/>
  <c r="H280"/>
  <c r="H298"/>
  <c r="H378"/>
  <c r="J379"/>
  <c r="H474"/>
  <c r="J475"/>
  <c r="H607"/>
  <c r="J607" s="1"/>
  <c r="J608"/>
  <c r="H670"/>
  <c r="J671"/>
  <c r="H686"/>
  <c r="J687"/>
  <c r="H717"/>
  <c r="J717" s="1"/>
  <c r="J718"/>
  <c r="H733"/>
  <c r="I733" s="1"/>
  <c r="J734"/>
  <c r="H768"/>
  <c r="J768" s="1"/>
  <c r="J769"/>
  <c r="I769"/>
  <c r="H808"/>
  <c r="J809"/>
  <c r="I780"/>
  <c r="G779"/>
  <c r="J32"/>
  <c r="J44"/>
  <c r="J52"/>
  <c r="J72"/>
  <c r="J92"/>
  <c r="I376"/>
  <c r="I528"/>
  <c r="J11"/>
  <c r="J19"/>
  <c r="J23"/>
  <c r="J43"/>
  <c r="J75"/>
  <c r="J155"/>
  <c r="I166"/>
  <c r="J171"/>
  <c r="J267"/>
  <c r="J304"/>
  <c r="J312"/>
  <c r="I616"/>
  <c r="G80"/>
  <c r="I81"/>
  <c r="G140"/>
  <c r="I141"/>
  <c r="G154"/>
  <c r="I154" s="1"/>
  <c r="I155"/>
  <c r="G164"/>
  <c r="G182"/>
  <c r="J182" s="1"/>
  <c r="I183"/>
  <c r="G202"/>
  <c r="J202" s="1"/>
  <c r="I203"/>
  <c r="G262"/>
  <c r="I262" s="1"/>
  <c r="I263"/>
  <c r="G299"/>
  <c r="J299" s="1"/>
  <c r="I300"/>
  <c r="G378"/>
  <c r="I379"/>
  <c r="G480"/>
  <c r="I481"/>
  <c r="G612"/>
  <c r="I613"/>
  <c r="G680"/>
  <c r="I681"/>
  <c r="G712"/>
  <c r="I713"/>
  <c r="G722"/>
  <c r="G797"/>
  <c r="H381"/>
  <c r="J382"/>
  <c r="H477"/>
  <c r="J478"/>
  <c r="H521"/>
  <c r="J522"/>
  <c r="H609"/>
  <c r="J610"/>
  <c r="H673"/>
  <c r="J674"/>
  <c r="H689"/>
  <c r="J690"/>
  <c r="H720"/>
  <c r="J721"/>
  <c r="H770"/>
  <c r="J771"/>
  <c r="H798"/>
  <c r="J799"/>
  <c r="H779"/>
  <c r="J780"/>
  <c r="G837"/>
  <c r="I10"/>
  <c r="I12"/>
  <c r="I22"/>
  <c r="I28"/>
  <c r="I38"/>
  <c r="I40"/>
  <c r="I46"/>
  <c r="I64"/>
  <c r="I76"/>
  <c r="J145"/>
  <c r="J177"/>
  <c r="J198"/>
  <c r="J222"/>
  <c r="J297"/>
  <c r="I718"/>
  <c r="I734"/>
  <c r="G86"/>
  <c r="J86" s="1"/>
  <c r="I87"/>
  <c r="G148"/>
  <c r="I149"/>
  <c r="G158"/>
  <c r="I158" s="1"/>
  <c r="I159"/>
  <c r="G172"/>
  <c r="G169" s="1"/>
  <c r="I173"/>
  <c r="G220"/>
  <c r="I221"/>
  <c r="G281"/>
  <c r="J281" s="1"/>
  <c r="I282"/>
  <c r="G311"/>
  <c r="I312"/>
  <c r="G474"/>
  <c r="I475"/>
  <c r="G524"/>
  <c r="I525"/>
  <c r="G670"/>
  <c r="I671"/>
  <c r="G686"/>
  <c r="I687"/>
  <c r="G732"/>
  <c r="G803"/>
  <c r="G843"/>
  <c r="H375"/>
  <c r="J376"/>
  <c r="H527"/>
  <c r="I527" s="1"/>
  <c r="J528"/>
  <c r="H587"/>
  <c r="J588"/>
  <c r="H604"/>
  <c r="J605"/>
  <c r="H615"/>
  <c r="I615" s="1"/>
  <c r="J616"/>
  <c r="H667"/>
  <c r="J668"/>
  <c r="H683"/>
  <c r="J684"/>
  <c r="H715"/>
  <c r="J716"/>
  <c r="H727"/>
  <c r="J728"/>
  <c r="H804"/>
  <c r="I804" s="1"/>
  <c r="J805"/>
  <c r="H844"/>
  <c r="I844" s="1"/>
  <c r="J845"/>
  <c r="G325"/>
  <c r="I326"/>
  <c r="H619"/>
  <c r="J620"/>
  <c r="H776"/>
  <c r="I776" s="1"/>
  <c r="J777"/>
  <c r="J783"/>
  <c r="I9"/>
  <c r="I11"/>
  <c r="I13"/>
  <c r="I23"/>
  <c r="I29"/>
  <c r="I37"/>
  <c r="I41"/>
  <c r="I47"/>
  <c r="I55"/>
  <c r="I75"/>
  <c r="J157"/>
  <c r="I184"/>
  <c r="J221"/>
  <c r="I264"/>
  <c r="I799"/>
  <c r="I839"/>
  <c r="H56"/>
  <c r="H153"/>
  <c r="H261"/>
  <c r="H196"/>
  <c r="H20"/>
  <c r="H35"/>
  <c r="H62"/>
  <c r="G56"/>
  <c r="K938" i="3"/>
  <c r="J938"/>
  <c r="K924"/>
  <c r="J924"/>
  <c r="K919"/>
  <c r="J919"/>
  <c r="K916"/>
  <c r="J916"/>
  <c r="K912"/>
  <c r="J912"/>
  <c r="K909"/>
  <c r="J909"/>
  <c r="K894"/>
  <c r="J894"/>
  <c r="K879"/>
  <c r="J879"/>
  <c r="K876"/>
  <c r="J876"/>
  <c r="K865"/>
  <c r="J865"/>
  <c r="K850"/>
  <c r="J850"/>
  <c r="K836"/>
  <c r="J836"/>
  <c r="K831"/>
  <c r="J831"/>
  <c r="K830"/>
  <c r="J830"/>
  <c r="K828"/>
  <c r="J828"/>
  <c r="K820"/>
  <c r="J820"/>
  <c r="K790"/>
  <c r="J790"/>
  <c r="K786"/>
  <c r="J786"/>
  <c r="K783"/>
  <c r="J783"/>
  <c r="K780"/>
  <c r="J780"/>
  <c r="K764"/>
  <c r="J764"/>
  <c r="K761"/>
  <c r="J761"/>
  <c r="K758"/>
  <c r="J758"/>
  <c r="K745"/>
  <c r="J745"/>
  <c r="K741"/>
  <c r="J741"/>
  <c r="K738"/>
  <c r="J738"/>
  <c r="K735"/>
  <c r="J735"/>
  <c r="K733"/>
  <c r="J733"/>
  <c r="K730"/>
  <c r="J730"/>
  <c r="K707"/>
  <c r="J707"/>
  <c r="K704"/>
  <c r="J704"/>
  <c r="K701"/>
  <c r="J701"/>
  <c r="K698"/>
  <c r="J698"/>
  <c r="K694"/>
  <c r="J694"/>
  <c r="K691"/>
  <c r="J691"/>
  <c r="K688"/>
  <c r="J688"/>
  <c r="K685"/>
  <c r="J685"/>
  <c r="K637"/>
  <c r="J637"/>
  <c r="K609"/>
  <c r="J609"/>
  <c r="K606"/>
  <c r="J606"/>
  <c r="K603"/>
  <c r="J603"/>
  <c r="K600"/>
  <c r="J600"/>
  <c r="K571"/>
  <c r="J571"/>
  <c r="K567"/>
  <c r="J567"/>
  <c r="K564"/>
  <c r="J564"/>
  <c r="K561"/>
  <c r="J561"/>
  <c r="K559"/>
  <c r="J559"/>
  <c r="K556"/>
  <c r="J556"/>
  <c r="K512"/>
  <c r="J512"/>
  <c r="K509"/>
  <c r="J509"/>
  <c r="K506"/>
  <c r="J506"/>
  <c r="K503"/>
  <c r="J503"/>
  <c r="K468"/>
  <c r="J468"/>
  <c r="K465"/>
  <c r="J465"/>
  <c r="K462"/>
  <c r="J462"/>
  <c r="K369"/>
  <c r="J369"/>
  <c r="K366"/>
  <c r="J366"/>
  <c r="K363"/>
  <c r="J363"/>
  <c r="K312"/>
  <c r="J312"/>
  <c r="K306"/>
  <c r="J306"/>
  <c r="K300"/>
  <c r="J300"/>
  <c r="K297"/>
  <c r="J297"/>
  <c r="K293"/>
  <c r="J293"/>
  <c r="K291"/>
  <c r="J291"/>
  <c r="K289"/>
  <c r="J289"/>
  <c r="K286"/>
  <c r="J286"/>
  <c r="K283"/>
  <c r="J283"/>
  <c r="K271"/>
  <c r="J271"/>
  <c r="K268"/>
  <c r="J268"/>
  <c r="K265"/>
  <c r="J265"/>
  <c r="K262"/>
  <c r="J262"/>
  <c r="K258"/>
  <c r="J258"/>
  <c r="K252"/>
  <c r="J252"/>
  <c r="K249"/>
  <c r="J249"/>
  <c r="K246"/>
  <c r="J246"/>
  <c r="K243"/>
  <c r="J243"/>
  <c r="K239"/>
  <c r="J239"/>
  <c r="K231"/>
  <c r="J231"/>
  <c r="K226"/>
  <c r="J226"/>
  <c r="K223"/>
  <c r="J223"/>
  <c r="K220"/>
  <c r="J220"/>
  <c r="K218"/>
  <c r="J218"/>
  <c r="K215"/>
  <c r="J215"/>
  <c r="K207"/>
  <c r="J207"/>
  <c r="K205"/>
  <c r="J205"/>
  <c r="K175"/>
  <c r="J175"/>
  <c r="K160"/>
  <c r="J160"/>
  <c r="K138"/>
  <c r="J138"/>
  <c r="K132"/>
  <c r="J132"/>
  <c r="K129"/>
  <c r="J129"/>
  <c r="K127"/>
  <c r="J127"/>
  <c r="K124"/>
  <c r="J124"/>
  <c r="K113"/>
  <c r="J113"/>
  <c r="K106"/>
  <c r="J106"/>
  <c r="K102"/>
  <c r="J102"/>
  <c r="K100"/>
  <c r="J100"/>
  <c r="K95"/>
  <c r="J95"/>
  <c r="K91"/>
  <c r="J91"/>
  <c r="K47"/>
  <c r="J47"/>
  <c r="K45"/>
  <c r="J45"/>
  <c r="K42"/>
  <c r="J42"/>
  <c r="K39"/>
  <c r="J39"/>
  <c r="K37"/>
  <c r="J37"/>
  <c r="K34"/>
  <c r="J34"/>
  <c r="K29"/>
  <c r="J29"/>
  <c r="K26"/>
  <c r="J26"/>
  <c r="K23"/>
  <c r="J23"/>
  <c r="K20"/>
  <c r="J20"/>
  <c r="K14"/>
  <c r="J14"/>
  <c r="I458"/>
  <c r="I455"/>
  <c r="I452"/>
  <c r="I449"/>
  <c r="I446"/>
  <c r="I443"/>
  <c r="I440"/>
  <c r="I437"/>
  <c r="H458"/>
  <c r="H455"/>
  <c r="H452"/>
  <c r="H449"/>
  <c r="H446"/>
  <c r="H443"/>
  <c r="H440"/>
  <c r="H437"/>
  <c r="I490"/>
  <c r="H490"/>
  <c r="I493"/>
  <c r="H493"/>
  <c r="I496"/>
  <c r="H496"/>
  <c r="I499"/>
  <c r="H499"/>
  <c r="G518" i="4" s="1"/>
  <c r="I782" i="3"/>
  <c r="I781" s="1"/>
  <c r="I937"/>
  <c r="I936" s="1"/>
  <c r="I935" s="1"/>
  <c r="I934"/>
  <c r="I931"/>
  <c r="I923"/>
  <c r="I922" s="1"/>
  <c r="I921" s="1"/>
  <c r="I920" s="1"/>
  <c r="I918"/>
  <c r="I917" s="1"/>
  <c r="H307" i="4" s="1"/>
  <c r="I915" i="3"/>
  <c r="I911"/>
  <c r="I910" s="1"/>
  <c r="I908"/>
  <c r="I907" s="1"/>
  <c r="I905"/>
  <c r="I900"/>
  <c r="I893"/>
  <c r="I892" s="1"/>
  <c r="I891" s="1"/>
  <c r="I890"/>
  <c r="I885"/>
  <c r="I878"/>
  <c r="I875"/>
  <c r="I874" s="1"/>
  <c r="I872"/>
  <c r="I864"/>
  <c r="I863" s="1"/>
  <c r="I862" s="1"/>
  <c r="I861"/>
  <c r="I856"/>
  <c r="I849"/>
  <c r="I848" s="1"/>
  <c r="I847" s="1"/>
  <c r="I846"/>
  <c r="I843"/>
  <c r="I835"/>
  <c r="I834" s="1"/>
  <c r="I833" s="1"/>
  <c r="I832" s="1"/>
  <c r="I829"/>
  <c r="I827"/>
  <c r="I819"/>
  <c r="I816"/>
  <c r="I813"/>
  <c r="I805"/>
  <c r="I802"/>
  <c r="I799"/>
  <c r="I796"/>
  <c r="I789"/>
  <c r="I788" s="1"/>
  <c r="I787" s="1"/>
  <c r="I785"/>
  <c r="I779"/>
  <c r="I778" s="1"/>
  <c r="I770"/>
  <c r="I763"/>
  <c r="I760"/>
  <c r="I759" s="1"/>
  <c r="I757"/>
  <c r="I756" s="1"/>
  <c r="I752"/>
  <c r="I744"/>
  <c r="I740"/>
  <c r="I739" s="1"/>
  <c r="I737"/>
  <c r="I736" s="1"/>
  <c r="I734"/>
  <c r="I732"/>
  <c r="I729"/>
  <c r="I728" s="1"/>
  <c r="I725"/>
  <c r="I720"/>
  <c r="I718"/>
  <c r="I713"/>
  <c r="I706"/>
  <c r="I705" s="1"/>
  <c r="I703"/>
  <c r="I700"/>
  <c r="I699" s="1"/>
  <c r="I697"/>
  <c r="I696" s="1"/>
  <c r="I693"/>
  <c r="I692" s="1"/>
  <c r="H677" i="4" s="1"/>
  <c r="I690" i="3"/>
  <c r="I687"/>
  <c r="I686" s="1"/>
  <c r="I684"/>
  <c r="I683" s="1"/>
  <c r="I681"/>
  <c r="I676"/>
  <c r="I673"/>
  <c r="I670"/>
  <c r="I667"/>
  <c r="I664"/>
  <c r="I659"/>
  <c r="I655"/>
  <c r="I651"/>
  <c r="I647"/>
  <c r="I644"/>
  <c r="I636"/>
  <c r="I635" s="1"/>
  <c r="I634" s="1"/>
  <c r="I633"/>
  <c r="I630"/>
  <c r="I624"/>
  <c r="I620"/>
  <c r="I615"/>
  <c r="I608"/>
  <c r="I607" s="1"/>
  <c r="I605"/>
  <c r="I604" s="1"/>
  <c r="I602"/>
  <c r="I601" s="1"/>
  <c r="I599"/>
  <c r="I598" s="1"/>
  <c r="I596"/>
  <c r="I593"/>
  <c r="I590"/>
  <c r="I589" s="1"/>
  <c r="I588" s="1"/>
  <c r="I585"/>
  <c r="I584" s="1"/>
  <c r="I583" s="1"/>
  <c r="I582"/>
  <c r="I581" s="1"/>
  <c r="I579"/>
  <c r="I578" s="1"/>
  <c r="I577" s="1"/>
  <c r="I570"/>
  <c r="I569" s="1"/>
  <c r="I568" s="1"/>
  <c r="I566"/>
  <c r="I565" s="1"/>
  <c r="I563"/>
  <c r="I560"/>
  <c r="I558"/>
  <c r="I555"/>
  <c r="I554" s="1"/>
  <c r="I551"/>
  <c r="I545"/>
  <c r="I540"/>
  <c r="I536"/>
  <c r="I533"/>
  <c r="I528"/>
  <c r="I525"/>
  <c r="I523"/>
  <c r="I518"/>
  <c r="I511"/>
  <c r="I508"/>
  <c r="I505"/>
  <c r="I502"/>
  <c r="I501" s="1"/>
  <c r="I485"/>
  <c r="I480"/>
  <c r="I477"/>
  <c r="I474"/>
  <c r="I467"/>
  <c r="I464"/>
  <c r="I461"/>
  <c r="I460" s="1"/>
  <c r="I432"/>
  <c r="I429"/>
  <c r="I426"/>
  <c r="I423"/>
  <c r="I420"/>
  <c r="I415"/>
  <c r="I412"/>
  <c r="I409"/>
  <c r="I404"/>
  <c r="I400"/>
  <c r="I396"/>
  <c r="I393"/>
  <c r="I390"/>
  <c r="I387"/>
  <c r="I384"/>
  <c r="I381"/>
  <c r="I378"/>
  <c r="I375"/>
  <c r="I368"/>
  <c r="I367" s="1"/>
  <c r="I365"/>
  <c r="I364" s="1"/>
  <c r="I362"/>
  <c r="I359"/>
  <c r="I354"/>
  <c r="I351"/>
  <c r="I348"/>
  <c r="I345"/>
  <c r="I340"/>
  <c r="I335"/>
  <c r="H348" i="4" s="1"/>
  <c r="H347" s="1"/>
  <c r="I332" i="3"/>
  <c r="I329"/>
  <c r="I326"/>
  <c r="I323"/>
  <c r="I320"/>
  <c r="I311"/>
  <c r="I310" s="1"/>
  <c r="I309" s="1"/>
  <c r="I308" s="1"/>
  <c r="I307" s="1"/>
  <c r="I305"/>
  <c r="I304" s="1"/>
  <c r="I303" s="1"/>
  <c r="I302" s="1"/>
  <c r="I301" s="1"/>
  <c r="I299"/>
  <c r="I298" s="1"/>
  <c r="I296"/>
  <c r="I295" s="1"/>
  <c r="I292"/>
  <c r="I290"/>
  <c r="I288"/>
  <c r="I285"/>
  <c r="I282"/>
  <c r="I281" s="1"/>
  <c r="I279"/>
  <c r="I270"/>
  <c r="I269" s="1"/>
  <c r="I267"/>
  <c r="I264"/>
  <c r="I263" s="1"/>
  <c r="I261"/>
  <c r="I260" s="1"/>
  <c r="I257"/>
  <c r="I256" s="1"/>
  <c r="I255" s="1"/>
  <c r="I251"/>
  <c r="I250" s="1"/>
  <c r="I248"/>
  <c r="I247" s="1"/>
  <c r="I245"/>
  <c r="I244" s="1"/>
  <c r="I242"/>
  <c r="I241" s="1"/>
  <c r="I238"/>
  <c r="I237" s="1"/>
  <c r="I230"/>
  <c r="I229" s="1"/>
  <c r="I228" s="1"/>
  <c r="I227" s="1"/>
  <c r="I225"/>
  <c r="I224" s="1"/>
  <c r="I222"/>
  <c r="I221" s="1"/>
  <c r="I219"/>
  <c r="I217"/>
  <c r="I214"/>
  <c r="I213" s="1"/>
  <c r="I206"/>
  <c r="I204"/>
  <c r="I200"/>
  <c r="I198"/>
  <c r="I193"/>
  <c r="I190"/>
  <c r="I184"/>
  <c r="I181"/>
  <c r="I174"/>
  <c r="I173" s="1"/>
  <c r="I172" s="1"/>
  <c r="I171" s="1"/>
  <c r="I169"/>
  <c r="I167"/>
  <c r="I159"/>
  <c r="I158" s="1"/>
  <c r="I157" s="1"/>
  <c r="I156" s="1"/>
  <c r="I155" s="1"/>
  <c r="I154"/>
  <c r="I152"/>
  <c r="I149"/>
  <c r="I144"/>
  <c r="I137"/>
  <c r="I136" s="1"/>
  <c r="I135" s="1"/>
  <c r="I134" s="1"/>
  <c r="I131"/>
  <c r="I128"/>
  <c r="I126"/>
  <c r="I123"/>
  <c r="I122" s="1"/>
  <c r="I120"/>
  <c r="I112"/>
  <c r="I111" s="1"/>
  <c r="I110" s="1"/>
  <c r="I109" s="1"/>
  <c r="I105"/>
  <c r="I104" s="1"/>
  <c r="I103" s="1"/>
  <c r="I101"/>
  <c r="I99"/>
  <c r="I94"/>
  <c r="I93" s="1"/>
  <c r="I92" s="1"/>
  <c r="I90"/>
  <c r="I89" s="1"/>
  <c r="I86"/>
  <c r="I82"/>
  <c r="I79"/>
  <c r="I76"/>
  <c r="I71"/>
  <c r="I68"/>
  <c r="I65"/>
  <c r="I60"/>
  <c r="I57"/>
  <c r="I53"/>
  <c r="I46"/>
  <c r="I44"/>
  <c r="I41"/>
  <c r="I40" s="1"/>
  <c r="I38"/>
  <c r="I36"/>
  <c r="I33"/>
  <c r="I32" s="1"/>
  <c r="I28"/>
  <c r="I27" s="1"/>
  <c r="I25"/>
  <c r="I24" s="1"/>
  <c r="I22"/>
  <c r="I21" s="1"/>
  <c r="I19"/>
  <c r="I18" s="1"/>
  <c r="I13"/>
  <c r="I12" s="1"/>
  <c r="I11" s="1"/>
  <c r="I10" s="1"/>
  <c r="I9" s="1"/>
  <c r="H13"/>
  <c r="H12" s="1"/>
  <c r="H11" s="1"/>
  <c r="H10" s="1"/>
  <c r="H9" s="1"/>
  <c r="H19"/>
  <c r="H22"/>
  <c r="H21" s="1"/>
  <c r="H25"/>
  <c r="H24" s="1"/>
  <c r="H28"/>
  <c r="H27" s="1"/>
  <c r="H33"/>
  <c r="H36"/>
  <c r="H38"/>
  <c r="H41"/>
  <c r="H40" s="1"/>
  <c r="H44"/>
  <c r="H46"/>
  <c r="H60"/>
  <c r="H57"/>
  <c r="G102" i="4" s="1"/>
  <c r="H53" i="3"/>
  <c r="H71"/>
  <c r="H68"/>
  <c r="H65"/>
  <c r="H79"/>
  <c r="H112"/>
  <c r="H111" s="1"/>
  <c r="H110" s="1"/>
  <c r="H109" s="1"/>
  <c r="H108" s="1"/>
  <c r="H107" s="1"/>
  <c r="H76"/>
  <c r="H86"/>
  <c r="H82"/>
  <c r="H90"/>
  <c r="H89" s="1"/>
  <c r="H88" s="1"/>
  <c r="H94"/>
  <c r="H93" s="1"/>
  <c r="H92" s="1"/>
  <c r="H99"/>
  <c r="H101"/>
  <c r="H105"/>
  <c r="H104" s="1"/>
  <c r="H103" s="1"/>
  <c r="H120"/>
  <c r="H123"/>
  <c r="H126"/>
  <c r="H128"/>
  <c r="H131"/>
  <c r="H130" s="1"/>
  <c r="H137"/>
  <c r="H144"/>
  <c r="H149"/>
  <c r="H152"/>
  <c r="H154"/>
  <c r="H181"/>
  <c r="H184"/>
  <c r="H198"/>
  <c r="H200"/>
  <c r="H190"/>
  <c r="H193"/>
  <c r="H167"/>
  <c r="H169"/>
  <c r="H159"/>
  <c r="H158" s="1"/>
  <c r="H157" s="1"/>
  <c r="H156" s="1"/>
  <c r="H155" s="1"/>
  <c r="H174"/>
  <c r="H173" s="1"/>
  <c r="H172" s="1"/>
  <c r="H171" s="1"/>
  <c r="H204"/>
  <c r="H206"/>
  <c r="H214"/>
  <c r="H213" s="1"/>
  <c r="H217"/>
  <c r="H219"/>
  <c r="H222"/>
  <c r="H225"/>
  <c r="H224" s="1"/>
  <c r="H230"/>
  <c r="H229" s="1"/>
  <c r="H228" s="1"/>
  <c r="H227" s="1"/>
  <c r="H238"/>
  <c r="H242"/>
  <c r="H241" s="1"/>
  <c r="H245"/>
  <c r="H244" s="1"/>
  <c r="H248"/>
  <c r="H247" s="1"/>
  <c r="H251"/>
  <c r="H257"/>
  <c r="H261"/>
  <c r="H264"/>
  <c r="H263" s="1"/>
  <c r="H267"/>
  <c r="H270"/>
  <c r="H269" s="1"/>
  <c r="H279"/>
  <c r="H282"/>
  <c r="H285"/>
  <c r="H288"/>
  <c r="H290"/>
  <c r="H292"/>
  <c r="H299"/>
  <c r="H296"/>
  <c r="H305"/>
  <c r="H311"/>
  <c r="H335"/>
  <c r="H332"/>
  <c r="H329"/>
  <c r="H326"/>
  <c r="H323"/>
  <c r="H320"/>
  <c r="H340"/>
  <c r="H354"/>
  <c r="H351"/>
  <c r="H348"/>
  <c r="H345"/>
  <c r="H359"/>
  <c r="H362"/>
  <c r="H365"/>
  <c r="H368"/>
  <c r="H404"/>
  <c r="H400"/>
  <c r="H396"/>
  <c r="H393"/>
  <c r="H390"/>
  <c r="H387"/>
  <c r="H384"/>
  <c r="H381"/>
  <c r="H378"/>
  <c r="H375"/>
  <c r="H409"/>
  <c r="H412"/>
  <c r="H415"/>
  <c r="H432"/>
  <c r="H429"/>
  <c r="H426"/>
  <c r="H423"/>
  <c r="H420"/>
  <c r="H461"/>
  <c r="H464"/>
  <c r="H467"/>
  <c r="H474"/>
  <c r="H477"/>
  <c r="H476" s="1"/>
  <c r="H480"/>
  <c r="H485"/>
  <c r="H502"/>
  <c r="H505"/>
  <c r="H508"/>
  <c r="H511"/>
  <c r="H518"/>
  <c r="H523"/>
  <c r="H525"/>
  <c r="H528"/>
  <c r="H540"/>
  <c r="H536"/>
  <c r="H533"/>
  <c r="H545"/>
  <c r="H551"/>
  <c r="H555"/>
  <c r="H558"/>
  <c r="H560"/>
  <c r="H563"/>
  <c r="H566"/>
  <c r="H570"/>
  <c r="H585"/>
  <c r="H584" s="1"/>
  <c r="H582"/>
  <c r="H579"/>
  <c r="H578" s="1"/>
  <c r="H596"/>
  <c r="H593"/>
  <c r="H590"/>
  <c r="H589" s="1"/>
  <c r="H599"/>
  <c r="H602"/>
  <c r="H605"/>
  <c r="H608"/>
  <c r="H615"/>
  <c r="H633"/>
  <c r="H630"/>
  <c r="H624"/>
  <c r="H620"/>
  <c r="H636"/>
  <c r="H659"/>
  <c r="H655"/>
  <c r="H651"/>
  <c r="H647"/>
  <c r="H644"/>
  <c r="H714" i="4" l="1"/>
  <c r="H767"/>
  <c r="J767" s="1"/>
  <c r="I607"/>
  <c r="G62"/>
  <c r="I62" s="1"/>
  <c r="I172"/>
  <c r="I770"/>
  <c r="J262"/>
  <c r="J609"/>
  <c r="J80"/>
  <c r="I717"/>
  <c r="J65"/>
  <c r="I715"/>
  <c r="H629" i="3"/>
  <c r="H628" s="1"/>
  <c r="G576" i="4"/>
  <c r="H544" i="3"/>
  <c r="H543" s="1"/>
  <c r="G584" i="4"/>
  <c r="H183" i="3"/>
  <c r="H182" s="1"/>
  <c r="G743" i="4"/>
  <c r="I59" i="3"/>
  <c r="I58" s="1"/>
  <c r="H105" i="4"/>
  <c r="H104" s="1"/>
  <c r="H103" s="1"/>
  <c r="I143" i="3"/>
  <c r="I142" s="1"/>
  <c r="I141" s="1"/>
  <c r="I140" s="1"/>
  <c r="H243" i="4"/>
  <c r="H242" s="1"/>
  <c r="H241" s="1"/>
  <c r="H240" s="1"/>
  <c r="H239" s="1"/>
  <c r="I180" i="3"/>
  <c r="I179" s="1"/>
  <c r="H740" i="4"/>
  <c r="I411" i="3"/>
  <c r="I410" s="1"/>
  <c r="H425" i="4"/>
  <c r="H424" s="1"/>
  <c r="H423" s="1"/>
  <c r="I479" i="3"/>
  <c r="I478" s="1"/>
  <c r="H493" i="4"/>
  <c r="H492" s="1"/>
  <c r="H491" s="1"/>
  <c r="I539" i="3"/>
  <c r="I538" s="1"/>
  <c r="I537" s="1"/>
  <c r="H561" i="4"/>
  <c r="I712" i="3"/>
  <c r="I711" s="1"/>
  <c r="I710" s="1"/>
  <c r="I709" s="1"/>
  <c r="H696" i="4"/>
  <c r="I798" i="3"/>
  <c r="I797" s="1"/>
  <c r="H818" i="4"/>
  <c r="I855" i="3"/>
  <c r="I854" s="1"/>
  <c r="I853" s="1"/>
  <c r="I852" s="1"/>
  <c r="H228" i="4"/>
  <c r="H227" s="1"/>
  <c r="H226" s="1"/>
  <c r="H225" s="1"/>
  <c r="H224" s="1"/>
  <c r="I930" i="3"/>
  <c r="I929" s="1"/>
  <c r="H319" i="4"/>
  <c r="I448" i="3"/>
  <c r="I447" s="1"/>
  <c r="H462" i="4"/>
  <c r="H461" s="1"/>
  <c r="H460" s="1"/>
  <c r="H550" i="3"/>
  <c r="H549" s="1"/>
  <c r="G600" i="4"/>
  <c r="H517" i="3"/>
  <c r="H516" s="1"/>
  <c r="G539" i="4"/>
  <c r="G538" s="1"/>
  <c r="H166" i="3"/>
  <c r="G594" i="4"/>
  <c r="G593" s="1"/>
  <c r="I56" i="3"/>
  <c r="I55" s="1"/>
  <c r="I54" s="1"/>
  <c r="H102" i="4"/>
  <c r="H101" s="1"/>
  <c r="H100" s="1"/>
  <c r="I85" i="3"/>
  <c r="I84" s="1"/>
  <c r="I83" s="1"/>
  <c r="H131" i="4"/>
  <c r="H130" s="1"/>
  <c r="H129" s="1"/>
  <c r="H128" s="1"/>
  <c r="I153" i="3"/>
  <c r="H253" i="4"/>
  <c r="H252" s="1"/>
  <c r="I192" i="3"/>
  <c r="I191" s="1"/>
  <c r="H757" i="4"/>
  <c r="I350" i="3"/>
  <c r="I349" s="1"/>
  <c r="H364" i="4"/>
  <c r="H363" s="1"/>
  <c r="H362" s="1"/>
  <c r="I392" i="3"/>
  <c r="I391" s="1"/>
  <c r="H406" i="4"/>
  <c r="H405" s="1"/>
  <c r="H404" s="1"/>
  <c r="I422" i="3"/>
  <c r="I421" s="1"/>
  <c r="H436" i="4"/>
  <c r="H435" s="1"/>
  <c r="H434" s="1"/>
  <c r="I522" i="3"/>
  <c r="H544" i="4"/>
  <c r="I535" i="3"/>
  <c r="I534" s="1"/>
  <c r="H557" i="4"/>
  <c r="I650" i="3"/>
  <c r="I649" s="1"/>
  <c r="I648" s="1"/>
  <c r="H634" i="4"/>
  <c r="I680" i="3"/>
  <c r="I679" s="1"/>
  <c r="I678" s="1"/>
  <c r="I677" s="1"/>
  <c r="H664" i="4"/>
  <c r="I772" i="3"/>
  <c r="I771" s="1"/>
  <c r="H792" i="4"/>
  <c r="I457" i="3"/>
  <c r="I456" s="1"/>
  <c r="H471" i="4"/>
  <c r="H470" s="1"/>
  <c r="H469" s="1"/>
  <c r="H650" i="3"/>
  <c r="G634" i="4"/>
  <c r="H614" i="3"/>
  <c r="H613" s="1"/>
  <c r="G537" i="4"/>
  <c r="G536" s="1"/>
  <c r="G535" s="1"/>
  <c r="G534" s="1"/>
  <c r="H535" i="3"/>
  <c r="G557" i="4"/>
  <c r="H522" i="3"/>
  <c r="G544" i="4"/>
  <c r="H168" i="3"/>
  <c r="G596" i="4"/>
  <c r="G595" s="1"/>
  <c r="H199" i="3"/>
  <c r="G764" i="4"/>
  <c r="G763" s="1"/>
  <c r="I52" i="3"/>
  <c r="I51" s="1"/>
  <c r="I50" s="1"/>
  <c r="H98" i="4"/>
  <c r="H97" s="1"/>
  <c r="H96" s="1"/>
  <c r="H95" s="1"/>
  <c r="I67" i="3"/>
  <c r="I66" s="1"/>
  <c r="H113" i="4"/>
  <c r="H112" s="1"/>
  <c r="H111" s="1"/>
  <c r="I81" i="3"/>
  <c r="I80" s="1"/>
  <c r="H127" i="4"/>
  <c r="H126" s="1"/>
  <c r="H125" s="1"/>
  <c r="I119" i="3"/>
  <c r="I118" s="1"/>
  <c r="H191" i="4"/>
  <c r="H190" s="1"/>
  <c r="H189" s="1"/>
  <c r="H188" s="1"/>
  <c r="H187" s="1"/>
  <c r="I151" i="3"/>
  <c r="H251" i="4"/>
  <c r="H250" s="1"/>
  <c r="I189" i="3"/>
  <c r="I188" s="1"/>
  <c r="H754" i="4"/>
  <c r="I319" i="3"/>
  <c r="I318" s="1"/>
  <c r="H333" i="4"/>
  <c r="H332" s="1"/>
  <c r="H331" s="1"/>
  <c r="I347" i="3"/>
  <c r="I346" s="1"/>
  <c r="H361" i="4"/>
  <c r="H360" s="1"/>
  <c r="H359" s="1"/>
  <c r="I377" i="3"/>
  <c r="I376" s="1"/>
  <c r="H391" i="4"/>
  <c r="H390" s="1"/>
  <c r="H389" s="1"/>
  <c r="I389" i="3"/>
  <c r="I388" s="1"/>
  <c r="H403" i="4"/>
  <c r="H402" s="1"/>
  <c r="H401" s="1"/>
  <c r="I403" i="3"/>
  <c r="I402" s="1"/>
  <c r="H417" i="4"/>
  <c r="H416" s="1"/>
  <c r="H415" s="1"/>
  <c r="I419" i="3"/>
  <c r="I418" s="1"/>
  <c r="H433" i="4"/>
  <c r="H432" s="1"/>
  <c r="H431" s="1"/>
  <c r="I431" i="3"/>
  <c r="I430" s="1"/>
  <c r="H445" i="4"/>
  <c r="H444" s="1"/>
  <c r="H443" s="1"/>
  <c r="I532" i="3"/>
  <c r="I531" s="1"/>
  <c r="I530" s="1"/>
  <c r="H554" i="4"/>
  <c r="I550" i="3"/>
  <c r="K550" s="1"/>
  <c r="H600" i="4"/>
  <c r="I595" i="3"/>
  <c r="I594" s="1"/>
  <c r="H509" i="4"/>
  <c r="H508" s="1"/>
  <c r="H507" s="1"/>
  <c r="I629" i="3"/>
  <c r="K629" s="1"/>
  <c r="H576" i="4"/>
  <c r="I646" i="3"/>
  <c r="I645" s="1"/>
  <c r="H630" i="4"/>
  <c r="I675" i="3"/>
  <c r="I674" s="1"/>
  <c r="H659" i="4"/>
  <c r="I719" i="3"/>
  <c r="H703" i="4"/>
  <c r="I751" i="3"/>
  <c r="I750" s="1"/>
  <c r="I749" s="1"/>
  <c r="I748" s="1"/>
  <c r="I747" s="1"/>
  <c r="I746" s="1"/>
  <c r="H748" i="4"/>
  <c r="I804" i="3"/>
  <c r="I803" s="1"/>
  <c r="H824" i="4"/>
  <c r="I845" i="3"/>
  <c r="I844" s="1"/>
  <c r="H213" i="4"/>
  <c r="H212" s="1"/>
  <c r="H211" s="1"/>
  <c r="I884" i="3"/>
  <c r="I883" s="1"/>
  <c r="I882" s="1"/>
  <c r="I881" s="1"/>
  <c r="H273" i="4"/>
  <c r="H272" s="1"/>
  <c r="H271" s="1"/>
  <c r="I904" i="3"/>
  <c r="I903" s="1"/>
  <c r="I902" s="1"/>
  <c r="I901" s="1"/>
  <c r="H293" i="4"/>
  <c r="H292" s="1"/>
  <c r="H291" s="1"/>
  <c r="I442" i="3"/>
  <c r="I441" s="1"/>
  <c r="H456" i="4"/>
  <c r="H455" s="1"/>
  <c r="H454" s="1"/>
  <c r="I454" i="3"/>
  <c r="I453" s="1"/>
  <c r="H468" i="4"/>
  <c r="H467" s="1"/>
  <c r="H466" s="1"/>
  <c r="H643" i="3"/>
  <c r="H642" s="1"/>
  <c r="G627" i="4"/>
  <c r="H658" i="3"/>
  <c r="H657" s="1"/>
  <c r="G642" i="4"/>
  <c r="H527" i="3"/>
  <c r="H526" s="1"/>
  <c r="G549" i="4"/>
  <c r="H192" i="3"/>
  <c r="H191" s="1"/>
  <c r="G757" i="4"/>
  <c r="I75" i="3"/>
  <c r="I74" s="1"/>
  <c r="H121" i="4"/>
  <c r="H120" s="1"/>
  <c r="H119" s="1"/>
  <c r="I278" i="3"/>
  <c r="I277" s="1"/>
  <c r="I276" s="1"/>
  <c r="I275" s="1"/>
  <c r="H136" i="4"/>
  <c r="H135" s="1"/>
  <c r="H134" s="1"/>
  <c r="H133" s="1"/>
  <c r="H132" s="1"/>
  <c r="I353" i="3"/>
  <c r="I352" s="1"/>
  <c r="H367" i="4"/>
  <c r="H366" s="1"/>
  <c r="H365" s="1"/>
  <c r="I395" i="3"/>
  <c r="I394" s="1"/>
  <c r="H409" i="4"/>
  <c r="H408" s="1"/>
  <c r="H407" s="1"/>
  <c r="I425" i="3"/>
  <c r="I424" s="1"/>
  <c r="H439" i="4"/>
  <c r="H438" s="1"/>
  <c r="H437" s="1"/>
  <c r="I669" i="3"/>
  <c r="I668" s="1"/>
  <c r="H653" i="4"/>
  <c r="I815" i="3"/>
  <c r="I814" s="1"/>
  <c r="H835" i="4"/>
  <c r="I436" i="3"/>
  <c r="I435" s="1"/>
  <c r="H450" i="4"/>
  <c r="H449" s="1"/>
  <c r="H448" s="1"/>
  <c r="H654" i="3"/>
  <c r="H653" s="1"/>
  <c r="G638" i="4"/>
  <c r="G637" s="1"/>
  <c r="G636" s="1"/>
  <c r="H623" i="3"/>
  <c r="H622" s="1"/>
  <c r="G570" i="4"/>
  <c r="H539" i="3"/>
  <c r="H538" s="1"/>
  <c r="G561" i="4"/>
  <c r="H197" i="3"/>
  <c r="G762" i="4"/>
  <c r="G761" s="1"/>
  <c r="I70" i="3"/>
  <c r="I69" s="1"/>
  <c r="H116" i="4"/>
  <c r="H115" s="1"/>
  <c r="H114" s="1"/>
  <c r="I632" i="3"/>
  <c r="I631" s="1"/>
  <c r="H579" i="4"/>
  <c r="I666" i="3"/>
  <c r="I665" s="1"/>
  <c r="H650" i="4"/>
  <c r="I724" i="3"/>
  <c r="I723" s="1"/>
  <c r="I722" s="1"/>
  <c r="I721" s="1"/>
  <c r="H708" i="4"/>
  <c r="I495" i="3"/>
  <c r="I494" s="1"/>
  <c r="H515" i="4"/>
  <c r="H514" s="1"/>
  <c r="H513" s="1"/>
  <c r="I445" i="3"/>
  <c r="I444" s="1"/>
  <c r="H459" i="4"/>
  <c r="H458" s="1"/>
  <c r="H457" s="1"/>
  <c r="H619" i="3"/>
  <c r="H618" s="1"/>
  <c r="G566" i="4"/>
  <c r="G565" s="1"/>
  <c r="G564" s="1"/>
  <c r="H646" i="3"/>
  <c r="G630" i="4"/>
  <c r="H632" i="3"/>
  <c r="H631" s="1"/>
  <c r="G579" i="4"/>
  <c r="H532" i="3"/>
  <c r="G554" i="4"/>
  <c r="H524" i="3"/>
  <c r="G546" i="4"/>
  <c r="G545" s="1"/>
  <c r="H189" i="3"/>
  <c r="H188" s="1"/>
  <c r="H187" s="1"/>
  <c r="G754" i="4"/>
  <c r="H180" i="3"/>
  <c r="H179" s="1"/>
  <c r="G740" i="4"/>
  <c r="I64" i="3"/>
  <c r="I63" s="1"/>
  <c r="H110" i="4"/>
  <c r="H109" s="1"/>
  <c r="H108" s="1"/>
  <c r="I78" i="3"/>
  <c r="I77" s="1"/>
  <c r="H124" i="4"/>
  <c r="H123" s="1"/>
  <c r="H122" s="1"/>
  <c r="I148" i="3"/>
  <c r="I147" s="1"/>
  <c r="H248" i="4"/>
  <c r="H247" s="1"/>
  <c r="H246" s="1"/>
  <c r="I183" i="3"/>
  <c r="I182" s="1"/>
  <c r="H743" i="4"/>
  <c r="I328" i="3"/>
  <c r="I327" s="1"/>
  <c r="H342" i="4"/>
  <c r="H341" s="1"/>
  <c r="H340" s="1"/>
  <c r="I344" i="3"/>
  <c r="I343" s="1"/>
  <c r="H358" i="4"/>
  <c r="H357" s="1"/>
  <c r="H356" s="1"/>
  <c r="I358" i="3"/>
  <c r="I357" s="1"/>
  <c r="I356" s="1"/>
  <c r="I355" s="1"/>
  <c r="H372" i="4"/>
  <c r="H371" s="1"/>
  <c r="H370" s="1"/>
  <c r="I399" i="3"/>
  <c r="I398" s="1"/>
  <c r="I397" s="1"/>
  <c r="H413" i="4"/>
  <c r="H412" s="1"/>
  <c r="H411" s="1"/>
  <c r="I414" i="3"/>
  <c r="I413" s="1"/>
  <c r="H428" i="4"/>
  <c r="H427" s="1"/>
  <c r="H426" s="1"/>
  <c r="I428" i="3"/>
  <c r="I427" s="1"/>
  <c r="H442" i="4"/>
  <c r="H441" s="1"/>
  <c r="H440" s="1"/>
  <c r="I527" i="3"/>
  <c r="I526" s="1"/>
  <c r="H549" i="4"/>
  <c r="I544" i="3"/>
  <c r="I543" s="1"/>
  <c r="I542" s="1"/>
  <c r="I541" s="1"/>
  <c r="H584" i="4"/>
  <c r="I592" i="3"/>
  <c r="I591" s="1"/>
  <c r="H506" i="4"/>
  <c r="H505" s="1"/>
  <c r="H504" s="1"/>
  <c r="I623" i="3"/>
  <c r="I622" s="1"/>
  <c r="H570" i="4"/>
  <c r="I643" i="3"/>
  <c r="I642" s="1"/>
  <c r="H627" i="4"/>
  <c r="I658" i="3"/>
  <c r="I657" s="1"/>
  <c r="I656" s="1"/>
  <c r="H642" i="4"/>
  <c r="I672" i="3"/>
  <c r="I671" s="1"/>
  <c r="H656" i="4"/>
  <c r="I801" i="3"/>
  <c r="I800" s="1"/>
  <c r="H821" i="4"/>
  <c r="I842" i="3"/>
  <c r="I841" s="1"/>
  <c r="I840" s="1"/>
  <c r="H210" i="4"/>
  <c r="H209" s="1"/>
  <c r="H208" s="1"/>
  <c r="I860" i="3"/>
  <c r="I859" s="1"/>
  <c r="H233" i="4"/>
  <c r="H232" s="1"/>
  <c r="H231" s="1"/>
  <c r="H230" s="1"/>
  <c r="H229" s="1"/>
  <c r="I899" i="3"/>
  <c r="I898" s="1"/>
  <c r="H288" i="4"/>
  <c r="H287" s="1"/>
  <c r="H286" s="1"/>
  <c r="H285" s="1"/>
  <c r="H284" s="1"/>
  <c r="I933" i="3"/>
  <c r="I932" s="1"/>
  <c r="H322" i="4"/>
  <c r="I498" i="3"/>
  <c r="I497" s="1"/>
  <c r="H518" i="4"/>
  <c r="H517" s="1"/>
  <c r="H516" s="1"/>
  <c r="I492" i="3"/>
  <c r="I491" s="1"/>
  <c r="H512" i="4"/>
  <c r="H511" s="1"/>
  <c r="H510" s="1"/>
  <c r="I439" i="3"/>
  <c r="I438" s="1"/>
  <c r="H453" i="4"/>
  <c r="H452" s="1"/>
  <c r="H451" s="1"/>
  <c r="I451" i="3"/>
  <c r="I450" s="1"/>
  <c r="H465" i="4"/>
  <c r="H464" s="1"/>
  <c r="H463" s="1"/>
  <c r="I889" i="3"/>
  <c r="I888" s="1"/>
  <c r="I887" s="1"/>
  <c r="I886" s="1"/>
  <c r="H278" i="4"/>
  <c r="H277" s="1"/>
  <c r="H276" s="1"/>
  <c r="H275" s="1"/>
  <c r="H274" s="1"/>
  <c r="I812" i="3"/>
  <c r="I811" s="1"/>
  <c r="H832" i="4"/>
  <c r="I769" i="3"/>
  <c r="I768" s="1"/>
  <c r="H789" i="4"/>
  <c r="I717" i="3"/>
  <c r="H701" i="4"/>
  <c r="I654" i="3"/>
  <c r="I653" s="1"/>
  <c r="I652" s="1"/>
  <c r="H638" i="4"/>
  <c r="I619" i="3"/>
  <c r="I618" s="1"/>
  <c r="I617" s="1"/>
  <c r="H566" i="4"/>
  <c r="I871" i="3"/>
  <c r="I870" s="1"/>
  <c r="I869" s="1"/>
  <c r="I868" s="1"/>
  <c r="H260" i="4"/>
  <c r="H259" s="1"/>
  <c r="H258" s="1"/>
  <c r="H257" s="1"/>
  <c r="H256" s="1"/>
  <c r="H255" s="1"/>
  <c r="G24" i="6" s="1"/>
  <c r="I517" i="3"/>
  <c r="I516" s="1"/>
  <c r="H539" i="4"/>
  <c r="I614" i="3"/>
  <c r="I613" s="1"/>
  <c r="I612" s="1"/>
  <c r="I611" s="1"/>
  <c r="H537" i="4"/>
  <c r="I795" i="3"/>
  <c r="I794" s="1"/>
  <c r="H815" i="4"/>
  <c r="I663" i="3"/>
  <c r="I662" s="1"/>
  <c r="H647" i="4"/>
  <c r="I489" i="3"/>
  <c r="I488" s="1"/>
  <c r="H503" i="4"/>
  <c r="H502" s="1"/>
  <c r="H501" s="1"/>
  <c r="I524" i="3"/>
  <c r="H546" i="4"/>
  <c r="I484" i="3"/>
  <c r="I483" s="1"/>
  <c r="H498" i="4"/>
  <c r="H497" s="1"/>
  <c r="H496" s="1"/>
  <c r="I476" i="3"/>
  <c r="I475" s="1"/>
  <c r="H490" i="4"/>
  <c r="H489" s="1"/>
  <c r="H488" s="1"/>
  <c r="I473" i="3"/>
  <c r="I472" s="1"/>
  <c r="H487" i="4"/>
  <c r="H486" s="1"/>
  <c r="H485" s="1"/>
  <c r="I408" i="3"/>
  <c r="I407" s="1"/>
  <c r="H422" i="4"/>
  <c r="H421" s="1"/>
  <c r="H420" s="1"/>
  <c r="I386" i="3"/>
  <c r="I385" s="1"/>
  <c r="H400" i="4"/>
  <c r="H399" s="1"/>
  <c r="H398" s="1"/>
  <c r="I383" i="3"/>
  <c r="I382" s="1"/>
  <c r="H397" i="4"/>
  <c r="H396" s="1"/>
  <c r="H395" s="1"/>
  <c r="I380" i="3"/>
  <c r="I379" s="1"/>
  <c r="H394" i="4"/>
  <c r="H393" s="1"/>
  <c r="H392" s="1"/>
  <c r="I374" i="3"/>
  <c r="I373" s="1"/>
  <c r="H388" i="4"/>
  <c r="H387" s="1"/>
  <c r="H386" s="1"/>
  <c r="I339" i="3"/>
  <c r="I338" s="1"/>
  <c r="I337" s="1"/>
  <c r="I336" s="1"/>
  <c r="H353" i="4"/>
  <c r="H352" s="1"/>
  <c r="H351" s="1"/>
  <c r="I331" i="3"/>
  <c r="I330" s="1"/>
  <c r="H345" i="4"/>
  <c r="H344" s="1"/>
  <c r="H343" s="1"/>
  <c r="I325" i="3"/>
  <c r="I324" s="1"/>
  <c r="H339" i="4"/>
  <c r="H338" s="1"/>
  <c r="H337" s="1"/>
  <c r="I322" i="3"/>
  <c r="I321" s="1"/>
  <c r="H336" i="4"/>
  <c r="H335" s="1"/>
  <c r="H334" s="1"/>
  <c r="I199" i="3"/>
  <c r="H764" i="4"/>
  <c r="I197" i="3"/>
  <c r="H762" i="4"/>
  <c r="I168" i="3"/>
  <c r="H596" i="4"/>
  <c r="I166" i="3"/>
  <c r="H594" i="4"/>
  <c r="H168"/>
  <c r="J169"/>
  <c r="G53"/>
  <c r="I56"/>
  <c r="H34"/>
  <c r="H53"/>
  <c r="H49" s="1"/>
  <c r="J56"/>
  <c r="H797"/>
  <c r="I797" s="1"/>
  <c r="J798"/>
  <c r="H719"/>
  <c r="J720"/>
  <c r="H688"/>
  <c r="J689"/>
  <c r="H476"/>
  <c r="J477"/>
  <c r="G679"/>
  <c r="I680"/>
  <c r="G479"/>
  <c r="I480"/>
  <c r="H711"/>
  <c r="J712"/>
  <c r="H180"/>
  <c r="G672"/>
  <c r="I673"/>
  <c r="G175"/>
  <c r="I176"/>
  <c r="J176"/>
  <c r="G150"/>
  <c r="I151"/>
  <c r="J151"/>
  <c r="G59"/>
  <c r="I60"/>
  <c r="J60"/>
  <c r="G265"/>
  <c r="I266"/>
  <c r="G70"/>
  <c r="I71"/>
  <c r="J71"/>
  <c r="H192"/>
  <c r="J196"/>
  <c r="H618"/>
  <c r="J619"/>
  <c r="G324"/>
  <c r="I325"/>
  <c r="H726"/>
  <c r="I726" s="1"/>
  <c r="J727"/>
  <c r="H666"/>
  <c r="J667"/>
  <c r="H614"/>
  <c r="J614" s="1"/>
  <c r="J615"/>
  <c r="H374"/>
  <c r="I374" s="1"/>
  <c r="J375"/>
  <c r="G842"/>
  <c r="G669"/>
  <c r="I670"/>
  <c r="G523"/>
  <c r="I524"/>
  <c r="G310"/>
  <c r="J310" s="1"/>
  <c r="I311"/>
  <c r="H732"/>
  <c r="J733"/>
  <c r="H669"/>
  <c r="J670"/>
  <c r="H377"/>
  <c r="J378"/>
  <c r="H346"/>
  <c r="H147"/>
  <c r="H146" s="1"/>
  <c r="J148"/>
  <c r="G193"/>
  <c r="I193" s="1"/>
  <c r="I194"/>
  <c r="G618"/>
  <c r="I619"/>
  <c r="H676"/>
  <c r="I196"/>
  <c r="H15"/>
  <c r="G836"/>
  <c r="H778"/>
  <c r="J779"/>
  <c r="H672"/>
  <c r="J673"/>
  <c r="H520"/>
  <c r="J521"/>
  <c r="H380"/>
  <c r="J381"/>
  <c r="G611"/>
  <c r="I612"/>
  <c r="G377"/>
  <c r="I378"/>
  <c r="G181"/>
  <c r="I182"/>
  <c r="H807"/>
  <c r="J808"/>
  <c r="H722"/>
  <c r="J722" s="1"/>
  <c r="J723"/>
  <c r="H611"/>
  <c r="J612"/>
  <c r="H479"/>
  <c r="J480"/>
  <c r="H215"/>
  <c r="J216"/>
  <c r="H164"/>
  <c r="I164" s="1"/>
  <c r="J165"/>
  <c r="G800"/>
  <c r="I801"/>
  <c r="G719"/>
  <c r="I720"/>
  <c r="G688"/>
  <c r="I689"/>
  <c r="G603"/>
  <c r="I604"/>
  <c r="G476"/>
  <c r="I477"/>
  <c r="G295"/>
  <c r="I296"/>
  <c r="J296"/>
  <c r="I199"/>
  <c r="J199"/>
  <c r="G161"/>
  <c r="I162"/>
  <c r="I91"/>
  <c r="J91"/>
  <c r="G90"/>
  <c r="G42"/>
  <c r="I43"/>
  <c r="G50"/>
  <c r="I51"/>
  <c r="G807"/>
  <c r="I808"/>
  <c r="G725"/>
  <c r="G682"/>
  <c r="I683"/>
  <c r="G586"/>
  <c r="I587"/>
  <c r="G302"/>
  <c r="I303"/>
  <c r="G215"/>
  <c r="I216"/>
  <c r="G82"/>
  <c r="I83"/>
  <c r="J83"/>
  <c r="G17"/>
  <c r="I18"/>
  <c r="J18"/>
  <c r="I609"/>
  <c r="J158"/>
  <c r="J311"/>
  <c r="I375"/>
  <c r="G714"/>
  <c r="J266"/>
  <c r="I768"/>
  <c r="J325"/>
  <c r="J770"/>
  <c r="I80"/>
  <c r="J194"/>
  <c r="J154"/>
  <c r="J78"/>
  <c r="G168"/>
  <c r="I169"/>
  <c r="G766"/>
  <c r="G711"/>
  <c r="I712"/>
  <c r="G298"/>
  <c r="I298" s="1"/>
  <c r="I299"/>
  <c r="G201"/>
  <c r="I202"/>
  <c r="G139"/>
  <c r="I140"/>
  <c r="H679"/>
  <c r="J680"/>
  <c r="H523"/>
  <c r="J524"/>
  <c r="H309"/>
  <c r="H235"/>
  <c r="J236"/>
  <c r="H139"/>
  <c r="J140"/>
  <c r="G235"/>
  <c r="I236"/>
  <c r="G24"/>
  <c r="I25"/>
  <c r="J25"/>
  <c r="G666"/>
  <c r="I667"/>
  <c r="G520"/>
  <c r="I521"/>
  <c r="I156"/>
  <c r="J156"/>
  <c r="G517"/>
  <c r="H775"/>
  <c r="I775" s="1"/>
  <c r="J776"/>
  <c r="H803"/>
  <c r="J803" s="1"/>
  <c r="J804"/>
  <c r="H586"/>
  <c r="J587"/>
  <c r="G219"/>
  <c r="I220"/>
  <c r="J220"/>
  <c r="G85"/>
  <c r="I85" s="1"/>
  <c r="I86"/>
  <c r="G101"/>
  <c r="H306"/>
  <c r="H73"/>
  <c r="H843"/>
  <c r="I843" s="1"/>
  <c r="J844"/>
  <c r="H682"/>
  <c r="J683"/>
  <c r="H603"/>
  <c r="J604"/>
  <c r="H526"/>
  <c r="J526" s="1"/>
  <c r="J527"/>
  <c r="G731"/>
  <c r="G685"/>
  <c r="I686"/>
  <c r="G473"/>
  <c r="I474"/>
  <c r="G280"/>
  <c r="J280" s="1"/>
  <c r="I281"/>
  <c r="G147"/>
  <c r="I148"/>
  <c r="G778"/>
  <c r="I779"/>
  <c r="H685"/>
  <c r="J686"/>
  <c r="H473"/>
  <c r="J474"/>
  <c r="H279"/>
  <c r="H837"/>
  <c r="I837" s="1"/>
  <c r="J838"/>
  <c r="G380"/>
  <c r="I381"/>
  <c r="G143"/>
  <c r="I144"/>
  <c r="J144"/>
  <c r="G30"/>
  <c r="I31"/>
  <c r="J31"/>
  <c r="G781"/>
  <c r="I781" s="1"/>
  <c r="I782"/>
  <c r="H800"/>
  <c r="J801"/>
  <c r="G606"/>
  <c r="G77"/>
  <c r="G153"/>
  <c r="H606"/>
  <c r="H294"/>
  <c r="J715"/>
  <c r="I798"/>
  <c r="J172"/>
  <c r="I727"/>
  <c r="H425" i="3"/>
  <c r="G439" i="4"/>
  <c r="H411" i="3"/>
  <c r="H410" s="1"/>
  <c r="G425" i="4"/>
  <c r="H380" i="3"/>
  <c r="G394" i="4"/>
  <c r="H344" i="3"/>
  <c r="G358" i="4"/>
  <c r="H339" i="3"/>
  <c r="G353" i="4"/>
  <c r="H328" i="3"/>
  <c r="G342" i="4"/>
  <c r="H278" i="3"/>
  <c r="H277" s="1"/>
  <c r="G136" i="4"/>
  <c r="H52" i="3"/>
  <c r="H51" s="1"/>
  <c r="H50" s="1"/>
  <c r="G98" i="4"/>
  <c r="H451" i="3"/>
  <c r="H450" s="1"/>
  <c r="G465" i="4"/>
  <c r="H479" i="3"/>
  <c r="H478" s="1"/>
  <c r="G493" i="4"/>
  <c r="H422" i="3"/>
  <c r="G436" i="4"/>
  <c r="H414" i="3"/>
  <c r="G428" i="4"/>
  <c r="H389" i="3"/>
  <c r="H388" s="1"/>
  <c r="G403" i="4"/>
  <c r="H403" i="3"/>
  <c r="G417" i="4"/>
  <c r="H353" i="3"/>
  <c r="G367" i="4"/>
  <c r="H148" i="3"/>
  <c r="H147" s="1"/>
  <c r="G248" i="4"/>
  <c r="H70" i="3"/>
  <c r="H69" s="1"/>
  <c r="G116" i="4"/>
  <c r="H492" i="3"/>
  <c r="G512" i="4"/>
  <c r="H436" i="3"/>
  <c r="G450" i="4"/>
  <c r="J449" i="3"/>
  <c r="G462" i="4"/>
  <c r="H592" i="3"/>
  <c r="G506" i="4"/>
  <c r="H484" i="3"/>
  <c r="G498" i="4"/>
  <c r="H419" i="3"/>
  <c r="G433" i="4"/>
  <c r="H431" i="3"/>
  <c r="G445" i="4"/>
  <c r="H374" i="3"/>
  <c r="G388" i="4"/>
  <c r="H386" i="3"/>
  <c r="G400" i="4"/>
  <c r="H399" i="3"/>
  <c r="G413" i="4"/>
  <c r="H350" i="3"/>
  <c r="G364" i="4"/>
  <c r="H322" i="3"/>
  <c r="H321" s="1"/>
  <c r="G336" i="4"/>
  <c r="J335" i="3"/>
  <c r="G348" i="4"/>
  <c r="H151" i="3"/>
  <c r="G251" i="4"/>
  <c r="H119" i="3"/>
  <c r="H118" s="1"/>
  <c r="H117" s="1"/>
  <c r="H116" s="1"/>
  <c r="G191" i="4"/>
  <c r="H75" i="3"/>
  <c r="H74" s="1"/>
  <c r="G121" i="4"/>
  <c r="H67" i="3"/>
  <c r="H66" s="1"/>
  <c r="G113" i="4"/>
  <c r="H59" i="3"/>
  <c r="H58" s="1"/>
  <c r="G105" i="4"/>
  <c r="H445" i="3"/>
  <c r="G459" i="4"/>
  <c r="H457" i="3"/>
  <c r="H456" s="1"/>
  <c r="G471" i="4"/>
  <c r="H392" i="3"/>
  <c r="G406" i="4"/>
  <c r="H143" i="3"/>
  <c r="H142" s="1"/>
  <c r="H141" s="1"/>
  <c r="H140" s="1"/>
  <c r="G243" i="4"/>
  <c r="H81" i="3"/>
  <c r="H80" s="1"/>
  <c r="G127" i="4"/>
  <c r="H78" i="3"/>
  <c r="H77" s="1"/>
  <c r="G124" i="4"/>
  <c r="H439" i="3"/>
  <c r="G453" i="4"/>
  <c r="H595" i="3"/>
  <c r="H594" s="1"/>
  <c r="G509" i="4"/>
  <c r="H377" i="3"/>
  <c r="G391" i="4"/>
  <c r="H358" i="3"/>
  <c r="G372" i="4"/>
  <c r="H325" i="3"/>
  <c r="H324" s="1"/>
  <c r="G339" i="4"/>
  <c r="H581" i="3"/>
  <c r="J581" s="1"/>
  <c r="G490" i="4"/>
  <c r="H473" i="3"/>
  <c r="G487" i="4"/>
  <c r="H428" i="3"/>
  <c r="G442" i="4"/>
  <c r="H408" i="3"/>
  <c r="G422" i="4"/>
  <c r="H383" i="3"/>
  <c r="G397" i="4"/>
  <c r="H395" i="3"/>
  <c r="G409" i="4"/>
  <c r="H347" i="3"/>
  <c r="G361" i="4"/>
  <c r="H319" i="3"/>
  <c r="G333" i="4"/>
  <c r="H331" i="3"/>
  <c r="G345" i="4"/>
  <c r="H153" i="3"/>
  <c r="G253" i="4"/>
  <c r="H85" i="3"/>
  <c r="H84" s="1"/>
  <c r="G131" i="4"/>
  <c r="H64" i="3"/>
  <c r="H63" s="1"/>
  <c r="G110" i="4"/>
  <c r="H495" i="3"/>
  <c r="H494" s="1"/>
  <c r="G515" i="4"/>
  <c r="H489" i="3"/>
  <c r="H488" s="1"/>
  <c r="G503" i="4"/>
  <c r="J443" i="3"/>
  <c r="G456" i="4"/>
  <c r="H454" i="3"/>
  <c r="H453" s="1"/>
  <c r="G468" i="4"/>
  <c r="H448" i="3"/>
  <c r="H447" s="1"/>
  <c r="J92"/>
  <c r="K40"/>
  <c r="J101"/>
  <c r="J292"/>
  <c r="J263"/>
  <c r="J247"/>
  <c r="J227"/>
  <c r="J217"/>
  <c r="J128"/>
  <c r="K345"/>
  <c r="K387"/>
  <c r="K630"/>
  <c r="K329"/>
  <c r="K375"/>
  <c r="K455"/>
  <c r="K335"/>
  <c r="K167"/>
  <c r="K443"/>
  <c r="H442"/>
  <c r="J57"/>
  <c r="J499"/>
  <c r="K400"/>
  <c r="K68"/>
  <c r="I334"/>
  <c r="I333" s="1"/>
  <c r="K60"/>
  <c r="K323"/>
  <c r="K351"/>
  <c r="K381"/>
  <c r="K437"/>
  <c r="K620"/>
  <c r="K53"/>
  <c r="K79"/>
  <c r="K393"/>
  <c r="K449"/>
  <c r="H56"/>
  <c r="H55" s="1"/>
  <c r="K76"/>
  <c r="K82"/>
  <c r="K120"/>
  <c r="K144"/>
  <c r="K152"/>
  <c r="K169"/>
  <c r="K181"/>
  <c r="K190"/>
  <c r="K198"/>
  <c r="K279"/>
  <c r="K320"/>
  <c r="K326"/>
  <c r="K332"/>
  <c r="K340"/>
  <c r="K348"/>
  <c r="K354"/>
  <c r="K378"/>
  <c r="K384"/>
  <c r="K390"/>
  <c r="K396"/>
  <c r="K404"/>
  <c r="K412"/>
  <c r="K420"/>
  <c r="K426"/>
  <c r="K432"/>
  <c r="K440"/>
  <c r="K446"/>
  <c r="K452"/>
  <c r="K458"/>
  <c r="K474"/>
  <c r="K480"/>
  <c r="K490"/>
  <c r="K496"/>
  <c r="K523"/>
  <c r="K528"/>
  <c r="K536"/>
  <c r="K545"/>
  <c r="K579"/>
  <c r="K585"/>
  <c r="K593"/>
  <c r="K615"/>
  <c r="K624"/>
  <c r="K647"/>
  <c r="K655"/>
  <c r="H334"/>
  <c r="J53"/>
  <c r="J60"/>
  <c r="J68"/>
  <c r="J76"/>
  <c r="J82"/>
  <c r="J120"/>
  <c r="J144"/>
  <c r="J152"/>
  <c r="J169"/>
  <c r="J181"/>
  <c r="J190"/>
  <c r="J198"/>
  <c r="J279"/>
  <c r="J320"/>
  <c r="J326"/>
  <c r="J332"/>
  <c r="J340"/>
  <c r="J348"/>
  <c r="J354"/>
  <c r="J378"/>
  <c r="J384"/>
  <c r="J390"/>
  <c r="J396"/>
  <c r="J404"/>
  <c r="J412"/>
  <c r="J420"/>
  <c r="J426"/>
  <c r="J432"/>
  <c r="J440"/>
  <c r="J446"/>
  <c r="J452"/>
  <c r="J458"/>
  <c r="J474"/>
  <c r="J480"/>
  <c r="J490"/>
  <c r="J496"/>
  <c r="J523"/>
  <c r="J528"/>
  <c r="J536"/>
  <c r="J545"/>
  <c r="J579"/>
  <c r="J585"/>
  <c r="J593"/>
  <c r="J615"/>
  <c r="J624"/>
  <c r="J630"/>
  <c r="J647"/>
  <c r="J655"/>
  <c r="K57"/>
  <c r="K65"/>
  <c r="K71"/>
  <c r="K86"/>
  <c r="K149"/>
  <c r="K154"/>
  <c r="K184"/>
  <c r="K193"/>
  <c r="K200"/>
  <c r="K359"/>
  <c r="K409"/>
  <c r="K415"/>
  <c r="K423"/>
  <c r="K429"/>
  <c r="K477"/>
  <c r="K485"/>
  <c r="K493"/>
  <c r="K499"/>
  <c r="K518"/>
  <c r="K525"/>
  <c r="K533"/>
  <c r="K540"/>
  <c r="K551"/>
  <c r="K582"/>
  <c r="K590"/>
  <c r="K596"/>
  <c r="K633"/>
  <c r="K644"/>
  <c r="K651"/>
  <c r="K659"/>
  <c r="J65"/>
  <c r="J71"/>
  <c r="J79"/>
  <c r="J86"/>
  <c r="J149"/>
  <c r="J154"/>
  <c r="J167"/>
  <c r="J184"/>
  <c r="J193"/>
  <c r="J200"/>
  <c r="J323"/>
  <c r="J329"/>
  <c r="J345"/>
  <c r="J351"/>
  <c r="J359"/>
  <c r="J375"/>
  <c r="J381"/>
  <c r="J387"/>
  <c r="J393"/>
  <c r="J400"/>
  <c r="J409"/>
  <c r="J415"/>
  <c r="J423"/>
  <c r="J429"/>
  <c r="J437"/>
  <c r="J455"/>
  <c r="J477"/>
  <c r="J485"/>
  <c r="J493"/>
  <c r="J518"/>
  <c r="J525"/>
  <c r="J533"/>
  <c r="J540"/>
  <c r="J551"/>
  <c r="J582"/>
  <c r="J590"/>
  <c r="J596"/>
  <c r="J620"/>
  <c r="J633"/>
  <c r="J644"/>
  <c r="J651"/>
  <c r="J659"/>
  <c r="J560"/>
  <c r="I98"/>
  <c r="I97" s="1"/>
  <c r="I96" s="1"/>
  <c r="K171"/>
  <c r="K505"/>
  <c r="K24"/>
  <c r="K38"/>
  <c r="K92"/>
  <c r="K128"/>
  <c r="K602"/>
  <c r="J558"/>
  <c r="J288"/>
  <c r="J269"/>
  <c r="J241"/>
  <c r="K222"/>
  <c r="J206"/>
  <c r="J99"/>
  <c r="J44"/>
  <c r="K21"/>
  <c r="K46"/>
  <c r="K103"/>
  <c r="K126"/>
  <c r="K110"/>
  <c r="K269"/>
  <c r="K94"/>
  <c r="J290"/>
  <c r="J244"/>
  <c r="J224"/>
  <c r="J213"/>
  <c r="J155"/>
  <c r="J126"/>
  <c r="K204"/>
  <c r="K219"/>
  <c r="K10"/>
  <c r="K599"/>
  <c r="I35"/>
  <c r="K12"/>
  <c r="J38"/>
  <c r="J24"/>
  <c r="K9"/>
  <c r="K27"/>
  <c r="K241"/>
  <c r="K288"/>
  <c r="K558"/>
  <c r="K511"/>
  <c r="K560"/>
  <c r="K174"/>
  <c r="K242"/>
  <c r="J171"/>
  <c r="K227"/>
  <c r="K247"/>
  <c r="K263"/>
  <c r="I906"/>
  <c r="K28"/>
  <c r="K158"/>
  <c r="K172"/>
  <c r="K224"/>
  <c r="K230"/>
  <c r="K244"/>
  <c r="K290"/>
  <c r="K605"/>
  <c r="J219"/>
  <c r="J204"/>
  <c r="J40"/>
  <c r="J27"/>
  <c r="J9"/>
  <c r="K105"/>
  <c r="K155"/>
  <c r="K213"/>
  <c r="K464"/>
  <c r="K112"/>
  <c r="K156"/>
  <c r="K214"/>
  <c r="K228"/>
  <c r="K264"/>
  <c r="K299"/>
  <c r="K555"/>
  <c r="K570"/>
  <c r="H136"/>
  <c r="J137"/>
  <c r="H18"/>
  <c r="H17" s="1"/>
  <c r="J19"/>
  <c r="I88"/>
  <c r="K88" s="1"/>
  <c r="K89"/>
  <c r="I580"/>
  <c r="I576" s="1"/>
  <c r="I702"/>
  <c r="I743"/>
  <c r="I877"/>
  <c r="I130"/>
  <c r="K130" s="1"/>
  <c r="K131"/>
  <c r="J36"/>
  <c r="K44"/>
  <c r="H122"/>
  <c r="J123"/>
  <c r="H32"/>
  <c r="J33"/>
  <c r="I562"/>
  <c r="K563"/>
  <c r="I689"/>
  <c r="I682" s="1"/>
  <c r="I784"/>
  <c r="I777" s="1"/>
  <c r="I818"/>
  <c r="I914"/>
  <c r="I913" s="1"/>
  <c r="I236"/>
  <c r="I266"/>
  <c r="I259" s="1"/>
  <c r="K267"/>
  <c r="I284"/>
  <c r="K285"/>
  <c r="I361"/>
  <c r="I360" s="1"/>
  <c r="K362"/>
  <c r="H607"/>
  <c r="J608"/>
  <c r="H588"/>
  <c r="J588" s="1"/>
  <c r="J589"/>
  <c r="H562"/>
  <c r="J563"/>
  <c r="H504"/>
  <c r="J505"/>
  <c r="H475"/>
  <c r="H460"/>
  <c r="J460" s="1"/>
  <c r="J461"/>
  <c r="H310"/>
  <c r="K310" s="1"/>
  <c r="J311"/>
  <c r="J282"/>
  <c r="H281"/>
  <c r="I108"/>
  <c r="J108" s="1"/>
  <c r="K109"/>
  <c r="I466"/>
  <c r="K467"/>
  <c r="J46"/>
  <c r="J21"/>
  <c r="J103"/>
  <c r="K99"/>
  <c r="K292"/>
  <c r="K36"/>
  <c r="K104"/>
  <c r="K206"/>
  <c r="K296"/>
  <c r="K608"/>
  <c r="H221"/>
  <c r="J221" s="1"/>
  <c r="J222"/>
  <c r="I762"/>
  <c r="I755" s="1"/>
  <c r="H266"/>
  <c r="J267"/>
  <c r="H250"/>
  <c r="J250" s="1"/>
  <c r="J251"/>
  <c r="H237"/>
  <c r="J238"/>
  <c r="I507"/>
  <c r="K508"/>
  <c r="K22"/>
  <c r="K90"/>
  <c r="K238"/>
  <c r="K251"/>
  <c r="H598"/>
  <c r="J598" s="1"/>
  <c r="J599"/>
  <c r="H565"/>
  <c r="J565" s="1"/>
  <c r="J566"/>
  <c r="H554"/>
  <c r="J554" s="1"/>
  <c r="J555"/>
  <c r="H507"/>
  <c r="J508"/>
  <c r="H463"/>
  <c r="J464"/>
  <c r="H361"/>
  <c r="J362"/>
  <c r="H298"/>
  <c r="J298" s="1"/>
  <c r="J299"/>
  <c r="H284"/>
  <c r="J285"/>
  <c r="H256"/>
  <c r="J257"/>
  <c r="I216"/>
  <c r="J10"/>
  <c r="J12"/>
  <c r="J22"/>
  <c r="J28"/>
  <c r="J90"/>
  <c r="J94"/>
  <c r="J104"/>
  <c r="J110"/>
  <c r="J112"/>
  <c r="J156"/>
  <c r="J158"/>
  <c r="J172"/>
  <c r="J174"/>
  <c r="J214"/>
  <c r="J228"/>
  <c r="J230"/>
  <c r="J242"/>
  <c r="K248"/>
  <c r="K261"/>
  <c r="J264"/>
  <c r="K305"/>
  <c r="K566"/>
  <c r="K589"/>
  <c r="K636"/>
  <c r="H577"/>
  <c r="J578"/>
  <c r="H635"/>
  <c r="K635" s="1"/>
  <c r="J636"/>
  <c r="H601"/>
  <c r="J601" s="1"/>
  <c r="J602"/>
  <c r="H569"/>
  <c r="J570"/>
  <c r="H466"/>
  <c r="J467"/>
  <c r="H364"/>
  <c r="J364" s="1"/>
  <c r="J365"/>
  <c r="H295"/>
  <c r="J295" s="1"/>
  <c r="J296"/>
  <c r="H260"/>
  <c r="J260" s="1"/>
  <c r="J261"/>
  <c r="I463"/>
  <c r="I504"/>
  <c r="I510"/>
  <c r="H531" i="4" s="1"/>
  <c r="K11" i="3"/>
  <c r="K13"/>
  <c r="K19"/>
  <c r="K25"/>
  <c r="K33"/>
  <c r="K41"/>
  <c r="K93"/>
  <c r="K101"/>
  <c r="K111"/>
  <c r="K123"/>
  <c r="K137"/>
  <c r="K157"/>
  <c r="K159"/>
  <c r="K173"/>
  <c r="K217"/>
  <c r="K225"/>
  <c r="K229"/>
  <c r="K245"/>
  <c r="J248"/>
  <c r="K270"/>
  <c r="K311"/>
  <c r="K365"/>
  <c r="K368"/>
  <c r="K461"/>
  <c r="K502"/>
  <c r="H604"/>
  <c r="J604" s="1"/>
  <c r="J605"/>
  <c r="H583"/>
  <c r="J584"/>
  <c r="H510"/>
  <c r="J511"/>
  <c r="H501"/>
  <c r="J502"/>
  <c r="H367"/>
  <c r="J367" s="1"/>
  <c r="J368"/>
  <c r="H304"/>
  <c r="K304" s="1"/>
  <c r="J305"/>
  <c r="J11"/>
  <c r="J13"/>
  <c r="J25"/>
  <c r="J41"/>
  <c r="J89"/>
  <c r="J93"/>
  <c r="J105"/>
  <c r="J109"/>
  <c r="J111"/>
  <c r="J131"/>
  <c r="J157"/>
  <c r="J159"/>
  <c r="J173"/>
  <c r="J225"/>
  <c r="J229"/>
  <c r="J245"/>
  <c r="K257"/>
  <c r="J270"/>
  <c r="K282"/>
  <c r="K578"/>
  <c r="K584"/>
  <c r="I597"/>
  <c r="I731"/>
  <c r="I557"/>
  <c r="H287"/>
  <c r="H87"/>
  <c r="I17"/>
  <c r="I43"/>
  <c r="I203"/>
  <c r="I240"/>
  <c r="I287"/>
  <c r="I294"/>
  <c r="I826"/>
  <c r="I125"/>
  <c r="H216"/>
  <c r="H203"/>
  <c r="H98"/>
  <c r="H35"/>
  <c r="H125"/>
  <c r="H43"/>
  <c r="H557"/>
  <c r="J179" l="1"/>
  <c r="J191"/>
  <c r="J650"/>
  <c r="I102" i="4"/>
  <c r="J714"/>
  <c r="I526"/>
  <c r="J62"/>
  <c r="G760"/>
  <c r="G759" s="1"/>
  <c r="H249"/>
  <c r="H245" s="1"/>
  <c r="H244" s="1"/>
  <c r="I778"/>
  <c r="H766"/>
  <c r="J766" s="1"/>
  <c r="G373"/>
  <c r="I767"/>
  <c r="K524" i="3"/>
  <c r="J476" i="4"/>
  <c r="J523"/>
  <c r="I722"/>
  <c r="I682"/>
  <c r="K179" i="3"/>
  <c r="K544"/>
  <c r="K189"/>
  <c r="I147" i="4"/>
  <c r="I666"/>
  <c r="G49"/>
  <c r="J49" s="1"/>
  <c r="J672"/>
  <c r="J719"/>
  <c r="J53"/>
  <c r="G592"/>
  <c r="G591" s="1"/>
  <c r="G774"/>
  <c r="G773" s="1"/>
  <c r="F43" i="6" s="1"/>
  <c r="J479" i="4"/>
  <c r="I342" i="3"/>
  <c r="I341" s="1"/>
  <c r="J544"/>
  <c r="J685" i="4"/>
  <c r="J611"/>
  <c r="J380"/>
  <c r="J520"/>
  <c r="J711"/>
  <c r="K484" i="3"/>
  <c r="J377" i="4"/>
  <c r="H710"/>
  <c r="H709" s="1"/>
  <c r="I688"/>
  <c r="I669"/>
  <c r="I603"/>
  <c r="K408" i="3"/>
  <c r="J623"/>
  <c r="J55"/>
  <c r="J442"/>
  <c r="J517" i="4"/>
  <c r="J518"/>
  <c r="I62" i="3"/>
  <c r="I61" s="1"/>
  <c r="K532"/>
  <c r="K646"/>
  <c r="H196"/>
  <c r="H195" s="1"/>
  <c r="J168"/>
  <c r="K166"/>
  <c r="H521"/>
  <c r="H520" s="1"/>
  <c r="K613"/>
  <c r="J517"/>
  <c r="I178"/>
  <c r="I177" s="1"/>
  <c r="K543"/>
  <c r="J622"/>
  <c r="I150"/>
  <c r="I146" s="1"/>
  <c r="I73"/>
  <c r="I72" s="1"/>
  <c r="J535"/>
  <c r="J522"/>
  <c r="K191"/>
  <c r="I928"/>
  <c r="I927" s="1"/>
  <c r="J182"/>
  <c r="K347"/>
  <c r="K428"/>
  <c r="K77"/>
  <c r="K58"/>
  <c r="J74"/>
  <c r="K399"/>
  <c r="K419"/>
  <c r="K69"/>
  <c r="J353"/>
  <c r="J422"/>
  <c r="K425"/>
  <c r="J524"/>
  <c r="I880"/>
  <c r="K539"/>
  <c r="K658"/>
  <c r="J180"/>
  <c r="K180"/>
  <c r="J153"/>
  <c r="K66"/>
  <c r="K350"/>
  <c r="J492"/>
  <c r="J344"/>
  <c r="K199"/>
  <c r="I716"/>
  <c r="I715" s="1"/>
  <c r="I406"/>
  <c r="I405" s="1"/>
  <c r="J189"/>
  <c r="J526"/>
  <c r="J631"/>
  <c r="J63"/>
  <c r="K377"/>
  <c r="J80"/>
  <c r="J445"/>
  <c r="K431"/>
  <c r="K147"/>
  <c r="J414"/>
  <c r="J328"/>
  <c r="I521"/>
  <c r="I520" s="1"/>
  <c r="J498"/>
  <c r="J658"/>
  <c r="J632"/>
  <c r="J646"/>
  <c r="J614"/>
  <c r="K614"/>
  <c r="I628"/>
  <c r="K628" s="1"/>
  <c r="J166"/>
  <c r="K192"/>
  <c r="I518" i="4"/>
  <c r="I661" i="3"/>
  <c r="I660" s="1"/>
  <c r="J642"/>
  <c r="H645"/>
  <c r="J645" s="1"/>
  <c r="J319"/>
  <c r="J395"/>
  <c r="J439"/>
  <c r="J392"/>
  <c r="K403"/>
  <c r="J50"/>
  <c r="K527"/>
  <c r="J550"/>
  <c r="K168"/>
  <c r="K535"/>
  <c r="J642" i="4"/>
  <c r="H641"/>
  <c r="H583"/>
  <c r="J584"/>
  <c r="I740"/>
  <c r="G739"/>
  <c r="I579"/>
  <c r="G578"/>
  <c r="H649"/>
  <c r="G626"/>
  <c r="I627"/>
  <c r="H747"/>
  <c r="H575"/>
  <c r="J576"/>
  <c r="G633"/>
  <c r="I634"/>
  <c r="H791"/>
  <c r="J634"/>
  <c r="H633"/>
  <c r="J757"/>
  <c r="H756"/>
  <c r="G599"/>
  <c r="G598" s="1"/>
  <c r="I600"/>
  <c r="H318"/>
  <c r="H817"/>
  <c r="H816" s="1"/>
  <c r="H560"/>
  <c r="J561"/>
  <c r="G575"/>
  <c r="I576"/>
  <c r="H655"/>
  <c r="H626"/>
  <c r="J627"/>
  <c r="J549"/>
  <c r="H548"/>
  <c r="G753"/>
  <c r="G752" s="1"/>
  <c r="I754"/>
  <c r="G553"/>
  <c r="I554"/>
  <c r="G629"/>
  <c r="I630"/>
  <c r="H707"/>
  <c r="H578"/>
  <c r="J579"/>
  <c r="G569"/>
  <c r="I570"/>
  <c r="H652"/>
  <c r="I757"/>
  <c r="G756"/>
  <c r="G641"/>
  <c r="I642"/>
  <c r="H118"/>
  <c r="H117" s="1"/>
  <c r="H178" i="3"/>
  <c r="K183"/>
  <c r="J192"/>
  <c r="I549"/>
  <c r="K549" s="1"/>
  <c r="K522"/>
  <c r="H165"/>
  <c r="H164" s="1"/>
  <c r="J527"/>
  <c r="J629"/>
  <c r="J643"/>
  <c r="K623"/>
  <c r="H531"/>
  <c r="J531" s="1"/>
  <c r="H534"/>
  <c r="J534" s="1"/>
  <c r="H649"/>
  <c r="K649" s="1"/>
  <c r="J539"/>
  <c r="I587"/>
  <c r="I586" s="1"/>
  <c r="I641"/>
  <c r="I640" s="1"/>
  <c r="K650"/>
  <c r="K358"/>
  <c r="J140"/>
  <c r="J151"/>
  <c r="J592"/>
  <c r="J436"/>
  <c r="J380"/>
  <c r="K197"/>
  <c r="J102" i="4"/>
  <c r="H321"/>
  <c r="H820"/>
  <c r="J570"/>
  <c r="H569"/>
  <c r="H742"/>
  <c r="J743"/>
  <c r="I561"/>
  <c r="G560"/>
  <c r="H834"/>
  <c r="I549"/>
  <c r="G548"/>
  <c r="H658"/>
  <c r="J600"/>
  <c r="H599"/>
  <c r="I557"/>
  <c r="G556"/>
  <c r="H543"/>
  <c r="J544"/>
  <c r="I743"/>
  <c r="G742"/>
  <c r="H823"/>
  <c r="H702"/>
  <c r="H629"/>
  <c r="J630"/>
  <c r="J554"/>
  <c r="H553"/>
  <c r="H753"/>
  <c r="J754"/>
  <c r="G543"/>
  <c r="I544"/>
  <c r="H663"/>
  <c r="H556"/>
  <c r="J557"/>
  <c r="H695"/>
  <c r="H739"/>
  <c r="J740"/>
  <c r="G583"/>
  <c r="I584"/>
  <c r="J619" i="3"/>
  <c r="I793"/>
  <c r="I792" s="1"/>
  <c r="K498"/>
  <c r="J183"/>
  <c r="K632"/>
  <c r="J532"/>
  <c r="K643"/>
  <c r="K517"/>
  <c r="K188"/>
  <c r="K182"/>
  <c r="J199"/>
  <c r="H831" i="4"/>
  <c r="H788"/>
  <c r="H700"/>
  <c r="J638"/>
  <c r="I638"/>
  <c r="H637"/>
  <c r="K654" i="3"/>
  <c r="J654"/>
  <c r="J566" i="4"/>
  <c r="I566"/>
  <c r="H565"/>
  <c r="K619" i="3"/>
  <c r="H538" i="4"/>
  <c r="I539"/>
  <c r="J539"/>
  <c r="I537"/>
  <c r="J537"/>
  <c r="H536"/>
  <c r="H814"/>
  <c r="H646"/>
  <c r="J546"/>
  <c r="H545"/>
  <c r="I546"/>
  <c r="I471" i="3"/>
  <c r="I470" s="1"/>
  <c r="K476"/>
  <c r="J476"/>
  <c r="J473"/>
  <c r="J386"/>
  <c r="J383"/>
  <c r="J374"/>
  <c r="J339"/>
  <c r="K331"/>
  <c r="J324"/>
  <c r="J321"/>
  <c r="I764" i="4"/>
  <c r="J764"/>
  <c r="H763"/>
  <c r="I196" i="3"/>
  <c r="I762" i="4"/>
  <c r="H761"/>
  <c r="J762"/>
  <c r="J197" i="3"/>
  <c r="H595" i="4"/>
  <c r="I596"/>
  <c r="J596"/>
  <c r="I165" i="3"/>
  <c r="I164" s="1"/>
  <c r="J594" i="4"/>
  <c r="I594"/>
  <c r="H593"/>
  <c r="G502"/>
  <c r="I503"/>
  <c r="J503"/>
  <c r="G332"/>
  <c r="I333"/>
  <c r="J333"/>
  <c r="G486"/>
  <c r="I487"/>
  <c r="J487"/>
  <c r="G390"/>
  <c r="I391"/>
  <c r="J391"/>
  <c r="G405"/>
  <c r="I406"/>
  <c r="J406"/>
  <c r="G112"/>
  <c r="I113"/>
  <c r="J113"/>
  <c r="G347"/>
  <c r="I348"/>
  <c r="J348"/>
  <c r="G399"/>
  <c r="I400"/>
  <c r="J400"/>
  <c r="G461"/>
  <c r="I462"/>
  <c r="J462"/>
  <c r="G247"/>
  <c r="I248"/>
  <c r="J248"/>
  <c r="G416"/>
  <c r="I417"/>
  <c r="J417"/>
  <c r="G492"/>
  <c r="I493"/>
  <c r="J493"/>
  <c r="G341"/>
  <c r="I342"/>
  <c r="J342"/>
  <c r="G357"/>
  <c r="I358"/>
  <c r="J358"/>
  <c r="G146"/>
  <c r="I146" s="1"/>
  <c r="I153"/>
  <c r="G142"/>
  <c r="I143"/>
  <c r="J143"/>
  <c r="H419"/>
  <c r="J473"/>
  <c r="H472"/>
  <c r="G100"/>
  <c r="I100" s="1"/>
  <c r="I101"/>
  <c r="G234"/>
  <c r="I235"/>
  <c r="H308"/>
  <c r="I168"/>
  <c r="I161"/>
  <c r="J161"/>
  <c r="G160"/>
  <c r="H99"/>
  <c r="H731"/>
  <c r="I731" s="1"/>
  <c r="J732"/>
  <c r="H430"/>
  <c r="H725"/>
  <c r="J725" s="1"/>
  <c r="J726"/>
  <c r="H617"/>
  <c r="J618"/>
  <c r="G533"/>
  <c r="G174"/>
  <c r="G167" s="1"/>
  <c r="I175"/>
  <c r="J175"/>
  <c r="H270"/>
  <c r="H410"/>
  <c r="H530"/>
  <c r="H602"/>
  <c r="J606"/>
  <c r="G218"/>
  <c r="F20" i="6" s="1"/>
  <c r="I219" i="4"/>
  <c r="J219"/>
  <c r="H484"/>
  <c r="G214"/>
  <c r="I215"/>
  <c r="G585"/>
  <c r="I586"/>
  <c r="G806"/>
  <c r="I807"/>
  <c r="I42"/>
  <c r="J42"/>
  <c r="G35"/>
  <c r="I800"/>
  <c r="G796"/>
  <c r="J164"/>
  <c r="H160"/>
  <c r="H290"/>
  <c r="H369"/>
  <c r="H806"/>
  <c r="J807"/>
  <c r="H350"/>
  <c r="G69"/>
  <c r="I70"/>
  <c r="J70"/>
  <c r="G455"/>
  <c r="I456"/>
  <c r="J456"/>
  <c r="G514"/>
  <c r="I515"/>
  <c r="J515"/>
  <c r="G130"/>
  <c r="I131"/>
  <c r="J131"/>
  <c r="G344"/>
  <c r="I345"/>
  <c r="J345"/>
  <c r="G360"/>
  <c r="I361"/>
  <c r="J361"/>
  <c r="G396"/>
  <c r="I397"/>
  <c r="J397"/>
  <c r="G441"/>
  <c r="I442"/>
  <c r="J442"/>
  <c r="G489"/>
  <c r="I490"/>
  <c r="J490"/>
  <c r="G371"/>
  <c r="I372"/>
  <c r="J372"/>
  <c r="G508"/>
  <c r="I509"/>
  <c r="J509"/>
  <c r="G123"/>
  <c r="I124"/>
  <c r="J124"/>
  <c r="G242"/>
  <c r="I243"/>
  <c r="J243"/>
  <c r="G470"/>
  <c r="I471"/>
  <c r="J471"/>
  <c r="G104"/>
  <c r="I105"/>
  <c r="J105"/>
  <c r="G120"/>
  <c r="I121"/>
  <c r="J121"/>
  <c r="G250"/>
  <c r="I251"/>
  <c r="J251"/>
  <c r="G335"/>
  <c r="I336"/>
  <c r="J336"/>
  <c r="G412"/>
  <c r="I413"/>
  <c r="J413"/>
  <c r="G387"/>
  <c r="I388"/>
  <c r="J388"/>
  <c r="G432"/>
  <c r="I433"/>
  <c r="J433"/>
  <c r="G505"/>
  <c r="I506"/>
  <c r="J506"/>
  <c r="G449"/>
  <c r="I450"/>
  <c r="J450"/>
  <c r="G115"/>
  <c r="I116"/>
  <c r="J116"/>
  <c r="G366"/>
  <c r="I367"/>
  <c r="J367"/>
  <c r="G402"/>
  <c r="I403"/>
  <c r="J403"/>
  <c r="G435"/>
  <c r="I436"/>
  <c r="J436"/>
  <c r="G464"/>
  <c r="I465"/>
  <c r="J465"/>
  <c r="G135"/>
  <c r="I136"/>
  <c r="J136"/>
  <c r="G352"/>
  <c r="I353"/>
  <c r="J353"/>
  <c r="G393"/>
  <c r="I394"/>
  <c r="J394"/>
  <c r="G438"/>
  <c r="I439"/>
  <c r="J439"/>
  <c r="H48"/>
  <c r="H836"/>
  <c r="J836" s="1"/>
  <c r="J837"/>
  <c r="H207"/>
  <c r="H447"/>
  <c r="G279"/>
  <c r="I279" s="1"/>
  <c r="I280"/>
  <c r="G730"/>
  <c r="F39" i="6" s="1"/>
  <c r="H414" i="4"/>
  <c r="H842"/>
  <c r="I842" s="1"/>
  <c r="J843"/>
  <c r="H68"/>
  <c r="H305"/>
  <c r="I24"/>
  <c r="J24"/>
  <c r="G20"/>
  <c r="H234"/>
  <c r="J235"/>
  <c r="H385"/>
  <c r="H495"/>
  <c r="G138"/>
  <c r="I139"/>
  <c r="G710"/>
  <c r="I714"/>
  <c r="G16"/>
  <c r="I17"/>
  <c r="J17"/>
  <c r="G617"/>
  <c r="I617" s="1"/>
  <c r="I618"/>
  <c r="G309"/>
  <c r="I310"/>
  <c r="G841"/>
  <c r="F47" i="6" s="1"/>
  <c r="J374" i="4"/>
  <c r="H373"/>
  <c r="G323"/>
  <c r="I324"/>
  <c r="J324"/>
  <c r="H186"/>
  <c r="G17" i="6" s="1"/>
  <c r="G16" s="1"/>
  <c r="I59" i="4"/>
  <c r="J59"/>
  <c r="H179"/>
  <c r="G15" i="6" s="1"/>
  <c r="G14" s="1"/>
  <c r="H355" i="4"/>
  <c r="I679"/>
  <c r="G678"/>
  <c r="J797"/>
  <c r="H796"/>
  <c r="I685"/>
  <c r="I523"/>
  <c r="I476"/>
  <c r="I719"/>
  <c r="I377"/>
  <c r="J778"/>
  <c r="G192"/>
  <c r="I192" s="1"/>
  <c r="J101"/>
  <c r="I803"/>
  <c r="J800"/>
  <c r="I380"/>
  <c r="J603"/>
  <c r="J682"/>
  <c r="I711"/>
  <c r="J781"/>
  <c r="J298"/>
  <c r="J153"/>
  <c r="J147"/>
  <c r="J669"/>
  <c r="J666"/>
  <c r="I672"/>
  <c r="I479"/>
  <c r="J688"/>
  <c r="I53"/>
  <c r="G467"/>
  <c r="I468"/>
  <c r="J468"/>
  <c r="G109"/>
  <c r="I110"/>
  <c r="J110"/>
  <c r="G252"/>
  <c r="I253"/>
  <c r="J253"/>
  <c r="G408"/>
  <c r="I409"/>
  <c r="J409"/>
  <c r="G421"/>
  <c r="I422"/>
  <c r="J422"/>
  <c r="G338"/>
  <c r="I339"/>
  <c r="J339"/>
  <c r="G452"/>
  <c r="I453"/>
  <c r="J453"/>
  <c r="G126"/>
  <c r="I127"/>
  <c r="J127"/>
  <c r="G458"/>
  <c r="I459"/>
  <c r="J459"/>
  <c r="G190"/>
  <c r="I191"/>
  <c r="J191"/>
  <c r="G363"/>
  <c r="I364"/>
  <c r="J364"/>
  <c r="G444"/>
  <c r="I445"/>
  <c r="J445"/>
  <c r="G497"/>
  <c r="I498"/>
  <c r="J498"/>
  <c r="G511"/>
  <c r="I512"/>
  <c r="J512"/>
  <c r="G427"/>
  <c r="I428"/>
  <c r="J428"/>
  <c r="G97"/>
  <c r="I98"/>
  <c r="J98"/>
  <c r="G424"/>
  <c r="I425"/>
  <c r="J425"/>
  <c r="I473"/>
  <c r="G472"/>
  <c r="H330"/>
  <c r="H500"/>
  <c r="H138"/>
  <c r="J139"/>
  <c r="J679"/>
  <c r="H678"/>
  <c r="I201"/>
  <c r="J201"/>
  <c r="G89"/>
  <c r="I90"/>
  <c r="J90"/>
  <c r="H167"/>
  <c r="J168"/>
  <c r="G73"/>
  <c r="J73" s="1"/>
  <c r="I77"/>
  <c r="G602"/>
  <c r="I606"/>
  <c r="I30"/>
  <c r="J30"/>
  <c r="H585"/>
  <c r="J586"/>
  <c r="J775"/>
  <c r="H774"/>
  <c r="G516"/>
  <c r="I516" s="1"/>
  <c r="I517"/>
  <c r="I82"/>
  <c r="J82"/>
  <c r="I302"/>
  <c r="J302"/>
  <c r="G635"/>
  <c r="I50"/>
  <c r="J50"/>
  <c r="I295"/>
  <c r="J295"/>
  <c r="G294"/>
  <c r="I294" s="1"/>
  <c r="G563"/>
  <c r="H107"/>
  <c r="H214"/>
  <c r="J215"/>
  <c r="G180"/>
  <c r="I181"/>
  <c r="H14"/>
  <c r="G9" i="6" s="1"/>
  <c r="H675" i="4"/>
  <c r="I265"/>
  <c r="J265"/>
  <c r="G261"/>
  <c r="I150"/>
  <c r="J150"/>
  <c r="I614"/>
  <c r="I732"/>
  <c r="J77"/>
  <c r="I520"/>
  <c r="J193"/>
  <c r="J85"/>
  <c r="I611"/>
  <c r="J181"/>
  <c r="J347" i="3"/>
  <c r="K344"/>
  <c r="J52"/>
  <c r="J479"/>
  <c r="H444"/>
  <c r="K444" s="1"/>
  <c r="H413"/>
  <c r="K413" s="1"/>
  <c r="K479"/>
  <c r="K59"/>
  <c r="J484"/>
  <c r="J77"/>
  <c r="K386"/>
  <c r="H327"/>
  <c r="J327" s="1"/>
  <c r="J451"/>
  <c r="G531" i="4"/>
  <c r="J531" s="1"/>
  <c r="K55" i="3"/>
  <c r="H407"/>
  <c r="H430"/>
  <c r="K430" s="1"/>
  <c r="K322"/>
  <c r="H352"/>
  <c r="J352" s="1"/>
  <c r="H580"/>
  <c r="J580" s="1"/>
  <c r="J457"/>
  <c r="J142"/>
  <c r="K353"/>
  <c r="K451"/>
  <c r="K56"/>
  <c r="K414"/>
  <c r="J51"/>
  <c r="H343"/>
  <c r="J343" s="1"/>
  <c r="J411"/>
  <c r="K81"/>
  <c r="J489"/>
  <c r="H349"/>
  <c r="J349" s="1"/>
  <c r="H385"/>
  <c r="K385" s="1"/>
  <c r="H402"/>
  <c r="K402" s="1"/>
  <c r="J118"/>
  <c r="H491"/>
  <c r="J491" s="1"/>
  <c r="J143"/>
  <c r="J67"/>
  <c r="H391"/>
  <c r="K391" s="1"/>
  <c r="J428"/>
  <c r="K328"/>
  <c r="J148"/>
  <c r="J350"/>
  <c r="H418"/>
  <c r="K418" s="1"/>
  <c r="I500"/>
  <c r="J403"/>
  <c r="H421"/>
  <c r="J421" s="1"/>
  <c r="K445"/>
  <c r="K140"/>
  <c r="K80"/>
  <c r="K52"/>
  <c r="K492"/>
  <c r="K411"/>
  <c r="J119"/>
  <c r="K67"/>
  <c r="H394"/>
  <c r="J394" s="1"/>
  <c r="J431"/>
  <c r="J325"/>
  <c r="J501"/>
  <c r="H500"/>
  <c r="K374"/>
  <c r="J448"/>
  <c r="K143"/>
  <c r="J495"/>
  <c r="J278"/>
  <c r="J331"/>
  <c r="H382"/>
  <c r="K382" s="1"/>
  <c r="J595"/>
  <c r="J78"/>
  <c r="H398"/>
  <c r="J398" s="1"/>
  <c r="H357"/>
  <c r="K357" s="1"/>
  <c r="K595"/>
  <c r="K581"/>
  <c r="J85"/>
  <c r="K278"/>
  <c r="J58"/>
  <c r="K74"/>
  <c r="H150"/>
  <c r="H146" s="1"/>
  <c r="K495"/>
  <c r="K448"/>
  <c r="K383"/>
  <c r="J141"/>
  <c r="J75"/>
  <c r="K85"/>
  <c r="K51"/>
  <c r="H346"/>
  <c r="J346" s="1"/>
  <c r="H427"/>
  <c r="J427" s="1"/>
  <c r="H483"/>
  <c r="H482" s="1"/>
  <c r="J322"/>
  <c r="H373"/>
  <c r="J373" s="1"/>
  <c r="J358"/>
  <c r="J389"/>
  <c r="K119"/>
  <c r="K142"/>
  <c r="K151"/>
  <c r="J66"/>
  <c r="J147"/>
  <c r="K141"/>
  <c r="H330"/>
  <c r="K330" s="1"/>
  <c r="K592"/>
  <c r="J70"/>
  <c r="K489"/>
  <c r="K148"/>
  <c r="K50"/>
  <c r="K78"/>
  <c r="K454"/>
  <c r="K392"/>
  <c r="K325"/>
  <c r="K457"/>
  <c r="K436"/>
  <c r="K395"/>
  <c r="K380"/>
  <c r="J59"/>
  <c r="H435"/>
  <c r="K435" s="1"/>
  <c r="H338"/>
  <c r="K338" s="1"/>
  <c r="H379"/>
  <c r="K379" s="1"/>
  <c r="H424"/>
  <c r="J424" s="1"/>
  <c r="H472"/>
  <c r="H471" s="1"/>
  <c r="H591"/>
  <c r="J591" s="1"/>
  <c r="H438"/>
  <c r="K438" s="1"/>
  <c r="H318"/>
  <c r="K318" s="1"/>
  <c r="K422"/>
  <c r="J454"/>
  <c r="J399"/>
  <c r="J419"/>
  <c r="K153"/>
  <c r="K64"/>
  <c r="J377"/>
  <c r="K389"/>
  <c r="K319"/>
  <c r="J64"/>
  <c r="J69"/>
  <c r="J81"/>
  <c r="J408"/>
  <c r="H376"/>
  <c r="J376" s="1"/>
  <c r="H73"/>
  <c r="K473"/>
  <c r="K439"/>
  <c r="K339"/>
  <c r="J425"/>
  <c r="K75"/>
  <c r="K70"/>
  <c r="J607"/>
  <c r="K607"/>
  <c r="H441"/>
  <c r="J441" s="1"/>
  <c r="J56"/>
  <c r="H54"/>
  <c r="J54" s="1"/>
  <c r="J334"/>
  <c r="K442"/>
  <c r="H333"/>
  <c r="K334"/>
  <c r="K324"/>
  <c r="K622"/>
  <c r="J284"/>
  <c r="J361"/>
  <c r="K501"/>
  <c r="J488"/>
  <c r="J35"/>
  <c r="K216"/>
  <c r="I187"/>
  <c r="J187" s="1"/>
  <c r="K63"/>
  <c r="J388"/>
  <c r="J562"/>
  <c r="I417"/>
  <c r="I416" s="1"/>
  <c r="I487"/>
  <c r="I486" s="1"/>
  <c r="J287"/>
  <c r="H459"/>
  <c r="J266"/>
  <c r="H360"/>
  <c r="J360" s="1"/>
  <c r="K463"/>
  <c r="K507"/>
  <c r="K588"/>
  <c r="J88"/>
  <c r="H62"/>
  <c r="H259"/>
  <c r="J259" s="1"/>
  <c r="H240"/>
  <c r="J240" s="1"/>
  <c r="I87"/>
  <c r="J87" s="1"/>
  <c r="K504"/>
  <c r="J450"/>
  <c r="J594"/>
  <c r="K565"/>
  <c r="J130"/>
  <c r="J43"/>
  <c r="J510"/>
  <c r="J466"/>
  <c r="K460"/>
  <c r="H16"/>
  <c r="J17"/>
  <c r="I575"/>
  <c r="H255"/>
  <c r="J256"/>
  <c r="K256"/>
  <c r="J18"/>
  <c r="K18"/>
  <c r="H553"/>
  <c r="J557"/>
  <c r="H212"/>
  <c r="J216"/>
  <c r="I839"/>
  <c r="J497"/>
  <c r="K497"/>
  <c r="J410"/>
  <c r="K410"/>
  <c r="J447"/>
  <c r="K447"/>
  <c r="J583"/>
  <c r="K583"/>
  <c r="H656"/>
  <c r="J657"/>
  <c r="J494"/>
  <c r="K494"/>
  <c r="H276"/>
  <c r="J277"/>
  <c r="J577"/>
  <c r="K577"/>
  <c r="H617"/>
  <c r="J618"/>
  <c r="K618"/>
  <c r="H236"/>
  <c r="J236" s="1"/>
  <c r="J237"/>
  <c r="H537"/>
  <c r="J538"/>
  <c r="K538"/>
  <c r="I401"/>
  <c r="I117"/>
  <c r="K118"/>
  <c r="I897"/>
  <c r="I817"/>
  <c r="J32"/>
  <c r="K32"/>
  <c r="J122"/>
  <c r="K122"/>
  <c r="I212"/>
  <c r="K631"/>
  <c r="K260"/>
  <c r="K35"/>
  <c r="K466"/>
  <c r="J504"/>
  <c r="K361"/>
  <c r="K284"/>
  <c r="K594"/>
  <c r="K604"/>
  <c r="J188"/>
  <c r="I754"/>
  <c r="I49"/>
  <c r="I202"/>
  <c r="K203"/>
  <c r="I16"/>
  <c r="K17"/>
  <c r="J453"/>
  <c r="K453"/>
  <c r="H135"/>
  <c r="J136"/>
  <c r="K136"/>
  <c r="H186"/>
  <c r="I121"/>
  <c r="K125"/>
  <c r="I825"/>
  <c r="I31"/>
  <c r="K43"/>
  <c r="I553"/>
  <c r="K557"/>
  <c r="H202"/>
  <c r="J203"/>
  <c r="I254"/>
  <c r="I235"/>
  <c r="J281"/>
  <c r="K281"/>
  <c r="J456"/>
  <c r="K456"/>
  <c r="I742"/>
  <c r="H83"/>
  <c r="J84"/>
  <c r="K84"/>
  <c r="K598"/>
  <c r="H280"/>
  <c r="H294"/>
  <c r="J294" s="1"/>
  <c r="I727"/>
  <c r="I434"/>
  <c r="K657"/>
  <c r="K510"/>
  <c r="J463"/>
  <c r="J507"/>
  <c r="K554"/>
  <c r="K221"/>
  <c r="K601"/>
  <c r="K250"/>
  <c r="K237"/>
  <c r="K642"/>
  <c r="K450"/>
  <c r="K488"/>
  <c r="J478"/>
  <c r="K478"/>
  <c r="H121"/>
  <c r="J125"/>
  <c r="H97"/>
  <c r="J98"/>
  <c r="K98"/>
  <c r="I529"/>
  <c r="I280"/>
  <c r="I274" s="1"/>
  <c r="K287"/>
  <c r="H303"/>
  <c r="J304"/>
  <c r="H542"/>
  <c r="J543"/>
  <c r="H568"/>
  <c r="J569"/>
  <c r="H634"/>
  <c r="J635"/>
  <c r="H612"/>
  <c r="J613"/>
  <c r="I858"/>
  <c r="I515"/>
  <c r="K516"/>
  <c r="I482"/>
  <c r="I107"/>
  <c r="K108"/>
  <c r="H309"/>
  <c r="J310"/>
  <c r="J475"/>
  <c r="K475"/>
  <c r="H515"/>
  <c r="J516"/>
  <c r="H548"/>
  <c r="H652"/>
  <c r="J653"/>
  <c r="K653"/>
  <c r="H597"/>
  <c r="J597" s="1"/>
  <c r="I695"/>
  <c r="I459"/>
  <c r="I372"/>
  <c r="I317"/>
  <c r="I873"/>
  <c r="K569"/>
  <c r="K277"/>
  <c r="K367"/>
  <c r="K364"/>
  <c r="K526"/>
  <c r="K321"/>
  <c r="K388"/>
  <c r="K266"/>
  <c r="K562"/>
  <c r="K295"/>
  <c r="K298"/>
  <c r="H31"/>
  <c r="F46" i="6" l="1"/>
  <c r="H20"/>
  <c r="I20"/>
  <c r="G48" i="4"/>
  <c r="J48" s="1"/>
  <c r="J628" i="3"/>
  <c r="I806" i="4"/>
  <c r="I766"/>
  <c r="J373"/>
  <c r="H641" i="3"/>
  <c r="K641" s="1"/>
  <c r="K534"/>
  <c r="J62"/>
  <c r="J549"/>
  <c r="I49" i="4"/>
  <c r="K178" i="3"/>
  <c r="I796" i="4"/>
  <c r="J472"/>
  <c r="I725"/>
  <c r="J585"/>
  <c r="I160"/>
  <c r="K645" i="3"/>
  <c r="K531"/>
  <c r="J234" i="4"/>
  <c r="I774"/>
  <c r="I214"/>
  <c r="I836"/>
  <c r="J710"/>
  <c r="I678"/>
  <c r="I373"/>
  <c r="I167"/>
  <c r="H648" i="3"/>
  <c r="K648" s="1"/>
  <c r="H177"/>
  <c r="K177" s="1"/>
  <c r="J649"/>
  <c r="J178"/>
  <c r="K196"/>
  <c r="I548"/>
  <c r="I547" s="1"/>
  <c r="K73"/>
  <c r="J543" i="4"/>
  <c r="K521" i="3"/>
  <c r="J521"/>
  <c r="G249" i="4"/>
  <c r="I249" s="1"/>
  <c r="J165" i="3"/>
  <c r="I583" i="4"/>
  <c r="G582"/>
  <c r="G581" s="1"/>
  <c r="G580" s="1"/>
  <c r="H694"/>
  <c r="I753"/>
  <c r="H752"/>
  <c r="I752" s="1"/>
  <c r="J753"/>
  <c r="H628"/>
  <c r="J629"/>
  <c r="H320"/>
  <c r="G640"/>
  <c r="I641"/>
  <c r="H651"/>
  <c r="J578"/>
  <c r="H577"/>
  <c r="G628"/>
  <c r="I629"/>
  <c r="H625"/>
  <c r="J626"/>
  <c r="I575"/>
  <c r="G574"/>
  <c r="G597"/>
  <c r="G632"/>
  <c r="I633"/>
  <c r="H648"/>
  <c r="H822"/>
  <c r="I599"/>
  <c r="J599"/>
  <c r="H598"/>
  <c r="G547"/>
  <c r="G542" s="1"/>
  <c r="G541" s="1"/>
  <c r="G540" s="1"/>
  <c r="I548"/>
  <c r="I560"/>
  <c r="G559"/>
  <c r="J569"/>
  <c r="H568"/>
  <c r="J633"/>
  <c r="H632"/>
  <c r="H746"/>
  <c r="G738"/>
  <c r="I739"/>
  <c r="H640"/>
  <c r="J641"/>
  <c r="J739"/>
  <c r="H738"/>
  <c r="J556"/>
  <c r="H555"/>
  <c r="I543"/>
  <c r="H657"/>
  <c r="H833"/>
  <c r="H741"/>
  <c r="J742"/>
  <c r="H819"/>
  <c r="I569"/>
  <c r="G568"/>
  <c r="H706"/>
  <c r="G552"/>
  <c r="I553"/>
  <c r="H654"/>
  <c r="J560"/>
  <c r="H559"/>
  <c r="H317"/>
  <c r="H790"/>
  <c r="H574"/>
  <c r="J575"/>
  <c r="G625"/>
  <c r="I626"/>
  <c r="H582"/>
  <c r="J583"/>
  <c r="H662"/>
  <c r="J553"/>
  <c r="H552"/>
  <c r="I742"/>
  <c r="G741"/>
  <c r="I556"/>
  <c r="G555"/>
  <c r="I756"/>
  <c r="G755"/>
  <c r="G751" s="1"/>
  <c r="G750" s="1"/>
  <c r="H547"/>
  <c r="J548"/>
  <c r="H755"/>
  <c r="J756"/>
  <c r="G577"/>
  <c r="I578"/>
  <c r="I195" i="3"/>
  <c r="K195" s="1"/>
  <c r="K165"/>
  <c r="H530"/>
  <c r="K530" s="1"/>
  <c r="J100" i="4"/>
  <c r="H830"/>
  <c r="H787"/>
  <c r="H699"/>
  <c r="H636"/>
  <c r="I637"/>
  <c r="J637"/>
  <c r="J565"/>
  <c r="H564"/>
  <c r="I565"/>
  <c r="J538"/>
  <c r="I538"/>
  <c r="H535"/>
  <c r="I536"/>
  <c r="J536"/>
  <c r="H813"/>
  <c r="H645"/>
  <c r="J545"/>
  <c r="I545"/>
  <c r="J763"/>
  <c r="I763"/>
  <c r="J196" i="3"/>
  <c r="H760" i="4"/>
  <c r="J761"/>
  <c r="I761"/>
  <c r="I595"/>
  <c r="J595"/>
  <c r="J593"/>
  <c r="H592"/>
  <c r="I593"/>
  <c r="I261"/>
  <c r="J261"/>
  <c r="H665"/>
  <c r="G179"/>
  <c r="I180"/>
  <c r="G510"/>
  <c r="I511"/>
  <c r="J511"/>
  <c r="G189"/>
  <c r="I190"/>
  <c r="J190"/>
  <c r="G337"/>
  <c r="I338"/>
  <c r="J338"/>
  <c r="G108"/>
  <c r="I109"/>
  <c r="J109"/>
  <c r="H354"/>
  <c r="I323"/>
  <c r="J323"/>
  <c r="G840"/>
  <c r="G308"/>
  <c r="I308" s="1"/>
  <c r="I309"/>
  <c r="G15"/>
  <c r="I20"/>
  <c r="J20"/>
  <c r="H301"/>
  <c r="G392"/>
  <c r="I393"/>
  <c r="J393"/>
  <c r="G434"/>
  <c r="I435"/>
  <c r="J435"/>
  <c r="G448"/>
  <c r="I449"/>
  <c r="J449"/>
  <c r="G411"/>
  <c r="I412"/>
  <c r="J412"/>
  <c r="G103"/>
  <c r="I104"/>
  <c r="J104"/>
  <c r="G507"/>
  <c r="I508"/>
  <c r="J508"/>
  <c r="G395"/>
  <c r="I396"/>
  <c r="J396"/>
  <c r="G513"/>
  <c r="I514"/>
  <c r="J514"/>
  <c r="I69"/>
  <c r="J69"/>
  <c r="H368"/>
  <c r="H601"/>
  <c r="J602"/>
  <c r="H269"/>
  <c r="H429"/>
  <c r="H94"/>
  <c r="G415"/>
  <c r="I416"/>
  <c r="J416"/>
  <c r="G346"/>
  <c r="I347"/>
  <c r="J347"/>
  <c r="G485"/>
  <c r="I486"/>
  <c r="J486"/>
  <c r="H106"/>
  <c r="G68"/>
  <c r="J68" s="1"/>
  <c r="I73"/>
  <c r="H329"/>
  <c r="G423"/>
  <c r="I424"/>
  <c r="J424"/>
  <c r="G496"/>
  <c r="I497"/>
  <c r="J497"/>
  <c r="G457"/>
  <c r="I458"/>
  <c r="J458"/>
  <c r="G420"/>
  <c r="I421"/>
  <c r="J421"/>
  <c r="G466"/>
  <c r="I467"/>
  <c r="J467"/>
  <c r="H178"/>
  <c r="H185"/>
  <c r="I16"/>
  <c r="J16"/>
  <c r="H206"/>
  <c r="G351"/>
  <c r="I352"/>
  <c r="J352"/>
  <c r="G401"/>
  <c r="I402"/>
  <c r="J402"/>
  <c r="G504"/>
  <c r="I505"/>
  <c r="J505"/>
  <c r="G334"/>
  <c r="I335"/>
  <c r="J335"/>
  <c r="G469"/>
  <c r="I470"/>
  <c r="J470"/>
  <c r="G370"/>
  <c r="I371"/>
  <c r="J371"/>
  <c r="G359"/>
  <c r="I360"/>
  <c r="J360"/>
  <c r="G454"/>
  <c r="I455"/>
  <c r="J455"/>
  <c r="G34"/>
  <c r="I35"/>
  <c r="J35"/>
  <c r="H730"/>
  <c r="J731"/>
  <c r="H238"/>
  <c r="G22" i="6" s="1"/>
  <c r="G356" i="4"/>
  <c r="I357"/>
  <c r="J357"/>
  <c r="G246"/>
  <c r="I247"/>
  <c r="J247"/>
  <c r="G111"/>
  <c r="I112"/>
  <c r="J112"/>
  <c r="G331"/>
  <c r="I332"/>
  <c r="J332"/>
  <c r="G530"/>
  <c r="J530" s="1"/>
  <c r="I531"/>
  <c r="H773"/>
  <c r="J774"/>
  <c r="I89"/>
  <c r="G88"/>
  <c r="F12" i="6" s="1"/>
  <c r="J89" i="4"/>
  <c r="J138"/>
  <c r="H137"/>
  <c r="G96"/>
  <c r="I97"/>
  <c r="J97"/>
  <c r="G443"/>
  <c r="I444"/>
  <c r="J444"/>
  <c r="G125"/>
  <c r="I126"/>
  <c r="J126"/>
  <c r="G407"/>
  <c r="I408"/>
  <c r="J408"/>
  <c r="H384"/>
  <c r="H67"/>
  <c r="G11" i="6" s="1"/>
  <c r="H841" i="4"/>
  <c r="G47" i="6" s="1"/>
  <c r="H47" s="1"/>
  <c r="J842" i="4"/>
  <c r="H33"/>
  <c r="G10" i="6" s="1"/>
  <c r="G134" i="4"/>
  <c r="I135"/>
  <c r="J135"/>
  <c r="G365"/>
  <c r="I366"/>
  <c r="J366"/>
  <c r="G431"/>
  <c r="I432"/>
  <c r="J432"/>
  <c r="I250"/>
  <c r="J250"/>
  <c r="G241"/>
  <c r="I242"/>
  <c r="J242"/>
  <c r="G488"/>
  <c r="I489"/>
  <c r="J489"/>
  <c r="G343"/>
  <c r="I344"/>
  <c r="J344"/>
  <c r="H349"/>
  <c r="H289"/>
  <c r="H483"/>
  <c r="I218"/>
  <c r="J218"/>
  <c r="H529"/>
  <c r="H418"/>
  <c r="I142"/>
  <c r="J142"/>
  <c r="G340"/>
  <c r="I341"/>
  <c r="J341"/>
  <c r="G460"/>
  <c r="I461"/>
  <c r="J461"/>
  <c r="G404"/>
  <c r="I405"/>
  <c r="J405"/>
  <c r="G501"/>
  <c r="I502"/>
  <c r="J502"/>
  <c r="J309"/>
  <c r="J167"/>
  <c r="J678"/>
  <c r="J516"/>
  <c r="J294"/>
  <c r="J146"/>
  <c r="J160"/>
  <c r="I234"/>
  <c r="J214"/>
  <c r="J279"/>
  <c r="J796"/>
  <c r="J180"/>
  <c r="J192"/>
  <c r="J806"/>
  <c r="H223"/>
  <c r="G21" i="6" s="1"/>
  <c r="G601" i="4"/>
  <c r="I602"/>
  <c r="G758"/>
  <c r="H499"/>
  <c r="G426"/>
  <c r="I427"/>
  <c r="J427"/>
  <c r="G362"/>
  <c r="I363"/>
  <c r="J363"/>
  <c r="G451"/>
  <c r="I452"/>
  <c r="J452"/>
  <c r="I252"/>
  <c r="J252"/>
  <c r="G709"/>
  <c r="I709" s="1"/>
  <c r="I710"/>
  <c r="I138"/>
  <c r="G137"/>
  <c r="H494"/>
  <c r="H446"/>
  <c r="G437"/>
  <c r="I438"/>
  <c r="J438"/>
  <c r="G463"/>
  <c r="I464"/>
  <c r="J464"/>
  <c r="G114"/>
  <c r="I115"/>
  <c r="J115"/>
  <c r="G386"/>
  <c r="I387"/>
  <c r="J387"/>
  <c r="G119"/>
  <c r="I120"/>
  <c r="J120"/>
  <c r="G122"/>
  <c r="I123"/>
  <c r="J123"/>
  <c r="G440"/>
  <c r="I441"/>
  <c r="J441"/>
  <c r="G129"/>
  <c r="I130"/>
  <c r="J130"/>
  <c r="I174"/>
  <c r="J174"/>
  <c r="G491"/>
  <c r="I492"/>
  <c r="J492"/>
  <c r="G398"/>
  <c r="I399"/>
  <c r="J399"/>
  <c r="G389"/>
  <c r="I390"/>
  <c r="J390"/>
  <c r="I472"/>
  <c r="I585"/>
  <c r="J617"/>
  <c r="J430" i="3"/>
  <c r="J444"/>
  <c r="H337"/>
  <c r="H336" s="1"/>
  <c r="J413"/>
  <c r="H406"/>
  <c r="H405" s="1"/>
  <c r="K405" s="1"/>
  <c r="J382"/>
  <c r="J391"/>
  <c r="K427"/>
  <c r="H356"/>
  <c r="J356" s="1"/>
  <c r="K421"/>
  <c r="K327"/>
  <c r="K352"/>
  <c r="K376"/>
  <c r="J407"/>
  <c r="H587"/>
  <c r="J587" s="1"/>
  <c r="K407"/>
  <c r="K580"/>
  <c r="H342"/>
  <c r="K342" s="1"/>
  <c r="J385"/>
  <c r="K343"/>
  <c r="K491"/>
  <c r="J483"/>
  <c r="H576"/>
  <c r="H575" s="1"/>
  <c r="K575" s="1"/>
  <c r="K398"/>
  <c r="J338"/>
  <c r="J435"/>
  <c r="H397"/>
  <c r="J397" s="1"/>
  <c r="K394"/>
  <c r="H487"/>
  <c r="K487" s="1"/>
  <c r="J318"/>
  <c r="K346"/>
  <c r="J472"/>
  <c r="J73"/>
  <c r="K373"/>
  <c r="H401"/>
  <c r="J401" s="1"/>
  <c r="K472"/>
  <c r="J150"/>
  <c r="K349"/>
  <c r="K483"/>
  <c r="J418"/>
  <c r="J402"/>
  <c r="K150"/>
  <c r="K591"/>
  <c r="J500"/>
  <c r="J357"/>
  <c r="J330"/>
  <c r="K500"/>
  <c r="H417"/>
  <c r="J417" s="1"/>
  <c r="H372"/>
  <c r="K372" s="1"/>
  <c r="J438"/>
  <c r="J379"/>
  <c r="K424"/>
  <c r="H317"/>
  <c r="H316" s="1"/>
  <c r="K441"/>
  <c r="K187"/>
  <c r="H434"/>
  <c r="K434" s="1"/>
  <c r="H49"/>
  <c r="J49" s="1"/>
  <c r="K16"/>
  <c r="K54"/>
  <c r="K360"/>
  <c r="K62"/>
  <c r="H61"/>
  <c r="K61" s="1"/>
  <c r="J333"/>
  <c r="K459"/>
  <c r="J406"/>
  <c r="I48"/>
  <c r="K333"/>
  <c r="I186"/>
  <c r="K186" s="1"/>
  <c r="H254"/>
  <c r="H253" s="1"/>
  <c r="K597"/>
  <c r="K240"/>
  <c r="I639"/>
  <c r="K259"/>
  <c r="H235"/>
  <c r="H234" s="1"/>
  <c r="K280"/>
  <c r="K87"/>
  <c r="H514"/>
  <c r="J515"/>
  <c r="I514"/>
  <c r="K515"/>
  <c r="J568"/>
  <c r="K568"/>
  <c r="I253"/>
  <c r="I552"/>
  <c r="K553"/>
  <c r="I163"/>
  <c r="K164"/>
  <c r="I201"/>
  <c r="K202"/>
  <c r="H519"/>
  <c r="J520"/>
  <c r="J617"/>
  <c r="K617"/>
  <c r="H481"/>
  <c r="J482"/>
  <c r="H275"/>
  <c r="J276"/>
  <c r="K276"/>
  <c r="J656"/>
  <c r="K656"/>
  <c r="H194"/>
  <c r="H552"/>
  <c r="J553"/>
  <c r="J280"/>
  <c r="H30"/>
  <c r="J31"/>
  <c r="H611"/>
  <c r="J612"/>
  <c r="K612"/>
  <c r="H541"/>
  <c r="J542"/>
  <c r="K542"/>
  <c r="H163"/>
  <c r="J164"/>
  <c r="I145"/>
  <c r="K146"/>
  <c r="J83"/>
  <c r="K83"/>
  <c r="I176"/>
  <c r="K121"/>
  <c r="I116"/>
  <c r="I115" s="1"/>
  <c r="K117"/>
  <c r="J117"/>
  <c r="I867"/>
  <c r="I371"/>
  <c r="H470"/>
  <c r="K470" s="1"/>
  <c r="J471"/>
  <c r="H547"/>
  <c r="H308"/>
  <c r="J309"/>
  <c r="K309"/>
  <c r="I481"/>
  <c r="K482"/>
  <c r="I857"/>
  <c r="J634"/>
  <c r="K634"/>
  <c r="H115"/>
  <c r="J121"/>
  <c r="I433"/>
  <c r="I519"/>
  <c r="K520"/>
  <c r="I926"/>
  <c r="H201"/>
  <c r="J202"/>
  <c r="I30"/>
  <c r="K31"/>
  <c r="I824"/>
  <c r="I823" s="1"/>
  <c r="I822" s="1"/>
  <c r="I714"/>
  <c r="H145"/>
  <c r="J146"/>
  <c r="I896"/>
  <c r="J255"/>
  <c r="K255"/>
  <c r="I574"/>
  <c r="H72"/>
  <c r="J72" s="1"/>
  <c r="K236"/>
  <c r="K294"/>
  <c r="J16"/>
  <c r="J652"/>
  <c r="K652"/>
  <c r="K107"/>
  <c r="J107"/>
  <c r="H96"/>
  <c r="J97"/>
  <c r="K97"/>
  <c r="I234"/>
  <c r="I273"/>
  <c r="I316"/>
  <c r="H302"/>
  <c r="J303"/>
  <c r="K303"/>
  <c r="I726"/>
  <c r="H134"/>
  <c r="J135"/>
  <c r="K135"/>
  <c r="I211"/>
  <c r="K212"/>
  <c r="J537"/>
  <c r="K537"/>
  <c r="I838"/>
  <c r="H211"/>
  <c r="J212"/>
  <c r="J459"/>
  <c r="K471"/>
  <c r="H664"/>
  <c r="G647" i="4" s="1"/>
  <c r="H676" i="3"/>
  <c r="G659" i="4" s="1"/>
  <c r="H673" i="3"/>
  <c r="G656" i="4" s="1"/>
  <c r="H670" i="3"/>
  <c r="G653" i="4" s="1"/>
  <c r="H667" i="3"/>
  <c r="G650" i="4" s="1"/>
  <c r="H681" i="3"/>
  <c r="G664" i="4" s="1"/>
  <c r="H684" i="3"/>
  <c r="H687"/>
  <c r="H690"/>
  <c r="H693"/>
  <c r="H697"/>
  <c r="H700"/>
  <c r="H703"/>
  <c r="H706"/>
  <c r="H713"/>
  <c r="G696" i="4" s="1"/>
  <c r="H718" i="3"/>
  <c r="G701" i="4" s="1"/>
  <c r="H720" i="3"/>
  <c r="G703" i="4" s="1"/>
  <c r="H725" i="3"/>
  <c r="G708" i="4" s="1"/>
  <c r="H729" i="3"/>
  <c r="H732"/>
  <c r="H734"/>
  <c r="H737"/>
  <c r="H740"/>
  <c r="H744"/>
  <c r="H752"/>
  <c r="G748" i="4" s="1"/>
  <c r="H757" i="3"/>
  <c r="H760"/>
  <c r="H763"/>
  <c r="H770"/>
  <c r="G789" i="4" s="1"/>
  <c r="G792"/>
  <c r="H779" i="3"/>
  <c r="H782"/>
  <c r="H785"/>
  <c r="H789"/>
  <c r="H796"/>
  <c r="G815" i="4" s="1"/>
  <c r="H799" i="3"/>
  <c r="G818" i="4" s="1"/>
  <c r="H802" i="3"/>
  <c r="G821" i="4" s="1"/>
  <c r="H805" i="3"/>
  <c r="G824" i="4" s="1"/>
  <c r="H813" i="3"/>
  <c r="G832" i="4" s="1"/>
  <c r="H816" i="3"/>
  <c r="G835" i="4" s="1"/>
  <c r="H819" i="3"/>
  <c r="H827"/>
  <c r="H829"/>
  <c r="H835"/>
  <c r="H843"/>
  <c r="G210" i="4" s="1"/>
  <c r="H846" i="3"/>
  <c r="G213" i="4" s="1"/>
  <c r="H849" i="3"/>
  <c r="H856"/>
  <c r="G228" i="4" s="1"/>
  <c r="H861" i="3"/>
  <c r="G233" i="4" s="1"/>
  <c r="H864" i="3"/>
  <c r="H872"/>
  <c r="G260" i="4" s="1"/>
  <c r="H875" i="3"/>
  <c r="H878"/>
  <c r="H885"/>
  <c r="G273" i="4" s="1"/>
  <c r="H890" i="3"/>
  <c r="G278" i="4" s="1"/>
  <c r="H893" i="3"/>
  <c r="H900"/>
  <c r="G288" i="4" s="1"/>
  <c r="H905" i="3"/>
  <c r="G293" i="4" s="1"/>
  <c r="H908" i="3"/>
  <c r="H911"/>
  <c r="H915"/>
  <c r="H918"/>
  <c r="H931"/>
  <c r="G319" i="4" s="1"/>
  <c r="H934" i="3"/>
  <c r="G322" i="4" s="1"/>
  <c r="H923" i="3"/>
  <c r="H937"/>
  <c r="F14" i="2"/>
  <c r="E14"/>
  <c r="D13"/>
  <c r="D12" s="1"/>
  <c r="D11" s="1"/>
  <c r="C13"/>
  <c r="K752" i="1"/>
  <c r="J752"/>
  <c r="K744"/>
  <c r="J744"/>
  <c r="K738"/>
  <c r="J738"/>
  <c r="K732"/>
  <c r="J732"/>
  <c r="K726"/>
  <c r="J726"/>
  <c r="K722"/>
  <c r="J722"/>
  <c r="K716"/>
  <c r="J716"/>
  <c r="K710"/>
  <c r="J710"/>
  <c r="K704"/>
  <c r="J704"/>
  <c r="K698"/>
  <c r="J698"/>
  <c r="K690"/>
  <c r="J690"/>
  <c r="K682"/>
  <c r="J682"/>
  <c r="K674"/>
  <c r="J674"/>
  <c r="K668"/>
  <c r="J668"/>
  <c r="K658"/>
  <c r="J658"/>
  <c r="K654"/>
  <c r="J654"/>
  <c r="K648"/>
  <c r="J648"/>
  <c r="K640"/>
  <c r="J640"/>
  <c r="K633"/>
  <c r="J633"/>
  <c r="K627"/>
  <c r="J627"/>
  <c r="K620"/>
  <c r="J620"/>
  <c r="K614"/>
  <c r="J614"/>
  <c r="K608"/>
  <c r="J608"/>
  <c r="K600"/>
  <c r="J600"/>
  <c r="K594"/>
  <c r="J594"/>
  <c r="K590"/>
  <c r="J590"/>
  <c r="K586"/>
  <c r="J586"/>
  <c r="K580"/>
  <c r="J580"/>
  <c r="K575"/>
  <c r="J575"/>
  <c r="K570"/>
  <c r="J570"/>
  <c r="K566"/>
  <c r="J566"/>
  <c r="K562"/>
  <c r="J562"/>
  <c r="K556"/>
  <c r="J556"/>
  <c r="K551"/>
  <c r="J551"/>
  <c r="K547"/>
  <c r="J547"/>
  <c r="K543"/>
  <c r="J543"/>
  <c r="K537"/>
  <c r="J537"/>
  <c r="K532"/>
  <c r="J532"/>
  <c r="K528"/>
  <c r="J528"/>
  <c r="K523"/>
  <c r="J523"/>
  <c r="K517"/>
  <c r="J517"/>
  <c r="K512"/>
  <c r="J512"/>
  <c r="K508"/>
  <c r="J508"/>
  <c r="K502"/>
  <c r="J502"/>
  <c r="K497"/>
  <c r="J497"/>
  <c r="K492"/>
  <c r="J492"/>
  <c r="K491"/>
  <c r="J491"/>
  <c r="K487"/>
  <c r="J487"/>
  <c r="K483"/>
  <c r="J483"/>
  <c r="K475"/>
  <c r="J475"/>
  <c r="K472"/>
  <c r="J472"/>
  <c r="K466"/>
  <c r="J466"/>
  <c r="K458"/>
  <c r="J458"/>
  <c r="K452"/>
  <c r="J452"/>
  <c r="K446"/>
  <c r="J446"/>
  <c r="K440"/>
  <c r="J440"/>
  <c r="K433"/>
  <c r="J433"/>
  <c r="K425"/>
  <c r="J425"/>
  <c r="K418"/>
  <c r="J418"/>
  <c r="K412"/>
  <c r="J412"/>
  <c r="K404"/>
  <c r="J404"/>
  <c r="K396"/>
  <c r="J396"/>
  <c r="K388"/>
  <c r="J388"/>
  <c r="K380"/>
  <c r="J380"/>
  <c r="K373"/>
  <c r="J373"/>
  <c r="K366"/>
  <c r="J366"/>
  <c r="K363"/>
  <c r="J363"/>
  <c r="K357"/>
  <c r="J357"/>
  <c r="K350"/>
  <c r="J350"/>
  <c r="K344"/>
  <c r="J344"/>
  <c r="K336"/>
  <c r="J336"/>
  <c r="K330"/>
  <c r="J330"/>
  <c r="K327"/>
  <c r="J327"/>
  <c r="K319"/>
  <c r="J319"/>
  <c r="K311"/>
  <c r="J311"/>
  <c r="K305"/>
  <c r="J305"/>
  <c r="K298"/>
  <c r="J298"/>
  <c r="K295"/>
  <c r="J295"/>
  <c r="K287"/>
  <c r="J287"/>
  <c r="K281"/>
  <c r="J281"/>
  <c r="K275"/>
  <c r="J275"/>
  <c r="K271"/>
  <c r="J271"/>
  <c r="K267"/>
  <c r="J267"/>
  <c r="K259"/>
  <c r="J259"/>
  <c r="K251"/>
  <c r="J251"/>
  <c r="K243"/>
  <c r="J243"/>
  <c r="K237"/>
  <c r="J237"/>
  <c r="K231"/>
  <c r="J231"/>
  <c r="K223"/>
  <c r="J223"/>
  <c r="K216"/>
  <c r="J216"/>
  <c r="K209"/>
  <c r="J209"/>
  <c r="K202"/>
  <c r="J202"/>
  <c r="K199"/>
  <c r="J199"/>
  <c r="K192"/>
  <c r="J192"/>
  <c r="K189"/>
  <c r="J189"/>
  <c r="K182"/>
  <c r="J182"/>
  <c r="K176"/>
  <c r="J176"/>
  <c r="K170"/>
  <c r="J170"/>
  <c r="K164"/>
  <c r="J164"/>
  <c r="K158"/>
  <c r="J158"/>
  <c r="K157"/>
  <c r="J157"/>
  <c r="K153"/>
  <c r="J153"/>
  <c r="K149"/>
  <c r="J149"/>
  <c r="K143"/>
  <c r="J143"/>
  <c r="K142"/>
  <c r="J142"/>
  <c r="K138"/>
  <c r="J138"/>
  <c r="K134"/>
  <c r="J134"/>
  <c r="K128"/>
  <c r="J128"/>
  <c r="K122"/>
  <c r="J122"/>
  <c r="K121"/>
  <c r="J121"/>
  <c r="K117"/>
  <c r="J117"/>
  <c r="K113"/>
  <c r="J113"/>
  <c r="K107"/>
  <c r="J107"/>
  <c r="K103"/>
  <c r="J103"/>
  <c r="K97"/>
  <c r="J97"/>
  <c r="K89"/>
  <c r="J89"/>
  <c r="K81"/>
  <c r="J81"/>
  <c r="K76"/>
  <c r="J76"/>
  <c r="K70"/>
  <c r="J70"/>
  <c r="K63"/>
  <c r="J63"/>
  <c r="K56"/>
  <c r="J56"/>
  <c r="K50"/>
  <c r="J50"/>
  <c r="K42"/>
  <c r="J42"/>
  <c r="K36"/>
  <c r="J36"/>
  <c r="K28"/>
  <c r="J28"/>
  <c r="K20"/>
  <c r="J20"/>
  <c r="K14"/>
  <c r="J14"/>
  <c r="I639"/>
  <c r="H639"/>
  <c r="H471"/>
  <c r="H470" s="1"/>
  <c r="I471"/>
  <c r="I470" s="1"/>
  <c r="I329"/>
  <c r="I328" s="1"/>
  <c r="I80"/>
  <c r="J80" s="1"/>
  <c r="I75"/>
  <c r="I74" s="1"/>
  <c r="I73" s="1"/>
  <c r="I72" s="1"/>
  <c r="K72" s="1"/>
  <c r="H751"/>
  <c r="H743"/>
  <c r="H742" s="1"/>
  <c r="H737"/>
  <c r="H731"/>
  <c r="H730" s="1"/>
  <c r="H725"/>
  <c r="H721"/>
  <c r="H720" s="1"/>
  <c r="H715"/>
  <c r="H709"/>
  <c r="H708" s="1"/>
  <c r="H703"/>
  <c r="H697"/>
  <c r="H696" s="1"/>
  <c r="H689"/>
  <c r="H681"/>
  <c r="H680" s="1"/>
  <c r="H673"/>
  <c r="H667"/>
  <c r="H666" s="1"/>
  <c r="H657"/>
  <c r="G829" i="4" s="1"/>
  <c r="H653" i="1"/>
  <c r="H647"/>
  <c r="H632"/>
  <c r="H626"/>
  <c r="H619"/>
  <c r="H613"/>
  <c r="H607"/>
  <c r="H606" s="1"/>
  <c r="H599"/>
  <c r="H593"/>
  <c r="H589"/>
  <c r="H585"/>
  <c r="H584" s="1"/>
  <c r="H579"/>
  <c r="H574"/>
  <c r="H569"/>
  <c r="H565"/>
  <c r="H564" s="1"/>
  <c r="H561"/>
  <c r="H555"/>
  <c r="H550"/>
  <c r="H546"/>
  <c r="H542"/>
  <c r="H536"/>
  <c r="H531"/>
  <c r="H527"/>
  <c r="H526" s="1"/>
  <c r="H522"/>
  <c r="H516"/>
  <c r="H511"/>
  <c r="H507"/>
  <c r="H506" s="1"/>
  <c r="H501"/>
  <c r="H496"/>
  <c r="H490"/>
  <c r="H486"/>
  <c r="H482"/>
  <c r="H474"/>
  <c r="H465"/>
  <c r="H457"/>
  <c r="H456" s="1"/>
  <c r="H451"/>
  <c r="H445"/>
  <c r="H439"/>
  <c r="H438" s="1"/>
  <c r="H432"/>
  <c r="H424"/>
  <c r="H417"/>
  <c r="H411"/>
  <c r="H410" s="1"/>
  <c r="H403"/>
  <c r="H395"/>
  <c r="H387"/>
  <c r="H379"/>
  <c r="H378" s="1"/>
  <c r="H372"/>
  <c r="H365"/>
  <c r="H362"/>
  <c r="H359"/>
  <c r="H358" s="1"/>
  <c r="H356"/>
  <c r="H349"/>
  <c r="H343"/>
  <c r="H335"/>
  <c r="H334" s="1"/>
  <c r="H326"/>
  <c r="H318"/>
  <c r="H310"/>
  <c r="H304"/>
  <c r="H297"/>
  <c r="H294"/>
  <c r="H286"/>
  <c r="H280"/>
  <c r="H274"/>
  <c r="H270"/>
  <c r="H266"/>
  <c r="H258"/>
  <c r="H250"/>
  <c r="H242"/>
  <c r="H236"/>
  <c r="H230"/>
  <c r="H222"/>
  <c r="H215"/>
  <c r="H208"/>
  <c r="H201"/>
  <c r="H198"/>
  <c r="H191"/>
  <c r="H188"/>
  <c r="H181"/>
  <c r="H175"/>
  <c r="H169"/>
  <c r="H163"/>
  <c r="H162" s="1"/>
  <c r="H156"/>
  <c r="H152"/>
  <c r="H148"/>
  <c r="H141"/>
  <c r="H140" s="1"/>
  <c r="H137"/>
  <c r="H133"/>
  <c r="H127"/>
  <c r="H120"/>
  <c r="H116"/>
  <c r="H112"/>
  <c r="H106"/>
  <c r="H105" s="1"/>
  <c r="H104" s="1"/>
  <c r="H102"/>
  <c r="H101" s="1"/>
  <c r="H100" s="1"/>
  <c r="H96"/>
  <c r="H95" s="1"/>
  <c r="H94" s="1"/>
  <c r="H93" s="1"/>
  <c r="H92" s="1"/>
  <c r="H88"/>
  <c r="H87" s="1"/>
  <c r="H86" s="1"/>
  <c r="H85" s="1"/>
  <c r="H84" s="1"/>
  <c r="H83" s="1"/>
  <c r="H82" s="1"/>
  <c r="H71"/>
  <c r="H69"/>
  <c r="H68" s="1"/>
  <c r="H67" s="1"/>
  <c r="H66" s="1"/>
  <c r="H65" s="1"/>
  <c r="H62"/>
  <c r="H61" s="1"/>
  <c r="H60" s="1"/>
  <c r="H59" s="1"/>
  <c r="H58" s="1"/>
  <c r="H57" s="1"/>
  <c r="H55"/>
  <c r="H54" s="1"/>
  <c r="H53" s="1"/>
  <c r="H52" s="1"/>
  <c r="H49"/>
  <c r="H48" s="1"/>
  <c r="H47" s="1"/>
  <c r="H46" s="1"/>
  <c r="H45" s="1"/>
  <c r="H44" s="1"/>
  <c r="H41"/>
  <c r="H40" s="1"/>
  <c r="H39" s="1"/>
  <c r="H38" s="1"/>
  <c r="H37" s="1"/>
  <c r="H35"/>
  <c r="H34" s="1"/>
  <c r="H33" s="1"/>
  <c r="H32" s="1"/>
  <c r="H31" s="1"/>
  <c r="H27"/>
  <c r="H26" s="1"/>
  <c r="H25" s="1"/>
  <c r="H24" s="1"/>
  <c r="H23" s="1"/>
  <c r="H22" s="1"/>
  <c r="H21" s="1"/>
  <c r="H19"/>
  <c r="H18" s="1"/>
  <c r="H17" s="1"/>
  <c r="H16" s="1"/>
  <c r="H15" s="1"/>
  <c r="H13"/>
  <c r="H12" s="1"/>
  <c r="H11" s="1"/>
  <c r="H10" s="1"/>
  <c r="H9" s="1"/>
  <c r="I751"/>
  <c r="I750" s="1"/>
  <c r="I721"/>
  <c r="I720" s="1"/>
  <c r="I725"/>
  <c r="I731"/>
  <c r="I730" s="1"/>
  <c r="I737"/>
  <c r="I743"/>
  <c r="I715"/>
  <c r="I714" s="1"/>
  <c r="I709"/>
  <c r="I708" s="1"/>
  <c r="I703"/>
  <c r="I702" s="1"/>
  <c r="I697"/>
  <c r="I696" s="1"/>
  <c r="I689"/>
  <c r="I681"/>
  <c r="I680" s="1"/>
  <c r="I667"/>
  <c r="I673"/>
  <c r="I653"/>
  <c r="I652" s="1"/>
  <c r="I657"/>
  <c r="I647"/>
  <c r="I646" s="1"/>
  <c r="I613"/>
  <c r="I612" s="1"/>
  <c r="I619"/>
  <c r="I618" s="1"/>
  <c r="I626"/>
  <c r="I632"/>
  <c r="I607"/>
  <c r="I606" s="1"/>
  <c r="I486"/>
  <c r="I490"/>
  <c r="I496"/>
  <c r="I501"/>
  <c r="I507"/>
  <c r="I511"/>
  <c r="I510" s="1"/>
  <c r="I516"/>
  <c r="I522"/>
  <c r="I527"/>
  <c r="I531"/>
  <c r="I530" s="1"/>
  <c r="I536"/>
  <c r="I542"/>
  <c r="I546"/>
  <c r="I550"/>
  <c r="I555"/>
  <c r="I561"/>
  <c r="I565"/>
  <c r="I564" s="1"/>
  <c r="I569"/>
  <c r="I568" s="1"/>
  <c r="I574"/>
  <c r="I579"/>
  <c r="I585"/>
  <c r="I589"/>
  <c r="I588" s="1"/>
  <c r="I593"/>
  <c r="I599"/>
  <c r="I482"/>
  <c r="I474"/>
  <c r="I465"/>
  <c r="I464" s="1"/>
  <c r="I457"/>
  <c r="I451"/>
  <c r="I445"/>
  <c r="I444" s="1"/>
  <c r="I627" i="3" s="1"/>
  <c r="H573" i="4" s="1"/>
  <c r="I439" i="1"/>
  <c r="I432"/>
  <c r="I424"/>
  <c r="I417"/>
  <c r="I416" s="1"/>
  <c r="I411"/>
  <c r="I403"/>
  <c r="I402" s="1"/>
  <c r="I395"/>
  <c r="I394" s="1"/>
  <c r="I387"/>
  <c r="I386" s="1"/>
  <c r="I379"/>
  <c r="I378" s="1"/>
  <c r="I372"/>
  <c r="I365"/>
  <c r="I364" s="1"/>
  <c r="I362"/>
  <c r="I356"/>
  <c r="I349"/>
  <c r="I348" s="1"/>
  <c r="I343"/>
  <c r="I342" s="1"/>
  <c r="I335"/>
  <c r="I334" s="1"/>
  <c r="I326"/>
  <c r="I318"/>
  <c r="I304"/>
  <c r="I310"/>
  <c r="I294"/>
  <c r="I297"/>
  <c r="I296" s="1"/>
  <c r="I286"/>
  <c r="I280"/>
  <c r="I274"/>
  <c r="I270"/>
  <c r="I628" i="4" l="1"/>
  <c r="E13" i="2"/>
  <c r="J730" i="4"/>
  <c r="G39" i="6"/>
  <c r="J773" i="4"/>
  <c r="G43" i="6"/>
  <c r="G46"/>
  <c r="I46" s="1"/>
  <c r="I47"/>
  <c r="H12"/>
  <c r="I12"/>
  <c r="J179" i="4"/>
  <c r="F15" i="6"/>
  <c r="J308" i="4"/>
  <c r="I48"/>
  <c r="J641" i="3"/>
  <c r="H176"/>
  <c r="J176" s="1"/>
  <c r="I137" i="4"/>
  <c r="J177" i="3"/>
  <c r="K548"/>
  <c r="J601" i="4"/>
  <c r="I730"/>
  <c r="H640" i="3"/>
  <c r="J640" s="1"/>
  <c r="J648"/>
  <c r="H529"/>
  <c r="J529" s="1"/>
  <c r="I194"/>
  <c r="J194" s="1"/>
  <c r="J195"/>
  <c r="J249" i="4"/>
  <c r="J548" i="3"/>
  <c r="I741" i="4"/>
  <c r="J372" i="3"/>
  <c r="J547" i="4"/>
  <c r="J577"/>
  <c r="I555"/>
  <c r="J574"/>
  <c r="J530" i="3"/>
  <c r="H542" i="4"/>
  <c r="H541" s="1"/>
  <c r="I541" s="1"/>
  <c r="J755"/>
  <c r="G831"/>
  <c r="I832"/>
  <c r="J832"/>
  <c r="G695"/>
  <c r="I696"/>
  <c r="J696"/>
  <c r="I582"/>
  <c r="H581"/>
  <c r="J582"/>
  <c r="H316"/>
  <c r="I818"/>
  <c r="G817"/>
  <c r="J818"/>
  <c r="I653"/>
  <c r="G652"/>
  <c r="J653"/>
  <c r="H737"/>
  <c r="J738"/>
  <c r="I559"/>
  <c r="G558"/>
  <c r="G631"/>
  <c r="I632"/>
  <c r="G820"/>
  <c r="I821"/>
  <c r="J821"/>
  <c r="G788"/>
  <c r="J789"/>
  <c r="I789"/>
  <c r="I748"/>
  <c r="G747"/>
  <c r="J748"/>
  <c r="G702"/>
  <c r="I703"/>
  <c r="J703"/>
  <c r="G649"/>
  <c r="I650"/>
  <c r="J650"/>
  <c r="G646"/>
  <c r="I647"/>
  <c r="J647"/>
  <c r="H661"/>
  <c r="I625"/>
  <c r="G624"/>
  <c r="G551"/>
  <c r="I552"/>
  <c r="H639"/>
  <c r="J640"/>
  <c r="H745"/>
  <c r="I755"/>
  <c r="J741"/>
  <c r="I547"/>
  <c r="I574"/>
  <c r="G828"/>
  <c r="G318"/>
  <c r="I319"/>
  <c r="J319"/>
  <c r="G814"/>
  <c r="J815"/>
  <c r="I815"/>
  <c r="G655"/>
  <c r="I656"/>
  <c r="J656"/>
  <c r="J552"/>
  <c r="H551"/>
  <c r="H705"/>
  <c r="I738"/>
  <c r="G737"/>
  <c r="G321"/>
  <c r="I322"/>
  <c r="J322"/>
  <c r="I835"/>
  <c r="G834"/>
  <c r="J835"/>
  <c r="G700"/>
  <c r="I701"/>
  <c r="J701"/>
  <c r="J632"/>
  <c r="H631"/>
  <c r="H597"/>
  <c r="J597" s="1"/>
  <c r="J598"/>
  <c r="H751"/>
  <c r="I751" s="1"/>
  <c r="J752"/>
  <c r="G823"/>
  <c r="I824"/>
  <c r="J824"/>
  <c r="I792"/>
  <c r="G791"/>
  <c r="J792"/>
  <c r="I708"/>
  <c r="G707"/>
  <c r="J708"/>
  <c r="G663"/>
  <c r="I664"/>
  <c r="J664"/>
  <c r="I659"/>
  <c r="G658"/>
  <c r="J659"/>
  <c r="J559"/>
  <c r="H558"/>
  <c r="I568"/>
  <c r="H624"/>
  <c r="J625"/>
  <c r="G639"/>
  <c r="I640"/>
  <c r="H693"/>
  <c r="G590"/>
  <c r="G589" s="1"/>
  <c r="F34" i="6" s="1"/>
  <c r="I577" i="4"/>
  <c r="J555"/>
  <c r="J568"/>
  <c r="I598"/>
  <c r="J628"/>
  <c r="H698"/>
  <c r="H635"/>
  <c r="J636"/>
  <c r="I636"/>
  <c r="H572"/>
  <c r="H563"/>
  <c r="I564"/>
  <c r="J564"/>
  <c r="I535"/>
  <c r="H534"/>
  <c r="J535"/>
  <c r="H812"/>
  <c r="H644"/>
  <c r="H759"/>
  <c r="J760"/>
  <c r="I760"/>
  <c r="J592"/>
  <c r="H591"/>
  <c r="I592"/>
  <c r="G277"/>
  <c r="I278"/>
  <c r="J278"/>
  <c r="G259"/>
  <c r="I260"/>
  <c r="J260"/>
  <c r="G287"/>
  <c r="I288"/>
  <c r="J288"/>
  <c r="G232"/>
  <c r="I233"/>
  <c r="J233"/>
  <c r="G209"/>
  <c r="I210"/>
  <c r="J210"/>
  <c r="I440"/>
  <c r="J440"/>
  <c r="I114"/>
  <c r="J114"/>
  <c r="I340"/>
  <c r="J340"/>
  <c r="H519"/>
  <c r="G133"/>
  <c r="I134"/>
  <c r="J134"/>
  <c r="H840"/>
  <c r="J840" s="1"/>
  <c r="J841"/>
  <c r="H383"/>
  <c r="G31" i="6" s="1"/>
  <c r="I125" i="4"/>
  <c r="J125"/>
  <c r="I246"/>
  <c r="J246"/>
  <c r="I469"/>
  <c r="J469"/>
  <c r="G350"/>
  <c r="I351"/>
  <c r="J351"/>
  <c r="H205"/>
  <c r="G19" i="6" s="1"/>
  <c r="G18" s="1"/>
  <c r="G495" i="4"/>
  <c r="I496"/>
  <c r="J496"/>
  <c r="I485"/>
  <c r="G484"/>
  <c r="J485"/>
  <c r="H93"/>
  <c r="G13" i="6" s="1"/>
  <c r="G7" s="1"/>
  <c r="I395" i="4"/>
  <c r="J395"/>
  <c r="I448"/>
  <c r="G447"/>
  <c r="J448"/>
  <c r="G188"/>
  <c r="I189"/>
  <c r="J189"/>
  <c r="G292"/>
  <c r="I293"/>
  <c r="J293"/>
  <c r="G272"/>
  <c r="I273"/>
  <c r="J273"/>
  <c r="G212"/>
  <c r="I213"/>
  <c r="J213"/>
  <c r="I389"/>
  <c r="J389"/>
  <c r="I122"/>
  <c r="J122"/>
  <c r="I463"/>
  <c r="J463"/>
  <c r="I451"/>
  <c r="J451"/>
  <c r="I501"/>
  <c r="G500"/>
  <c r="J501"/>
  <c r="I343"/>
  <c r="J343"/>
  <c r="I443"/>
  <c r="J443"/>
  <c r="G529"/>
  <c r="J529" s="1"/>
  <c r="I530"/>
  <c r="I356"/>
  <c r="J356"/>
  <c r="G355"/>
  <c r="I454"/>
  <c r="J454"/>
  <c r="I334"/>
  <c r="J334"/>
  <c r="I466"/>
  <c r="J466"/>
  <c r="I423"/>
  <c r="J423"/>
  <c r="G67"/>
  <c r="I68"/>
  <c r="I346"/>
  <c r="J346"/>
  <c r="I507"/>
  <c r="J507"/>
  <c r="I434"/>
  <c r="J434"/>
  <c r="I510"/>
  <c r="J510"/>
  <c r="G178"/>
  <c r="I178" s="1"/>
  <c r="I179"/>
  <c r="I841"/>
  <c r="G245"/>
  <c r="I601"/>
  <c r="I773"/>
  <c r="J137"/>
  <c r="I398"/>
  <c r="J398"/>
  <c r="I119"/>
  <c r="J119"/>
  <c r="G118"/>
  <c r="I437"/>
  <c r="J437"/>
  <c r="I362"/>
  <c r="J362"/>
  <c r="I404"/>
  <c r="J404"/>
  <c r="H283"/>
  <c r="G26" i="6" s="1"/>
  <c r="I488" i="4"/>
  <c r="J488"/>
  <c r="I431"/>
  <c r="J431"/>
  <c r="G430"/>
  <c r="G95"/>
  <c r="I96"/>
  <c r="J96"/>
  <c r="I88"/>
  <c r="J88"/>
  <c r="I331"/>
  <c r="J331"/>
  <c r="G330"/>
  <c r="I34"/>
  <c r="J34"/>
  <c r="I359"/>
  <c r="J359"/>
  <c r="I504"/>
  <c r="J504"/>
  <c r="I420"/>
  <c r="J420"/>
  <c r="G419"/>
  <c r="G414"/>
  <c r="I415"/>
  <c r="J415"/>
  <c r="H268"/>
  <c r="G25" i="6" s="1"/>
  <c r="G99" i="4"/>
  <c r="I103"/>
  <c r="J103"/>
  <c r="I392"/>
  <c r="J392"/>
  <c r="I108"/>
  <c r="G107"/>
  <c r="J108"/>
  <c r="G227"/>
  <c r="I228"/>
  <c r="J228"/>
  <c r="I491"/>
  <c r="J491"/>
  <c r="G128"/>
  <c r="I129"/>
  <c r="J129"/>
  <c r="I386"/>
  <c r="J386"/>
  <c r="G385"/>
  <c r="I426"/>
  <c r="J426"/>
  <c r="G749"/>
  <c r="F41" i="6" s="1"/>
  <c r="I460" i="4"/>
  <c r="J460"/>
  <c r="G240"/>
  <c r="I241"/>
  <c r="J241"/>
  <c r="I365"/>
  <c r="J365"/>
  <c r="I407"/>
  <c r="J407"/>
  <c r="I111"/>
  <c r="J111"/>
  <c r="G369"/>
  <c r="I370"/>
  <c r="J370"/>
  <c r="I401"/>
  <c r="J401"/>
  <c r="I457"/>
  <c r="J457"/>
  <c r="H328"/>
  <c r="G30" i="6" s="1"/>
  <c r="I513" i="4"/>
  <c r="J513"/>
  <c r="G410"/>
  <c r="I411"/>
  <c r="J411"/>
  <c r="G14"/>
  <c r="F9" i="6" s="1"/>
  <c r="I15" i="4"/>
  <c r="J15"/>
  <c r="I337"/>
  <c r="J337"/>
  <c r="J709"/>
  <c r="G33"/>
  <c r="K401" i="3"/>
  <c r="H355"/>
  <c r="J355" s="1"/>
  <c r="J337"/>
  <c r="K356"/>
  <c r="K406"/>
  <c r="J405"/>
  <c r="K576"/>
  <c r="J575"/>
  <c r="K397"/>
  <c r="H586"/>
  <c r="J586" s="1"/>
  <c r="K337"/>
  <c r="J576"/>
  <c r="J342"/>
  <c r="J316"/>
  <c r="K587"/>
  <c r="H341"/>
  <c r="K341" s="1"/>
  <c r="H486"/>
  <c r="J486" s="1"/>
  <c r="J487"/>
  <c r="H371"/>
  <c r="J371" s="1"/>
  <c r="H416"/>
  <c r="K417"/>
  <c r="J317"/>
  <c r="K317"/>
  <c r="K49"/>
  <c r="J186"/>
  <c r="H433"/>
  <c r="J434"/>
  <c r="J61"/>
  <c r="J254"/>
  <c r="K235"/>
  <c r="J235"/>
  <c r="K254"/>
  <c r="I626"/>
  <c r="I625" s="1"/>
  <c r="H933"/>
  <c r="K933" s="1"/>
  <c r="J934"/>
  <c r="K934"/>
  <c r="H855"/>
  <c r="J855" s="1"/>
  <c r="J856"/>
  <c r="K856"/>
  <c r="H815"/>
  <c r="J815" s="1"/>
  <c r="J816"/>
  <c r="K816"/>
  <c r="H798"/>
  <c r="H797" s="1"/>
  <c r="J799"/>
  <c r="K799"/>
  <c r="H717"/>
  <c r="K717" s="1"/>
  <c r="J718"/>
  <c r="K718"/>
  <c r="H669"/>
  <c r="K669" s="1"/>
  <c r="J670"/>
  <c r="K670"/>
  <c r="H899"/>
  <c r="J899" s="1"/>
  <c r="J900"/>
  <c r="K900"/>
  <c r="H860"/>
  <c r="J860" s="1"/>
  <c r="J861"/>
  <c r="K861"/>
  <c r="H842"/>
  <c r="J842" s="1"/>
  <c r="J843"/>
  <c r="K843"/>
  <c r="H801"/>
  <c r="K801" s="1"/>
  <c r="J802"/>
  <c r="K802"/>
  <c r="H769"/>
  <c r="H768" s="1"/>
  <c r="J770"/>
  <c r="K770"/>
  <c r="H751"/>
  <c r="J751" s="1"/>
  <c r="J752"/>
  <c r="K752"/>
  <c r="H719"/>
  <c r="K719" s="1"/>
  <c r="J720"/>
  <c r="K720"/>
  <c r="H666"/>
  <c r="H665" s="1"/>
  <c r="J667"/>
  <c r="K667"/>
  <c r="H663"/>
  <c r="J663" s="1"/>
  <c r="J664"/>
  <c r="K664"/>
  <c r="H904"/>
  <c r="H903" s="1"/>
  <c r="J905"/>
  <c r="K905"/>
  <c r="H884"/>
  <c r="J884" s="1"/>
  <c r="J885"/>
  <c r="K885"/>
  <c r="H845"/>
  <c r="K845" s="1"/>
  <c r="J846"/>
  <c r="K846"/>
  <c r="H804"/>
  <c r="K804" s="1"/>
  <c r="J805"/>
  <c r="K805"/>
  <c r="H772"/>
  <c r="J772" s="1"/>
  <c r="J773"/>
  <c r="K773"/>
  <c r="H724"/>
  <c r="K724" s="1"/>
  <c r="J725"/>
  <c r="K725"/>
  <c r="H680"/>
  <c r="K680" s="1"/>
  <c r="J681"/>
  <c r="K681"/>
  <c r="H675"/>
  <c r="K675" s="1"/>
  <c r="J676"/>
  <c r="K676"/>
  <c r="H809"/>
  <c r="H808" s="1"/>
  <c r="H930"/>
  <c r="J930" s="1"/>
  <c r="J931"/>
  <c r="K931"/>
  <c r="H889"/>
  <c r="J889" s="1"/>
  <c r="J890"/>
  <c r="K890"/>
  <c r="H871"/>
  <c r="K871" s="1"/>
  <c r="J872"/>
  <c r="K872"/>
  <c r="H812"/>
  <c r="J812" s="1"/>
  <c r="J813"/>
  <c r="K813"/>
  <c r="H795"/>
  <c r="K795" s="1"/>
  <c r="J796"/>
  <c r="K796"/>
  <c r="H712"/>
  <c r="J712" s="1"/>
  <c r="J713"/>
  <c r="K713"/>
  <c r="H672"/>
  <c r="J672" s="1"/>
  <c r="J673"/>
  <c r="K673"/>
  <c r="H185"/>
  <c r="K72"/>
  <c r="K201"/>
  <c r="K253"/>
  <c r="K519"/>
  <c r="J552"/>
  <c r="I114"/>
  <c r="K115"/>
  <c r="H739"/>
  <c r="J740"/>
  <c r="K740"/>
  <c r="H728"/>
  <c r="J729"/>
  <c r="K729"/>
  <c r="H696"/>
  <c r="J697"/>
  <c r="K697"/>
  <c r="I210"/>
  <c r="K211"/>
  <c r="I272"/>
  <c r="J547"/>
  <c r="H546"/>
  <c r="H910"/>
  <c r="J911"/>
  <c r="K911"/>
  <c r="H892"/>
  <c r="J893"/>
  <c r="K893"/>
  <c r="H874"/>
  <c r="J875"/>
  <c r="K875"/>
  <c r="H834"/>
  <c r="J835"/>
  <c r="K835"/>
  <c r="H781"/>
  <c r="J782"/>
  <c r="K782"/>
  <c r="H762"/>
  <c r="J763"/>
  <c r="K763"/>
  <c r="H743"/>
  <c r="J744"/>
  <c r="K744"/>
  <c r="J732"/>
  <c r="K732"/>
  <c r="H699"/>
  <c r="J700"/>
  <c r="K700"/>
  <c r="H686"/>
  <c r="J687"/>
  <c r="K687"/>
  <c r="J134"/>
  <c r="K134"/>
  <c r="I708"/>
  <c r="K30"/>
  <c r="I15"/>
  <c r="H114"/>
  <c r="J115"/>
  <c r="K481"/>
  <c r="I469"/>
  <c r="I139"/>
  <c r="K145"/>
  <c r="H162"/>
  <c r="J163"/>
  <c r="H15"/>
  <c r="J30"/>
  <c r="J336"/>
  <c r="K336"/>
  <c r="I546"/>
  <c r="K552"/>
  <c r="K514"/>
  <c r="I513"/>
  <c r="J201"/>
  <c r="K547"/>
  <c r="J253"/>
  <c r="H907"/>
  <c r="J908"/>
  <c r="K908"/>
  <c r="J829"/>
  <c r="K829"/>
  <c r="H778"/>
  <c r="J779"/>
  <c r="K779"/>
  <c r="K234"/>
  <c r="I233"/>
  <c r="I925"/>
  <c r="I370"/>
  <c r="H922"/>
  <c r="J923"/>
  <c r="K923"/>
  <c r="H914"/>
  <c r="J915"/>
  <c r="K915"/>
  <c r="H877"/>
  <c r="J878"/>
  <c r="K878"/>
  <c r="H818"/>
  <c r="J819"/>
  <c r="K819"/>
  <c r="H784"/>
  <c r="J785"/>
  <c r="K785"/>
  <c r="J734"/>
  <c r="K734"/>
  <c r="H702"/>
  <c r="J703"/>
  <c r="K703"/>
  <c r="H689"/>
  <c r="J690"/>
  <c r="K690"/>
  <c r="H210"/>
  <c r="J211"/>
  <c r="K316"/>
  <c r="I315"/>
  <c r="J234"/>
  <c r="H233"/>
  <c r="H307"/>
  <c r="J308"/>
  <c r="K308"/>
  <c r="J470"/>
  <c r="J541"/>
  <c r="K541"/>
  <c r="I162"/>
  <c r="K163"/>
  <c r="J481"/>
  <c r="J519"/>
  <c r="H848"/>
  <c r="J849"/>
  <c r="K849"/>
  <c r="H759"/>
  <c r="J760"/>
  <c r="K760"/>
  <c r="H683"/>
  <c r="J684"/>
  <c r="K684"/>
  <c r="H301"/>
  <c r="J302"/>
  <c r="K302"/>
  <c r="J275"/>
  <c r="K275"/>
  <c r="H274"/>
  <c r="H936"/>
  <c r="J937"/>
  <c r="K937"/>
  <c r="H917"/>
  <c r="G307" i="4" s="1"/>
  <c r="J918" i="3"/>
  <c r="K918"/>
  <c r="H863"/>
  <c r="J864"/>
  <c r="K864"/>
  <c r="J827"/>
  <c r="K827"/>
  <c r="H788"/>
  <c r="J789"/>
  <c r="K789"/>
  <c r="H756"/>
  <c r="J757"/>
  <c r="K757"/>
  <c r="H736"/>
  <c r="J737"/>
  <c r="K737"/>
  <c r="H705"/>
  <c r="J706"/>
  <c r="K706"/>
  <c r="H692"/>
  <c r="G677" i="4" s="1"/>
  <c r="J693" i="3"/>
  <c r="K693"/>
  <c r="J96"/>
  <c r="K96"/>
  <c r="I895"/>
  <c r="H139"/>
  <c r="J145"/>
  <c r="I851"/>
  <c r="K116"/>
  <c r="J116"/>
  <c r="J611"/>
  <c r="K611"/>
  <c r="J514"/>
  <c r="H48"/>
  <c r="I656" i="1"/>
  <c r="I655" s="1"/>
  <c r="I810" i="3"/>
  <c r="H731"/>
  <c r="H826"/>
  <c r="J72" i="1"/>
  <c r="K589"/>
  <c r="J74"/>
  <c r="C12" i="2"/>
  <c r="F12" s="1"/>
  <c r="F13"/>
  <c r="K715" i="1"/>
  <c r="J73"/>
  <c r="K329"/>
  <c r="K681"/>
  <c r="K335"/>
  <c r="K379"/>
  <c r="K703"/>
  <c r="K387"/>
  <c r="J75"/>
  <c r="K343"/>
  <c r="K709"/>
  <c r="K751"/>
  <c r="I347"/>
  <c r="I371"/>
  <c r="K372"/>
  <c r="I431"/>
  <c r="K432"/>
  <c r="I598"/>
  <c r="K599"/>
  <c r="I578"/>
  <c r="K579"/>
  <c r="I541"/>
  <c r="K542"/>
  <c r="I521"/>
  <c r="K522"/>
  <c r="I605"/>
  <c r="K606"/>
  <c r="I611"/>
  <c r="I695"/>
  <c r="K696"/>
  <c r="I742"/>
  <c r="J742" s="1"/>
  <c r="K743"/>
  <c r="I719"/>
  <c r="K720"/>
  <c r="H132"/>
  <c r="H174"/>
  <c r="H221"/>
  <c r="H317"/>
  <c r="J318"/>
  <c r="H364"/>
  <c r="J364" s="1"/>
  <c r="J365"/>
  <c r="H423"/>
  <c r="J424"/>
  <c r="J445"/>
  <c r="K445"/>
  <c r="H495"/>
  <c r="J496"/>
  <c r="H535"/>
  <c r="J536"/>
  <c r="H554"/>
  <c r="J555"/>
  <c r="H592"/>
  <c r="J593"/>
  <c r="H652"/>
  <c r="K652" s="1"/>
  <c r="J653"/>
  <c r="I285"/>
  <c r="K286"/>
  <c r="I303"/>
  <c r="K304"/>
  <c r="I393"/>
  <c r="I423"/>
  <c r="K424"/>
  <c r="I450"/>
  <c r="K451"/>
  <c r="I584"/>
  <c r="J584" s="1"/>
  <c r="K585"/>
  <c r="I563"/>
  <c r="K564"/>
  <c r="I545"/>
  <c r="K546"/>
  <c r="I526"/>
  <c r="J526" s="1"/>
  <c r="K527"/>
  <c r="I506"/>
  <c r="J506" s="1"/>
  <c r="K507"/>
  <c r="I485"/>
  <c r="K486"/>
  <c r="I617"/>
  <c r="I688"/>
  <c r="K689"/>
  <c r="I713"/>
  <c r="I724"/>
  <c r="K725"/>
  <c r="H147"/>
  <c r="H168"/>
  <c r="H190"/>
  <c r="H214"/>
  <c r="H241"/>
  <c r="H285"/>
  <c r="J286"/>
  <c r="H309"/>
  <c r="J310"/>
  <c r="H342"/>
  <c r="K342" s="1"/>
  <c r="J343"/>
  <c r="H361"/>
  <c r="J362"/>
  <c r="H416"/>
  <c r="K416" s="1"/>
  <c r="J417"/>
  <c r="K417"/>
  <c r="H489"/>
  <c r="J490"/>
  <c r="H510"/>
  <c r="J511"/>
  <c r="H530"/>
  <c r="K530" s="1"/>
  <c r="J531"/>
  <c r="H549"/>
  <c r="J550"/>
  <c r="H568"/>
  <c r="K568" s="1"/>
  <c r="J569"/>
  <c r="K569"/>
  <c r="H612"/>
  <c r="K612" s="1"/>
  <c r="J613"/>
  <c r="H646"/>
  <c r="K646" s="1"/>
  <c r="J647"/>
  <c r="H672"/>
  <c r="J673"/>
  <c r="H702"/>
  <c r="K702" s="1"/>
  <c r="J703"/>
  <c r="H750"/>
  <c r="K750" s="1"/>
  <c r="J751"/>
  <c r="K470"/>
  <c r="I638"/>
  <c r="K639"/>
  <c r="I273"/>
  <c r="K274"/>
  <c r="I293"/>
  <c r="I292" s="1"/>
  <c r="K294"/>
  <c r="I325"/>
  <c r="I324" s="1"/>
  <c r="K326"/>
  <c r="I355"/>
  <c r="K356"/>
  <c r="I377"/>
  <c r="K378"/>
  <c r="I410"/>
  <c r="J410" s="1"/>
  <c r="K411"/>
  <c r="I438"/>
  <c r="J438" s="1"/>
  <c r="K439"/>
  <c r="I463"/>
  <c r="I592"/>
  <c r="K593"/>
  <c r="I573"/>
  <c r="K574"/>
  <c r="I554"/>
  <c r="K555"/>
  <c r="I535"/>
  <c r="K536"/>
  <c r="I515"/>
  <c r="K516"/>
  <c r="I495"/>
  <c r="K496"/>
  <c r="I631"/>
  <c r="K632"/>
  <c r="I645"/>
  <c r="I666"/>
  <c r="J666" s="1"/>
  <c r="K667"/>
  <c r="I701"/>
  <c r="I736"/>
  <c r="K737"/>
  <c r="I749"/>
  <c r="H115"/>
  <c r="H136"/>
  <c r="H155"/>
  <c r="H180"/>
  <c r="H200"/>
  <c r="H229"/>
  <c r="H257"/>
  <c r="H273"/>
  <c r="J274"/>
  <c r="H296"/>
  <c r="J296" s="1"/>
  <c r="J297"/>
  <c r="H325"/>
  <c r="J326"/>
  <c r="H355"/>
  <c r="J356"/>
  <c r="H371"/>
  <c r="J372"/>
  <c r="H402"/>
  <c r="K402" s="1"/>
  <c r="J403"/>
  <c r="H431"/>
  <c r="J432"/>
  <c r="H450"/>
  <c r="J451"/>
  <c r="H481"/>
  <c r="J482"/>
  <c r="H500"/>
  <c r="J501"/>
  <c r="H521"/>
  <c r="J522"/>
  <c r="H541"/>
  <c r="J542"/>
  <c r="H560"/>
  <c r="J561"/>
  <c r="H578"/>
  <c r="J579"/>
  <c r="H598"/>
  <c r="J599"/>
  <c r="H625"/>
  <c r="J626"/>
  <c r="H656"/>
  <c r="J657"/>
  <c r="K657"/>
  <c r="H688"/>
  <c r="J689"/>
  <c r="H714"/>
  <c r="J715"/>
  <c r="H736"/>
  <c r="J737"/>
  <c r="I79"/>
  <c r="K80"/>
  <c r="J639"/>
  <c r="H638"/>
  <c r="J270"/>
  <c r="K613"/>
  <c r="K721"/>
  <c r="H444"/>
  <c r="K511"/>
  <c r="K531"/>
  <c r="K647"/>
  <c r="K653"/>
  <c r="K349"/>
  <c r="K365"/>
  <c r="K403"/>
  <c r="I269"/>
  <c r="K270"/>
  <c r="I317"/>
  <c r="K318"/>
  <c r="I401"/>
  <c r="I456"/>
  <c r="K457"/>
  <c r="I560"/>
  <c r="K561"/>
  <c r="I500"/>
  <c r="K501"/>
  <c r="I672"/>
  <c r="K673"/>
  <c r="H111"/>
  <c r="H151"/>
  <c r="H197"/>
  <c r="H249"/>
  <c r="H293"/>
  <c r="J294"/>
  <c r="H348"/>
  <c r="K348" s="1"/>
  <c r="J349"/>
  <c r="H394"/>
  <c r="K394" s="1"/>
  <c r="J395"/>
  <c r="H473"/>
  <c r="J474"/>
  <c r="H515"/>
  <c r="J516"/>
  <c r="H573"/>
  <c r="J574"/>
  <c r="H618"/>
  <c r="J619"/>
  <c r="I341"/>
  <c r="I481"/>
  <c r="K482"/>
  <c r="I651"/>
  <c r="H126"/>
  <c r="H386"/>
  <c r="J387"/>
  <c r="H464"/>
  <c r="K464" s="1"/>
  <c r="J465"/>
  <c r="H588"/>
  <c r="J589"/>
  <c r="H724"/>
  <c r="J725"/>
  <c r="K607"/>
  <c r="K619"/>
  <c r="K697"/>
  <c r="H269"/>
  <c r="K297"/>
  <c r="K395"/>
  <c r="K465"/>
  <c r="K471"/>
  <c r="K565"/>
  <c r="I279"/>
  <c r="K280"/>
  <c r="I309"/>
  <c r="K310"/>
  <c r="I333"/>
  <c r="K334"/>
  <c r="I361"/>
  <c r="K362"/>
  <c r="I385"/>
  <c r="I415"/>
  <c r="I443"/>
  <c r="I473"/>
  <c r="K474"/>
  <c r="I587"/>
  <c r="I567"/>
  <c r="I549"/>
  <c r="K550"/>
  <c r="I529"/>
  <c r="I509"/>
  <c r="I489"/>
  <c r="K490"/>
  <c r="I625"/>
  <c r="K626"/>
  <c r="I679"/>
  <c r="K680"/>
  <c r="I707"/>
  <c r="K708"/>
  <c r="I729"/>
  <c r="K730"/>
  <c r="H119"/>
  <c r="H139"/>
  <c r="H161"/>
  <c r="H187"/>
  <c r="H207"/>
  <c r="H235"/>
  <c r="H265"/>
  <c r="H279"/>
  <c r="J280"/>
  <c r="H303"/>
  <c r="J304"/>
  <c r="H333"/>
  <c r="J334"/>
  <c r="H377"/>
  <c r="J378"/>
  <c r="H409"/>
  <c r="H437"/>
  <c r="H455"/>
  <c r="H485"/>
  <c r="J486"/>
  <c r="H505"/>
  <c r="H525"/>
  <c r="H545"/>
  <c r="J546"/>
  <c r="H563"/>
  <c r="J564"/>
  <c r="H583"/>
  <c r="H605"/>
  <c r="J606"/>
  <c r="H631"/>
  <c r="J632"/>
  <c r="H665"/>
  <c r="H695"/>
  <c r="J696"/>
  <c r="H719"/>
  <c r="J720"/>
  <c r="H741"/>
  <c r="J328"/>
  <c r="K328"/>
  <c r="K731"/>
  <c r="K74"/>
  <c r="J329"/>
  <c r="J335"/>
  <c r="J379"/>
  <c r="J411"/>
  <c r="J439"/>
  <c r="J457"/>
  <c r="J507"/>
  <c r="J527"/>
  <c r="J585"/>
  <c r="J667"/>
  <c r="J731"/>
  <c r="J743"/>
  <c r="H679"/>
  <c r="J680"/>
  <c r="H707"/>
  <c r="J708"/>
  <c r="H729"/>
  <c r="J730"/>
  <c r="J470"/>
  <c r="K73"/>
  <c r="K75"/>
  <c r="J471"/>
  <c r="J565"/>
  <c r="J607"/>
  <c r="J681"/>
  <c r="J697"/>
  <c r="J709"/>
  <c r="J721"/>
  <c r="H8"/>
  <c r="H64"/>
  <c r="H43" s="1"/>
  <c r="H30"/>
  <c r="H99"/>
  <c r="I266"/>
  <c r="J266" s="1"/>
  <c r="I258"/>
  <c r="I250"/>
  <c r="I242"/>
  <c r="I236"/>
  <c r="I230"/>
  <c r="J230" s="1"/>
  <c r="I222"/>
  <c r="J222" s="1"/>
  <c r="I215"/>
  <c r="J215" s="1"/>
  <c r="I208"/>
  <c r="J208" s="1"/>
  <c r="I198"/>
  <c r="I201"/>
  <c r="J201" s="1"/>
  <c r="I191"/>
  <c r="I188"/>
  <c r="I181"/>
  <c r="J181" s="1"/>
  <c r="I175"/>
  <c r="I169"/>
  <c r="J169" s="1"/>
  <c r="I163"/>
  <c r="I148"/>
  <c r="I152"/>
  <c r="J152" s="1"/>
  <c r="I156"/>
  <c r="J156" s="1"/>
  <c r="I133"/>
  <c r="J133" s="1"/>
  <c r="I137"/>
  <c r="J137" s="1"/>
  <c r="I141"/>
  <c r="I127"/>
  <c r="I120"/>
  <c r="J120" s="1"/>
  <c r="I116"/>
  <c r="I112"/>
  <c r="I106"/>
  <c r="I102"/>
  <c r="I96"/>
  <c r="I88"/>
  <c r="I69"/>
  <c r="I62"/>
  <c r="I55"/>
  <c r="I49"/>
  <c r="I41"/>
  <c r="I35"/>
  <c r="I27"/>
  <c r="I19"/>
  <c r="I13"/>
  <c r="G23" i="6" l="1"/>
  <c r="I43"/>
  <c r="H43"/>
  <c r="H39"/>
  <c r="I39"/>
  <c r="H46"/>
  <c r="H9"/>
  <c r="I9"/>
  <c r="H15"/>
  <c r="I15"/>
  <c r="F14"/>
  <c r="I67" i="4"/>
  <c r="F11" i="6"/>
  <c r="I33" i="4"/>
  <c r="F10" i="6"/>
  <c r="K176" i="3"/>
  <c r="H170"/>
  <c r="J541" i="4"/>
  <c r="J624"/>
  <c r="H513" i="3"/>
  <c r="J513" s="1"/>
  <c r="H540" i="4"/>
  <c r="I540" s="1"/>
  <c r="J33"/>
  <c r="K529" i="3"/>
  <c r="I840" i="4"/>
  <c r="J67"/>
  <c r="I542"/>
  <c r="K640" i="3"/>
  <c r="J631" i="4"/>
  <c r="I650" i="1"/>
  <c r="K194" i="3"/>
  <c r="I185"/>
  <c r="J185" s="1"/>
  <c r="I639" i="4"/>
  <c r="J542"/>
  <c r="J558"/>
  <c r="H692"/>
  <c r="I737"/>
  <c r="G736"/>
  <c r="H550"/>
  <c r="J551"/>
  <c r="G648"/>
  <c r="I649"/>
  <c r="J649"/>
  <c r="G819"/>
  <c r="I820"/>
  <c r="J820"/>
  <c r="I652"/>
  <c r="G651"/>
  <c r="J652"/>
  <c r="H580"/>
  <c r="J581"/>
  <c r="I695"/>
  <c r="G694"/>
  <c r="J695"/>
  <c r="I658"/>
  <c r="G657"/>
  <c r="J658"/>
  <c r="G662"/>
  <c r="I663"/>
  <c r="J663"/>
  <c r="I834"/>
  <c r="G833"/>
  <c r="J834"/>
  <c r="G320"/>
  <c r="I321"/>
  <c r="J321"/>
  <c r="H704"/>
  <c r="G813"/>
  <c r="J814"/>
  <c r="I814"/>
  <c r="I702"/>
  <c r="J702"/>
  <c r="J817"/>
  <c r="G816"/>
  <c r="I817"/>
  <c r="G830"/>
  <c r="I831"/>
  <c r="J831"/>
  <c r="J751"/>
  <c r="H750"/>
  <c r="G317"/>
  <c r="I318"/>
  <c r="J318"/>
  <c r="I624"/>
  <c r="G623"/>
  <c r="J737"/>
  <c r="H736"/>
  <c r="H315"/>
  <c r="I597"/>
  <c r="J639"/>
  <c r="I558"/>
  <c r="I631"/>
  <c r="I791"/>
  <c r="G790"/>
  <c r="J791"/>
  <c r="G822"/>
  <c r="I823"/>
  <c r="J823"/>
  <c r="I655"/>
  <c r="G654"/>
  <c r="J655"/>
  <c r="G827"/>
  <c r="H660"/>
  <c r="J810" i="3"/>
  <c r="H829" i="4"/>
  <c r="G706"/>
  <c r="I707"/>
  <c r="J707"/>
  <c r="G699"/>
  <c r="I700"/>
  <c r="J700"/>
  <c r="H744"/>
  <c r="I551"/>
  <c r="G550"/>
  <c r="G645"/>
  <c r="J646"/>
  <c r="I646"/>
  <c r="G746"/>
  <c r="I747"/>
  <c r="J747"/>
  <c r="G787"/>
  <c r="J788"/>
  <c r="I788"/>
  <c r="I581"/>
  <c r="H697"/>
  <c r="J635"/>
  <c r="H623"/>
  <c r="I635"/>
  <c r="H571"/>
  <c r="I563"/>
  <c r="J563"/>
  <c r="J534"/>
  <c r="H533"/>
  <c r="I534"/>
  <c r="H811"/>
  <c r="H643"/>
  <c r="J759"/>
  <c r="H758"/>
  <c r="I759"/>
  <c r="H590"/>
  <c r="J591"/>
  <c r="I591"/>
  <c r="I14"/>
  <c r="J14"/>
  <c r="G384"/>
  <c r="I385"/>
  <c r="J385"/>
  <c r="G226"/>
  <c r="I227"/>
  <c r="J227"/>
  <c r="I99"/>
  <c r="J99"/>
  <c r="G418"/>
  <c r="I419"/>
  <c r="J419"/>
  <c r="I95"/>
  <c r="J95"/>
  <c r="G94"/>
  <c r="H254"/>
  <c r="G187"/>
  <c r="I188"/>
  <c r="J188"/>
  <c r="G349"/>
  <c r="I350"/>
  <c r="J350"/>
  <c r="G208"/>
  <c r="I209"/>
  <c r="J209"/>
  <c r="G276"/>
  <c r="I277"/>
  <c r="J277"/>
  <c r="I410"/>
  <c r="J410"/>
  <c r="I414"/>
  <c r="J414"/>
  <c r="G429"/>
  <c r="I430"/>
  <c r="J430"/>
  <c r="G244"/>
  <c r="I245"/>
  <c r="J245"/>
  <c r="G499"/>
  <c r="I500"/>
  <c r="J500"/>
  <c r="G211"/>
  <c r="I212"/>
  <c r="J212"/>
  <c r="G483"/>
  <c r="I484"/>
  <c r="J484"/>
  <c r="G494"/>
  <c r="I495"/>
  <c r="J495"/>
  <c r="G132"/>
  <c r="I133"/>
  <c r="J133"/>
  <c r="G231"/>
  <c r="I232"/>
  <c r="J232"/>
  <c r="J178"/>
  <c r="G368"/>
  <c r="I369"/>
  <c r="J369"/>
  <c r="G106"/>
  <c r="I107"/>
  <c r="J107"/>
  <c r="G117"/>
  <c r="I118"/>
  <c r="J118"/>
  <c r="G271"/>
  <c r="I272"/>
  <c r="J272"/>
  <c r="G446"/>
  <c r="I447"/>
  <c r="J447"/>
  <c r="G286"/>
  <c r="I287"/>
  <c r="J287"/>
  <c r="G676"/>
  <c r="I677"/>
  <c r="J677"/>
  <c r="G306"/>
  <c r="I307"/>
  <c r="J307"/>
  <c r="G239"/>
  <c r="I240"/>
  <c r="J240"/>
  <c r="I128"/>
  <c r="J128"/>
  <c r="G329"/>
  <c r="I330"/>
  <c r="J330"/>
  <c r="G354"/>
  <c r="I355"/>
  <c r="J355"/>
  <c r="G519"/>
  <c r="I519" s="1"/>
  <c r="I529"/>
  <c r="G291"/>
  <c r="I292"/>
  <c r="J292"/>
  <c r="H204"/>
  <c r="H482"/>
  <c r="G32" i="6" s="1"/>
  <c r="G258" i="4"/>
  <c r="I259"/>
  <c r="J259"/>
  <c r="H7"/>
  <c r="K355" i="3"/>
  <c r="H574"/>
  <c r="K574" s="1"/>
  <c r="K586"/>
  <c r="K371"/>
  <c r="J341"/>
  <c r="K486"/>
  <c r="H315"/>
  <c r="K315" s="1"/>
  <c r="H469"/>
  <c r="K469" s="1"/>
  <c r="H370"/>
  <c r="K370" s="1"/>
  <c r="J416"/>
  <c r="K416"/>
  <c r="J433"/>
  <c r="K433"/>
  <c r="K884"/>
  <c r="K772"/>
  <c r="K663"/>
  <c r="H716"/>
  <c r="K716" s="1"/>
  <c r="J871"/>
  <c r="K842"/>
  <c r="K672"/>
  <c r="H932"/>
  <c r="K932" s="1"/>
  <c r="H870"/>
  <c r="K870" s="1"/>
  <c r="J769"/>
  <c r="K860"/>
  <c r="K899"/>
  <c r="K751"/>
  <c r="H844"/>
  <c r="K844" s="1"/>
  <c r="H800"/>
  <c r="J800" s="1"/>
  <c r="H723"/>
  <c r="K723" s="1"/>
  <c r="H671"/>
  <c r="K671" s="1"/>
  <c r="J717"/>
  <c r="H814"/>
  <c r="K814" s="1"/>
  <c r="J724"/>
  <c r="K812"/>
  <c r="H771"/>
  <c r="K771" s="1"/>
  <c r="J904"/>
  <c r="K712"/>
  <c r="H750"/>
  <c r="H749" s="1"/>
  <c r="H859"/>
  <c r="K859" s="1"/>
  <c r="J798"/>
  <c r="K904"/>
  <c r="H668"/>
  <c r="K668" s="1"/>
  <c r="K798"/>
  <c r="H679"/>
  <c r="K679" s="1"/>
  <c r="J845"/>
  <c r="K546"/>
  <c r="K855"/>
  <c r="H794"/>
  <c r="K794" s="1"/>
  <c r="K930"/>
  <c r="H674"/>
  <c r="J674" s="1"/>
  <c r="H883"/>
  <c r="H882" s="1"/>
  <c r="H811"/>
  <c r="J811" s="1"/>
  <c r="K889"/>
  <c r="J666"/>
  <c r="J719"/>
  <c r="H841"/>
  <c r="J841" s="1"/>
  <c r="J933"/>
  <c r="J795"/>
  <c r="K666"/>
  <c r="J675"/>
  <c r="H803"/>
  <c r="K803" s="1"/>
  <c r="J680"/>
  <c r="J804"/>
  <c r="H711"/>
  <c r="J711" s="1"/>
  <c r="H888"/>
  <c r="K888" s="1"/>
  <c r="H662"/>
  <c r="J801"/>
  <c r="H898"/>
  <c r="K898" s="1"/>
  <c r="J669"/>
  <c r="K815"/>
  <c r="H854"/>
  <c r="K854" s="1"/>
  <c r="H929"/>
  <c r="I809"/>
  <c r="I808" s="1"/>
  <c r="K810"/>
  <c r="K769"/>
  <c r="H755"/>
  <c r="J755" s="1"/>
  <c r="H906"/>
  <c r="K906" s="1"/>
  <c r="H695"/>
  <c r="K695" s="1"/>
  <c r="H873"/>
  <c r="J873" s="1"/>
  <c r="H777"/>
  <c r="J777" s="1"/>
  <c r="K114"/>
  <c r="H682"/>
  <c r="K682" s="1"/>
  <c r="H727"/>
  <c r="J731"/>
  <c r="K731"/>
  <c r="I837"/>
  <c r="J692"/>
  <c r="K692"/>
  <c r="J756"/>
  <c r="K756"/>
  <c r="J665"/>
  <c r="K665"/>
  <c r="J914"/>
  <c r="K914"/>
  <c r="I133"/>
  <c r="K139"/>
  <c r="H133"/>
  <c r="J139"/>
  <c r="J705"/>
  <c r="K705"/>
  <c r="H902"/>
  <c r="J903"/>
  <c r="K903"/>
  <c r="J301"/>
  <c r="K301"/>
  <c r="J759"/>
  <c r="K759"/>
  <c r="I161"/>
  <c r="K162"/>
  <c r="I314"/>
  <c r="J689"/>
  <c r="K689"/>
  <c r="J784"/>
  <c r="K784"/>
  <c r="H921"/>
  <c r="J922"/>
  <c r="K922"/>
  <c r="I8"/>
  <c r="K15"/>
  <c r="J699"/>
  <c r="K699"/>
  <c r="J797"/>
  <c r="K797"/>
  <c r="J874"/>
  <c r="K874"/>
  <c r="J696"/>
  <c r="K696"/>
  <c r="J546"/>
  <c r="J768"/>
  <c r="K768"/>
  <c r="I232"/>
  <c r="K233"/>
  <c r="J686"/>
  <c r="K686"/>
  <c r="J781"/>
  <c r="K781"/>
  <c r="H825"/>
  <c r="J826"/>
  <c r="K826"/>
  <c r="J48"/>
  <c r="K48"/>
  <c r="H787"/>
  <c r="J788"/>
  <c r="K788"/>
  <c r="J917"/>
  <c r="K917"/>
  <c r="H273"/>
  <c r="J274"/>
  <c r="K274"/>
  <c r="J307"/>
  <c r="K307"/>
  <c r="H209"/>
  <c r="J210"/>
  <c r="J702"/>
  <c r="K702"/>
  <c r="J877"/>
  <c r="K877"/>
  <c r="H161"/>
  <c r="J162"/>
  <c r="H742"/>
  <c r="J743"/>
  <c r="K743"/>
  <c r="H891"/>
  <c r="J892"/>
  <c r="K892"/>
  <c r="I621"/>
  <c r="J728"/>
  <c r="K728"/>
  <c r="I866"/>
  <c r="J114"/>
  <c r="J778"/>
  <c r="K778"/>
  <c r="H8"/>
  <c r="J15"/>
  <c r="I209"/>
  <c r="K210"/>
  <c r="J736"/>
  <c r="K736"/>
  <c r="H862"/>
  <c r="J863"/>
  <c r="K863"/>
  <c r="H935"/>
  <c r="J936"/>
  <c r="K936"/>
  <c r="J683"/>
  <c r="K683"/>
  <c r="H847"/>
  <c r="J848"/>
  <c r="K848"/>
  <c r="H232"/>
  <c r="J233"/>
  <c r="H817"/>
  <c r="J818"/>
  <c r="K818"/>
  <c r="J907"/>
  <c r="K907"/>
  <c r="I638"/>
  <c r="J762"/>
  <c r="K762"/>
  <c r="H833"/>
  <c r="J834"/>
  <c r="K834"/>
  <c r="J910"/>
  <c r="K910"/>
  <c r="J739"/>
  <c r="K739"/>
  <c r="H913"/>
  <c r="K656" i="1"/>
  <c r="K444"/>
  <c r="H627" i="3"/>
  <c r="G573" i="4" s="1"/>
  <c r="H186" i="1"/>
  <c r="H185" s="1"/>
  <c r="J719"/>
  <c r="I718"/>
  <c r="H718"/>
  <c r="K473"/>
  <c r="K364"/>
  <c r="K296"/>
  <c r="E9" i="2"/>
  <c r="E12"/>
  <c r="C11"/>
  <c r="H196" i="1"/>
  <c r="H195" s="1"/>
  <c r="J563"/>
  <c r="J293"/>
  <c r="I61"/>
  <c r="K62"/>
  <c r="J62"/>
  <c r="I115"/>
  <c r="J115" s="1"/>
  <c r="K116"/>
  <c r="I147"/>
  <c r="J147" s="1"/>
  <c r="K148"/>
  <c r="I197"/>
  <c r="K197" s="1"/>
  <c r="K198"/>
  <c r="I257"/>
  <c r="J257" s="1"/>
  <c r="K258"/>
  <c r="H29"/>
  <c r="H7"/>
  <c r="H706"/>
  <c r="J707"/>
  <c r="H664"/>
  <c r="H376"/>
  <c r="J377"/>
  <c r="H264"/>
  <c r="H160"/>
  <c r="I706"/>
  <c r="K707"/>
  <c r="I488"/>
  <c r="K489"/>
  <c r="I414"/>
  <c r="I308"/>
  <c r="K309"/>
  <c r="H723"/>
  <c r="J724"/>
  <c r="H125"/>
  <c r="H617"/>
  <c r="K617" s="1"/>
  <c r="J618"/>
  <c r="H514"/>
  <c r="J515"/>
  <c r="H110"/>
  <c r="I455"/>
  <c r="J455" s="1"/>
  <c r="K456"/>
  <c r="H687"/>
  <c r="J688"/>
  <c r="H509"/>
  <c r="J509" s="1"/>
  <c r="J510"/>
  <c r="I26"/>
  <c r="K27"/>
  <c r="I54"/>
  <c r="K55"/>
  <c r="I87"/>
  <c r="K88"/>
  <c r="I111"/>
  <c r="J111" s="1"/>
  <c r="K112"/>
  <c r="I140"/>
  <c r="K141"/>
  <c r="I174"/>
  <c r="J174" s="1"/>
  <c r="K175"/>
  <c r="I200"/>
  <c r="K200" s="1"/>
  <c r="K201"/>
  <c r="I221"/>
  <c r="J221" s="1"/>
  <c r="K222"/>
  <c r="I249"/>
  <c r="J249" s="1"/>
  <c r="K250"/>
  <c r="I18"/>
  <c r="K19"/>
  <c r="I48"/>
  <c r="K49"/>
  <c r="I105"/>
  <c r="K106"/>
  <c r="I126"/>
  <c r="J126" s="1"/>
  <c r="K127"/>
  <c r="I155"/>
  <c r="J155" s="1"/>
  <c r="K156"/>
  <c r="I168"/>
  <c r="J168" s="1"/>
  <c r="K169"/>
  <c r="I190"/>
  <c r="K190" s="1"/>
  <c r="K191"/>
  <c r="I214"/>
  <c r="J214" s="1"/>
  <c r="K215"/>
  <c r="I241"/>
  <c r="J241" s="1"/>
  <c r="K242"/>
  <c r="I291"/>
  <c r="H728"/>
  <c r="J729"/>
  <c r="H678"/>
  <c r="J679"/>
  <c r="H740"/>
  <c r="H694"/>
  <c r="J695"/>
  <c r="H630"/>
  <c r="J631"/>
  <c r="H544"/>
  <c r="J545"/>
  <c r="H454"/>
  <c r="H408"/>
  <c r="H332"/>
  <c r="J333"/>
  <c r="H278"/>
  <c r="J279"/>
  <c r="H234"/>
  <c r="I728"/>
  <c r="K729"/>
  <c r="I678"/>
  <c r="K679"/>
  <c r="I624"/>
  <c r="K625"/>
  <c r="I548"/>
  <c r="K549"/>
  <c r="I442"/>
  <c r="I384"/>
  <c r="I332"/>
  <c r="K333"/>
  <c r="I278"/>
  <c r="K279"/>
  <c r="H587"/>
  <c r="K587" s="1"/>
  <c r="J588"/>
  <c r="H385"/>
  <c r="K385" s="1"/>
  <c r="J386"/>
  <c r="I340"/>
  <c r="H572"/>
  <c r="J573"/>
  <c r="H347"/>
  <c r="K347" s="1"/>
  <c r="J348"/>
  <c r="H248"/>
  <c r="H150"/>
  <c r="I671"/>
  <c r="K672"/>
  <c r="I559"/>
  <c r="K560"/>
  <c r="I400"/>
  <c r="I268"/>
  <c r="K269"/>
  <c r="I78"/>
  <c r="K79"/>
  <c r="J79"/>
  <c r="H713"/>
  <c r="K713" s="1"/>
  <c r="J714"/>
  <c r="H567"/>
  <c r="J567" s="1"/>
  <c r="J568"/>
  <c r="H529"/>
  <c r="J529" s="1"/>
  <c r="J530"/>
  <c r="H488"/>
  <c r="J489"/>
  <c r="I12"/>
  <c r="K13"/>
  <c r="J13"/>
  <c r="I40"/>
  <c r="K41"/>
  <c r="J41"/>
  <c r="I68"/>
  <c r="K69"/>
  <c r="J69"/>
  <c r="I101"/>
  <c r="K102"/>
  <c r="J102"/>
  <c r="I119"/>
  <c r="J119" s="1"/>
  <c r="K120"/>
  <c r="I132"/>
  <c r="J132" s="1"/>
  <c r="K133"/>
  <c r="I162"/>
  <c r="J163"/>
  <c r="K163"/>
  <c r="I187"/>
  <c r="K187" s="1"/>
  <c r="K188"/>
  <c r="I207"/>
  <c r="J207" s="1"/>
  <c r="K208"/>
  <c r="I235"/>
  <c r="J235" s="1"/>
  <c r="K236"/>
  <c r="I265"/>
  <c r="J265" s="1"/>
  <c r="K266"/>
  <c r="H268"/>
  <c r="J268" s="1"/>
  <c r="J269"/>
  <c r="H624"/>
  <c r="J625"/>
  <c r="H577"/>
  <c r="J578"/>
  <c r="H540"/>
  <c r="J541"/>
  <c r="H499"/>
  <c r="J500"/>
  <c r="H449"/>
  <c r="J450"/>
  <c r="H401"/>
  <c r="K401" s="1"/>
  <c r="J402"/>
  <c r="H354"/>
  <c r="J355"/>
  <c r="H256"/>
  <c r="H154"/>
  <c r="H114"/>
  <c r="I735"/>
  <c r="K736"/>
  <c r="I665"/>
  <c r="J665" s="1"/>
  <c r="K666"/>
  <c r="I630"/>
  <c r="K631"/>
  <c r="I514"/>
  <c r="K515"/>
  <c r="I553"/>
  <c r="K554"/>
  <c r="I591"/>
  <c r="K592"/>
  <c r="I437"/>
  <c r="J437" s="1"/>
  <c r="K438"/>
  <c r="I376"/>
  <c r="K377"/>
  <c r="I272"/>
  <c r="K273"/>
  <c r="H701"/>
  <c r="K701" s="1"/>
  <c r="J702"/>
  <c r="H645"/>
  <c r="K645" s="1"/>
  <c r="J646"/>
  <c r="H415"/>
  <c r="K415" s="1"/>
  <c r="J416"/>
  <c r="H341"/>
  <c r="K341" s="1"/>
  <c r="J342"/>
  <c r="H284"/>
  <c r="J285"/>
  <c r="H213"/>
  <c r="H167"/>
  <c r="I723"/>
  <c r="K724"/>
  <c r="I687"/>
  <c r="K688"/>
  <c r="I484"/>
  <c r="K485"/>
  <c r="I525"/>
  <c r="J525" s="1"/>
  <c r="K526"/>
  <c r="I449"/>
  <c r="K450"/>
  <c r="I392"/>
  <c r="I284"/>
  <c r="K285"/>
  <c r="H591"/>
  <c r="J592"/>
  <c r="H534"/>
  <c r="J535"/>
  <c r="H220"/>
  <c r="H131"/>
  <c r="I741"/>
  <c r="J741" s="1"/>
  <c r="K742"/>
  <c r="I610"/>
  <c r="I520"/>
  <c r="K521"/>
  <c r="I577"/>
  <c r="K578"/>
  <c r="I430"/>
  <c r="K431"/>
  <c r="I346"/>
  <c r="H292"/>
  <c r="K292" s="1"/>
  <c r="J141"/>
  <c r="J49"/>
  <c r="J473"/>
  <c r="J106"/>
  <c r="J242"/>
  <c r="J191"/>
  <c r="J148"/>
  <c r="K714"/>
  <c r="K618"/>
  <c r="J175"/>
  <c r="H469"/>
  <c r="J456"/>
  <c r="J236"/>
  <c r="J188"/>
  <c r="K510"/>
  <c r="K588"/>
  <c r="K386"/>
  <c r="J88"/>
  <c r="J250"/>
  <c r="J55"/>
  <c r="K325"/>
  <c r="I469"/>
  <c r="K563"/>
  <c r="I34"/>
  <c r="K35"/>
  <c r="J35"/>
  <c r="I95"/>
  <c r="K96"/>
  <c r="I136"/>
  <c r="K137"/>
  <c r="I180"/>
  <c r="J180" s="1"/>
  <c r="K181"/>
  <c r="I229"/>
  <c r="J229" s="1"/>
  <c r="K230"/>
  <c r="H604"/>
  <c r="J605"/>
  <c r="H484"/>
  <c r="J485"/>
  <c r="H436"/>
  <c r="H302"/>
  <c r="J303"/>
  <c r="H206"/>
  <c r="H118"/>
  <c r="I360"/>
  <c r="K361"/>
  <c r="H463"/>
  <c r="K463" s="1"/>
  <c r="J464"/>
  <c r="I480"/>
  <c r="K481"/>
  <c r="H393"/>
  <c r="K393" s="1"/>
  <c r="J394"/>
  <c r="I499"/>
  <c r="K500"/>
  <c r="I316"/>
  <c r="K317"/>
  <c r="H735"/>
  <c r="J736"/>
  <c r="H548"/>
  <c r="J549"/>
  <c r="I151"/>
  <c r="J151" s="1"/>
  <c r="K152"/>
  <c r="H98"/>
  <c r="I323"/>
  <c r="H443"/>
  <c r="K443" s="1"/>
  <c r="J444"/>
  <c r="H637"/>
  <c r="J638"/>
  <c r="H655"/>
  <c r="J655" s="1"/>
  <c r="J656"/>
  <c r="H597"/>
  <c r="J598"/>
  <c r="H559"/>
  <c r="J560"/>
  <c r="H520"/>
  <c r="J521"/>
  <c r="H480"/>
  <c r="J481"/>
  <c r="H430"/>
  <c r="J431"/>
  <c r="H370"/>
  <c r="J371"/>
  <c r="H324"/>
  <c r="J325"/>
  <c r="H272"/>
  <c r="J273"/>
  <c r="H228"/>
  <c r="H179"/>
  <c r="H135"/>
  <c r="I748"/>
  <c r="I700"/>
  <c r="I644"/>
  <c r="I494"/>
  <c r="K495"/>
  <c r="I534"/>
  <c r="K535"/>
  <c r="I572"/>
  <c r="K573"/>
  <c r="I462"/>
  <c r="I409"/>
  <c r="K410"/>
  <c r="I354"/>
  <c r="K355"/>
  <c r="I637"/>
  <c r="K638"/>
  <c r="H749"/>
  <c r="K749" s="1"/>
  <c r="J750"/>
  <c r="H671"/>
  <c r="J672"/>
  <c r="H611"/>
  <c r="K611" s="1"/>
  <c r="J612"/>
  <c r="H308"/>
  <c r="J309"/>
  <c r="H240"/>
  <c r="H146"/>
  <c r="I712"/>
  <c r="I616"/>
  <c r="I505"/>
  <c r="J505" s="1"/>
  <c r="K506"/>
  <c r="I544"/>
  <c r="K545"/>
  <c r="I583"/>
  <c r="J583" s="1"/>
  <c r="K584"/>
  <c r="I422"/>
  <c r="K423"/>
  <c r="I302"/>
  <c r="K303"/>
  <c r="H651"/>
  <c r="J652"/>
  <c r="H553"/>
  <c r="J554"/>
  <c r="H494"/>
  <c r="J495"/>
  <c r="H422"/>
  <c r="J423"/>
  <c r="H316"/>
  <c r="J317"/>
  <c r="H173"/>
  <c r="I694"/>
  <c r="K695"/>
  <c r="I604"/>
  <c r="K605"/>
  <c r="I540"/>
  <c r="K541"/>
  <c r="I597"/>
  <c r="K598"/>
  <c r="I370"/>
  <c r="K371"/>
  <c r="J258"/>
  <c r="J116"/>
  <c r="J127"/>
  <c r="J198"/>
  <c r="J112"/>
  <c r="J96"/>
  <c r="J19"/>
  <c r="J27"/>
  <c r="K293"/>
  <c r="J361"/>
  <c r="K719"/>
  <c r="H650" l="1"/>
  <c r="I170" i="3"/>
  <c r="K170" s="1"/>
  <c r="H10" i="6"/>
  <c r="I10"/>
  <c r="H14"/>
  <c r="I14"/>
  <c r="H11"/>
  <c r="I11"/>
  <c r="J540" i="4"/>
  <c r="K513" i="3"/>
  <c r="H928"/>
  <c r="K928" s="1"/>
  <c r="J519" i="4"/>
  <c r="K185" i="3"/>
  <c r="I550" i="4"/>
  <c r="I816"/>
  <c r="J816"/>
  <c r="H735"/>
  <c r="G40" i="6" s="1"/>
  <c r="J736" i="4"/>
  <c r="I320"/>
  <c r="J320"/>
  <c r="I657"/>
  <c r="J657"/>
  <c r="I651"/>
  <c r="J651"/>
  <c r="I819"/>
  <c r="J819"/>
  <c r="G698"/>
  <c r="J699"/>
  <c r="I699"/>
  <c r="H828"/>
  <c r="J829"/>
  <c r="I829"/>
  <c r="G826"/>
  <c r="H314"/>
  <c r="G28" i="6" s="1"/>
  <c r="G27" s="1"/>
  <c r="J750" i="4"/>
  <c r="I750"/>
  <c r="I830"/>
  <c r="J830"/>
  <c r="G812"/>
  <c r="I813"/>
  <c r="J813"/>
  <c r="I694"/>
  <c r="G693"/>
  <c r="J694"/>
  <c r="I648"/>
  <c r="J648"/>
  <c r="J550"/>
  <c r="G572"/>
  <c r="I573"/>
  <c r="J573"/>
  <c r="I746"/>
  <c r="G745"/>
  <c r="J746"/>
  <c r="G644"/>
  <c r="J645"/>
  <c r="I645"/>
  <c r="I790"/>
  <c r="J790"/>
  <c r="J787"/>
  <c r="I787"/>
  <c r="G705"/>
  <c r="I706"/>
  <c r="J706"/>
  <c r="I654"/>
  <c r="J654"/>
  <c r="I822"/>
  <c r="J822"/>
  <c r="I317"/>
  <c r="G316"/>
  <c r="J317"/>
  <c r="I833"/>
  <c r="J833"/>
  <c r="G661"/>
  <c r="J662"/>
  <c r="I662"/>
  <c r="J580"/>
  <c r="I580"/>
  <c r="I736"/>
  <c r="H691"/>
  <c r="G37" i="6" s="1"/>
  <c r="I623" i="4"/>
  <c r="J623"/>
  <c r="H567"/>
  <c r="J533"/>
  <c r="I533"/>
  <c r="H622"/>
  <c r="G36" i="6" s="1"/>
  <c r="J758" i="4"/>
  <c r="I758"/>
  <c r="H749"/>
  <c r="G41" i="6" s="1"/>
  <c r="H589" i="4"/>
  <c r="G34" i="6" s="1"/>
  <c r="J590" i="4"/>
  <c r="I590"/>
  <c r="I446"/>
  <c r="J446"/>
  <c r="I368"/>
  <c r="J368"/>
  <c r="I132"/>
  <c r="J132"/>
  <c r="I499"/>
  <c r="J499"/>
  <c r="I208"/>
  <c r="J208"/>
  <c r="G207"/>
  <c r="G186"/>
  <c r="F17" i="6" s="1"/>
  <c r="I187" i="4"/>
  <c r="J187"/>
  <c r="I418"/>
  <c r="J418"/>
  <c r="I384"/>
  <c r="G383"/>
  <c r="F31" i="6" s="1"/>
  <c r="J384" i="4"/>
  <c r="G305"/>
  <c r="I306"/>
  <c r="J306"/>
  <c r="G270"/>
  <c r="I271"/>
  <c r="J271"/>
  <c r="I494"/>
  <c r="J494"/>
  <c r="G238"/>
  <c r="F22" i="6" s="1"/>
  <c r="I244" i="4"/>
  <c r="J244"/>
  <c r="I94"/>
  <c r="G93"/>
  <c r="F13" i="6" s="1"/>
  <c r="J94" i="4"/>
  <c r="G257"/>
  <c r="I258"/>
  <c r="J258"/>
  <c r="I354"/>
  <c r="J354"/>
  <c r="I239"/>
  <c r="J239"/>
  <c r="G675"/>
  <c r="I676"/>
  <c r="J676"/>
  <c r="I117"/>
  <c r="J117"/>
  <c r="I483"/>
  <c r="G482"/>
  <c r="J483"/>
  <c r="I429"/>
  <c r="J429"/>
  <c r="G290"/>
  <c r="I291"/>
  <c r="J291"/>
  <c r="I329"/>
  <c r="G328"/>
  <c r="F30" i="6" s="1"/>
  <c r="J329" i="4"/>
  <c r="G285"/>
  <c r="I286"/>
  <c r="J286"/>
  <c r="I106"/>
  <c r="J106"/>
  <c r="G230"/>
  <c r="I231"/>
  <c r="J231"/>
  <c r="I211"/>
  <c r="J211"/>
  <c r="G275"/>
  <c r="I276"/>
  <c r="J276"/>
  <c r="I349"/>
  <c r="J349"/>
  <c r="G225"/>
  <c r="I226"/>
  <c r="J226"/>
  <c r="J315" i="3"/>
  <c r="J574"/>
  <c r="J370"/>
  <c r="J469"/>
  <c r="H314"/>
  <c r="K314" s="1"/>
  <c r="H715"/>
  <c r="K715" s="1"/>
  <c r="J671"/>
  <c r="K674"/>
  <c r="K873"/>
  <c r="J906"/>
  <c r="J716"/>
  <c r="K711"/>
  <c r="K929"/>
  <c r="H722"/>
  <c r="H721" s="1"/>
  <c r="J932"/>
  <c r="J723"/>
  <c r="H869"/>
  <c r="J869" s="1"/>
  <c r="H661"/>
  <c r="H660" s="1"/>
  <c r="J695"/>
  <c r="J809"/>
  <c r="J668"/>
  <c r="J750"/>
  <c r="J870"/>
  <c r="K750"/>
  <c r="J814"/>
  <c r="K800"/>
  <c r="K811"/>
  <c r="J844"/>
  <c r="J662"/>
  <c r="J771"/>
  <c r="K883"/>
  <c r="H840"/>
  <c r="K840" s="1"/>
  <c r="J888"/>
  <c r="J859"/>
  <c r="H897"/>
  <c r="K897" s="1"/>
  <c r="J929"/>
  <c r="H858"/>
  <c r="J858" s="1"/>
  <c r="J883"/>
  <c r="H678"/>
  <c r="H677" s="1"/>
  <c r="J854"/>
  <c r="K841"/>
  <c r="H793"/>
  <c r="J793" s="1"/>
  <c r="J898"/>
  <c r="K662"/>
  <c r="J803"/>
  <c r="J679"/>
  <c r="H710"/>
  <c r="H709" s="1"/>
  <c r="J794"/>
  <c r="H807"/>
  <c r="H806" s="1"/>
  <c r="H626"/>
  <c r="J626" s="1"/>
  <c r="J627"/>
  <c r="K627"/>
  <c r="K809"/>
  <c r="H853"/>
  <c r="J853" s="1"/>
  <c r="J133"/>
  <c r="H887"/>
  <c r="K887" s="1"/>
  <c r="K755"/>
  <c r="H754"/>
  <c r="J754" s="1"/>
  <c r="K777"/>
  <c r="J682"/>
  <c r="K161"/>
  <c r="J232"/>
  <c r="H832"/>
  <c r="J833"/>
  <c r="K833"/>
  <c r="J847"/>
  <c r="K847"/>
  <c r="J862"/>
  <c r="K862"/>
  <c r="I821"/>
  <c r="K8"/>
  <c r="J913"/>
  <c r="K913"/>
  <c r="I208"/>
  <c r="K209"/>
  <c r="I616"/>
  <c r="J742"/>
  <c r="K742"/>
  <c r="H920"/>
  <c r="J921"/>
  <c r="K921"/>
  <c r="I313"/>
  <c r="H901"/>
  <c r="J902"/>
  <c r="K902"/>
  <c r="I807"/>
  <c r="K808"/>
  <c r="J817"/>
  <c r="K817"/>
  <c r="J891"/>
  <c r="K891"/>
  <c r="H272"/>
  <c r="J273"/>
  <c r="K273"/>
  <c r="H824"/>
  <c r="J825"/>
  <c r="K825"/>
  <c r="H726"/>
  <c r="J727"/>
  <c r="K727"/>
  <c r="H748"/>
  <c r="J749"/>
  <c r="K749"/>
  <c r="J935"/>
  <c r="K935"/>
  <c r="J8"/>
  <c r="H7"/>
  <c r="H208"/>
  <c r="J209"/>
  <c r="J787"/>
  <c r="K787"/>
  <c r="H881"/>
  <c r="J882"/>
  <c r="K882"/>
  <c r="J808"/>
  <c r="J161"/>
  <c r="K232"/>
  <c r="K133"/>
  <c r="K718" i="1"/>
  <c r="H717"/>
  <c r="J718"/>
  <c r="K544"/>
  <c r="K567"/>
  <c r="I717"/>
  <c r="I186"/>
  <c r="J186" s="1"/>
  <c r="K655"/>
  <c r="H524"/>
  <c r="J548"/>
  <c r="J200"/>
  <c r="K484"/>
  <c r="K723"/>
  <c r="F11" i="2"/>
  <c r="E11"/>
  <c r="E8"/>
  <c r="H504" i="1"/>
  <c r="J190"/>
  <c r="K529"/>
  <c r="J187"/>
  <c r="K272"/>
  <c r="J197"/>
  <c r="K509"/>
  <c r="J591"/>
  <c r="J488"/>
  <c r="I33"/>
  <c r="K34"/>
  <c r="J34"/>
  <c r="I161"/>
  <c r="K162"/>
  <c r="J162"/>
  <c r="I118"/>
  <c r="K118" s="1"/>
  <c r="K119"/>
  <c r="I11"/>
  <c r="K12"/>
  <c r="J12"/>
  <c r="H712"/>
  <c r="K712" s="1"/>
  <c r="J713"/>
  <c r="I60"/>
  <c r="K61"/>
  <c r="J61"/>
  <c r="I369"/>
  <c r="K370"/>
  <c r="K540"/>
  <c r="I539"/>
  <c r="I693"/>
  <c r="K694"/>
  <c r="H315"/>
  <c r="J316"/>
  <c r="H493"/>
  <c r="J494"/>
  <c r="J651"/>
  <c r="I421"/>
  <c r="K422"/>
  <c r="I615"/>
  <c r="H307"/>
  <c r="J308"/>
  <c r="H670"/>
  <c r="J671"/>
  <c r="I636"/>
  <c r="K637"/>
  <c r="I408"/>
  <c r="J408" s="1"/>
  <c r="K409"/>
  <c r="I571"/>
  <c r="K572"/>
  <c r="I493"/>
  <c r="K494"/>
  <c r="I699"/>
  <c r="H323"/>
  <c r="K323" s="1"/>
  <c r="J324"/>
  <c r="H429"/>
  <c r="J430"/>
  <c r="H519"/>
  <c r="J520"/>
  <c r="H596"/>
  <c r="J597"/>
  <c r="H636"/>
  <c r="J637"/>
  <c r="I322"/>
  <c r="I150"/>
  <c r="K150" s="1"/>
  <c r="K151"/>
  <c r="I498"/>
  <c r="K499"/>
  <c r="K480"/>
  <c r="I479"/>
  <c r="I359"/>
  <c r="J360"/>
  <c r="K360"/>
  <c r="H205"/>
  <c r="H435"/>
  <c r="H603"/>
  <c r="J604"/>
  <c r="I135"/>
  <c r="K135" s="1"/>
  <c r="K136"/>
  <c r="I448"/>
  <c r="K449"/>
  <c r="K469"/>
  <c r="I468"/>
  <c r="H468"/>
  <c r="J469"/>
  <c r="H291"/>
  <c r="K291" s="1"/>
  <c r="J292"/>
  <c r="I131"/>
  <c r="J131" s="1"/>
  <c r="K132"/>
  <c r="I67"/>
  <c r="K68"/>
  <c r="J68"/>
  <c r="H194"/>
  <c r="I596"/>
  <c r="K597"/>
  <c r="I603"/>
  <c r="K604"/>
  <c r="H172"/>
  <c r="H421"/>
  <c r="J422"/>
  <c r="H552"/>
  <c r="J553"/>
  <c r="I301"/>
  <c r="K302"/>
  <c r="K583"/>
  <c r="I582"/>
  <c r="K505"/>
  <c r="I504"/>
  <c r="I711"/>
  <c r="H239"/>
  <c r="H610"/>
  <c r="J611"/>
  <c r="H748"/>
  <c r="K748" s="1"/>
  <c r="J749"/>
  <c r="I353"/>
  <c r="K354"/>
  <c r="I461"/>
  <c r="I533"/>
  <c r="K534"/>
  <c r="I643"/>
  <c r="I747"/>
  <c r="H178"/>
  <c r="H369"/>
  <c r="J370"/>
  <c r="J480"/>
  <c r="H479"/>
  <c r="J559"/>
  <c r="H558"/>
  <c r="H442"/>
  <c r="K442" s="1"/>
  <c r="J443"/>
  <c r="I315"/>
  <c r="K316"/>
  <c r="H392"/>
  <c r="K392" s="1"/>
  <c r="J393"/>
  <c r="H462"/>
  <c r="K462" s="1"/>
  <c r="J463"/>
  <c r="H301"/>
  <c r="J302"/>
  <c r="I179"/>
  <c r="K180"/>
  <c r="I94"/>
  <c r="K95"/>
  <c r="J95"/>
  <c r="I429"/>
  <c r="K430"/>
  <c r="I519"/>
  <c r="K520"/>
  <c r="I740"/>
  <c r="K741"/>
  <c r="H219"/>
  <c r="I391"/>
  <c r="K525"/>
  <c r="I524"/>
  <c r="I686"/>
  <c r="K687"/>
  <c r="H166"/>
  <c r="H283"/>
  <c r="J284"/>
  <c r="H414"/>
  <c r="K414" s="1"/>
  <c r="J415"/>
  <c r="H700"/>
  <c r="K700" s="1"/>
  <c r="J701"/>
  <c r="I375"/>
  <c r="K376"/>
  <c r="I513"/>
  <c r="K514"/>
  <c r="I663"/>
  <c r="K665"/>
  <c r="H255"/>
  <c r="H400"/>
  <c r="K400" s="1"/>
  <c r="J401"/>
  <c r="H498"/>
  <c r="J499"/>
  <c r="H576"/>
  <c r="J577"/>
  <c r="I234"/>
  <c r="J234" s="1"/>
  <c r="K235"/>
  <c r="I39"/>
  <c r="K40"/>
  <c r="J40"/>
  <c r="K559"/>
  <c r="I558"/>
  <c r="H346"/>
  <c r="K346" s="1"/>
  <c r="J347"/>
  <c r="I339"/>
  <c r="H384"/>
  <c r="J385"/>
  <c r="I277"/>
  <c r="K278"/>
  <c r="I383"/>
  <c r="I677"/>
  <c r="K678"/>
  <c r="H233"/>
  <c r="H331"/>
  <c r="J332"/>
  <c r="H453"/>
  <c r="H629"/>
  <c r="J630"/>
  <c r="H739"/>
  <c r="J740"/>
  <c r="H727"/>
  <c r="J728"/>
  <c r="I290"/>
  <c r="I240"/>
  <c r="K241"/>
  <c r="I154"/>
  <c r="K154" s="1"/>
  <c r="K155"/>
  <c r="I104"/>
  <c r="K105"/>
  <c r="J105"/>
  <c r="I17"/>
  <c r="K18"/>
  <c r="J18"/>
  <c r="I220"/>
  <c r="J220" s="1"/>
  <c r="K221"/>
  <c r="I173"/>
  <c r="J173" s="1"/>
  <c r="K174"/>
  <c r="I110"/>
  <c r="K111"/>
  <c r="I53"/>
  <c r="K54"/>
  <c r="J54"/>
  <c r="I454"/>
  <c r="K455"/>
  <c r="H513"/>
  <c r="J514"/>
  <c r="H124"/>
  <c r="I307"/>
  <c r="K308"/>
  <c r="H159"/>
  <c r="H375"/>
  <c r="J376"/>
  <c r="H705"/>
  <c r="J706"/>
  <c r="I114"/>
  <c r="K114" s="1"/>
  <c r="K115"/>
  <c r="J136"/>
  <c r="K324"/>
  <c r="K651"/>
  <c r="J409"/>
  <c r="I196"/>
  <c r="J272"/>
  <c r="J484"/>
  <c r="K591"/>
  <c r="K268"/>
  <c r="K548"/>
  <c r="K488"/>
  <c r="H145"/>
  <c r="H227"/>
  <c r="H734"/>
  <c r="J735"/>
  <c r="I228"/>
  <c r="J228" s="1"/>
  <c r="K229"/>
  <c r="I345"/>
  <c r="I576"/>
  <c r="K577"/>
  <c r="I609"/>
  <c r="H130"/>
  <c r="H533"/>
  <c r="J534"/>
  <c r="I283"/>
  <c r="K284"/>
  <c r="H212"/>
  <c r="H340"/>
  <c r="J341"/>
  <c r="H644"/>
  <c r="J645"/>
  <c r="I436"/>
  <c r="J436" s="1"/>
  <c r="K437"/>
  <c r="I552"/>
  <c r="K553"/>
  <c r="I629"/>
  <c r="K630"/>
  <c r="I734"/>
  <c r="K735"/>
  <c r="H353"/>
  <c r="J354"/>
  <c r="H448"/>
  <c r="J449"/>
  <c r="J540"/>
  <c r="H539"/>
  <c r="H623"/>
  <c r="J624"/>
  <c r="I264"/>
  <c r="J264" s="1"/>
  <c r="K265"/>
  <c r="I206"/>
  <c r="K207"/>
  <c r="I100"/>
  <c r="K101"/>
  <c r="J101"/>
  <c r="I77"/>
  <c r="K78"/>
  <c r="J78"/>
  <c r="I399"/>
  <c r="I670"/>
  <c r="K671"/>
  <c r="H247"/>
  <c r="H571"/>
  <c r="J572"/>
  <c r="I649"/>
  <c r="J587"/>
  <c r="H582"/>
  <c r="I331"/>
  <c r="K332"/>
  <c r="I441"/>
  <c r="I623"/>
  <c r="K624"/>
  <c r="I727"/>
  <c r="K728"/>
  <c r="H277"/>
  <c r="J278"/>
  <c r="H407"/>
  <c r="H693"/>
  <c r="J694"/>
  <c r="H677"/>
  <c r="J678"/>
  <c r="H184"/>
  <c r="I213"/>
  <c r="J213" s="1"/>
  <c r="K214"/>
  <c r="I167"/>
  <c r="J167" s="1"/>
  <c r="K168"/>
  <c r="I125"/>
  <c r="J125" s="1"/>
  <c r="K126"/>
  <c r="I47"/>
  <c r="K48"/>
  <c r="J48"/>
  <c r="I248"/>
  <c r="K249"/>
  <c r="I139"/>
  <c r="K140"/>
  <c r="J140"/>
  <c r="I86"/>
  <c r="K87"/>
  <c r="J87"/>
  <c r="I25"/>
  <c r="K26"/>
  <c r="J26"/>
  <c r="H686"/>
  <c r="J687"/>
  <c r="H109"/>
  <c r="H616"/>
  <c r="K616" s="1"/>
  <c r="J617"/>
  <c r="I413"/>
  <c r="I705"/>
  <c r="K706"/>
  <c r="H263"/>
  <c r="H663"/>
  <c r="J664"/>
  <c r="K664"/>
  <c r="I256"/>
  <c r="K257"/>
  <c r="I146"/>
  <c r="K147"/>
  <c r="J544"/>
  <c r="J723"/>
  <c r="H927" i="3" l="1"/>
  <c r="H926" s="1"/>
  <c r="I7"/>
  <c r="J170"/>
  <c r="G38" i="6"/>
  <c r="G35"/>
  <c r="I34"/>
  <c r="H34"/>
  <c r="I41"/>
  <c r="H41"/>
  <c r="I30"/>
  <c r="H30"/>
  <c r="H13"/>
  <c r="I13"/>
  <c r="I22"/>
  <c r="H22"/>
  <c r="H17"/>
  <c r="I17"/>
  <c r="H31"/>
  <c r="I31"/>
  <c r="I482" i="4"/>
  <c r="F32" i="6"/>
  <c r="F16"/>
  <c r="F7"/>
  <c r="J928" i="3"/>
  <c r="H621" i="4"/>
  <c r="J314" i="3"/>
  <c r="H313" i="4"/>
  <c r="I661"/>
  <c r="G660"/>
  <c r="J661"/>
  <c r="G315"/>
  <c r="I316"/>
  <c r="J316"/>
  <c r="G704"/>
  <c r="I705"/>
  <c r="J705"/>
  <c r="G643"/>
  <c r="I644"/>
  <c r="J644"/>
  <c r="G692"/>
  <c r="I693"/>
  <c r="J693"/>
  <c r="G811"/>
  <c r="J812"/>
  <c r="I812"/>
  <c r="G825"/>
  <c r="J828"/>
  <c r="H827"/>
  <c r="I828"/>
  <c r="G744"/>
  <c r="I745"/>
  <c r="J745"/>
  <c r="G571"/>
  <c r="I572"/>
  <c r="J572"/>
  <c r="G697"/>
  <c r="I698"/>
  <c r="J698"/>
  <c r="H562"/>
  <c r="I749"/>
  <c r="J749"/>
  <c r="H729"/>
  <c r="J589"/>
  <c r="I589"/>
  <c r="G224"/>
  <c r="I225"/>
  <c r="J225"/>
  <c r="G269"/>
  <c r="I270"/>
  <c r="J270"/>
  <c r="G206"/>
  <c r="I207"/>
  <c r="J207"/>
  <c r="G284"/>
  <c r="I285"/>
  <c r="J285"/>
  <c r="G665"/>
  <c r="I675"/>
  <c r="J675"/>
  <c r="G7"/>
  <c r="I93"/>
  <c r="J93"/>
  <c r="I238"/>
  <c r="J238"/>
  <c r="G301"/>
  <c r="I305"/>
  <c r="J305"/>
  <c r="G185"/>
  <c r="I186"/>
  <c r="J186"/>
  <c r="G229"/>
  <c r="I230"/>
  <c r="J230"/>
  <c r="G256"/>
  <c r="I257"/>
  <c r="J257"/>
  <c r="G274"/>
  <c r="I275"/>
  <c r="J275"/>
  <c r="I328"/>
  <c r="J328"/>
  <c r="G289"/>
  <c r="I290"/>
  <c r="J290"/>
  <c r="I383"/>
  <c r="J383"/>
  <c r="J715" i="3"/>
  <c r="J482" i="4"/>
  <c r="H714" i="3"/>
  <c r="J714" s="1"/>
  <c r="H313"/>
  <c r="J313" s="1"/>
  <c r="K869"/>
  <c r="H868"/>
  <c r="K868" s="1"/>
  <c r="H839"/>
  <c r="J839" s="1"/>
  <c r="K754"/>
  <c r="J722"/>
  <c r="J661"/>
  <c r="K661"/>
  <c r="H886"/>
  <c r="H880" s="1"/>
  <c r="K722"/>
  <c r="K793"/>
  <c r="J887"/>
  <c r="J840"/>
  <c r="H896"/>
  <c r="K896" s="1"/>
  <c r="K858"/>
  <c r="J678"/>
  <c r="H857"/>
  <c r="K857" s="1"/>
  <c r="J710"/>
  <c r="J897"/>
  <c r="K626"/>
  <c r="H792"/>
  <c r="K710"/>
  <c r="K678"/>
  <c r="H625"/>
  <c r="J625" s="1"/>
  <c r="K853"/>
  <c r="H852"/>
  <c r="J208"/>
  <c r="J7"/>
  <c r="K927"/>
  <c r="J832"/>
  <c r="K832"/>
  <c r="J721"/>
  <c r="K721"/>
  <c r="J660"/>
  <c r="K660"/>
  <c r="H639"/>
  <c r="J726"/>
  <c r="K726"/>
  <c r="H823"/>
  <c r="H822" s="1"/>
  <c r="J824"/>
  <c r="K824"/>
  <c r="J709"/>
  <c r="K709"/>
  <c r="I806"/>
  <c r="K807"/>
  <c r="J807"/>
  <c r="J920"/>
  <c r="K920"/>
  <c r="J677"/>
  <c r="K677"/>
  <c r="J881"/>
  <c r="K881"/>
  <c r="H747"/>
  <c r="J748"/>
  <c r="K748"/>
  <c r="J272"/>
  <c r="K272"/>
  <c r="J901"/>
  <c r="K901"/>
  <c r="I610"/>
  <c r="K208"/>
  <c r="K7"/>
  <c r="J717" i="1"/>
  <c r="K524"/>
  <c r="J504"/>
  <c r="J114"/>
  <c r="H503"/>
  <c r="K186"/>
  <c r="K717"/>
  <c r="J135"/>
  <c r="J705"/>
  <c r="K576"/>
  <c r="K571"/>
  <c r="I185"/>
  <c r="J185" s="1"/>
  <c r="J498"/>
  <c r="K533"/>
  <c r="K331"/>
  <c r="K513"/>
  <c r="J552"/>
  <c r="K493"/>
  <c r="J524"/>
  <c r="J727"/>
  <c r="J519"/>
  <c r="K146"/>
  <c r="I145"/>
  <c r="J145" s="1"/>
  <c r="I24"/>
  <c r="K25"/>
  <c r="J25"/>
  <c r="I247"/>
  <c r="J247" s="1"/>
  <c r="K248"/>
  <c r="H581"/>
  <c r="J582"/>
  <c r="H538"/>
  <c r="J539"/>
  <c r="H129"/>
  <c r="K110"/>
  <c r="I109"/>
  <c r="J109" s="1"/>
  <c r="H232"/>
  <c r="H383"/>
  <c r="K383" s="1"/>
  <c r="J384"/>
  <c r="I178"/>
  <c r="J178" s="1"/>
  <c r="K179"/>
  <c r="I314"/>
  <c r="K315"/>
  <c r="H368"/>
  <c r="J369"/>
  <c r="I352"/>
  <c r="K353"/>
  <c r="H609"/>
  <c r="J609" s="1"/>
  <c r="J610"/>
  <c r="H171"/>
  <c r="I407"/>
  <c r="J407" s="1"/>
  <c r="K408"/>
  <c r="H669"/>
  <c r="J670"/>
  <c r="H649"/>
  <c r="J649" s="1"/>
  <c r="J650"/>
  <c r="I85"/>
  <c r="K86"/>
  <c r="J86"/>
  <c r="I166"/>
  <c r="K167"/>
  <c r="H183"/>
  <c r="J693"/>
  <c r="H276"/>
  <c r="J277"/>
  <c r="I622"/>
  <c r="K623"/>
  <c r="H246"/>
  <c r="I398"/>
  <c r="I205"/>
  <c r="J205" s="1"/>
  <c r="K206"/>
  <c r="H447"/>
  <c r="J448"/>
  <c r="I733"/>
  <c r="K734"/>
  <c r="H643"/>
  <c r="J644"/>
  <c r="H211"/>
  <c r="H733"/>
  <c r="J734"/>
  <c r="I453"/>
  <c r="K453" s="1"/>
  <c r="K454"/>
  <c r="I16"/>
  <c r="K17"/>
  <c r="J17"/>
  <c r="H254"/>
  <c r="H282"/>
  <c r="J283"/>
  <c r="I739"/>
  <c r="K739" s="1"/>
  <c r="K740"/>
  <c r="I255"/>
  <c r="J255" s="1"/>
  <c r="K256"/>
  <c r="H108"/>
  <c r="K139"/>
  <c r="J139"/>
  <c r="K77"/>
  <c r="J77"/>
  <c r="I71"/>
  <c r="I195"/>
  <c r="K196"/>
  <c r="J196"/>
  <c r="I52"/>
  <c r="K53"/>
  <c r="J53"/>
  <c r="I172"/>
  <c r="J172" s="1"/>
  <c r="K173"/>
  <c r="K104"/>
  <c r="J104"/>
  <c r="I239"/>
  <c r="J239" s="1"/>
  <c r="K240"/>
  <c r="H628"/>
  <c r="J629"/>
  <c r="I676"/>
  <c r="K677"/>
  <c r="I276"/>
  <c r="K277"/>
  <c r="I338"/>
  <c r="I93"/>
  <c r="K94"/>
  <c r="J94"/>
  <c r="H300"/>
  <c r="J301"/>
  <c r="H391"/>
  <c r="K391" s="1"/>
  <c r="J392"/>
  <c r="H441"/>
  <c r="J441" s="1"/>
  <c r="J442"/>
  <c r="H177"/>
  <c r="H747"/>
  <c r="K747" s="1"/>
  <c r="J748"/>
  <c r="H238"/>
  <c r="I300"/>
  <c r="K301"/>
  <c r="H420"/>
  <c r="J421"/>
  <c r="K603"/>
  <c r="I602"/>
  <c r="H193"/>
  <c r="I358"/>
  <c r="J359"/>
  <c r="K359"/>
  <c r="I321"/>
  <c r="H595"/>
  <c r="J596"/>
  <c r="H428"/>
  <c r="J429"/>
  <c r="I635"/>
  <c r="K636"/>
  <c r="H306"/>
  <c r="J307"/>
  <c r="I420"/>
  <c r="K421"/>
  <c r="K693"/>
  <c r="I368"/>
  <c r="K369"/>
  <c r="I10"/>
  <c r="K11"/>
  <c r="J11"/>
  <c r="I32"/>
  <c r="K33"/>
  <c r="J33"/>
  <c r="H662"/>
  <c r="J663"/>
  <c r="H615"/>
  <c r="J615" s="1"/>
  <c r="J616"/>
  <c r="H685"/>
  <c r="J686"/>
  <c r="I124"/>
  <c r="J124" s="1"/>
  <c r="K125"/>
  <c r="I212"/>
  <c r="K213"/>
  <c r="H676"/>
  <c r="J677"/>
  <c r="I669"/>
  <c r="K670"/>
  <c r="K100"/>
  <c r="J100"/>
  <c r="I99"/>
  <c r="I263"/>
  <c r="J263" s="1"/>
  <c r="K264"/>
  <c r="H352"/>
  <c r="J353"/>
  <c r="I628"/>
  <c r="K629"/>
  <c r="I435"/>
  <c r="J435" s="1"/>
  <c r="K436"/>
  <c r="H339"/>
  <c r="K339" s="1"/>
  <c r="J340"/>
  <c r="I282"/>
  <c r="K283"/>
  <c r="I227"/>
  <c r="J227" s="1"/>
  <c r="K228"/>
  <c r="H226"/>
  <c r="H374"/>
  <c r="J375"/>
  <c r="I306"/>
  <c r="K307"/>
  <c r="I557"/>
  <c r="K558"/>
  <c r="I38"/>
  <c r="K39"/>
  <c r="J39"/>
  <c r="H399"/>
  <c r="J400"/>
  <c r="I662"/>
  <c r="K663"/>
  <c r="I374"/>
  <c r="K375"/>
  <c r="H413"/>
  <c r="J413" s="1"/>
  <c r="J414"/>
  <c r="H165"/>
  <c r="H218"/>
  <c r="K519"/>
  <c r="I518"/>
  <c r="H478"/>
  <c r="J479"/>
  <c r="I503"/>
  <c r="K504"/>
  <c r="I66"/>
  <c r="K67"/>
  <c r="J67"/>
  <c r="H290"/>
  <c r="K290" s="1"/>
  <c r="J291"/>
  <c r="I59"/>
  <c r="K60"/>
  <c r="J60"/>
  <c r="J110"/>
  <c r="K552"/>
  <c r="J118"/>
  <c r="J454"/>
  <c r="J154"/>
  <c r="K650"/>
  <c r="J248"/>
  <c r="K610"/>
  <c r="J331"/>
  <c r="J256"/>
  <c r="J206"/>
  <c r="K498"/>
  <c r="J493"/>
  <c r="K705"/>
  <c r="K727"/>
  <c r="J571"/>
  <c r="H518"/>
  <c r="J150"/>
  <c r="J513"/>
  <c r="K340"/>
  <c r="J576"/>
  <c r="J179"/>
  <c r="K644"/>
  <c r="J240"/>
  <c r="I219"/>
  <c r="J219" s="1"/>
  <c r="K220"/>
  <c r="I289"/>
  <c r="I382"/>
  <c r="H345"/>
  <c r="J345" s="1"/>
  <c r="J346"/>
  <c r="H461"/>
  <c r="K461" s="1"/>
  <c r="J462"/>
  <c r="I746"/>
  <c r="I595"/>
  <c r="K596"/>
  <c r="I467"/>
  <c r="K468"/>
  <c r="H635"/>
  <c r="J636"/>
  <c r="H322"/>
  <c r="K322" s="1"/>
  <c r="J323"/>
  <c r="H314"/>
  <c r="J315"/>
  <c r="I46"/>
  <c r="K47"/>
  <c r="J47"/>
  <c r="H622"/>
  <c r="J623"/>
  <c r="I233"/>
  <c r="J233" s="1"/>
  <c r="K234"/>
  <c r="H699"/>
  <c r="J699" s="1"/>
  <c r="J700"/>
  <c r="I685"/>
  <c r="K686"/>
  <c r="I390"/>
  <c r="I428"/>
  <c r="K429"/>
  <c r="H557"/>
  <c r="J558"/>
  <c r="I581"/>
  <c r="K582"/>
  <c r="K131"/>
  <c r="I130"/>
  <c r="J130" s="1"/>
  <c r="H467"/>
  <c r="J468"/>
  <c r="I447"/>
  <c r="K448"/>
  <c r="J603"/>
  <c r="H204"/>
  <c r="K479"/>
  <c r="I478"/>
  <c r="I538"/>
  <c r="K539"/>
  <c r="H711"/>
  <c r="J711" s="1"/>
  <c r="J712"/>
  <c r="I160"/>
  <c r="K161"/>
  <c r="J161"/>
  <c r="J533"/>
  <c r="J146"/>
  <c r="K384"/>
  <c r="J927" i="3" l="1"/>
  <c r="H16" i="6"/>
  <c r="I16"/>
  <c r="H7"/>
  <c r="I7"/>
  <c r="H32"/>
  <c r="I32"/>
  <c r="G567" i="4"/>
  <c r="J571"/>
  <c r="I571"/>
  <c r="I704"/>
  <c r="J704"/>
  <c r="I744"/>
  <c r="G735"/>
  <c r="F40" i="6" s="1"/>
  <c r="J744" i="4"/>
  <c r="G810"/>
  <c r="F45" i="6" s="1"/>
  <c r="J811" i="4"/>
  <c r="I811"/>
  <c r="G314"/>
  <c r="F28" i="6" s="1"/>
  <c r="I315" i="4"/>
  <c r="J315"/>
  <c r="G691"/>
  <c r="F37" i="6" s="1"/>
  <c r="I692" i="4"/>
  <c r="J692"/>
  <c r="J697"/>
  <c r="I697"/>
  <c r="J827"/>
  <c r="H826"/>
  <c r="I827"/>
  <c r="J643"/>
  <c r="I643"/>
  <c r="I660"/>
  <c r="J660"/>
  <c r="H532"/>
  <c r="G33" i="6" s="1"/>
  <c r="G29" s="1"/>
  <c r="I289" i="4"/>
  <c r="J289"/>
  <c r="I229"/>
  <c r="J229"/>
  <c r="G205"/>
  <c r="F19" i="6" s="1"/>
  <c r="I206" i="4"/>
  <c r="J206"/>
  <c r="I274"/>
  <c r="J274"/>
  <c r="G283"/>
  <c r="F26" i="6" s="1"/>
  <c r="I301" i="4"/>
  <c r="J301"/>
  <c r="G622"/>
  <c r="F36" i="6" s="1"/>
  <c r="I665" i="4"/>
  <c r="J665"/>
  <c r="G223"/>
  <c r="F21" i="6" s="1"/>
  <c r="I224" i="4"/>
  <c r="J224"/>
  <c r="G255"/>
  <c r="F24" i="6" s="1"/>
  <c r="I256" i="4"/>
  <c r="J256"/>
  <c r="I284"/>
  <c r="J284"/>
  <c r="I185"/>
  <c r="J185"/>
  <c r="I7"/>
  <c r="J7"/>
  <c r="I269"/>
  <c r="J269"/>
  <c r="G268"/>
  <c r="F25" i="6" s="1"/>
  <c r="J857" i="3"/>
  <c r="K714"/>
  <c r="H708"/>
  <c r="K708" s="1"/>
  <c r="K313"/>
  <c r="K886"/>
  <c r="H621"/>
  <c r="H616" s="1"/>
  <c r="J896"/>
  <c r="H867"/>
  <c r="J867" s="1"/>
  <c r="J868"/>
  <c r="K839"/>
  <c r="H838"/>
  <c r="J838" s="1"/>
  <c r="J886"/>
  <c r="H851"/>
  <c r="H895"/>
  <c r="K895" s="1"/>
  <c r="J792"/>
  <c r="H791"/>
  <c r="K792"/>
  <c r="K625"/>
  <c r="J852"/>
  <c r="K852"/>
  <c r="J823"/>
  <c r="K823"/>
  <c r="J880"/>
  <c r="K880"/>
  <c r="I791"/>
  <c r="K806"/>
  <c r="J806"/>
  <c r="J639"/>
  <c r="K639"/>
  <c r="H925"/>
  <c r="J926"/>
  <c r="K926"/>
  <c r="I573"/>
  <c r="H746"/>
  <c r="J747"/>
  <c r="K747"/>
  <c r="K581" i="1"/>
  <c r="K441"/>
  <c r="K538"/>
  <c r="K503"/>
  <c r="K733"/>
  <c r="J557"/>
  <c r="I184"/>
  <c r="K184" s="1"/>
  <c r="K345"/>
  <c r="K185"/>
  <c r="K447"/>
  <c r="K282"/>
  <c r="K669"/>
  <c r="J595"/>
  <c r="K374"/>
  <c r="J467"/>
  <c r="K276"/>
  <c r="J628"/>
  <c r="H602"/>
  <c r="J602" s="1"/>
  <c r="J518"/>
  <c r="K609"/>
  <c r="J739"/>
  <c r="H434"/>
  <c r="J306"/>
  <c r="K649"/>
  <c r="I684"/>
  <c r="K685"/>
  <c r="H398"/>
  <c r="J399"/>
  <c r="I9"/>
  <c r="K10"/>
  <c r="J10"/>
  <c r="I159"/>
  <c r="K160"/>
  <c r="J160"/>
  <c r="H203"/>
  <c r="I389"/>
  <c r="J622"/>
  <c r="H621"/>
  <c r="I65"/>
  <c r="K66"/>
  <c r="J66"/>
  <c r="J478"/>
  <c r="H477"/>
  <c r="H217"/>
  <c r="I661"/>
  <c r="I776" i="3" s="1"/>
  <c r="H795" i="4" s="1"/>
  <c r="K662" i="1"/>
  <c r="I211"/>
  <c r="J211" s="1"/>
  <c r="K212"/>
  <c r="H684"/>
  <c r="J685"/>
  <c r="H661"/>
  <c r="H776" i="3" s="1"/>
  <c r="G795" i="4" s="1"/>
  <c r="G794" s="1"/>
  <c r="G793" s="1"/>
  <c r="G786" s="1"/>
  <c r="G785" s="1"/>
  <c r="G784" s="1"/>
  <c r="F44" i="6" s="1"/>
  <c r="J662" i="1"/>
  <c r="I367"/>
  <c r="K368"/>
  <c r="I419"/>
  <c r="K420"/>
  <c r="I634"/>
  <c r="K635"/>
  <c r="I675"/>
  <c r="K676"/>
  <c r="I238"/>
  <c r="K238" s="1"/>
  <c r="K239"/>
  <c r="I171"/>
  <c r="K171" s="1"/>
  <c r="K172"/>
  <c r="I15"/>
  <c r="K16"/>
  <c r="J16"/>
  <c r="J643"/>
  <c r="I397"/>
  <c r="K622"/>
  <c r="I621"/>
  <c r="I165"/>
  <c r="K165" s="1"/>
  <c r="K166"/>
  <c r="I129"/>
  <c r="K129" s="1"/>
  <c r="K130"/>
  <c r="I45"/>
  <c r="K46"/>
  <c r="J46"/>
  <c r="J322"/>
  <c r="H321"/>
  <c r="K321" s="1"/>
  <c r="I460"/>
  <c r="K467"/>
  <c r="I745"/>
  <c r="H225"/>
  <c r="K435"/>
  <c r="I434"/>
  <c r="J352"/>
  <c r="H351"/>
  <c r="I31"/>
  <c r="K32"/>
  <c r="J32"/>
  <c r="H419"/>
  <c r="J420"/>
  <c r="J300"/>
  <c r="H299"/>
  <c r="I51"/>
  <c r="K52"/>
  <c r="J52"/>
  <c r="K71"/>
  <c r="J71"/>
  <c r="I254"/>
  <c r="J254" s="1"/>
  <c r="K255"/>
  <c r="I84"/>
  <c r="K85"/>
  <c r="J85"/>
  <c r="K352"/>
  <c r="I351"/>
  <c r="I313"/>
  <c r="K314"/>
  <c r="H382"/>
  <c r="J383"/>
  <c r="I246"/>
  <c r="K247"/>
  <c r="I144"/>
  <c r="K145"/>
  <c r="K711"/>
  <c r="J733"/>
  <c r="J447"/>
  <c r="K615"/>
  <c r="K699"/>
  <c r="J503"/>
  <c r="K557"/>
  <c r="J374"/>
  <c r="H406"/>
  <c r="K643"/>
  <c r="J282"/>
  <c r="K399"/>
  <c r="H692"/>
  <c r="J669"/>
  <c r="J538"/>
  <c r="I427"/>
  <c r="K428"/>
  <c r="I232"/>
  <c r="K232" s="1"/>
  <c r="K233"/>
  <c r="I98"/>
  <c r="K99"/>
  <c r="J99"/>
  <c r="H675"/>
  <c r="J676"/>
  <c r="I123"/>
  <c r="K124"/>
  <c r="H427"/>
  <c r="J428"/>
  <c r="I92"/>
  <c r="K93"/>
  <c r="J93"/>
  <c r="I194"/>
  <c r="K195"/>
  <c r="J195"/>
  <c r="H210"/>
  <c r="I204"/>
  <c r="K205"/>
  <c r="H245"/>
  <c r="J276"/>
  <c r="H261"/>
  <c r="I108"/>
  <c r="K108" s="1"/>
  <c r="K109"/>
  <c r="I23"/>
  <c r="K24"/>
  <c r="J24"/>
  <c r="K478"/>
  <c r="I477"/>
  <c r="H313"/>
  <c r="J314"/>
  <c r="H634"/>
  <c r="J635"/>
  <c r="J461"/>
  <c r="H460"/>
  <c r="I381"/>
  <c r="K382"/>
  <c r="I218"/>
  <c r="J218" s="1"/>
  <c r="K219"/>
  <c r="I58"/>
  <c r="K59"/>
  <c r="J59"/>
  <c r="H289"/>
  <c r="J290"/>
  <c r="I37"/>
  <c r="K38"/>
  <c r="J38"/>
  <c r="I226"/>
  <c r="J226" s="1"/>
  <c r="K227"/>
  <c r="J339"/>
  <c r="H338"/>
  <c r="I262"/>
  <c r="K263"/>
  <c r="I320"/>
  <c r="K358"/>
  <c r="J358"/>
  <c r="K300"/>
  <c r="I299"/>
  <c r="H746"/>
  <c r="K746" s="1"/>
  <c r="J747"/>
  <c r="H390"/>
  <c r="J391"/>
  <c r="H91"/>
  <c r="H253"/>
  <c r="K407"/>
  <c r="I406"/>
  <c r="H367"/>
  <c r="J368"/>
  <c r="I177"/>
  <c r="K177" s="1"/>
  <c r="K178"/>
  <c r="J453"/>
  <c r="K595"/>
  <c r="K413"/>
  <c r="K518"/>
  <c r="J166"/>
  <c r="K306"/>
  <c r="K628"/>
  <c r="I692"/>
  <c r="J212"/>
  <c r="J581"/>
  <c r="I183" l="1"/>
  <c r="K183" s="1"/>
  <c r="J367"/>
  <c r="H24" i="6"/>
  <c r="I24"/>
  <c r="I21"/>
  <c r="H21"/>
  <c r="H37"/>
  <c r="I37"/>
  <c r="H40"/>
  <c r="I40"/>
  <c r="H36"/>
  <c r="I36"/>
  <c r="H19"/>
  <c r="I19"/>
  <c r="H28"/>
  <c r="I28"/>
  <c r="H25"/>
  <c r="I25"/>
  <c r="H26"/>
  <c r="I26"/>
  <c r="F42"/>
  <c r="F38"/>
  <c r="F35"/>
  <c r="F27"/>
  <c r="F23"/>
  <c r="F18"/>
  <c r="G772" i="4"/>
  <c r="G562"/>
  <c r="J567"/>
  <c r="I567"/>
  <c r="H825"/>
  <c r="J826"/>
  <c r="I826"/>
  <c r="J691"/>
  <c r="I691"/>
  <c r="G729"/>
  <c r="I735"/>
  <c r="J735"/>
  <c r="I314"/>
  <c r="G313"/>
  <c r="J314"/>
  <c r="H794"/>
  <c r="J795"/>
  <c r="I795"/>
  <c r="H327"/>
  <c r="I255"/>
  <c r="J255"/>
  <c r="G254"/>
  <c r="G621"/>
  <c r="I622"/>
  <c r="J622"/>
  <c r="G204"/>
  <c r="I205"/>
  <c r="J205"/>
  <c r="I268"/>
  <c r="J268"/>
  <c r="I283"/>
  <c r="J283"/>
  <c r="I223"/>
  <c r="J223"/>
  <c r="H638" i="3"/>
  <c r="K638" s="1"/>
  <c r="J708"/>
  <c r="K838"/>
  <c r="J621"/>
  <c r="K621"/>
  <c r="K867"/>
  <c r="H837"/>
  <c r="J837" s="1"/>
  <c r="K851"/>
  <c r="J851"/>
  <c r="H866"/>
  <c r="J895"/>
  <c r="H775"/>
  <c r="H774" s="1"/>
  <c r="J776"/>
  <c r="I775"/>
  <c r="K776"/>
  <c r="J746"/>
  <c r="K746"/>
  <c r="J925"/>
  <c r="K925"/>
  <c r="K791"/>
  <c r="J791"/>
  <c r="H610"/>
  <c r="J616"/>
  <c r="K616"/>
  <c r="J638"/>
  <c r="J822"/>
  <c r="K822"/>
  <c r="J184" i="1"/>
  <c r="I601"/>
  <c r="H601"/>
  <c r="K299"/>
  <c r="J183"/>
  <c r="J171"/>
  <c r="K602"/>
  <c r="K434"/>
  <c r="K621"/>
  <c r="J675"/>
  <c r="J434"/>
  <c r="J419"/>
  <c r="J351"/>
  <c r="J232"/>
  <c r="J238"/>
  <c r="J177"/>
  <c r="J634"/>
  <c r="I405"/>
  <c r="K406"/>
  <c r="H90"/>
  <c r="J289"/>
  <c r="H288"/>
  <c r="H459"/>
  <c r="J460"/>
  <c r="I476"/>
  <c r="K477"/>
  <c r="I22"/>
  <c r="K23"/>
  <c r="J23"/>
  <c r="I203"/>
  <c r="K203" s="1"/>
  <c r="K204"/>
  <c r="K92"/>
  <c r="J92"/>
  <c r="I91"/>
  <c r="J123"/>
  <c r="K123"/>
  <c r="I245"/>
  <c r="J245" s="1"/>
  <c r="K246"/>
  <c r="I312"/>
  <c r="K313"/>
  <c r="K51"/>
  <c r="J51"/>
  <c r="H476"/>
  <c r="J477"/>
  <c r="K65"/>
  <c r="J65"/>
  <c r="I64"/>
  <c r="K9"/>
  <c r="J9"/>
  <c r="I8"/>
  <c r="I683"/>
  <c r="K684"/>
  <c r="H252"/>
  <c r="H389"/>
  <c r="J389" s="1"/>
  <c r="J390"/>
  <c r="I57"/>
  <c r="K58"/>
  <c r="J58"/>
  <c r="H260"/>
  <c r="H405"/>
  <c r="J406"/>
  <c r="I253"/>
  <c r="J253" s="1"/>
  <c r="K254"/>
  <c r="K15"/>
  <c r="J15"/>
  <c r="H660"/>
  <c r="J661"/>
  <c r="I210"/>
  <c r="K210" s="1"/>
  <c r="K211"/>
  <c r="I288"/>
  <c r="J165"/>
  <c r="J299"/>
  <c r="K419"/>
  <c r="K390"/>
  <c r="I691"/>
  <c r="K692"/>
  <c r="J338"/>
  <c r="H337"/>
  <c r="K37"/>
  <c r="J37"/>
  <c r="H244"/>
  <c r="J427"/>
  <c r="H426"/>
  <c r="J144"/>
  <c r="K144"/>
  <c r="H381"/>
  <c r="J381" s="1"/>
  <c r="J382"/>
  <c r="H224"/>
  <c r="J321"/>
  <c r="H320"/>
  <c r="J320" s="1"/>
  <c r="K45"/>
  <c r="J45"/>
  <c r="I44"/>
  <c r="H397"/>
  <c r="J397" s="1"/>
  <c r="J398"/>
  <c r="H745"/>
  <c r="J745" s="1"/>
  <c r="J746"/>
  <c r="I261"/>
  <c r="J261" s="1"/>
  <c r="J262"/>
  <c r="K262"/>
  <c r="K226"/>
  <c r="I225"/>
  <c r="J225" s="1"/>
  <c r="I217"/>
  <c r="K217" s="1"/>
  <c r="K218"/>
  <c r="H312"/>
  <c r="J313"/>
  <c r="I193"/>
  <c r="K194"/>
  <c r="J194"/>
  <c r="K98"/>
  <c r="J98"/>
  <c r="K427"/>
  <c r="I426"/>
  <c r="H691"/>
  <c r="J692"/>
  <c r="I83"/>
  <c r="K84"/>
  <c r="J84"/>
  <c r="K31"/>
  <c r="J31"/>
  <c r="I30"/>
  <c r="I459"/>
  <c r="K460"/>
  <c r="H683"/>
  <c r="J684"/>
  <c r="I660"/>
  <c r="K661"/>
  <c r="K159"/>
  <c r="J159"/>
  <c r="K338"/>
  <c r="J129"/>
  <c r="J108"/>
  <c r="J246"/>
  <c r="K351"/>
  <c r="I337"/>
  <c r="K289"/>
  <c r="K398"/>
  <c r="K675"/>
  <c r="K634"/>
  <c r="K367"/>
  <c r="J621"/>
  <c r="J204"/>
  <c r="H35" i="6" l="1"/>
  <c r="I35"/>
  <c r="H23"/>
  <c r="I23"/>
  <c r="H27"/>
  <c r="I27"/>
  <c r="H18"/>
  <c r="I18"/>
  <c r="H38"/>
  <c r="I38"/>
  <c r="J729" i="4"/>
  <c r="I729"/>
  <c r="I313"/>
  <c r="J313"/>
  <c r="G532"/>
  <c r="F33" i="6" s="1"/>
  <c r="I562" i="4"/>
  <c r="J562"/>
  <c r="J825"/>
  <c r="H810"/>
  <c r="G45" i="6" s="1"/>
  <c r="I825" i="4"/>
  <c r="I794"/>
  <c r="J794"/>
  <c r="H793"/>
  <c r="I204"/>
  <c r="J204"/>
  <c r="I254"/>
  <c r="J254"/>
  <c r="I621"/>
  <c r="J621"/>
  <c r="K837" i="3"/>
  <c r="H821"/>
  <c r="J821" s="1"/>
  <c r="K866"/>
  <c r="J866"/>
  <c r="J775"/>
  <c r="K775"/>
  <c r="I774"/>
  <c r="I767" s="1"/>
  <c r="H767"/>
  <c r="H573"/>
  <c r="J610"/>
  <c r="K610"/>
  <c r="J601" i="1"/>
  <c r="K601"/>
  <c r="J203"/>
  <c r="J426"/>
  <c r="K312"/>
  <c r="J683"/>
  <c r="J210"/>
  <c r="K459"/>
  <c r="J691"/>
  <c r="K405"/>
  <c r="K397"/>
  <c r="K288"/>
  <c r="J476"/>
  <c r="J337"/>
  <c r="K389"/>
  <c r="I82"/>
  <c r="K83"/>
  <c r="J83"/>
  <c r="K57"/>
  <c r="J57"/>
  <c r="I244"/>
  <c r="K244" s="1"/>
  <c r="K245"/>
  <c r="I29"/>
  <c r="K30"/>
  <c r="J30"/>
  <c r="K44"/>
  <c r="J44"/>
  <c r="I43"/>
  <c r="I7"/>
  <c r="K7" s="1"/>
  <c r="K8"/>
  <c r="J8"/>
  <c r="I90"/>
  <c r="K90" s="1"/>
  <c r="K91"/>
  <c r="K476"/>
  <c r="K426"/>
  <c r="J312"/>
  <c r="K691"/>
  <c r="K745"/>
  <c r="J405"/>
  <c r="J288"/>
  <c r="I659"/>
  <c r="K660"/>
  <c r="I224"/>
  <c r="K224" s="1"/>
  <c r="K225"/>
  <c r="I260"/>
  <c r="K260" s="1"/>
  <c r="K261"/>
  <c r="K64"/>
  <c r="J64"/>
  <c r="I21"/>
  <c r="K22"/>
  <c r="J22"/>
  <c r="K193"/>
  <c r="J193"/>
  <c r="H659"/>
  <c r="J660"/>
  <c r="I252"/>
  <c r="K252" s="1"/>
  <c r="K253"/>
  <c r="K320"/>
  <c r="K683"/>
  <c r="J459"/>
  <c r="K337"/>
  <c r="J217"/>
  <c r="K381"/>
  <c r="J91"/>
  <c r="H45" i="6" l="1"/>
  <c r="I45"/>
  <c r="H33"/>
  <c r="I33"/>
  <c r="F29"/>
  <c r="G327" i="4"/>
  <c r="J532"/>
  <c r="I532"/>
  <c r="J810"/>
  <c r="I810"/>
  <c r="J793"/>
  <c r="I793"/>
  <c r="H786"/>
  <c r="K821" i="3"/>
  <c r="J774"/>
  <c r="K774"/>
  <c r="J573"/>
  <c r="K573"/>
  <c r="H766"/>
  <c r="J767"/>
  <c r="I766"/>
  <c r="K767"/>
  <c r="J252" i="1"/>
  <c r="J244"/>
  <c r="K43"/>
  <c r="J43"/>
  <c r="K82"/>
  <c r="J82"/>
  <c r="J659"/>
  <c r="H642"/>
  <c r="J7"/>
  <c r="J260"/>
  <c r="J224"/>
  <c r="J90"/>
  <c r="K21"/>
  <c r="J21"/>
  <c r="K659"/>
  <c r="I642"/>
  <c r="K29"/>
  <c r="J29"/>
  <c r="H29" i="6" l="1"/>
  <c r="I29"/>
  <c r="F6"/>
  <c r="C18" i="2" s="1"/>
  <c r="I327" i="4"/>
  <c r="J327"/>
  <c r="G6"/>
  <c r="H785"/>
  <c r="J786"/>
  <c r="I786"/>
  <c r="H765" i="3"/>
  <c r="J766"/>
  <c r="I765"/>
  <c r="K766"/>
  <c r="H641" i="1"/>
  <c r="J642"/>
  <c r="I641"/>
  <c r="K642"/>
  <c r="C17" i="2" l="1"/>
  <c r="H784" i="4"/>
  <c r="G44" i="6" s="1"/>
  <c r="J785" i="4"/>
  <c r="I785"/>
  <c r="I753" i="3"/>
  <c r="K765"/>
  <c r="H753"/>
  <c r="J765"/>
  <c r="J641" i="1"/>
  <c r="H6"/>
  <c r="K641"/>
  <c r="I6"/>
  <c r="K6" s="1"/>
  <c r="C16" i="2" l="1"/>
  <c r="G42" i="6"/>
  <c r="I44"/>
  <c r="H44"/>
  <c r="I784" i="4"/>
  <c r="H772"/>
  <c r="J784"/>
  <c r="I572" i="3"/>
  <c r="K753"/>
  <c r="H572"/>
  <c r="J753"/>
  <c r="J6" i="1"/>
  <c r="C15" i="2" l="1"/>
  <c r="G6" i="6"/>
  <c r="D18" i="2" s="1"/>
  <c r="I42" i="6"/>
  <c r="H42"/>
  <c r="I772" i="4"/>
  <c r="J772"/>
  <c r="H6"/>
  <c r="I6" i="3"/>
  <c r="K572"/>
  <c r="H6"/>
  <c r="J572"/>
  <c r="J6" s="1"/>
  <c r="C10" i="2" l="1"/>
  <c r="D17"/>
  <c r="F18"/>
  <c r="E18"/>
  <c r="K6" i="3"/>
  <c r="H6" i="6"/>
  <c r="I6"/>
  <c r="J6" i="4"/>
  <c r="I6"/>
  <c r="D16" i="2" l="1"/>
  <c r="F17"/>
  <c r="E17"/>
  <c r="C7"/>
  <c r="D15" l="1"/>
  <c r="E16"/>
  <c r="F16"/>
  <c r="D10" l="1"/>
  <c r="F15"/>
  <c r="E15"/>
  <c r="D7" l="1"/>
  <c r="F10"/>
  <c r="E10"/>
  <c r="F7" l="1"/>
  <c r="E7"/>
</calcChain>
</file>

<file path=xl/sharedStrings.xml><?xml version="1.0" encoding="utf-8"?>
<sst xmlns="http://schemas.openxmlformats.org/spreadsheetml/2006/main" count="12297" uniqueCount="704">
  <si>
    <t>тыс. рублей</t>
  </si>
  <si>
    <t>Наименование</t>
  </si>
  <si>
    <t>ЦСР</t>
  </si>
  <si>
    <t>Рз</t>
  </si>
  <si>
    <t>Пр</t>
  </si>
  <si>
    <t>ВР</t>
  </si>
  <si>
    <t>ГР</t>
  </si>
  <si>
    <t>ВСЕГО</t>
  </si>
  <si>
    <t>Муниципальная программа "Развитие водохозяйственного комплекса Сусуманского городского округа на 2020-2023 год"</t>
  </si>
  <si>
    <t>7A 0 00 00000</t>
  </si>
  <si>
    <t>Основное мроприятие "Восстановление и экологическая реабилитация водных объектов, сокращение негативного антропогенного воздействия на водные объекты"</t>
  </si>
  <si>
    <t>7A 0 02 00000</t>
  </si>
  <si>
    <t>Работы по предупреждению и ликвидации последствий негативного воздействия вод на водотоках, расположенных в границах Сусуманского городского округа</t>
  </si>
  <si>
    <t>7A 0 02 75110</t>
  </si>
  <si>
    <t>Национальная экономика</t>
  </si>
  <si>
    <t>04</t>
  </si>
  <si>
    <t>Водное хозяйство</t>
  </si>
  <si>
    <t>06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</si>
  <si>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</si>
  <si>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</si>
  <si>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</si>
  <si>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</si>
  <si>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Управление городского хозяйства и жизнеобеспечения территории Сусуманского городского округа</t>
  </si>
  <si>
    <t>727</t>
  </si>
  <si>
    <t>Работы по предупреждению и ликвидации последствий негативного воздействия вод на водотоках, расположенных в границах Сусуманского городского округа за счет средств местного бюджета</t>
  </si>
  <si>
    <t>7A 0 02 S5110</t>
  </si>
  <si>
    <t>Муниципальная программа "Повышение безопасности дорожного движения на территории Сусуманского городского округа на 2020- 2023 годы"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</si>
  <si>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</si>
  <si>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</si>
  <si>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</si>
  <si>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</si>
  <si>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</si>
  <si>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Дорожное хозяйство (дорожные фонды)</t>
  </si>
  <si>
    <t>09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</si>
  <si>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2020- 2023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</si>
  <si>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</si>
  <si>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</si>
  <si>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</si>
  <si>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Разработка проектно-сметной документации и выполнение инженерных изысканий и экспертиз по объекту: "Межпоселенческий полигон ТКО в городе Сусуман"</t>
  </si>
  <si>
    <t>7F 0 01 73710</t>
  </si>
  <si>
    <t>Охрана окружающей среды</t>
  </si>
  <si>
    <t>Другие вопросы в области охраны окружающей среды</t>
  </si>
  <si>
    <t>05</t>
  </si>
  <si>
    <t>Разработка проектно-сметной документации и выполнение инженерных изысканий и экспертиз по объекту: "Межпоселенческий полигон ТКО в городе Сусуман" за счет средств местного бюджета</t>
  </si>
  <si>
    <t>7F 0 01 S3710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</si>
  <si>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2020- 2023 годы"</t>
  </si>
  <si>
    <t>7L 0 00 00000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</si>
  <si>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</si>
  <si>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</si>
  <si>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</si>
  <si>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</si>
  <si>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Социальная политика</t>
  </si>
  <si>
    <t>10</t>
  </si>
  <si>
    <t>Другие вопросы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</si>
  <si>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</si>
  <si>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</si>
  <si>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</si>
  <si>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</si>
  <si>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Администрация Сусуманского городского округа</t>
  </si>
  <si>
    <t>721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</si>
  <si>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</si>
  <si>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</si>
  <si>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</si>
  <si>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</si>
  <si>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</si>
  <si>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</si>
  <si>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Общегосударственные вопросы</t>
  </si>
  <si>
    <t>01</t>
  </si>
  <si>
    <t>Другие общегосударственные вопросы</t>
  </si>
  <si>
    <t>13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</si>
  <si>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</si>
  <si>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</si>
  <si>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</si>
  <si>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</si>
  <si>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</si>
  <si>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</si>
  <si>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</si>
  <si>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</si>
  <si>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</si>
  <si>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</si>
  <si>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Культура, кинематография</t>
  </si>
  <si>
    <t>08</t>
  </si>
  <si>
    <t>Другие вопросы в области культуры, кинематографии</t>
  </si>
  <si>
    <t>Управление по делам молодежи, культуре и спорту администрации Сусуманского городского округа</t>
  </si>
  <si>
    <t>726</t>
  </si>
  <si>
    <t>Муниципальная программа "Комплексное развитие систем коммунальной инфраструктуры Сусуманского городского округа на 2020- 2023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</si>
  <si>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</si>
  <si>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</si>
  <si>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</si>
  <si>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</si>
  <si>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98200</t>
  </si>
  <si>
    <t>Жилищно-коммунальное хозяйство</t>
  </si>
  <si>
    <t>Коммунальное хозяйство</t>
  </si>
  <si>
    <t>02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</si>
  <si>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</si>
  <si>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</si>
  <si>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</si>
  <si>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</si>
  <si>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</si>
  <si>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</si>
  <si>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Образование</t>
  </si>
  <si>
    <t>07</t>
  </si>
  <si>
    <t>Общее образование</t>
  </si>
  <si>
    <t>Субсидии бюджетным учреждениям</t>
  </si>
  <si>
    <t>610</t>
  </si>
  <si>
    <t>Комитет по образованию администрации Сусуманского городского округа</t>
  </si>
  <si>
    <t>725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</si>
  <si>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</si>
  <si>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7P 0 02 73С20</t>
  </si>
  <si>
    <t>Дошкольное образование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</si>
  <si>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</si>
  <si>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</si>
  <si>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Дополнительное образование детей</t>
  </si>
  <si>
    <t>03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</si>
  <si>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</si>
  <si>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7P 0 02 74050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</si>
  <si>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</si>
  <si>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>7P 0 02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</si>
  <si>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</si>
  <si>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7P 0 02 74070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</si>
  <si>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</si>
  <si>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7P 0 02 74120</t>
  </si>
  <si>
    <t>Обеспечение ежемесячного денежного вознаграждения за классное руководство</t>
  </si>
  <si>
    <t>7P 0 02 74130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</si>
  <si>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</si>
  <si>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7P 0 02 L2550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</si>
  <si>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t>
  </si>
  <si>
    <t>7P 0 02 S3С20</t>
  </si>
  <si>
    <t>Основное мероприятие "Обеспечение государственных полномочий по созданию и организации деятельности комиссии по делам несовершеннолетних и защите их прав"</t>
  </si>
  <si>
    <t>7P 0 03 00000</t>
  </si>
  <si>
    <t>Осуществление государственных полномочий по созданию и организации деятельности комиссии по делам несовершеннолетних и защите их прав</t>
  </si>
  <si>
    <t>7P 0 03 74020</t>
  </si>
  <si>
    <t>Другие вопросы в области образования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</si>
  <si>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</si>
  <si>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</si>
  <si>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</si>
  <si>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Основное мероприятие "Формирование доступной среды в образовательных учреждениях Сусуманского городского округа"</t>
  </si>
  <si>
    <t>7P 0 05 00000</t>
  </si>
  <si>
    <t>Адаптация социально- значимых объектов для инвалидов и маломобильных групп населения</t>
  </si>
  <si>
    <t>7P 0 05 91500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</si>
  <si>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</si>
  <si>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</si>
  <si>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</si>
  <si>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</si>
  <si>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Социальное обеспечение и иные выплаты населению</t>
  </si>
  <si>
    <t>300</t>
  </si>
  <si>
    <t>Премии и гранты</t>
  </si>
  <si>
    <t>350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</si>
  <si>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</si>
  <si>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7P 0 E2 00000</t>
  </si>
  <si>
    <t>Создание в общеобразовательных организациях,расположенных в сельской местности,условий для занятий физической культурой и спортом</t>
  </si>
  <si>
    <t>7P 0 E2 50970</t>
  </si>
  <si>
    <t>Муниципальная программа "Развитие муниципальной службы в муниципальном образовании "Сусуманский городской округ" на 2020- 2023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</si>
  <si>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</si>
  <si>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</si>
  <si>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</si>
  <si>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Дополнительное профессиональное образование для лиц, замещающих муниципальные должности</t>
  </si>
  <si>
    <t>7R 0 01 73260</t>
  </si>
  <si>
    <t>Повышение профессионального уровня муниципальных служащих</t>
  </si>
  <si>
    <t>7R 0 01 98600</t>
  </si>
  <si>
    <t>Дополнительное профессиональное образование для лиц, замещающих муниципальные должности за счет средств местного бюджета</t>
  </si>
  <si>
    <t>7R 0 01 S3260</t>
  </si>
  <si>
    <t>Муниципальная программа "Содержание автомобильных дорог общего пользования местного значения Сусуманского городского округа на 2020- 2023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</si>
  <si>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</si>
  <si>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</si>
  <si>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</si>
  <si>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</si>
  <si>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</si>
  <si>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Муниципальная программа "Благоустройство Сусуманского городского округа на 2020- 2023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</si>
  <si>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</si>
  <si>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</si>
  <si>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</si>
  <si>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</si>
  <si>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Благоустройство</t>
  </si>
  <si>
    <t>Муниципальная программа "Безопасность образовательного процесса в образовательных учреждениях Сусуманского городского округа на 2020- 2023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</si>
  <si>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</si>
  <si>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</si>
  <si>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</si>
  <si>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</si>
  <si>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</si>
  <si>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Укрепление материально- технической базы</t>
  </si>
  <si>
    <t>7Б 0 01 92500</t>
  </si>
  <si>
    <t>Установка пропускных систем</t>
  </si>
  <si>
    <t>7Б 0 01 93300</t>
  </si>
  <si>
    <t>Муниципальная программа "Патриотическое воспитание жителей Сусуманского городского округа на 2020- 2023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</si>
  <si>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</si>
  <si>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</si>
  <si>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</si>
  <si>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</si>
  <si>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</si>
  <si>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Молодежная политика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</si>
  <si>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</si>
  <si>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</si>
  <si>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</si>
  <si>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</si>
  <si>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Социальное обеспечение населения</t>
  </si>
  <si>
    <t>Иные выплаты населению</t>
  </si>
  <si>
    <t>360</t>
  </si>
  <si>
    <t>Предоставление льготы по оплате жилищно- коммунальных услуг</t>
  </si>
  <si>
    <t>7В 0 02 91410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</si>
  <si>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2020- 2023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</si>
  <si>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</si>
  <si>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</si>
  <si>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</si>
  <si>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</si>
  <si>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</si>
  <si>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Жилищное хозяйство</t>
  </si>
  <si>
    <t>Муниципальная программа "Одарённые дети на 2020- 2023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</si>
  <si>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</si>
  <si>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</si>
  <si>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</si>
  <si>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</si>
  <si>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</si>
  <si>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</si>
  <si>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</si>
  <si>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</si>
  <si>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</si>
  <si>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"Развитие культуры в Сусуманском городском округе на 2020- 2023 годы"</t>
  </si>
  <si>
    <t>7Е 0 00 00000</t>
  </si>
  <si>
    <t>Основное мероприятие "Комплектование книжных фондов библиотек Сусуманского городского округа"</t>
  </si>
  <si>
    <t>7Е 0 01 00000</t>
  </si>
  <si>
    <t>Приобретение литературно- художественных изданий</t>
  </si>
  <si>
    <t>7Е 0 01 73160</t>
  </si>
  <si>
    <t>Культура</t>
  </si>
  <si>
    <t>Приобретение литературно- художественных изданий за счет средств местного бюджета</t>
  </si>
  <si>
    <t>7Е 0 01 S3160</t>
  </si>
  <si>
    <t>Основное мероприятие "Сохранение культурного наследия и творческого потенциала"</t>
  </si>
  <si>
    <t>7Е 0 02 00000</t>
  </si>
  <si>
    <t>Укрепление материально- технической базы учреждений культуры</t>
  </si>
  <si>
    <t>7Е 0 02 92510</t>
  </si>
  <si>
    <t>Проведение и участие в конкурсах, фестивалях, выставках, концертах, мастер- классах</t>
  </si>
  <si>
    <t>7Е 0 02 96120</t>
  </si>
  <si>
    <t>Расходы на выплаты персоналу казенных учреждений</t>
  </si>
  <si>
    <t>110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</si>
  <si>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</si>
  <si>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7Е 0 03 00000</t>
  </si>
  <si>
    <t>7Е 0 03 74010</t>
  </si>
  <si>
    <t>Основное мероприятие "Формирование доступной среды в учреждениях культуры и искусства"</t>
  </si>
  <si>
    <t>7Е 0 04 00000</t>
  </si>
  <si>
    <t>7Е 0 04 91500</t>
  </si>
  <si>
    <t>Муниципальная программа "Обеспечение жильем молодых семей в Сусуманском городском округе на 2020- 2023 годы"</t>
  </si>
  <si>
    <t>7Ж 0 00 00000</t>
  </si>
  <si>
    <t>Основное мероприятие "Улучшение жилищных условий молодых семей"</t>
  </si>
  <si>
    <t>7Ж 0 01 00000</t>
  </si>
  <si>
    <t>Социальная выплата на приобретение (строительство) жилья молодым семьям</t>
  </si>
  <si>
    <t>7Ж 0 01 L4970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</si>
  <si>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</si>
  <si>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</si>
  <si>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малого и среднего предпринимательства в Сусуманском городском округе на 2020- 2023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</si>
  <si>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</si>
  <si>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</si>
  <si>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</si>
  <si>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</si>
  <si>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</si>
  <si>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Другие вопросы в области национальной экономики</t>
  </si>
  <si>
    <t>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</si>
  <si>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</si>
  <si>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</si>
  <si>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</si>
  <si>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</si>
  <si>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</si>
  <si>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</si>
  <si>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</si>
  <si>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7К 0 01 00000</t>
  </si>
  <si>
    <t>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</si>
  <si>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</si>
  <si>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</si>
  <si>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</si>
  <si>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</si>
  <si>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</si>
  <si>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</si>
  <si>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73210</t>
  </si>
  <si>
    <t>Организация отдыха и оздоровления детей в лагерях дневного пребывания за счет средств местного бюджета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</si>
  <si>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</si>
  <si>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</si>
  <si>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</si>
  <si>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</si>
  <si>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</si>
  <si>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городском округе на 2020-2023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</si>
  <si>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</si>
  <si>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</si>
  <si>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</si>
  <si>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</si>
  <si>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</si>
  <si>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</si>
  <si>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</si>
  <si>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</si>
  <si>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</si>
  <si>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</si>
  <si>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</si>
  <si>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</si>
  <si>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</si>
  <si>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</si>
  <si>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</si>
  <si>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Муниципальная программа "Развитие торговли на территории Сусуманского городского округа на 2020- 2023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</si>
  <si>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</si>
  <si>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</si>
  <si>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</si>
  <si>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</si>
  <si>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73900</t>
  </si>
  <si>
    <t>Мероприятия по организации и проведению областных универсальных совместных ярмарок за счет средств местного бюджета</t>
  </si>
  <si>
    <t>7Н 0 01 S3900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</si>
  <si>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</si>
  <si>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</si>
  <si>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</si>
  <si>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</si>
  <si>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</si>
  <si>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</si>
  <si>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Физическая культура и спорт</t>
  </si>
  <si>
    <t>11</t>
  </si>
  <si>
    <t>Другие вопросы в области физической культуры и спорта</t>
  </si>
  <si>
    <t>Обработка сгораемых конструкций огнезащитными составами</t>
  </si>
  <si>
    <t>7П 0 01 94200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</si>
  <si>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</si>
  <si>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</si>
  <si>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</si>
  <si>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</si>
  <si>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</si>
  <si>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</si>
  <si>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</si>
  <si>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</si>
  <si>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Изготовление планов эвакуации</t>
  </si>
  <si>
    <t>7П 0 01 94700</t>
  </si>
  <si>
    <t>Муниципальная программа "Профилактика правонарушений и борьба с преступностью на территории Сусуманского городского округа на 2020- 2023 годы"</t>
  </si>
  <si>
    <t>7Т 0 00 00000</t>
  </si>
  <si>
    <t>Основное мероприятие "Усиление роли общественности в профилактике правонарушений и борьбе с преступностью"</t>
  </si>
  <si>
    <t>7Т 0 04 00000</t>
  </si>
  <si>
    <t>Мероприятия по поддержке граждан и их объединений, участвующих в охране общественного порядка</t>
  </si>
  <si>
    <t>7Т 0 04 73140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</si>
  <si>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</si>
  <si>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</si>
  <si>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</si>
  <si>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>7Т 0 04 95140</t>
  </si>
  <si>
    <t>Основное мероприятие "Профилактика правонарушений по отдельным видам противоправной деятельности"</t>
  </si>
  <si>
    <t>7Т 0 05 00000</t>
  </si>
  <si>
    <t>Установка видеонаблюдения</t>
  </si>
  <si>
    <t>7Т 0 05 95100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</si>
  <si>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</si>
  <si>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</si>
  <si>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</si>
  <si>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</si>
  <si>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</si>
  <si>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</si>
  <si>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Муниципальная программа "Развитие физической культуры и спорта в Сусуманском городском округе на 2020- 2023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</si>
  <si>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</si>
  <si>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</si>
  <si>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</si>
  <si>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</si>
  <si>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Спорт высших достижений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</si>
  <si>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</si>
  <si>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</si>
  <si>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</si>
  <si>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Устройство спортивных сооружений</t>
  </si>
  <si>
    <t>7Ф 0 01 93200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</si>
  <si>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2020- 2023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</si>
  <si>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</si>
  <si>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</si>
  <si>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</si>
  <si>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</si>
  <si>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</si>
  <si>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</si>
  <si>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</si>
  <si>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"Управление муниципальным имуществом Сусуманского городского округа на 2018-2021 годы"</t>
  </si>
  <si>
    <t>7Щ 0 00 00000</t>
  </si>
  <si>
    <t>Основное мероприятие "Проведение на территории Сусуманского городского округа комплексных кадастровых работ"</t>
  </si>
  <si>
    <t>7Щ 0 01 00000</t>
  </si>
  <si>
    <t>Проведение комплексных кадастровых работ</t>
  </si>
  <si>
    <t>7Щ 0 01 L5110</t>
  </si>
  <si>
    <t>Комитет по управлению муниципальным имуществом администрации Сусуманского городского округа</t>
  </si>
  <si>
    <t>724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</si>
  <si>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</si>
  <si>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</si>
  <si>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</si>
  <si>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</si>
  <si>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</si>
  <si>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53040</t>
  </si>
  <si>
    <t>Совершенствование системы укрепления здоровья учащихся в общеобразовательных учреждениях</t>
  </si>
  <si>
    <t>7Ю 0 01 73440</t>
  </si>
  <si>
    <t>Расходы на питание детей-ивалидов,обучающихся в обшеобразовательных учреждениях</t>
  </si>
  <si>
    <t>7Ю 0 01 73443</t>
  </si>
  <si>
    <t>Расходы на питание (завтрак или полдник) детей из многодетных семей, обучающихся в общеобразовательных учреждениях</t>
  </si>
  <si>
    <t>7Ю 0 01 73950</t>
  </si>
  <si>
    <t>Укрепление материально- технической базы медицинских кабинетов</t>
  </si>
  <si>
    <t>7Ю 0 01 92520</t>
  </si>
  <si>
    <t>Проведение конкурсов, спартакиад, соревнований, акций и других мероприятий</t>
  </si>
  <si>
    <t>7Ю 0 01 93800</t>
  </si>
  <si>
    <t>Совершенствование системы укрепления здоровья учащихся в общеобразовательных учреждениях за счет средств местного бюджета</t>
  </si>
  <si>
    <t>7Ю 0 01 S3440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</si>
  <si>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</si>
  <si>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7Ю 0 01 S3950</t>
  </si>
  <si>
    <t>Муниципальная программа "Финансовая поддержка организациям коммунального комплекса Сусуманского городского округа на 2020- 2023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</si>
  <si>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</si>
  <si>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</si>
  <si>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</si>
  <si>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</si>
  <si>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</si>
  <si>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Отклонение</t>
  </si>
  <si>
    <t>% исполнения</t>
  </si>
  <si>
    <t>Исполнение Бюджета за 1 квартал 2021 год</t>
  </si>
  <si>
    <t>Бюджет на 2021год</t>
  </si>
  <si>
    <t>тыс.руб.</t>
  </si>
  <si>
    <t>Код</t>
  </si>
  <si>
    <t xml:space="preserve"> 01 00 00 00 00  0000 000</t>
  </si>
  <si>
    <t>Источники внутреннего финансирования дефицитов бюджетов</t>
  </si>
  <si>
    <t xml:space="preserve"> 01 02 00 00 00 0000 000</t>
  </si>
  <si>
    <t>Кредиты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</si>
  <si>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</si>
  <si>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</si>
  <si>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</si>
  <si>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</si>
  <si>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</si>
  <si>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</si>
  <si>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</si>
  <si>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</si>
  <si>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</si>
  <si>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</si>
  <si>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</si>
  <si>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</si>
  <si>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</si>
  <si>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</si>
  <si>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</si>
  <si>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</si>
  <si>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</si>
  <si>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</si>
  <si>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</si>
  <si>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</si>
  <si>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9</t>
  </si>
  <si>
    <t>Исполнение по источникам внутреннего финансирования дефицита бюджета муниципального образования "Сусуманский  городской округ" за 1 квартал 2021 года</t>
  </si>
  <si>
    <t>Исполнение муниципальных программ по бюджету муниципального образования "Сусуманский городской округ" за 1 квартал 2021 года</t>
  </si>
  <si>
    <t>Приложение № 7</t>
  </si>
  <si>
    <t>тыс. руб.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</si>
  <si>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</si>
  <si>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</si>
  <si>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</si>
  <si>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</si>
  <si>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</si>
  <si>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</si>
  <si>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</si>
  <si>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</si>
  <si>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</si>
  <si>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</si>
  <si>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</si>
  <si>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</si>
  <si>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</si>
  <si>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</si>
  <si>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</si>
  <si>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</si>
  <si>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</si>
  <si>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</si>
  <si>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</si>
  <si>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</si>
  <si>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</si>
  <si>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</si>
  <si>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</si>
  <si>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</si>
  <si>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</si>
  <si>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</si>
  <si>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</si>
  <si>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</si>
  <si>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</si>
  <si>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</si>
  <si>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</si>
  <si>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</si>
  <si>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</si>
  <si>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Российской Федерации по осуществлению Всероссийской переписи населения</t>
  </si>
  <si>
    <t>P1 9 00 00000</t>
  </si>
  <si>
    <t>Осуществление государственных полномочий по подготовке и проведению Всероссийской переписи населения</t>
  </si>
  <si>
    <t>P1 9 00 74690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</si>
  <si>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</si>
  <si>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</si>
  <si>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</si>
  <si>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</si>
  <si>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</si>
  <si>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</si>
  <si>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</si>
  <si>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</si>
  <si>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</si>
  <si>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</si>
  <si>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</si>
  <si>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</si>
  <si>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</si>
  <si>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</si>
  <si>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</si>
  <si>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</si>
  <si>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</si>
  <si>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</si>
  <si>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</si>
  <si>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</si>
  <si>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</si>
  <si>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Транспорт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</si>
  <si>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</si>
  <si>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</si>
  <si>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</si>
  <si>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</si>
  <si>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</si>
  <si>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</si>
  <si>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</si>
  <si>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</si>
  <si>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</si>
  <si>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</si>
  <si>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</si>
  <si>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</si>
  <si>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</si>
  <si>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</si>
  <si>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</si>
  <si>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</si>
  <si>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</si>
  <si>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</si>
  <si>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</si>
  <si>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</si>
  <si>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</si>
  <si>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</si>
  <si>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</si>
  <si>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</si>
  <si>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</si>
  <si>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</si>
  <si>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</si>
  <si>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</si>
  <si>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</si>
  <si>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</si>
  <si>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муниципального образования</t>
  </si>
  <si>
    <t>Р2 2 00 00000</t>
  </si>
  <si>
    <t>Р2 2 00 00210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</si>
  <si>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</si>
  <si>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</si>
  <si>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</si>
  <si>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</si>
  <si>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</si>
  <si>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</si>
  <si>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</si>
  <si>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</si>
  <si>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</si>
  <si>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</si>
  <si>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</si>
  <si>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</si>
  <si>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</si>
  <si>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</si>
  <si>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</si>
  <si>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</si>
  <si>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</si>
  <si>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</si>
  <si>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</si>
  <si>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</si>
  <si>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</si>
  <si>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</si>
  <si>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Детские дошкольные учреждения</t>
  </si>
  <si>
    <t>Д1 0 00 00000</t>
  </si>
  <si>
    <t>Д1 0 00 00550</t>
  </si>
  <si>
    <t>Д1 0 00 00560</t>
  </si>
  <si>
    <t>Д1 0 00 00990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</si>
  <si>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</si>
  <si>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</si>
  <si>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</si>
  <si>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</si>
  <si>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</si>
  <si>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</si>
  <si>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</si>
  <si>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</si>
  <si>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</si>
  <si>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</si>
  <si>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Расходы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</si>
  <si>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В1 0 00 S3У10</t>
  </si>
  <si>
    <t>Централизованные бухгалтерии</t>
  </si>
  <si>
    <t>Ц1 0 00 00000</t>
  </si>
  <si>
    <t>Финансовое обеспечение деятельности централизованной бухгалтерии</t>
  </si>
  <si>
    <t>Ц1 0 00 08520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</si>
  <si>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</si>
  <si>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</si>
  <si>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</si>
  <si>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</si>
  <si>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Библиотеки</t>
  </si>
  <si>
    <t>Б1 0 00 00000</t>
  </si>
  <si>
    <t>Б1 0 00 00550</t>
  </si>
  <si>
    <t>Б1 0 00 00560</t>
  </si>
  <si>
    <t>Б1 0 00 00990</t>
  </si>
  <si>
    <t>Б1 0 00 S3У10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</si>
  <si>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</si>
  <si>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</si>
  <si>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</si>
  <si>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</si>
  <si>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</si>
  <si>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Д2 0 00 S3У10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</si>
  <si>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</si>
  <si>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</si>
  <si>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</si>
  <si>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</si>
  <si>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</si>
  <si>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</si>
  <si>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</si>
  <si>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</si>
  <si>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</si>
  <si>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</si>
  <si>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Исполнение судебных актов</t>
  </si>
  <si>
    <t>830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</si>
  <si>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</si>
  <si>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</si>
  <si>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</si>
  <si>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</si>
  <si>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</si>
  <si>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</si>
  <si>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</si>
  <si>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</si>
  <si>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Прочие мероприятия в области жилищного хозяйства</t>
  </si>
  <si>
    <t>Ж1 0 00 08030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</si>
  <si>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</si>
  <si>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</si>
  <si>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</si>
  <si>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</si>
  <si>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</si>
  <si>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</si>
  <si>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</si>
  <si>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</si>
  <si>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</si>
  <si>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</si>
  <si>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</si>
  <si>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</si>
  <si>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Расходы на обеспечение деятельности(оказание услуг)муниципальных учреждений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</si>
  <si>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</si>
  <si>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</si>
  <si>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</si>
  <si>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</si>
  <si>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</si>
  <si>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</si>
  <si>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</si>
  <si>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</si>
  <si>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</si>
  <si>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</si>
  <si>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</si>
  <si>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Основное мероприятие «Обеспечение государственных полномочий  по организации и осуществлению деятельности органов опеки и попечительства»</t>
  </si>
  <si>
    <t>% исполне-ния</t>
  </si>
  <si>
    <t>Бюджет на 2021 год</t>
  </si>
  <si>
    <t>Исполнение Бюджета на 01.04. 2021 год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</si>
  <si>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1 квартал 2021 года</t>
  </si>
  <si>
    <t>Приложение № 6</t>
  </si>
  <si>
    <t xml:space="preserve"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1 квартал 2021 года </t>
  </si>
  <si>
    <t>РЗ</t>
  </si>
  <si>
    <t>ПР</t>
  </si>
  <si>
    <t>00</t>
  </si>
  <si>
    <t xml:space="preserve">Дорожная деятельность в отношении автомобильных дорог местного значения 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</si>
  <si>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1 квартал 2021 года</t>
  </si>
  <si>
    <t>Приложение № 2</t>
  </si>
  <si>
    <t>Приложение № 3</t>
  </si>
  <si>
    <t>Приложение № 4</t>
  </si>
  <si>
    <t>Приложение №5</t>
  </si>
  <si>
    <t xml:space="preserve">        Исполнение публичных нормативных обязательств муниципального образования "Сусуманский городской округ" за 1 квартал 2021 год</t>
  </si>
  <si>
    <t>тыс.рублей</t>
  </si>
  <si>
    <t>ЦСТ</t>
  </si>
  <si>
    <t>Вед.</t>
  </si>
  <si>
    <t>Доплаты к пенсиям, дополнительное пен-сионное обеспечение</t>
  </si>
  <si>
    <t xml:space="preserve">Пенсионное обеспечение </t>
  </si>
  <si>
    <t>Наименование  показателя</t>
  </si>
  <si>
    <t>Вид работ</t>
  </si>
  <si>
    <t>Содержание автомобильных дорог общего пользования местного значения Сусуманского городского округа (ООО "Сусуманская дорожная компания")</t>
  </si>
  <si>
    <t>Грейдеровка, уборка снега, полив дорог</t>
  </si>
  <si>
    <t>Устройство улично-дорожной сети г.Сусумана техническими средствами организации дорожного движения (Умаров З.Ш.)</t>
  </si>
  <si>
    <t>Установка дорожных знаков</t>
  </si>
  <si>
    <t>Приобретение и поставка светодиодных светильников для обустройства улично-дорожной сети г.Сусумана уличным освещением обеспечивающим безопасность движения автотранспорта и пешеходов    (ИП Михальков М.М.)</t>
  </si>
  <si>
    <t>Приобретение светодиодных светильников</t>
  </si>
  <si>
    <t>Повышение безопасности дорожного движения на территории Сусуманского ГО</t>
  </si>
  <si>
    <t>Устройсво улично-дорожной сети</t>
  </si>
  <si>
    <t>ВСЕГО по дорожной деятельности в отношении автомобильных дорог местного значения</t>
  </si>
  <si>
    <t>ООО "Сусуманская дорожная компания"</t>
  </si>
  <si>
    <t>Отчистка от снега и льда пешеходных частей автомобильных дорог общего пользования местного значения Сусуманского городского округа в г.Сусуман, уборка различных предметов и мусора с элементов автомобильной дороги</t>
  </si>
  <si>
    <t xml:space="preserve"> ( ИП Гладкова Ю.М.)</t>
  </si>
  <si>
    <t>ИП Умаров З.Ш.</t>
  </si>
  <si>
    <t>Дорожная деятельность в отношении автомобильных дорог местного значения (Умаров З.Ш.)</t>
  </si>
  <si>
    <t>Дорожная деятельность в отношении автомобильных дорог местного значения     (Умаров З.Ш.)</t>
  </si>
  <si>
    <t xml:space="preserve"> МАУ "Универсал"</t>
  </si>
  <si>
    <t>Дорожная деятельность в отношении автомобильных дорог местного значения ИП Михальков М.М.</t>
  </si>
  <si>
    <t>Дорожная деятельность в отношении автомобильных дорог местного значения ООО "СПБ "Энерготехнология"</t>
  </si>
  <si>
    <t>Паспортизация автомобильных дорог общего пользования местного значения на территории Сусуманского городского округа</t>
  </si>
  <si>
    <t>Приложение № 11</t>
  </si>
  <si>
    <t>СПРАВКА</t>
  </si>
  <si>
    <t xml:space="preserve">об использовании резервного фонда по бюджету муниципального образования «Сусуманский городской округ» по состоянию на 01.04.2021 года </t>
  </si>
  <si>
    <t>Дата, № распоряжения</t>
  </si>
  <si>
    <t>№                                                      (Сведения о бюджетной росписи)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</si>
  <si>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</si>
  <si>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</si>
  <si>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</si>
  <si>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</si>
  <si>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</si>
  <si>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Раздел,подраздел</t>
  </si>
  <si>
    <t>ЦС</t>
  </si>
  <si>
    <t>Эк.ст.</t>
  </si>
  <si>
    <t>Итого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</si>
  <si>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</si>
  <si>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</si>
  <si>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</si>
  <si>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</si>
  <si>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</si>
  <si>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Внутренние заимствования (привлечение/погашение)</t>
  </si>
  <si>
    <t>получение кредитов</t>
  </si>
  <si>
    <t>погашение кредитов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</si>
  <si>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1 квартал 2021 года</t>
  </si>
  <si>
    <t>Приложение № 8</t>
  </si>
  <si>
    <t xml:space="preserve">        Исполнение муниципального внутреннего долга муниципального образования "Сусуманский городской округ" за 1 квартал 2021 года</t>
  </si>
  <si>
    <t xml:space="preserve">             ОТЧЕТ</t>
  </si>
  <si>
    <t>об использовании бюджетных ассигнований дорожного фонда муниципального образования "Сусуманский городской округ" за  1 квартал 2021 года</t>
  </si>
  <si>
    <t>Проведение оценки уязвимости объектов транспортной инфраструктуры</t>
  </si>
  <si>
    <t>Итого: на 01.04.2021</t>
  </si>
  <si>
    <t>План  на 2021 год(стоимость работ)</t>
  </si>
  <si>
    <t>Профинансировано на 01.04.2021 г.(тыс. руб.)</t>
  </si>
  <si>
    <t>Кассовые расходы на 01.04.2021 г. (тыс. руб.)</t>
  </si>
  <si>
    <t>Исполнение Бюджета на 01.04.2021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</si>
</sst>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2"/>
    </font>
    <font>
      <sz val="8"/>
      <color rgb="FF000000"/>
      <name val="Arial Cyr"/>
    </font>
    <font>
      <b/>
      <i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/>
    <xf numFmtId="0" fontId="33" fillId="0" borderId="15">
      <alignment horizontal="left" vertical="top" wrapText="1"/>
    </xf>
    <xf numFmtId="0" fontId="34" fillId="0" borderId="16">
      <alignment horizontal="left" vertical="center" wrapText="1"/>
    </xf>
    <xf numFmtId="0" fontId="1" fillId="0" borderId="0"/>
    <xf numFmtId="43" fontId="32" fillId="0" borderId="0" applyFont="0" applyFill="0" applyBorder="0" applyAlignment="0" applyProtection="0"/>
  </cellStyleXfs>
  <cellXfs count="386">
    <xf numFmtId="0" fontId="0" fillId="0" borderId="0" xfId="0"/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justify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164" fontId="20" fillId="0" borderId="10" xfId="0" applyNumberFormat="1" applyFont="1" applyFill="1" applyBorder="1" applyAlignment="1" applyProtection="1">
      <alignment horizontal="right" vertical="top" wrapText="1"/>
    </xf>
    <xf numFmtId="0" fontId="21" fillId="0" borderId="10" xfId="0" applyNumberFormat="1" applyFont="1" applyFill="1" applyBorder="1" applyAlignment="1" applyProtection="1">
      <alignment horizontal="justify" vertical="top" wrapText="1"/>
    </xf>
    <xf numFmtId="0" fontId="21" fillId="0" borderId="10" xfId="0" applyNumberFormat="1" applyFont="1" applyFill="1" applyBorder="1" applyAlignment="1" applyProtection="1">
      <alignment horizontal="center" vertical="top" wrapText="1"/>
    </xf>
    <xf numFmtId="164" fontId="21" fillId="0" borderId="10" xfId="0" applyNumberFormat="1" applyFont="1" applyFill="1" applyBorder="1" applyAlignment="1" applyProtection="1">
      <alignment horizontal="right" vertical="top" wrapText="1"/>
    </xf>
    <xf numFmtId="164" fontId="21" fillId="33" borderId="10" xfId="0" applyNumberFormat="1" applyFont="1" applyFill="1" applyBorder="1" applyAlignment="1" applyProtection="1">
      <alignment horizontal="right" vertical="top" wrapText="1"/>
    </xf>
    <xf numFmtId="0" fontId="20" fillId="34" borderId="10" xfId="0" applyNumberFormat="1" applyFont="1" applyFill="1" applyBorder="1" applyAlignment="1" applyProtection="1">
      <alignment horizontal="justify" vertical="top" wrapText="1"/>
    </xf>
    <xf numFmtId="0" fontId="20" fillId="34" borderId="10" xfId="0" applyNumberFormat="1" applyFont="1" applyFill="1" applyBorder="1" applyAlignment="1" applyProtection="1">
      <alignment horizontal="center" vertical="top" wrapText="1"/>
    </xf>
    <xf numFmtId="164" fontId="20" fillId="34" borderId="10" xfId="0" applyNumberFormat="1" applyFont="1" applyFill="1" applyBorder="1" applyAlignment="1" applyProtection="1">
      <alignment horizontal="right" vertical="top" wrapText="1"/>
    </xf>
    <xf numFmtId="164" fontId="0" fillId="0" borderId="0" xfId="0" applyNumberFormat="1"/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64" fontId="29" fillId="0" borderId="14" xfId="0" applyNumberFormat="1" applyFont="1" applyBorder="1" applyAlignment="1">
      <alignment vertical="top"/>
    </xf>
    <xf numFmtId="164" fontId="29" fillId="34" borderId="14" xfId="0" applyNumberFormat="1" applyFont="1" applyFill="1" applyBorder="1" applyAlignment="1">
      <alignment vertical="top"/>
    </xf>
    <xf numFmtId="164" fontId="30" fillId="0" borderId="14" xfId="0" applyNumberFormat="1" applyFont="1" applyBorder="1" applyAlignment="1">
      <alignment vertical="top"/>
    </xf>
    <xf numFmtId="0" fontId="0" fillId="0" borderId="0" xfId="0" applyFont="1"/>
    <xf numFmtId="0" fontId="31" fillId="0" borderId="0" xfId="0" applyFont="1"/>
    <xf numFmtId="0" fontId="25" fillId="0" borderId="0" xfId="43" applyFont="1" applyFill="1" applyBorder="1"/>
    <xf numFmtId="0" fontId="25" fillId="0" borderId="0" xfId="43" applyFont="1" applyFill="1"/>
    <xf numFmtId="0" fontId="25" fillId="0" borderId="0" xfId="43" applyFont="1"/>
    <xf numFmtId="0" fontId="28" fillId="0" borderId="14" xfId="43" applyFont="1" applyFill="1" applyBorder="1" applyAlignment="1">
      <alignment horizontal="center"/>
    </xf>
    <xf numFmtId="0" fontId="28" fillId="0" borderId="14" xfId="43" applyFont="1" applyFill="1" applyBorder="1" applyAlignment="1">
      <alignment horizontal="center" vertical="center" wrapText="1"/>
    </xf>
    <xf numFmtId="0" fontId="28" fillId="0" borderId="14" xfId="43" applyFont="1" applyFill="1" applyBorder="1" applyAlignment="1">
      <alignment horizontal="left" vertical="center" wrapText="1"/>
    </xf>
    <xf numFmtId="164" fontId="28" fillId="33" borderId="14" xfId="43" applyNumberFormat="1" applyFont="1" applyFill="1" applyBorder="1" applyAlignment="1">
      <alignment horizontal="center" vertical="center" wrapText="1"/>
    </xf>
    <xf numFmtId="164" fontId="28" fillId="33" borderId="14" xfId="43" applyNumberFormat="1" applyFont="1" applyFill="1" applyBorder="1" applyAlignment="1">
      <alignment horizontal="center" vertical="center"/>
    </xf>
    <xf numFmtId="164" fontId="25" fillId="0" borderId="0" xfId="43" applyNumberFormat="1" applyFont="1" applyFill="1" applyBorder="1"/>
    <xf numFmtId="0" fontId="25" fillId="0" borderId="14" xfId="43" applyFont="1" applyFill="1" applyBorder="1" applyAlignment="1">
      <alignment horizontal="center" vertical="center" wrapText="1"/>
    </xf>
    <xf numFmtId="164" fontId="28" fillId="0" borderId="14" xfId="43" applyNumberFormat="1" applyFont="1" applyFill="1" applyBorder="1" applyAlignment="1">
      <alignment horizontal="center" vertical="center" wrapText="1"/>
    </xf>
    <xf numFmtId="0" fontId="25" fillId="0" borderId="14" xfId="43" applyFont="1" applyFill="1" applyBorder="1" applyAlignment="1">
      <alignment horizontal="left" vertical="center" wrapText="1"/>
    </xf>
    <xf numFmtId="164" fontId="25" fillId="0" borderId="14" xfId="43" applyNumberFormat="1" applyFont="1" applyFill="1" applyBorder="1" applyAlignment="1">
      <alignment horizontal="center" vertical="center" wrapText="1"/>
    </xf>
    <xf numFmtId="164" fontId="25" fillId="33" borderId="14" xfId="43" applyNumberFormat="1" applyFont="1" applyFill="1" applyBorder="1" applyAlignment="1">
      <alignment horizontal="center" vertical="center" wrapText="1"/>
    </xf>
    <xf numFmtId="164" fontId="25" fillId="33" borderId="14" xfId="43" applyNumberFormat="1" applyFont="1" applyFill="1" applyBorder="1" applyAlignment="1">
      <alignment horizontal="center" vertical="center"/>
    </xf>
    <xf numFmtId="0" fontId="25" fillId="0" borderId="14" xfId="43" applyFont="1" applyFill="1" applyBorder="1" applyAlignment="1">
      <alignment horizontal="center"/>
    </xf>
    <xf numFmtId="0" fontId="25" fillId="0" borderId="14" xfId="43" applyFont="1" applyFill="1" applyBorder="1" applyAlignment="1">
      <alignment horizontal="left" wrapText="1"/>
    </xf>
    <xf numFmtId="0" fontId="25" fillId="0" borderId="14" xfId="43" applyFont="1" applyFill="1" applyBorder="1" applyAlignment="1">
      <alignment wrapText="1"/>
    </xf>
    <xf numFmtId="0" fontId="16" fillId="0" borderId="0" xfId="0" applyFont="1"/>
    <xf numFmtId="0" fontId="35" fillId="0" borderId="0" xfId="0" applyFont="1"/>
    <xf numFmtId="0" fontId="36" fillId="0" borderId="10" xfId="0" applyNumberFormat="1" applyFont="1" applyFill="1" applyBorder="1" applyAlignment="1" applyProtection="1">
      <alignment horizontal="center" vertical="top" wrapText="1"/>
    </xf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37" fillId="0" borderId="10" xfId="0" applyNumberFormat="1" applyFont="1" applyFill="1" applyBorder="1" applyAlignment="1" applyProtection="1">
      <alignment horizontal="center" vertical="top" wrapText="1"/>
    </xf>
    <xf numFmtId="164" fontId="30" fillId="33" borderId="14" xfId="0" applyNumberFormat="1" applyFont="1" applyFill="1" applyBorder="1" applyAlignment="1">
      <alignment vertical="top"/>
    </xf>
    <xf numFmtId="0" fontId="36" fillId="35" borderId="10" xfId="0" applyNumberFormat="1" applyFont="1" applyFill="1" applyBorder="1" applyAlignment="1" applyProtection="1">
      <alignment horizontal="center" vertical="top" wrapText="1"/>
    </xf>
    <xf numFmtId="0" fontId="36" fillId="33" borderId="10" xfId="0" applyNumberFormat="1" applyFont="1" applyFill="1" applyBorder="1" applyAlignment="1" applyProtection="1">
      <alignment horizontal="center" vertical="top" wrapText="1"/>
    </xf>
    <xf numFmtId="0" fontId="16" fillId="33" borderId="0" xfId="0" applyFont="1" applyFill="1"/>
    <xf numFmtId="0" fontId="0" fillId="0" borderId="0" xfId="0" applyAlignment="1">
      <alignment horizontal="left"/>
    </xf>
    <xf numFmtId="164" fontId="16" fillId="0" borderId="0" xfId="0" applyNumberFormat="1" applyFont="1"/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39" fillId="0" borderId="0" xfId="0" applyFont="1"/>
    <xf numFmtId="0" fontId="0" fillId="33" borderId="0" xfId="0" applyFill="1"/>
    <xf numFmtId="0" fontId="36" fillId="0" borderId="1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/>
    </xf>
    <xf numFmtId="0" fontId="26" fillId="0" borderId="10" xfId="0" applyNumberFormat="1" applyFont="1" applyFill="1" applyBorder="1" applyAlignment="1" applyProtection="1">
      <alignment horizontal="justify" vertical="top" wrapText="1"/>
    </xf>
    <xf numFmtId="0" fontId="44" fillId="0" borderId="0" xfId="0" applyFont="1"/>
    <xf numFmtId="0" fontId="4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7" fillId="34" borderId="10" xfId="0" applyNumberFormat="1" applyFont="1" applyFill="1" applyBorder="1" applyAlignment="1" applyProtection="1">
      <alignment horizontal="justify" vertical="top" wrapText="1"/>
    </xf>
    <xf numFmtId="0" fontId="37" fillId="0" borderId="10" xfId="0" applyNumberFormat="1" applyFont="1" applyFill="1" applyBorder="1" applyAlignment="1" applyProtection="1">
      <alignment horizontal="justify" vertical="top" wrapText="1"/>
    </xf>
    <xf numFmtId="0" fontId="36" fillId="35" borderId="10" xfId="0" applyNumberFormat="1" applyFont="1" applyFill="1" applyBorder="1" applyAlignment="1" applyProtection="1">
      <alignment horizontal="justify" vertical="top" wrapText="1"/>
    </xf>
    <xf numFmtId="0" fontId="26" fillId="33" borderId="10" xfId="0" applyNumberFormat="1" applyFont="1" applyFill="1" applyBorder="1" applyAlignment="1" applyProtection="1">
      <alignment horizontal="justify" vertical="top" wrapText="1"/>
    </xf>
    <xf numFmtId="0" fontId="35" fillId="0" borderId="0" xfId="0" applyFont="1" applyAlignment="1">
      <alignment horizontal="justify"/>
    </xf>
    <xf numFmtId="164" fontId="36" fillId="0" borderId="10" xfId="0" applyNumberFormat="1" applyFont="1" applyFill="1" applyBorder="1" applyAlignment="1" applyProtection="1">
      <alignment horizontal="right" vertical="top" wrapText="1"/>
    </xf>
    <xf numFmtId="164" fontId="36" fillId="35" borderId="10" xfId="0" applyNumberFormat="1" applyFont="1" applyFill="1" applyBorder="1" applyAlignment="1" applyProtection="1">
      <alignment horizontal="right" vertical="top" wrapText="1"/>
    </xf>
    <xf numFmtId="164" fontId="37" fillId="0" borderId="10" xfId="0" applyNumberFormat="1" applyFont="1" applyFill="1" applyBorder="1" applyAlignment="1" applyProtection="1">
      <alignment horizontal="right" vertical="top" wrapText="1"/>
    </xf>
    <xf numFmtId="164" fontId="26" fillId="0" borderId="10" xfId="0" applyNumberFormat="1" applyFont="1" applyFill="1" applyBorder="1" applyAlignment="1" applyProtection="1">
      <alignment horizontal="right" vertical="top" wrapText="1"/>
    </xf>
    <xf numFmtId="164" fontId="37" fillId="34" borderId="10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right"/>
    </xf>
    <xf numFmtId="0" fontId="41" fillId="0" borderId="18" xfId="0" applyNumberFormat="1" applyFont="1" applyFill="1" applyBorder="1" applyAlignment="1" applyProtection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165" fontId="42" fillId="0" borderId="21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center" vertical="top" wrapText="1"/>
    </xf>
    <xf numFmtId="164" fontId="20" fillId="0" borderId="23" xfId="0" applyNumberFormat="1" applyFont="1" applyFill="1" applyBorder="1" applyAlignment="1" applyProtection="1">
      <alignment horizontal="right" vertical="top" wrapText="1"/>
    </xf>
    <xf numFmtId="1" fontId="41" fillId="0" borderId="14" xfId="0" applyNumberFormat="1" applyFont="1" applyFill="1" applyBorder="1" applyAlignment="1" applyProtection="1">
      <alignment horizontal="center" vertical="center" wrapText="1"/>
    </xf>
    <xf numFmtId="1" fontId="42" fillId="0" borderId="14" xfId="0" applyNumberFormat="1" applyFont="1" applyFill="1" applyBorder="1" applyAlignment="1">
      <alignment horizontal="center" vertical="center" wrapText="1"/>
    </xf>
    <xf numFmtId="1" fontId="42" fillId="33" borderId="14" xfId="0" applyNumberFormat="1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 applyProtection="1">
      <alignment horizontal="center" vertical="center" wrapText="1"/>
    </xf>
    <xf numFmtId="1" fontId="41" fillId="0" borderId="26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64" fontId="20" fillId="33" borderId="23" xfId="0" applyNumberFormat="1" applyFont="1" applyFill="1" applyBorder="1" applyAlignment="1" applyProtection="1">
      <alignment horizontal="right" vertical="top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164" fontId="26" fillId="33" borderId="10" xfId="0" applyNumberFormat="1" applyFont="1" applyFill="1" applyBorder="1" applyAlignment="1" applyProtection="1">
      <alignment horizontal="right" vertical="top" wrapText="1"/>
    </xf>
    <xf numFmtId="0" fontId="0" fillId="33" borderId="0" xfId="0" applyFill="1" applyAlignment="1">
      <alignment horizontal="justify"/>
    </xf>
    <xf numFmtId="0" fontId="36" fillId="33" borderId="10" xfId="0" applyNumberFormat="1" applyFont="1" applyFill="1" applyBorder="1" applyAlignment="1" applyProtection="1">
      <alignment horizontal="justify" vertical="top" wrapText="1"/>
    </xf>
    <xf numFmtId="164" fontId="36" fillId="33" borderId="10" xfId="0" applyNumberFormat="1" applyFont="1" applyFill="1" applyBorder="1" applyAlignment="1" applyProtection="1">
      <alignment horizontal="right" vertical="top" wrapText="1"/>
    </xf>
    <xf numFmtId="0" fontId="37" fillId="33" borderId="10" xfId="0" applyNumberFormat="1" applyFont="1" applyFill="1" applyBorder="1" applyAlignment="1" applyProtection="1">
      <alignment horizontal="justify" vertical="top" wrapText="1"/>
    </xf>
    <xf numFmtId="164" fontId="37" fillId="33" borderId="10" xfId="0" applyNumberFormat="1" applyFont="1" applyFill="1" applyBorder="1" applyAlignment="1" applyProtection="1">
      <alignment horizontal="right" vertical="top" wrapText="1"/>
    </xf>
    <xf numFmtId="0" fontId="39" fillId="0" borderId="0" xfId="0" applyFont="1" applyAlignment="1">
      <alignment horizontal="justify"/>
    </xf>
    <xf numFmtId="0" fontId="39" fillId="33" borderId="0" xfId="0" applyFont="1" applyFill="1" applyAlignment="1">
      <alignment horizontal="justify"/>
    </xf>
    <xf numFmtId="164" fontId="36" fillId="34" borderId="10" xfId="0" applyNumberFormat="1" applyFont="1" applyFill="1" applyBorder="1" applyAlignment="1" applyProtection="1">
      <alignment horizontal="right" vertical="top" wrapText="1"/>
    </xf>
    <xf numFmtId="0" fontId="0" fillId="0" borderId="0" xfId="0" applyFont="1" applyAlignment="1">
      <alignment horizontal="justify"/>
    </xf>
    <xf numFmtId="0" fontId="0" fillId="33" borderId="0" xfId="0" applyFont="1" applyFill="1" applyAlignment="1">
      <alignment horizontal="justify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25" fillId="0" borderId="0" xfId="43" applyFont="1" applyFill="1" applyAlignment="1">
      <alignment horizontal="right"/>
    </xf>
    <xf numFmtId="164" fontId="20" fillId="0" borderId="29" xfId="0" applyNumberFormat="1" applyFont="1" applyFill="1" applyBorder="1" applyAlignment="1" applyProtection="1">
      <alignment horizontal="right" vertical="top" wrapText="1"/>
    </xf>
    <xf numFmtId="0" fontId="0" fillId="0" borderId="0" xfId="0" applyBorder="1"/>
    <xf numFmtId="164" fontId="0" fillId="0" borderId="0" xfId="0" applyNumberFormat="1" applyBorder="1"/>
    <xf numFmtId="0" fontId="16" fillId="0" borderId="0" xfId="0" applyFont="1" applyBorder="1"/>
    <xf numFmtId="0" fontId="35" fillId="0" borderId="0" xfId="0" applyFont="1" applyBorder="1"/>
    <xf numFmtId="0" fontId="0" fillId="0" borderId="0" xfId="0" applyFont="1" applyBorder="1"/>
    <xf numFmtId="0" fontId="39" fillId="0" borderId="0" xfId="0" applyFont="1" applyBorder="1"/>
    <xf numFmtId="0" fontId="16" fillId="33" borderId="0" xfId="0" applyFont="1" applyFill="1" applyBorder="1"/>
    <xf numFmtId="0" fontId="46" fillId="0" borderId="17" xfId="43" applyFont="1" applyFill="1" applyBorder="1" applyAlignment="1">
      <alignment horizontal="center" vertical="center" wrapText="1"/>
    </xf>
    <xf numFmtId="0" fontId="28" fillId="0" borderId="14" xfId="43" applyFont="1" applyFill="1" applyBorder="1" applyAlignment="1">
      <alignment wrapText="1"/>
    </xf>
    <xf numFmtId="164" fontId="28" fillId="0" borderId="14" xfId="43" applyNumberFormat="1" applyFont="1" applyFill="1" applyBorder="1" applyAlignment="1">
      <alignment horizontal="center" vertical="center"/>
    </xf>
    <xf numFmtId="49" fontId="25" fillId="0" borderId="14" xfId="43" applyNumberFormat="1" applyFont="1" applyFill="1" applyBorder="1" applyAlignment="1">
      <alignment horizontal="center" vertical="center"/>
    </xf>
    <xf numFmtId="0" fontId="25" fillId="0" borderId="14" xfId="43" applyFont="1" applyFill="1" applyBorder="1" applyAlignment="1">
      <alignment vertical="top" wrapText="1"/>
    </xf>
    <xf numFmtId="0" fontId="28" fillId="0" borderId="0" xfId="43" applyFont="1" applyFill="1" applyBorder="1"/>
    <xf numFmtId="0" fontId="28" fillId="0" borderId="0" xfId="43" applyFont="1" applyFill="1"/>
    <xf numFmtId="164" fontId="25" fillId="33" borderId="14" xfId="43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justify"/>
    </xf>
    <xf numFmtId="0" fontId="41" fillId="0" borderId="10" xfId="0" applyNumberFormat="1" applyFont="1" applyFill="1" applyBorder="1" applyAlignment="1" applyProtection="1">
      <alignment horizontal="center" vertical="center" wrapText="1"/>
    </xf>
    <xf numFmtId="0" fontId="48" fillId="0" borderId="0" xfId="0" applyFont="1"/>
    <xf numFmtId="0" fontId="42" fillId="33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0" fillId="0" borderId="0" xfId="0" applyAlignment="1"/>
    <xf numFmtId="0" fontId="25" fillId="33" borderId="0" xfId="43" applyFont="1" applyFill="1" applyAlignment="1">
      <alignment horizontal="right" wrapText="1"/>
    </xf>
    <xf numFmtId="0" fontId="25" fillId="0" borderId="0" xfId="43" applyFont="1" applyAlignment="1">
      <alignment horizontal="center" vertical="center"/>
    </xf>
    <xf numFmtId="0" fontId="25" fillId="0" borderId="14" xfId="43" applyFont="1" applyBorder="1" applyAlignment="1">
      <alignment horizontal="center" vertical="center"/>
    </xf>
    <xf numFmtId="0" fontId="25" fillId="0" borderId="14" xfId="43" applyFont="1" applyBorder="1" applyAlignment="1">
      <alignment horizontal="center" vertical="center" wrapText="1"/>
    </xf>
    <xf numFmtId="0" fontId="28" fillId="0" borderId="14" xfId="43" applyFont="1" applyBorder="1" applyAlignment="1">
      <alignment horizontal="center" vertical="center" wrapText="1"/>
    </xf>
    <xf numFmtId="0" fontId="28" fillId="0" borderId="14" xfId="43" applyFont="1" applyBorder="1" applyAlignment="1">
      <alignment horizontal="center" vertical="center"/>
    </xf>
    <xf numFmtId="165" fontId="28" fillId="0" borderId="14" xfId="43" applyNumberFormat="1" applyFont="1" applyBorder="1" applyAlignment="1">
      <alignment horizontal="right" vertical="center"/>
    </xf>
    <xf numFmtId="164" fontId="28" fillId="33" borderId="14" xfId="43" applyNumberFormat="1" applyFont="1" applyFill="1" applyBorder="1" applyAlignment="1">
      <alignment horizontal="right" vertical="center" wrapText="1"/>
    </xf>
    <xf numFmtId="164" fontId="28" fillId="33" borderId="14" xfId="43" applyNumberFormat="1" applyFont="1" applyFill="1" applyBorder="1" applyAlignment="1">
      <alignment horizontal="right" vertical="center"/>
    </xf>
    <xf numFmtId="165" fontId="25" fillId="0" borderId="14" xfId="43" applyNumberFormat="1" applyFont="1" applyBorder="1" applyAlignment="1">
      <alignment horizontal="right" vertical="center"/>
    </xf>
    <xf numFmtId="164" fontId="25" fillId="33" borderId="14" xfId="43" applyNumberFormat="1" applyFont="1" applyFill="1" applyBorder="1" applyAlignment="1">
      <alignment horizontal="right" vertical="center" wrapText="1"/>
    </xf>
    <xf numFmtId="0" fontId="25" fillId="0" borderId="14" xfId="43" applyFont="1" applyBorder="1" applyAlignment="1">
      <alignment horizontal="left" wrapText="1"/>
    </xf>
    <xf numFmtId="49" fontId="25" fillId="0" borderId="14" xfId="43" applyNumberFormat="1" applyFont="1" applyBorder="1" applyAlignment="1">
      <alignment horizontal="center" vertical="center" wrapText="1"/>
    </xf>
    <xf numFmtId="0" fontId="32" fillId="0" borderId="0" xfId="43"/>
    <xf numFmtId="0" fontId="23" fillId="0" borderId="0" xfId="46" applyFont="1" applyAlignment="1"/>
    <xf numFmtId="0" fontId="1" fillId="0" borderId="0" xfId="46" applyAlignment="1"/>
    <xf numFmtId="0" fontId="32" fillId="0" borderId="0" xfId="43" applyAlignment="1"/>
    <xf numFmtId="0" fontId="23" fillId="0" borderId="0" xfId="46" applyFont="1"/>
    <xf numFmtId="0" fontId="1" fillId="0" borderId="0" xfId="46"/>
    <xf numFmtId="0" fontId="51" fillId="0" borderId="0" xfId="46" applyFont="1"/>
    <xf numFmtId="0" fontId="50" fillId="0" borderId="0" xfId="46" applyFont="1"/>
    <xf numFmtId="164" fontId="16" fillId="0" borderId="0" xfId="46" applyNumberFormat="1" applyFont="1"/>
    <xf numFmtId="164" fontId="1" fillId="0" borderId="0" xfId="46" applyNumberFormat="1"/>
    <xf numFmtId="0" fontId="47" fillId="36" borderId="0" xfId="43" applyFont="1" applyFill="1" applyAlignment="1"/>
    <xf numFmtId="0" fontId="53" fillId="36" borderId="26" xfId="43" applyFont="1" applyFill="1" applyBorder="1" applyAlignment="1"/>
    <xf numFmtId="0" fontId="53" fillId="36" borderId="14" xfId="43" applyFont="1" applyFill="1" applyBorder="1"/>
    <xf numFmtId="0" fontId="53" fillId="36" borderId="26" xfId="43" applyFont="1" applyFill="1" applyBorder="1" applyAlignment="1">
      <alignment vertical="top"/>
    </xf>
    <xf numFmtId="14" fontId="32" fillId="36" borderId="30" xfId="43" applyNumberFormat="1" applyFont="1" applyFill="1" applyBorder="1" applyAlignment="1">
      <alignment horizontal="center" vertical="center"/>
    </xf>
    <xf numFmtId="0" fontId="32" fillId="36" borderId="30" xfId="43" applyFont="1" applyFill="1" applyBorder="1" applyAlignment="1">
      <alignment horizontal="center" vertical="center" wrapText="1"/>
    </xf>
    <xf numFmtId="0" fontId="32" fillId="36" borderId="31" xfId="43" applyFont="1" applyFill="1" applyBorder="1" applyAlignment="1">
      <alignment horizontal="center" vertical="center" wrapText="1"/>
    </xf>
    <xf numFmtId="0" fontId="32" fillId="36" borderId="14" xfId="43" applyFont="1" applyFill="1" applyBorder="1" applyAlignment="1">
      <alignment horizontal="left" vertical="center" wrapText="1"/>
    </xf>
    <xf numFmtId="0" fontId="32" fillId="36" borderId="26" xfId="43" applyFont="1" applyFill="1" applyBorder="1" applyAlignment="1">
      <alignment vertical="top"/>
    </xf>
    <xf numFmtId="0" fontId="32" fillId="36" borderId="14" xfId="43" applyFont="1" applyFill="1" applyBorder="1"/>
    <xf numFmtId="0" fontId="32" fillId="36" borderId="14" xfId="43" applyFont="1" applyFill="1" applyBorder="1" applyAlignment="1">
      <alignment horizontal="center" wrapText="1"/>
    </xf>
    <xf numFmtId="2" fontId="32" fillId="36" borderId="14" xfId="43" applyNumberFormat="1" applyFont="1" applyFill="1" applyBorder="1" applyAlignment="1">
      <alignment horizontal="center"/>
    </xf>
    <xf numFmtId="49" fontId="54" fillId="36" borderId="14" xfId="43" applyNumberFormat="1" applyFont="1" applyFill="1" applyBorder="1" applyAlignment="1">
      <alignment vertical="center"/>
    </xf>
    <xf numFmtId="0" fontId="55" fillId="0" borderId="14" xfId="43" applyFont="1" applyBorder="1" applyAlignment="1">
      <alignment wrapText="1"/>
    </xf>
    <xf numFmtId="49" fontId="32" fillId="36" borderId="26" xfId="43" applyNumberFormat="1" applyFont="1" applyFill="1" applyBorder="1" applyAlignment="1">
      <alignment horizontal="left"/>
    </xf>
    <xf numFmtId="49" fontId="32" fillId="36" borderId="14" xfId="43" applyNumberFormat="1" applyFont="1" applyFill="1" applyBorder="1" applyAlignment="1">
      <alignment horizontal="left"/>
    </xf>
    <xf numFmtId="43" fontId="32" fillId="36" borderId="14" xfId="47" applyFont="1" applyFill="1" applyBorder="1" applyAlignment="1">
      <alignment horizontal="center"/>
    </xf>
    <xf numFmtId="49" fontId="32" fillId="36" borderId="14" xfId="43" applyNumberFormat="1" applyFill="1" applyBorder="1"/>
    <xf numFmtId="0" fontId="32" fillId="36" borderId="14" xfId="43" applyFill="1" applyBorder="1"/>
    <xf numFmtId="0" fontId="56" fillId="36" borderId="14" xfId="43" applyFont="1" applyFill="1" applyBorder="1" applyAlignment="1">
      <alignment wrapText="1"/>
    </xf>
    <xf numFmtId="49" fontId="32" fillId="36" borderId="14" xfId="43" applyNumberFormat="1" applyFill="1" applyBorder="1" applyAlignment="1"/>
    <xf numFmtId="166" fontId="47" fillId="36" borderId="14" xfId="47" applyNumberFormat="1" applyFont="1" applyFill="1" applyBorder="1" applyAlignment="1">
      <alignment horizontal="center"/>
    </xf>
    <xf numFmtId="49" fontId="32" fillId="0" borderId="0" xfId="43" applyNumberFormat="1" applyBorder="1"/>
    <xf numFmtId="0" fontId="32" fillId="0" borderId="0" xfId="43" applyBorder="1"/>
    <xf numFmtId="0" fontId="32" fillId="0" borderId="0" xfId="43" applyBorder="1" applyAlignment="1">
      <alignment vertical="top" wrapText="1"/>
    </xf>
    <xf numFmtId="0" fontId="32" fillId="0" borderId="0" xfId="43" applyBorder="1" applyAlignment="1"/>
    <xf numFmtId="49" fontId="20" fillId="0" borderId="10" xfId="0" applyNumberFormat="1" applyFont="1" applyFill="1" applyBorder="1" applyAlignment="1" applyProtection="1">
      <alignment horizontal="center" vertical="top" wrapText="1"/>
    </xf>
    <xf numFmtId="49" fontId="36" fillId="35" borderId="10" xfId="0" applyNumberFormat="1" applyFont="1" applyFill="1" applyBorder="1" applyAlignment="1" applyProtection="1">
      <alignment horizontal="center" vertical="top" wrapText="1"/>
    </xf>
    <xf numFmtId="0" fontId="26" fillId="33" borderId="10" xfId="0" applyNumberFormat="1" applyFont="1" applyFill="1" applyBorder="1" applyAlignment="1" applyProtection="1">
      <alignment horizontal="center" vertical="top" wrapText="1"/>
    </xf>
    <xf numFmtId="0" fontId="37" fillId="33" borderId="10" xfId="0" applyNumberFormat="1" applyFont="1" applyFill="1" applyBorder="1" applyAlignment="1" applyProtection="1">
      <alignment horizontal="center" vertical="top" wrapText="1"/>
    </xf>
    <xf numFmtId="0" fontId="37" fillId="3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49" fontId="21" fillId="33" borderId="10" xfId="0" applyNumberFormat="1" applyFont="1" applyFill="1" applyBorder="1" applyAlignment="1" applyProtection="1">
      <alignment horizontal="center" vertical="top" wrapText="1"/>
    </xf>
    <xf numFmtId="0" fontId="32" fillId="0" borderId="0" xfId="43" applyFont="1" applyFill="1"/>
    <xf numFmtId="0" fontId="57" fillId="0" borderId="14" xfId="43" applyFont="1" applyFill="1" applyBorder="1" applyAlignment="1">
      <alignment horizontal="center" vertical="center" wrapText="1"/>
    </xf>
    <xf numFmtId="0" fontId="58" fillId="0" borderId="0" xfId="43" applyFont="1" applyFill="1"/>
    <xf numFmtId="0" fontId="38" fillId="0" borderId="14" xfId="43" applyFont="1" applyFill="1" applyBorder="1" applyAlignment="1">
      <alignment vertical="top" wrapText="1"/>
    </xf>
    <xf numFmtId="0" fontId="27" fillId="0" borderId="14" xfId="43" applyFont="1" applyFill="1" applyBorder="1" applyAlignment="1">
      <alignment vertical="top" wrapText="1"/>
    </xf>
    <xf numFmtId="164" fontId="27" fillId="0" borderId="30" xfId="43" applyNumberFormat="1" applyFont="1" applyBorder="1" applyAlignment="1">
      <alignment horizontal="center"/>
    </xf>
    <xf numFmtId="164" fontId="27" fillId="0" borderId="14" xfId="43" applyNumberFormat="1" applyFont="1" applyBorder="1" applyAlignment="1">
      <alignment horizontal="center"/>
    </xf>
    <xf numFmtId="0" fontId="38" fillId="0" borderId="14" xfId="43" applyFont="1" applyFill="1" applyBorder="1"/>
    <xf numFmtId="164" fontId="27" fillId="0" borderId="0" xfId="43" applyNumberFormat="1" applyFont="1" applyBorder="1" applyAlignment="1">
      <alignment horizontal="center"/>
    </xf>
    <xf numFmtId="164" fontId="32" fillId="0" borderId="0" xfId="43" applyNumberFormat="1" applyBorder="1" applyAlignment="1">
      <alignment horizontal="center"/>
    </xf>
    <xf numFmtId="165" fontId="32" fillId="0" borderId="0" xfId="43" applyNumberFormat="1" applyBorder="1" applyAlignment="1">
      <alignment horizontal="center"/>
    </xf>
    <xf numFmtId="0" fontId="27" fillId="0" borderId="0" xfId="43" applyFont="1" applyFill="1" applyBorder="1" applyAlignment="1">
      <alignment vertical="top" wrapText="1"/>
    </xf>
    <xf numFmtId="0" fontId="46" fillId="0" borderId="14" xfId="43" applyFont="1" applyFill="1" applyBorder="1" applyAlignment="1">
      <alignment horizontal="center" vertical="center"/>
    </xf>
    <xf numFmtId="165" fontId="46" fillId="0" borderId="14" xfId="43" applyNumberFormat="1" applyFont="1" applyFill="1" applyBorder="1" applyAlignment="1">
      <alignment wrapText="1"/>
    </xf>
    <xf numFmtId="0" fontId="46" fillId="0" borderId="0" xfId="43" applyFont="1" applyFill="1"/>
    <xf numFmtId="0" fontId="46" fillId="0" borderId="30" xfId="43" applyFont="1" applyFill="1" applyBorder="1" applyAlignment="1">
      <alignment horizontal="center" vertical="center"/>
    </xf>
    <xf numFmtId="0" fontId="46" fillId="0" borderId="14" xfId="43" applyFont="1" applyBorder="1" applyAlignment="1">
      <alignment horizontal="center"/>
    </xf>
    <xf numFmtId="0" fontId="28" fillId="0" borderId="14" xfId="43" applyFont="1" applyFill="1" applyBorder="1" applyAlignment="1">
      <alignment horizontal="center" vertical="center"/>
    </xf>
    <xf numFmtId="164" fontId="28" fillId="0" borderId="14" xfId="43" applyNumberFormat="1" applyFont="1" applyBorder="1" applyAlignment="1">
      <alignment horizontal="center"/>
    </xf>
    <xf numFmtId="165" fontId="28" fillId="0" borderId="14" xfId="43" applyNumberFormat="1" applyFont="1" applyBorder="1" applyAlignment="1">
      <alignment horizontal="center"/>
    </xf>
    <xf numFmtId="0" fontId="25" fillId="0" borderId="30" xfId="43" applyFont="1" applyFill="1" applyBorder="1" applyAlignment="1">
      <alignment vertical="top" wrapText="1"/>
    </xf>
    <xf numFmtId="164" fontId="25" fillId="0" borderId="30" xfId="43" applyNumberFormat="1" applyFont="1" applyFill="1" applyBorder="1" applyAlignment="1">
      <alignment horizontal="center"/>
    </xf>
    <xf numFmtId="164" fontId="25" fillId="0" borderId="14" xfId="43" applyNumberFormat="1" applyFont="1" applyBorder="1" applyAlignment="1">
      <alignment horizontal="center"/>
    </xf>
    <xf numFmtId="165" fontId="25" fillId="0" borderId="14" xfId="43" applyNumberFormat="1" applyFont="1" applyBorder="1" applyAlignment="1">
      <alignment horizontal="center"/>
    </xf>
    <xf numFmtId="0" fontId="25" fillId="0" borderId="14" xfId="43" applyFont="1" applyFill="1" applyBorder="1"/>
    <xf numFmtId="164" fontId="25" fillId="0" borderId="14" xfId="43" applyNumberFormat="1" applyFont="1" applyFill="1" applyBorder="1" applyAlignment="1">
      <alignment horizontal="center"/>
    </xf>
    <xf numFmtId="0" fontId="41" fillId="0" borderId="11" xfId="0" applyNumberFormat="1" applyFont="1" applyFill="1" applyBorder="1" applyAlignment="1" applyProtection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164" fontId="36" fillId="33" borderId="23" xfId="0" applyNumberFormat="1" applyFont="1" applyFill="1" applyBorder="1" applyAlignment="1" applyProtection="1">
      <alignment horizontal="right" vertical="top" wrapText="1"/>
    </xf>
    <xf numFmtId="0" fontId="25" fillId="0" borderId="14" xfId="43" applyFont="1" applyBorder="1" applyAlignment="1">
      <alignment horizontal="center"/>
    </xf>
    <xf numFmtId="0" fontId="25" fillId="0" borderId="14" xfId="43" applyFont="1" applyFill="1" applyBorder="1" applyAlignment="1">
      <alignment horizontal="center" vertical="top" wrapText="1"/>
    </xf>
    <xf numFmtId="0" fontId="32" fillId="0" borderId="14" xfId="43" applyFont="1" applyBorder="1" applyAlignment="1">
      <alignment horizontal="center"/>
    </xf>
    <xf numFmtId="0" fontId="47" fillId="0" borderId="0" xfId="43" applyFont="1" applyFill="1"/>
    <xf numFmtId="164" fontId="38" fillId="0" borderId="14" xfId="43" applyNumberFormat="1" applyFont="1" applyFill="1" applyBorder="1" applyAlignment="1">
      <alignment horizontal="center" vertical="center"/>
    </xf>
    <xf numFmtId="164" fontId="47" fillId="0" borderId="14" xfId="43" applyNumberFormat="1" applyFont="1" applyBorder="1" applyAlignment="1">
      <alignment horizontal="center" vertical="center"/>
    </xf>
    <xf numFmtId="165" fontId="47" fillId="0" borderId="14" xfId="43" applyNumberFormat="1" applyFont="1" applyBorder="1" applyAlignment="1">
      <alignment horizontal="center" vertical="center"/>
    </xf>
    <xf numFmtId="164" fontId="27" fillId="0" borderId="14" xfId="43" applyNumberFormat="1" applyFont="1" applyFill="1" applyBorder="1" applyAlignment="1">
      <alignment horizontal="center" vertical="center" wrapText="1"/>
    </xf>
    <xf numFmtId="164" fontId="27" fillId="0" borderId="30" xfId="43" applyNumberFormat="1" applyFont="1" applyBorder="1" applyAlignment="1">
      <alignment horizontal="center" vertical="center"/>
    </xf>
    <xf numFmtId="164" fontId="32" fillId="0" borderId="14" xfId="43" applyNumberFormat="1" applyFont="1" applyBorder="1" applyAlignment="1">
      <alignment horizontal="center" vertical="center"/>
    </xf>
    <xf numFmtId="165" fontId="32" fillId="0" borderId="14" xfId="43" applyNumberFormat="1" applyFont="1" applyBorder="1" applyAlignment="1">
      <alignment horizontal="center" vertical="center"/>
    </xf>
    <xf numFmtId="164" fontId="27" fillId="0" borderId="14" xfId="43" applyNumberFormat="1" applyFont="1" applyFill="1" applyBorder="1" applyAlignment="1">
      <alignment horizontal="center" vertical="center"/>
    </xf>
    <xf numFmtId="164" fontId="27" fillId="0" borderId="14" xfId="43" applyNumberFormat="1" applyFont="1" applyBorder="1" applyAlignment="1">
      <alignment horizontal="center" vertical="center"/>
    </xf>
    <xf numFmtId="164" fontId="32" fillId="0" borderId="0" xfId="43" applyNumberFormat="1" applyFont="1" applyFill="1" applyAlignment="1">
      <alignment horizontal="center" vertical="center"/>
    </xf>
    <xf numFmtId="165" fontId="32" fillId="0" borderId="14" xfId="43" applyNumberFormat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/>
    <xf numFmtId="164" fontId="23" fillId="0" borderId="14" xfId="0" applyNumberFormat="1" applyFont="1" applyFill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0" fontId="42" fillId="0" borderId="14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vertical="top" wrapText="1"/>
    </xf>
    <xf numFmtId="164" fontId="50" fillId="0" borderId="14" xfId="0" applyNumberFormat="1" applyFont="1" applyFill="1" applyBorder="1" applyAlignment="1">
      <alignment horizontal="right"/>
    </xf>
    <xf numFmtId="0" fontId="50" fillId="0" borderId="0" xfId="0" applyFont="1" applyFill="1"/>
    <xf numFmtId="164" fontId="23" fillId="0" borderId="0" xfId="0" applyNumberFormat="1" applyFont="1"/>
    <xf numFmtId="164" fontId="23" fillId="0" borderId="0" xfId="0" applyNumberFormat="1" applyFont="1" applyFill="1"/>
    <xf numFmtId="164" fontId="59" fillId="0" borderId="14" xfId="0" applyNumberFormat="1" applyFont="1" applyFill="1" applyBorder="1" applyAlignment="1">
      <alignment horizontal="center" vertical="center" wrapText="1"/>
    </xf>
    <xf numFmtId="0" fontId="25" fillId="0" borderId="14" xfId="43" applyFont="1" applyFill="1" applyBorder="1" applyAlignment="1">
      <alignment horizontal="center" vertical="center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42" fillId="0" borderId="14" xfId="43" applyFont="1" applyBorder="1" applyAlignment="1">
      <alignment horizontal="center" vertical="center"/>
    </xf>
    <xf numFmtId="0" fontId="42" fillId="0" borderId="14" xfId="43" applyFont="1" applyBorder="1" applyAlignment="1">
      <alignment horizontal="center" vertical="center" wrapText="1"/>
    </xf>
    <xf numFmtId="0" fontId="42" fillId="0" borderId="0" xfId="43" applyFont="1"/>
    <xf numFmtId="0" fontId="20" fillId="0" borderId="11" xfId="0" applyNumberFormat="1" applyFont="1" applyFill="1" applyBorder="1" applyAlignment="1" applyProtection="1">
      <alignment horizontal="justify" vertical="top" wrapText="1"/>
    </xf>
    <xf numFmtId="0" fontId="20" fillId="0" borderId="27" xfId="0" applyNumberFormat="1" applyFont="1" applyFill="1" applyBorder="1" applyAlignment="1" applyProtection="1">
      <alignment horizontal="justify" vertical="top" wrapText="1"/>
    </xf>
    <xf numFmtId="0" fontId="20" fillId="0" borderId="12" xfId="0" applyNumberFormat="1" applyFont="1" applyFill="1" applyBorder="1" applyAlignment="1" applyProtection="1">
      <alignment horizontal="justify" vertical="top" wrapText="1"/>
    </xf>
    <xf numFmtId="0" fontId="21" fillId="0" borderId="11" xfId="0" applyNumberFormat="1" applyFont="1" applyFill="1" applyBorder="1" applyAlignment="1" applyProtection="1">
      <alignment horizontal="justify" vertical="top" wrapText="1"/>
    </xf>
    <xf numFmtId="0" fontId="21" fillId="0" borderId="27" xfId="0" applyNumberFormat="1" applyFont="1" applyFill="1" applyBorder="1" applyAlignment="1" applyProtection="1">
      <alignment horizontal="justify" vertical="top" wrapText="1"/>
    </xf>
    <xf numFmtId="0" fontId="21" fillId="0" borderId="12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3" fillId="0" borderId="28" xfId="0" applyFont="1" applyBorder="1" applyAlignment="1"/>
    <xf numFmtId="0" fontId="41" fillId="0" borderId="0" xfId="0" applyNumberFormat="1" applyFont="1" applyFill="1" applyBorder="1" applyAlignment="1" applyProtection="1">
      <alignment horizontal="right" vertical="top" wrapText="1"/>
    </xf>
    <xf numFmtId="0" fontId="48" fillId="0" borderId="0" xfId="0" applyFont="1" applyAlignment="1">
      <alignment horizontal="right" wrapText="1"/>
    </xf>
    <xf numFmtId="0" fontId="41" fillId="0" borderId="11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41" fillId="0" borderId="27" xfId="0" applyNumberFormat="1" applyFont="1" applyFill="1" applyBorder="1" applyAlignment="1" applyProtection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36" fillId="0" borderId="11" xfId="0" applyNumberFormat="1" applyFont="1" applyFill="1" applyBorder="1" applyAlignment="1" applyProtection="1">
      <alignment horizontal="justify" vertical="top" wrapText="1"/>
    </xf>
    <xf numFmtId="0" fontId="36" fillId="0" borderId="12" xfId="0" applyNumberFormat="1" applyFont="1" applyFill="1" applyBorder="1" applyAlignment="1" applyProtection="1">
      <alignment horizontal="justify" vertical="top" wrapText="1"/>
    </xf>
    <xf numFmtId="0" fontId="36" fillId="35" borderId="11" xfId="0" applyNumberFormat="1" applyFont="1" applyFill="1" applyBorder="1" applyAlignment="1" applyProtection="1">
      <alignment horizontal="justify" vertical="top" wrapText="1"/>
    </xf>
    <xf numFmtId="0" fontId="36" fillId="35" borderId="12" xfId="0" applyNumberFormat="1" applyFont="1" applyFill="1" applyBorder="1" applyAlignment="1" applyProtection="1">
      <alignment horizontal="justify" vertical="top" wrapText="1"/>
    </xf>
    <xf numFmtId="0" fontId="37" fillId="0" borderId="11" xfId="0" applyNumberFormat="1" applyFont="1" applyFill="1" applyBorder="1" applyAlignment="1" applyProtection="1">
      <alignment horizontal="justify" vertical="top" wrapText="1"/>
    </xf>
    <xf numFmtId="0" fontId="37" fillId="0" borderId="12" xfId="0" applyNumberFormat="1" applyFont="1" applyFill="1" applyBorder="1" applyAlignment="1" applyProtection="1">
      <alignment horizontal="justify" vertical="top" wrapText="1"/>
    </xf>
    <xf numFmtId="0" fontId="26" fillId="0" borderId="11" xfId="0" applyNumberFormat="1" applyFont="1" applyFill="1" applyBorder="1" applyAlignment="1" applyProtection="1">
      <alignment horizontal="justify" vertical="top" wrapText="1"/>
    </xf>
    <xf numFmtId="0" fontId="26" fillId="0" borderId="12" xfId="0" applyNumberFormat="1" applyFont="1" applyFill="1" applyBorder="1" applyAlignment="1" applyProtection="1">
      <alignment horizontal="justify" vertical="top" wrapText="1"/>
    </xf>
    <xf numFmtId="0" fontId="48" fillId="0" borderId="0" xfId="0" applyFont="1" applyAlignment="1">
      <alignment horizontal="right"/>
    </xf>
    <xf numFmtId="0" fontId="24" fillId="0" borderId="11" xfId="0" applyNumberFormat="1" applyFont="1" applyFill="1" applyBorder="1" applyAlignment="1" applyProtection="1">
      <alignment horizontal="justify" vertical="top" wrapText="1"/>
    </xf>
    <xf numFmtId="0" fontId="24" fillId="0" borderId="12" xfId="0" applyNumberFormat="1" applyFont="1" applyFill="1" applyBorder="1" applyAlignment="1" applyProtection="1">
      <alignment horizontal="justify" vertical="top" wrapText="1"/>
    </xf>
    <xf numFmtId="0" fontId="43" fillId="0" borderId="11" xfId="0" applyNumberFormat="1" applyFont="1" applyFill="1" applyBorder="1" applyAlignment="1" applyProtection="1">
      <alignment horizontal="justify" vertical="top" wrapText="1"/>
    </xf>
    <xf numFmtId="0" fontId="43" fillId="0" borderId="12" xfId="0" applyNumberFormat="1" applyFont="1" applyFill="1" applyBorder="1" applyAlignment="1" applyProtection="1">
      <alignment horizontal="justify" vertical="top" wrapText="1"/>
    </xf>
    <xf numFmtId="0" fontId="45" fillId="0" borderId="11" xfId="0" applyNumberFormat="1" applyFont="1" applyFill="1" applyBorder="1" applyAlignment="1" applyProtection="1">
      <alignment horizontal="justify" vertical="top" wrapText="1"/>
    </xf>
    <xf numFmtId="0" fontId="45" fillId="0" borderId="12" xfId="0" applyNumberFormat="1" applyFont="1" applyFill="1" applyBorder="1" applyAlignment="1" applyProtection="1">
      <alignment horizontal="justify" vertical="top" wrapText="1"/>
    </xf>
    <xf numFmtId="0" fontId="24" fillId="33" borderId="11" xfId="0" applyNumberFormat="1" applyFont="1" applyFill="1" applyBorder="1" applyAlignment="1" applyProtection="1">
      <alignment horizontal="justify" vertical="top" wrapText="1"/>
    </xf>
    <xf numFmtId="0" fontId="24" fillId="33" borderId="12" xfId="0" applyNumberFormat="1" applyFont="1" applyFill="1" applyBorder="1" applyAlignment="1" applyProtection="1">
      <alignment horizontal="justify" vertical="top" wrapText="1"/>
    </xf>
    <xf numFmtId="0" fontId="43" fillId="33" borderId="11" xfId="0" applyNumberFormat="1" applyFont="1" applyFill="1" applyBorder="1" applyAlignment="1" applyProtection="1">
      <alignment horizontal="justify" vertical="top" wrapText="1"/>
    </xf>
    <xf numFmtId="0" fontId="43" fillId="33" borderId="12" xfId="0" applyNumberFormat="1" applyFont="1" applyFill="1" applyBorder="1" applyAlignment="1" applyProtection="1">
      <alignment horizontal="justify" vertical="top" wrapText="1"/>
    </xf>
    <xf numFmtId="0" fontId="45" fillId="33" borderId="11" xfId="0" applyNumberFormat="1" applyFont="1" applyFill="1" applyBorder="1" applyAlignment="1" applyProtection="1">
      <alignment horizontal="justify" vertical="top" wrapText="1"/>
    </xf>
    <xf numFmtId="0" fontId="45" fillId="33" borderId="12" xfId="0" applyNumberFormat="1" applyFont="1" applyFill="1" applyBorder="1" applyAlignment="1" applyProtection="1">
      <alignment horizontal="justify" vertical="top" wrapText="1"/>
    </xf>
    <xf numFmtId="0" fontId="45" fillId="34" borderId="11" xfId="0" applyNumberFormat="1" applyFont="1" applyFill="1" applyBorder="1" applyAlignment="1" applyProtection="1">
      <alignment horizontal="justify" vertical="top" wrapText="1"/>
    </xf>
    <xf numFmtId="0" fontId="45" fillId="34" borderId="12" xfId="0" applyNumberFormat="1" applyFont="1" applyFill="1" applyBorder="1" applyAlignment="1" applyProtection="1">
      <alignment horizontal="justify" vertical="top" wrapText="1"/>
    </xf>
    <xf numFmtId="0" fontId="43" fillId="35" borderId="11" xfId="0" applyNumberFormat="1" applyFont="1" applyFill="1" applyBorder="1" applyAlignment="1" applyProtection="1">
      <alignment horizontal="justify" vertical="top" wrapText="1"/>
    </xf>
    <xf numFmtId="0" fontId="43" fillId="35" borderId="12" xfId="0" applyNumberFormat="1" applyFont="1" applyFill="1" applyBorder="1" applyAlignment="1" applyProtection="1">
      <alignment horizontal="justify" vertical="top" wrapText="1"/>
    </xf>
    <xf numFmtId="0" fontId="21" fillId="0" borderId="11" xfId="0" applyNumberFormat="1" applyFont="1" applyFill="1" applyBorder="1" applyAlignment="1" applyProtection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0" fontId="20" fillId="34" borderId="11" xfId="0" applyNumberFormat="1" applyFont="1" applyFill="1" applyBorder="1" applyAlignment="1" applyProtection="1">
      <alignment horizontal="center" vertical="top" wrapText="1"/>
    </xf>
    <xf numFmtId="0" fontId="20" fillId="34" borderId="12" xfId="0" applyNumberFormat="1" applyFont="1" applyFill="1" applyBorder="1" applyAlignment="1" applyProtection="1">
      <alignment horizontal="center" vertical="top" wrapText="1"/>
    </xf>
    <xf numFmtId="0" fontId="41" fillId="0" borderId="19" xfId="0" applyNumberFormat="1" applyFont="1" applyFill="1" applyBorder="1" applyAlignment="1" applyProtection="1">
      <alignment horizontal="center" vertical="center" wrapText="1"/>
    </xf>
    <xf numFmtId="0" fontId="41" fillId="0" borderId="2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40" fillId="0" borderId="0" xfId="0" applyFont="1" applyAlignment="1">
      <alignment wrapText="1"/>
    </xf>
    <xf numFmtId="0" fontId="2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9" fillId="0" borderId="0" xfId="0" applyFont="1" applyFill="1" applyAlignment="1">
      <alignment horizont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7" fillId="0" borderId="0" xfId="43" applyFont="1" applyAlignment="1">
      <alignment horizontal="right"/>
    </xf>
    <xf numFmtId="0" fontId="25" fillId="0" borderId="0" xfId="43" applyFont="1" applyFill="1" applyAlignment="1">
      <alignment horizontal="right"/>
    </xf>
    <xf numFmtId="0" fontId="28" fillId="0" borderId="0" xfId="43" applyFont="1" applyFill="1" applyAlignment="1">
      <alignment horizontal="center" vertical="center" wrapText="1"/>
    </xf>
    <xf numFmtId="0" fontId="25" fillId="33" borderId="0" xfId="0" applyFont="1" applyFill="1" applyAlignment="1">
      <alignment horizontal="right" wrapText="1"/>
    </xf>
    <xf numFmtId="0" fontId="29" fillId="0" borderId="0" xfId="43" applyFont="1" applyAlignment="1">
      <alignment horizontal="center" vertical="center" wrapText="1"/>
    </xf>
    <xf numFmtId="0" fontId="29" fillId="0" borderId="0" xfId="43" applyFont="1" applyAlignment="1">
      <alignment vertical="center" wrapText="1"/>
    </xf>
    <xf numFmtId="0" fontId="49" fillId="0" borderId="0" xfId="43" applyFont="1" applyAlignment="1">
      <alignment vertical="center"/>
    </xf>
    <xf numFmtId="0" fontId="28" fillId="0" borderId="0" xfId="43" applyFont="1" applyAlignment="1">
      <alignment horizontal="center" wrapText="1"/>
    </xf>
    <xf numFmtId="0" fontId="32" fillId="0" borderId="0" xfId="43" applyFont="1" applyAlignment="1">
      <alignment wrapText="1"/>
    </xf>
    <xf numFmtId="0" fontId="42" fillId="0" borderId="0" xfId="43" applyFont="1" applyFill="1" applyAlignment="1">
      <alignment horizontal="right" wrapText="1"/>
    </xf>
    <xf numFmtId="0" fontId="29" fillId="0" borderId="0" xfId="43" applyFont="1" applyAlignment="1">
      <alignment horizontal="center" wrapText="1"/>
    </xf>
    <xf numFmtId="0" fontId="32" fillId="0" borderId="0" xfId="43" applyAlignment="1">
      <alignment wrapText="1"/>
    </xf>
    <xf numFmtId="0" fontId="50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5" fillId="33" borderId="0" xfId="43" applyFont="1" applyFill="1" applyAlignment="1">
      <alignment horizontal="right" wrapText="1"/>
    </xf>
    <xf numFmtId="0" fontId="52" fillId="36" borderId="0" xfId="43" applyFont="1" applyFill="1" applyAlignment="1">
      <alignment horizontal="center" wrapText="1"/>
    </xf>
    <xf numFmtId="0" fontId="52" fillId="36" borderId="0" xfId="43" applyFont="1" applyFill="1" applyAlignment="1">
      <alignment horizontal="center" vertical="center" wrapText="1"/>
    </xf>
    <xf numFmtId="0" fontId="53" fillId="36" borderId="21" xfId="43" applyFont="1" applyFill="1" applyBorder="1" applyAlignment="1">
      <alignment horizontal="center" vertical="center" wrapText="1"/>
    </xf>
    <xf numFmtId="0" fontId="53" fillId="36" borderId="30" xfId="43" applyFont="1" applyFill="1" applyBorder="1" applyAlignment="1">
      <alignment horizontal="center" vertical="center" wrapText="1"/>
    </xf>
    <xf numFmtId="0" fontId="53" fillId="36" borderId="22" xfId="43" applyFont="1" applyFill="1" applyBorder="1" applyAlignment="1">
      <alignment horizontal="center" vertical="center" wrapText="1"/>
    </xf>
    <xf numFmtId="0" fontId="53" fillId="36" borderId="31" xfId="43" applyFont="1" applyFill="1" applyBorder="1" applyAlignment="1">
      <alignment horizontal="center" vertical="center" wrapText="1"/>
    </xf>
    <xf numFmtId="0" fontId="53" fillId="36" borderId="14" xfId="43" applyFont="1" applyFill="1" applyBorder="1" applyAlignment="1">
      <alignment horizontal="center" vertical="center" wrapText="1"/>
    </xf>
    <xf numFmtId="0" fontId="43" fillId="0" borderId="23" xfId="0" applyNumberFormat="1" applyFont="1" applyFill="1" applyBorder="1" applyAlignment="1" applyProtection="1">
      <alignment horizontal="left" vertical="top" wrapText="1"/>
    </xf>
    <xf numFmtId="0" fontId="43" fillId="0" borderId="24" xfId="0" applyNumberFormat="1" applyFont="1" applyFill="1" applyBorder="1" applyAlignment="1" applyProtection="1">
      <alignment horizontal="center" vertical="top" wrapText="1"/>
    </xf>
    <xf numFmtId="0" fontId="43" fillId="0" borderId="25" xfId="0" applyNumberFormat="1" applyFont="1" applyFill="1" applyBorder="1" applyAlignment="1" applyProtection="1">
      <alignment horizontal="center" vertical="top" wrapText="1"/>
    </xf>
    <xf numFmtId="0" fontId="43" fillId="0" borderId="23" xfId="0" applyNumberFormat="1" applyFont="1" applyFill="1" applyBorder="1" applyAlignment="1" applyProtection="1">
      <alignment horizontal="center" vertical="top" wrapText="1"/>
    </xf>
    <xf numFmtId="164" fontId="43" fillId="0" borderId="23" xfId="0" applyNumberFormat="1" applyFont="1" applyFill="1" applyBorder="1" applyAlignment="1" applyProtection="1">
      <alignment horizontal="right" vertical="top" wrapText="1"/>
    </xf>
    <xf numFmtId="164" fontId="28" fillId="33" borderId="14" xfId="0" applyNumberFormat="1" applyFont="1" applyFill="1" applyBorder="1" applyAlignment="1">
      <alignment vertical="top"/>
    </xf>
    <xf numFmtId="0" fontId="43" fillId="35" borderId="10" xfId="0" applyNumberFormat="1" applyFont="1" applyFill="1" applyBorder="1" applyAlignment="1" applyProtection="1">
      <alignment horizontal="left" vertical="top" wrapText="1"/>
    </xf>
    <xf numFmtId="0" fontId="43" fillId="35" borderId="11" xfId="0" applyNumberFormat="1" applyFont="1" applyFill="1" applyBorder="1" applyAlignment="1" applyProtection="1">
      <alignment horizontal="center" vertical="top" wrapText="1"/>
    </xf>
    <xf numFmtId="0" fontId="43" fillId="35" borderId="12" xfId="0" applyNumberFormat="1" applyFont="1" applyFill="1" applyBorder="1" applyAlignment="1" applyProtection="1">
      <alignment horizontal="center" vertical="top" wrapText="1"/>
    </xf>
    <xf numFmtId="0" fontId="43" fillId="35" borderId="10" xfId="0" applyNumberFormat="1" applyFont="1" applyFill="1" applyBorder="1" applyAlignment="1" applyProtection="1">
      <alignment horizontal="center" vertical="top" wrapText="1"/>
    </xf>
    <xf numFmtId="164" fontId="43" fillId="35" borderId="10" xfId="0" applyNumberFormat="1" applyFont="1" applyFill="1" applyBorder="1" applyAlignment="1" applyProtection="1">
      <alignment horizontal="right" vertical="top" wrapText="1"/>
    </xf>
    <xf numFmtId="164" fontId="43" fillId="35" borderId="11" xfId="0" applyNumberFormat="1" applyFont="1" applyFill="1" applyBorder="1" applyAlignment="1" applyProtection="1">
      <alignment horizontal="right" vertical="top" wrapText="1"/>
    </xf>
    <xf numFmtId="164" fontId="28" fillId="35" borderId="14" xfId="0" applyNumberFormat="1" applyFont="1" applyFill="1" applyBorder="1" applyAlignment="1">
      <alignment vertical="top"/>
    </xf>
    <xf numFmtId="0" fontId="43" fillId="0" borderId="10" xfId="0" applyNumberFormat="1" applyFont="1" applyFill="1" applyBorder="1" applyAlignment="1" applyProtection="1">
      <alignment horizontal="left" vertical="top" wrapText="1"/>
    </xf>
    <xf numFmtId="0" fontId="43" fillId="0" borderId="11" xfId="0" applyNumberFormat="1" applyFont="1" applyFill="1" applyBorder="1" applyAlignment="1" applyProtection="1">
      <alignment horizontal="center" vertical="top" wrapText="1"/>
    </xf>
    <xf numFmtId="0" fontId="43" fillId="0" borderId="12" xfId="0" applyNumberFormat="1" applyFont="1" applyFill="1" applyBorder="1" applyAlignment="1" applyProtection="1">
      <alignment horizontal="center" vertical="top" wrapText="1"/>
    </xf>
    <xf numFmtId="0" fontId="43" fillId="0" borderId="10" xfId="0" applyNumberFormat="1" applyFont="1" applyFill="1" applyBorder="1" applyAlignment="1" applyProtection="1">
      <alignment horizontal="center" vertical="top" wrapText="1"/>
    </xf>
    <xf numFmtId="49" fontId="43" fillId="33" borderId="10" xfId="0" applyNumberFormat="1" applyFont="1" applyFill="1" applyBorder="1" applyAlignment="1" applyProtection="1">
      <alignment horizontal="center" vertical="top" wrapText="1"/>
    </xf>
    <xf numFmtId="164" fontId="43" fillId="0" borderId="10" xfId="0" applyNumberFormat="1" applyFont="1" applyFill="1" applyBorder="1" applyAlignment="1" applyProtection="1">
      <alignment horizontal="right" vertical="top" wrapText="1"/>
    </xf>
    <xf numFmtId="164" fontId="43" fillId="33" borderId="11" xfId="0" applyNumberFormat="1" applyFont="1" applyFill="1" applyBorder="1" applyAlignment="1" applyProtection="1">
      <alignment horizontal="right" vertical="top" wrapText="1"/>
    </xf>
    <xf numFmtId="0" fontId="45" fillId="0" borderId="10" xfId="0" applyNumberFormat="1" applyFont="1" applyFill="1" applyBorder="1" applyAlignment="1" applyProtection="1">
      <alignment horizontal="left" vertical="top" wrapText="1"/>
    </xf>
    <xf numFmtId="0" fontId="45" fillId="0" borderId="11" xfId="0" applyNumberFormat="1" applyFont="1" applyFill="1" applyBorder="1" applyAlignment="1" applyProtection="1">
      <alignment horizontal="center" vertical="top" wrapText="1"/>
    </xf>
    <xf numFmtId="0" fontId="45" fillId="0" borderId="12" xfId="0" applyNumberFormat="1" applyFont="1" applyFill="1" applyBorder="1" applyAlignment="1" applyProtection="1">
      <alignment horizontal="center" vertical="top" wrapText="1"/>
    </xf>
    <xf numFmtId="0" fontId="45" fillId="0" borderId="10" xfId="0" applyNumberFormat="1" applyFont="1" applyFill="1" applyBorder="1" applyAlignment="1" applyProtection="1">
      <alignment horizontal="center" vertical="top" wrapText="1"/>
    </xf>
    <xf numFmtId="164" fontId="45" fillId="0" borderId="10" xfId="0" applyNumberFormat="1" applyFont="1" applyFill="1" applyBorder="1" applyAlignment="1" applyProtection="1">
      <alignment horizontal="right" vertical="top" wrapText="1"/>
    </xf>
    <xf numFmtId="0" fontId="24" fillId="0" borderId="10" xfId="0" applyNumberFormat="1" applyFont="1" applyFill="1" applyBorder="1" applyAlignment="1" applyProtection="1">
      <alignment horizontal="left" vertical="top" wrapText="1"/>
    </xf>
    <xf numFmtId="0" fontId="24" fillId="0" borderId="11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164" fontId="24" fillId="0" borderId="10" xfId="0" applyNumberFormat="1" applyFont="1" applyFill="1" applyBorder="1" applyAlignment="1" applyProtection="1">
      <alignment horizontal="right" vertical="top" wrapText="1"/>
    </xf>
    <xf numFmtId="164" fontId="24" fillId="33" borderId="11" xfId="0" applyNumberFormat="1" applyFont="1" applyFill="1" applyBorder="1" applyAlignment="1" applyProtection="1">
      <alignment horizontal="right" vertical="top" wrapText="1"/>
    </xf>
    <xf numFmtId="164" fontId="25" fillId="33" borderId="14" xfId="0" applyNumberFormat="1" applyFont="1" applyFill="1" applyBorder="1" applyAlignment="1">
      <alignment vertical="top"/>
    </xf>
    <xf numFmtId="164" fontId="45" fillId="33" borderId="11" xfId="0" applyNumberFormat="1" applyFont="1" applyFill="1" applyBorder="1" applyAlignment="1" applyProtection="1">
      <alignment horizontal="right" vertical="top" wrapText="1"/>
    </xf>
    <xf numFmtId="164" fontId="60" fillId="33" borderId="14" xfId="0" applyNumberFormat="1" applyFont="1" applyFill="1" applyBorder="1" applyAlignment="1">
      <alignment vertical="top"/>
    </xf>
    <xf numFmtId="0" fontId="43" fillId="34" borderId="10" xfId="0" applyNumberFormat="1" applyFont="1" applyFill="1" applyBorder="1" applyAlignment="1" applyProtection="1">
      <alignment horizontal="left" vertical="top" wrapText="1"/>
    </xf>
    <xf numFmtId="0" fontId="43" fillId="34" borderId="11" xfId="0" applyNumberFormat="1" applyFont="1" applyFill="1" applyBorder="1" applyAlignment="1" applyProtection="1">
      <alignment horizontal="center" vertical="top" wrapText="1"/>
    </xf>
    <xf numFmtId="0" fontId="43" fillId="34" borderId="12" xfId="0" applyNumberFormat="1" applyFont="1" applyFill="1" applyBorder="1" applyAlignment="1" applyProtection="1">
      <alignment horizontal="center" vertical="top" wrapText="1"/>
    </xf>
    <xf numFmtId="0" fontId="43" fillId="34" borderId="10" xfId="0" applyNumberFormat="1" applyFont="1" applyFill="1" applyBorder="1" applyAlignment="1" applyProtection="1">
      <alignment horizontal="center" vertical="top" wrapText="1"/>
    </xf>
    <xf numFmtId="164" fontId="43" fillId="34" borderId="10" xfId="0" applyNumberFormat="1" applyFont="1" applyFill="1" applyBorder="1" applyAlignment="1" applyProtection="1">
      <alignment horizontal="right" vertical="top" wrapText="1"/>
    </xf>
    <xf numFmtId="164" fontId="43" fillId="34" borderId="11" xfId="0" applyNumberFormat="1" applyFont="1" applyFill="1" applyBorder="1" applyAlignment="1" applyProtection="1">
      <alignment horizontal="right" vertical="top" wrapText="1"/>
    </xf>
    <xf numFmtId="164" fontId="28" fillId="34" borderId="14" xfId="0" applyNumberFormat="1" applyFont="1" applyFill="1" applyBorder="1" applyAlignment="1">
      <alignment vertical="top"/>
    </xf>
    <xf numFmtId="0" fontId="24" fillId="0" borderId="10" xfId="0" applyNumberFormat="1" applyFont="1" applyFill="1" applyBorder="1" applyAlignment="1" applyProtection="1">
      <alignment horizontal="justify" vertical="top" wrapText="1"/>
    </xf>
    <xf numFmtId="0" fontId="43" fillId="33" borderId="10" xfId="0" applyNumberFormat="1" applyFont="1" applyFill="1" applyBorder="1" applyAlignment="1" applyProtection="1">
      <alignment horizontal="left" vertical="top" wrapText="1"/>
    </xf>
    <xf numFmtId="0" fontId="43" fillId="33" borderId="11" xfId="0" applyNumberFormat="1" applyFont="1" applyFill="1" applyBorder="1" applyAlignment="1" applyProtection="1">
      <alignment horizontal="center" vertical="top" wrapText="1"/>
    </xf>
    <xf numFmtId="0" fontId="43" fillId="33" borderId="12" xfId="0" applyNumberFormat="1" applyFont="1" applyFill="1" applyBorder="1" applyAlignment="1" applyProtection="1">
      <alignment horizontal="center" vertical="top" wrapText="1"/>
    </xf>
    <xf numFmtId="0" fontId="43" fillId="33" borderId="10" xfId="0" applyNumberFormat="1" applyFont="1" applyFill="1" applyBorder="1" applyAlignment="1" applyProtection="1">
      <alignment horizontal="center" vertical="top" wrapText="1"/>
    </xf>
    <xf numFmtId="164" fontId="43" fillId="33" borderId="10" xfId="0" applyNumberFormat="1" applyFont="1" applyFill="1" applyBorder="1" applyAlignment="1" applyProtection="1">
      <alignment horizontal="right" vertical="top" wrapText="1"/>
    </xf>
    <xf numFmtId="164" fontId="45" fillId="34" borderId="11" xfId="0" applyNumberFormat="1" applyFont="1" applyFill="1" applyBorder="1" applyAlignment="1" applyProtection="1">
      <alignment horizontal="right" vertical="top" wrapText="1"/>
    </xf>
    <xf numFmtId="164" fontId="60" fillId="34" borderId="14" xfId="0" applyNumberFormat="1" applyFont="1" applyFill="1" applyBorder="1" applyAlignment="1">
      <alignment vertical="top"/>
    </xf>
    <xf numFmtId="0" fontId="28" fillId="34" borderId="10" xfId="0" applyNumberFormat="1" applyFont="1" applyFill="1" applyBorder="1" applyAlignment="1" applyProtection="1">
      <alignment horizontal="left" vertical="top" wrapText="1"/>
    </xf>
    <xf numFmtId="0" fontId="28" fillId="34" borderId="11" xfId="0" applyNumberFormat="1" applyFont="1" applyFill="1" applyBorder="1" applyAlignment="1" applyProtection="1">
      <alignment horizontal="center" vertical="top" wrapText="1"/>
    </xf>
    <xf numFmtId="0" fontId="28" fillId="34" borderId="12" xfId="0" applyNumberFormat="1" applyFont="1" applyFill="1" applyBorder="1" applyAlignment="1" applyProtection="1">
      <alignment horizontal="center" vertical="top" wrapText="1"/>
    </xf>
    <xf numFmtId="0" fontId="28" fillId="34" borderId="10" xfId="0" applyNumberFormat="1" applyFont="1" applyFill="1" applyBorder="1" applyAlignment="1" applyProtection="1">
      <alignment horizontal="center" vertical="top" wrapText="1"/>
    </xf>
    <xf numFmtId="164" fontId="28" fillId="34" borderId="10" xfId="0" applyNumberFormat="1" applyFont="1" applyFill="1" applyBorder="1" applyAlignment="1" applyProtection="1">
      <alignment horizontal="right" vertical="top" wrapText="1"/>
    </xf>
    <xf numFmtId="0" fontId="43" fillId="34" borderId="10" xfId="0" applyNumberFormat="1" applyFont="1" applyFill="1" applyBorder="1" applyAlignment="1" applyProtection="1">
      <alignment horizontal="left" vertical="center" wrapText="1"/>
    </xf>
    <xf numFmtId="164" fontId="45" fillId="33" borderId="10" xfId="0" applyNumberFormat="1" applyFont="1" applyFill="1" applyBorder="1" applyAlignment="1" applyProtection="1">
      <alignment horizontal="right" vertical="top" wrapText="1"/>
    </xf>
    <xf numFmtId="0" fontId="44" fillId="0" borderId="0" xfId="0" applyFont="1" applyAlignment="1">
      <alignment horizontal="left"/>
    </xf>
    <xf numFmtId="0" fontId="44" fillId="33" borderId="0" xfId="0" applyFont="1" applyFill="1"/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horizontal="center" vertical="top" wrapText="1"/>
    </xf>
    <xf numFmtId="0" fontId="50" fillId="0" borderId="14" xfId="0" applyFont="1" applyBorder="1"/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xl35" xfId="44"/>
    <cellStyle name="xl53" xfId="45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7"/>
    <cellStyle name="Хороший" xfId="6" builtinId="26" customBuiltin="1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>
      <selection activeCell="A32" sqref="A32:C32"/>
    </sheetView>
  </sheetViews>
  <sheetFormatPr defaultRowHeight="14.4"/>
  <cols>
    <col min="1" max="1" width="46.33203125" customWidth="1"/>
    <col min="2" max="2" width="16.109375" customWidth="1"/>
    <col min="3" max="3" width="5.33203125" customWidth="1"/>
    <col min="4" max="5" width="4.33203125" customWidth="1"/>
    <col min="6" max="6" width="13.109375" customWidth="1"/>
    <col min="7" max="7" width="11.109375" customWidth="1"/>
    <col min="8" max="8" width="10.109375" bestFit="1" customWidth="1"/>
    <col min="9" max="9" width="10" bestFit="1" customWidth="1"/>
  </cols>
  <sheetData>
    <row r="1" spans="1:10" ht="18" customHeight="1">
      <c r="A1" s="98"/>
      <c r="B1" s="248" t="s">
        <v>640</v>
      </c>
      <c r="C1" s="248"/>
      <c r="D1" s="248"/>
      <c r="E1" s="248"/>
      <c r="F1" s="248"/>
      <c r="G1" s="249"/>
      <c r="H1" s="249"/>
      <c r="I1" s="249"/>
    </row>
    <row r="2" spans="1:10" ht="37.200000000000003" customHeight="1">
      <c r="A2" s="245" t="s">
        <v>639</v>
      </c>
      <c r="B2" s="245"/>
      <c r="C2" s="245"/>
      <c r="D2" s="245"/>
      <c r="E2" s="245"/>
      <c r="F2" s="245"/>
      <c r="G2" s="246"/>
      <c r="H2" s="246"/>
      <c r="I2" s="246"/>
    </row>
    <row r="3" spans="1:10" ht="16.8">
      <c r="A3" s="253"/>
      <c r="B3" s="253"/>
      <c r="C3" s="253"/>
      <c r="D3" s="253"/>
      <c r="E3" s="253"/>
      <c r="F3" s="253"/>
      <c r="H3" s="247" t="s">
        <v>0</v>
      </c>
      <c r="I3" s="247"/>
    </row>
    <row r="4" spans="1:10" s="118" customFormat="1" ht="36">
      <c r="A4" s="250" t="s">
        <v>1</v>
      </c>
      <c r="B4" s="254"/>
      <c r="C4" s="255"/>
      <c r="D4" s="117" t="s">
        <v>3</v>
      </c>
      <c r="E4" s="117" t="s">
        <v>4</v>
      </c>
      <c r="F4" s="71" t="s">
        <v>630</v>
      </c>
      <c r="G4" s="205" t="s">
        <v>703</v>
      </c>
      <c r="H4" s="71" t="s">
        <v>396</v>
      </c>
      <c r="I4" s="74" t="s">
        <v>629</v>
      </c>
    </row>
    <row r="5" spans="1:10" s="118" customFormat="1">
      <c r="A5" s="250">
        <v>1</v>
      </c>
      <c r="B5" s="251"/>
      <c r="C5" s="252"/>
      <c r="D5" s="117">
        <v>2</v>
      </c>
      <c r="E5" s="204">
        <v>3</v>
      </c>
      <c r="F5" s="120">
        <v>4</v>
      </c>
      <c r="G5" s="119">
        <v>5</v>
      </c>
      <c r="H5" s="120">
        <v>6</v>
      </c>
      <c r="I5" s="78">
        <v>7</v>
      </c>
    </row>
    <row r="6" spans="1:10" ht="15.6">
      <c r="A6" s="239" t="s">
        <v>7</v>
      </c>
      <c r="B6" s="240"/>
      <c r="C6" s="241"/>
      <c r="D6" s="3"/>
      <c r="E6" s="3"/>
      <c r="F6" s="76">
        <f>F7+F14+F16+F18+F23+F27+F29+F35+F38+F42+F46</f>
        <v>877469.5</v>
      </c>
      <c r="G6" s="76">
        <f t="shared" ref="G6" si="0">G7+G14+G16+G18+G23+G27+G29+G35+G38+G42+G46</f>
        <v>148726.80000000002</v>
      </c>
      <c r="H6" s="206">
        <f t="shared" ref="H6" si="1">F6-G6</f>
        <v>728742.7</v>
      </c>
      <c r="I6" s="206">
        <f>G6/F6*100</f>
        <v>16.949512205267535</v>
      </c>
    </row>
    <row r="7" spans="1:10" ht="15.6">
      <c r="A7" s="239" t="s">
        <v>66</v>
      </c>
      <c r="B7" s="240"/>
      <c r="C7" s="241"/>
      <c r="D7" s="3" t="s">
        <v>67</v>
      </c>
      <c r="E7" s="171" t="s">
        <v>637</v>
      </c>
      <c r="F7" s="4">
        <f>F8+F9+F10+F11+F12+F13</f>
        <v>235279.5</v>
      </c>
      <c r="G7" s="4">
        <f>G8+G9+G10+G11+G12+G13</f>
        <v>38702.899999999994</v>
      </c>
      <c r="H7" s="89">
        <f t="shared" ref="H7:H47" si="2">F7-G7</f>
        <v>196576.6</v>
      </c>
      <c r="I7" s="89">
        <f>G7/F7*100</f>
        <v>16.449754440994642</v>
      </c>
      <c r="J7" s="12"/>
    </row>
    <row r="8" spans="1:10" ht="36" customHeight="1">
      <c r="A8" s="242" t="s">
        <v>431</v>
      </c>
      <c r="B8" s="243"/>
      <c r="C8" s="244"/>
      <c r="D8" s="6" t="s">
        <v>67</v>
      </c>
      <c r="E8" s="6" t="s">
        <v>93</v>
      </c>
      <c r="F8" s="7">
        <f>пр.3!G8</f>
        <v>5116.2</v>
      </c>
      <c r="G8" s="7">
        <f>пр.3!H8</f>
        <v>875.7</v>
      </c>
      <c r="H8" s="86">
        <f t="shared" si="2"/>
        <v>4240.5</v>
      </c>
      <c r="I8" s="86">
        <f t="shared" ref="I8:I47" si="3">G8/F8*100</f>
        <v>17.116219068840156</v>
      </c>
      <c r="J8" s="12"/>
    </row>
    <row r="9" spans="1:10" ht="46.8" customHeight="1">
      <c r="A9" s="242" t="s">
        <v>519</v>
      </c>
      <c r="B9" s="243"/>
      <c r="C9" s="244"/>
      <c r="D9" s="6" t="s">
        <v>67</v>
      </c>
      <c r="E9" s="6" t="s">
        <v>113</v>
      </c>
      <c r="F9" s="7">
        <f>пр.3!G14</f>
        <v>4669.3</v>
      </c>
      <c r="G9" s="7">
        <f>пр.3!H14</f>
        <v>588.59999999999991</v>
      </c>
      <c r="H9" s="86">
        <f t="shared" si="2"/>
        <v>4080.7000000000003</v>
      </c>
      <c r="I9" s="86">
        <f t="shared" si="3"/>
        <v>12.605743901655492</v>
      </c>
      <c r="J9" s="12"/>
    </row>
    <row r="10" spans="1:10" ht="47.4" customHeight="1">
      <c r="A10" s="242" t="s">
        <v>438</v>
      </c>
      <c r="B10" s="243"/>
      <c r="C10" s="244"/>
      <c r="D10" s="6" t="s">
        <v>67</v>
      </c>
      <c r="E10" s="6" t="s">
        <v>15</v>
      </c>
      <c r="F10" s="7">
        <f>пр.3!G33</f>
        <v>102657.09999999999</v>
      </c>
      <c r="G10" s="7">
        <f>пр.3!H33</f>
        <v>17773.199999999997</v>
      </c>
      <c r="H10" s="86">
        <f t="shared" si="2"/>
        <v>84883.9</v>
      </c>
      <c r="I10" s="86">
        <f t="shared" si="3"/>
        <v>17.31317171437728</v>
      </c>
      <c r="J10" s="12"/>
    </row>
    <row r="11" spans="1:10" ht="34.799999999999997" customHeight="1">
      <c r="A11" s="242" t="s">
        <v>510</v>
      </c>
      <c r="B11" s="243"/>
      <c r="C11" s="244"/>
      <c r="D11" s="6" t="s">
        <v>67</v>
      </c>
      <c r="E11" s="6" t="s">
        <v>17</v>
      </c>
      <c r="F11" s="7">
        <f>пр.3!G67</f>
        <v>27040.7</v>
      </c>
      <c r="G11" s="7">
        <f>пр.3!H67</f>
        <v>4871.1000000000004</v>
      </c>
      <c r="H11" s="86">
        <f t="shared" si="2"/>
        <v>22169.599999999999</v>
      </c>
      <c r="I11" s="86">
        <f t="shared" si="3"/>
        <v>18.013956739285597</v>
      </c>
      <c r="J11" s="12"/>
    </row>
    <row r="12" spans="1:10" ht="15.6">
      <c r="A12" s="242" t="s">
        <v>511</v>
      </c>
      <c r="B12" s="243"/>
      <c r="C12" s="244"/>
      <c r="D12" s="6" t="s">
        <v>67</v>
      </c>
      <c r="E12" s="6" t="s">
        <v>309</v>
      </c>
      <c r="F12" s="7">
        <f>пр.3!G88</f>
        <v>500</v>
      </c>
      <c r="G12" s="7">
        <f>пр.3!H88</f>
        <v>0</v>
      </c>
      <c r="H12" s="86">
        <f t="shared" si="2"/>
        <v>500</v>
      </c>
      <c r="I12" s="86">
        <f t="shared" si="3"/>
        <v>0</v>
      </c>
      <c r="J12" s="12"/>
    </row>
    <row r="13" spans="1:10" ht="15.6">
      <c r="A13" s="242" t="s">
        <v>68</v>
      </c>
      <c r="B13" s="243"/>
      <c r="C13" s="244"/>
      <c r="D13" s="6" t="s">
        <v>67</v>
      </c>
      <c r="E13" s="6" t="s">
        <v>69</v>
      </c>
      <c r="F13" s="7">
        <f>пр.3!G93</f>
        <v>95296.2</v>
      </c>
      <c r="G13" s="7">
        <f>пр.3!H93</f>
        <v>14594.3</v>
      </c>
      <c r="H13" s="86">
        <f t="shared" si="2"/>
        <v>80701.899999999994</v>
      </c>
      <c r="I13" s="86">
        <f t="shared" si="3"/>
        <v>15.314671518906314</v>
      </c>
      <c r="J13" s="12"/>
    </row>
    <row r="14" spans="1:10" ht="15.6">
      <c r="A14" s="239" t="s">
        <v>476</v>
      </c>
      <c r="B14" s="240"/>
      <c r="C14" s="241"/>
      <c r="D14" s="3" t="s">
        <v>93</v>
      </c>
      <c r="E14" s="171" t="s">
        <v>637</v>
      </c>
      <c r="F14" s="4">
        <f>F15</f>
        <v>560.1</v>
      </c>
      <c r="G14" s="4">
        <f>G15</f>
        <v>134.4</v>
      </c>
      <c r="H14" s="89">
        <f t="shared" si="2"/>
        <v>425.70000000000005</v>
      </c>
      <c r="I14" s="89">
        <f t="shared" si="3"/>
        <v>23.995715050883771</v>
      </c>
      <c r="J14" s="12"/>
    </row>
    <row r="15" spans="1:10" ht="15.6">
      <c r="A15" s="242" t="s">
        <v>477</v>
      </c>
      <c r="B15" s="243"/>
      <c r="C15" s="244"/>
      <c r="D15" s="6" t="s">
        <v>93</v>
      </c>
      <c r="E15" s="6" t="s">
        <v>113</v>
      </c>
      <c r="F15" s="7">
        <f>пр.3!G179</f>
        <v>560.1</v>
      </c>
      <c r="G15" s="7">
        <f>пр.3!H179</f>
        <v>134.4</v>
      </c>
      <c r="H15" s="86">
        <f t="shared" si="2"/>
        <v>425.70000000000005</v>
      </c>
      <c r="I15" s="86">
        <f t="shared" si="3"/>
        <v>23.995715050883771</v>
      </c>
      <c r="J15" s="12"/>
    </row>
    <row r="16" spans="1:10" ht="18" customHeight="1">
      <c r="A16" s="239" t="s">
        <v>360</v>
      </c>
      <c r="B16" s="240"/>
      <c r="C16" s="241"/>
      <c r="D16" s="3" t="s">
        <v>113</v>
      </c>
      <c r="E16" s="171" t="s">
        <v>637</v>
      </c>
      <c r="F16" s="4">
        <f>F17</f>
        <v>9306.5</v>
      </c>
      <c r="G16" s="4">
        <f>G17</f>
        <v>1921.8000000000002</v>
      </c>
      <c r="H16" s="89">
        <f t="shared" si="2"/>
        <v>7384.7</v>
      </c>
      <c r="I16" s="89">
        <f t="shared" si="3"/>
        <v>20.650083275130289</v>
      </c>
      <c r="J16" s="12"/>
    </row>
    <row r="17" spans="1:10" ht="32.4" customHeight="1">
      <c r="A17" s="242" t="s">
        <v>361</v>
      </c>
      <c r="B17" s="243"/>
      <c r="C17" s="244"/>
      <c r="D17" s="6" t="s">
        <v>113</v>
      </c>
      <c r="E17" s="6" t="s">
        <v>52</v>
      </c>
      <c r="F17" s="7">
        <f>пр.3!G186</f>
        <v>9306.5</v>
      </c>
      <c r="G17" s="7">
        <f>пр.3!H186</f>
        <v>1921.8000000000002</v>
      </c>
      <c r="H17" s="86">
        <f t="shared" si="2"/>
        <v>7384.7</v>
      </c>
      <c r="I17" s="86">
        <f t="shared" si="3"/>
        <v>20.650083275130289</v>
      </c>
      <c r="J17" s="12"/>
    </row>
    <row r="18" spans="1:10" ht="15.6">
      <c r="A18" s="239" t="s">
        <v>14</v>
      </c>
      <c r="B18" s="240"/>
      <c r="C18" s="241"/>
      <c r="D18" s="3" t="s">
        <v>15</v>
      </c>
      <c r="E18" s="171" t="s">
        <v>637</v>
      </c>
      <c r="F18" s="4">
        <f>F19+F20+F21+F22</f>
        <v>17553.3</v>
      </c>
      <c r="G18" s="4">
        <f>G19+G20+G21+G22</f>
        <v>851.4</v>
      </c>
      <c r="H18" s="89">
        <f t="shared" si="2"/>
        <v>16701.899999999998</v>
      </c>
      <c r="I18" s="89">
        <f t="shared" si="3"/>
        <v>4.8503700158944474</v>
      </c>
      <c r="J18" s="12"/>
    </row>
    <row r="19" spans="1:10" ht="15.6">
      <c r="A19" s="242" t="s">
        <v>16</v>
      </c>
      <c r="B19" s="243"/>
      <c r="C19" s="244"/>
      <c r="D19" s="6" t="s">
        <v>15</v>
      </c>
      <c r="E19" s="6" t="s">
        <v>17</v>
      </c>
      <c r="F19" s="7">
        <f>пр.3!G205</f>
        <v>5264.3</v>
      </c>
      <c r="G19" s="7">
        <f>пр.3!H205</f>
        <v>601.4</v>
      </c>
      <c r="H19" s="86">
        <f t="shared" si="2"/>
        <v>4662.9000000000005</v>
      </c>
      <c r="I19" s="86">
        <f t="shared" si="3"/>
        <v>11.424120965750431</v>
      </c>
      <c r="J19" s="12"/>
    </row>
    <row r="20" spans="1:10" ht="15.6">
      <c r="A20" s="242" t="s">
        <v>489</v>
      </c>
      <c r="B20" s="243"/>
      <c r="C20" s="244"/>
      <c r="D20" s="6" t="s">
        <v>15</v>
      </c>
      <c r="E20" s="6" t="s">
        <v>81</v>
      </c>
      <c r="F20" s="7">
        <f>пр.3!G218</f>
        <v>4955</v>
      </c>
      <c r="G20" s="7">
        <f>пр.3!H218</f>
        <v>0</v>
      </c>
      <c r="H20" s="86">
        <f t="shared" si="2"/>
        <v>4955</v>
      </c>
      <c r="I20" s="86">
        <f t="shared" si="3"/>
        <v>0</v>
      </c>
      <c r="J20" s="12"/>
    </row>
    <row r="21" spans="1:10" ht="15.6">
      <c r="A21" s="242" t="s">
        <v>32</v>
      </c>
      <c r="B21" s="243"/>
      <c r="C21" s="244"/>
      <c r="D21" s="6" t="s">
        <v>15</v>
      </c>
      <c r="E21" s="6" t="s">
        <v>33</v>
      </c>
      <c r="F21" s="7">
        <f>пр.3!G223</f>
        <v>6746</v>
      </c>
      <c r="G21" s="7">
        <f>пр.3!H223</f>
        <v>250</v>
      </c>
      <c r="H21" s="86">
        <f t="shared" si="2"/>
        <v>6496</v>
      </c>
      <c r="I21" s="86">
        <f t="shared" si="3"/>
        <v>3.7058997924696113</v>
      </c>
      <c r="J21" s="12"/>
    </row>
    <row r="22" spans="1:10" ht="15.6">
      <c r="A22" s="242" t="s">
        <v>254</v>
      </c>
      <c r="B22" s="243"/>
      <c r="C22" s="244"/>
      <c r="D22" s="6" t="s">
        <v>15</v>
      </c>
      <c r="E22" s="6" t="s">
        <v>255</v>
      </c>
      <c r="F22" s="7">
        <f>пр.3!G238</f>
        <v>588</v>
      </c>
      <c r="G22" s="7">
        <f>пр.3!H238</f>
        <v>0</v>
      </c>
      <c r="H22" s="86">
        <f t="shared" si="2"/>
        <v>588</v>
      </c>
      <c r="I22" s="86">
        <f t="shared" si="3"/>
        <v>0</v>
      </c>
      <c r="J22" s="12"/>
    </row>
    <row r="23" spans="1:10" ht="15.6">
      <c r="A23" s="239" t="s">
        <v>91</v>
      </c>
      <c r="B23" s="240"/>
      <c r="C23" s="241"/>
      <c r="D23" s="3" t="s">
        <v>42</v>
      </c>
      <c r="E23" s="171" t="s">
        <v>637</v>
      </c>
      <c r="F23" s="4">
        <f>F24+F25+F26</f>
        <v>29126.400000000001</v>
      </c>
      <c r="G23" s="4">
        <f>G24+G25+G26</f>
        <v>4131.5</v>
      </c>
      <c r="H23" s="89">
        <f t="shared" si="2"/>
        <v>24994.9</v>
      </c>
      <c r="I23" s="89">
        <f t="shared" si="3"/>
        <v>14.184725884421006</v>
      </c>
      <c r="J23" s="12"/>
    </row>
    <row r="24" spans="1:10" ht="15.6">
      <c r="A24" s="242" t="s">
        <v>206</v>
      </c>
      <c r="B24" s="243"/>
      <c r="C24" s="244"/>
      <c r="D24" s="6" t="s">
        <v>42</v>
      </c>
      <c r="E24" s="6" t="s">
        <v>67</v>
      </c>
      <c r="F24" s="7">
        <f>пр.3!G255</f>
        <v>9240</v>
      </c>
      <c r="G24" s="7">
        <f>пр.3!H255</f>
        <v>1295.7</v>
      </c>
      <c r="H24" s="86">
        <f t="shared" si="2"/>
        <v>7944.3</v>
      </c>
      <c r="I24" s="86">
        <f t="shared" si="3"/>
        <v>14.022727272727273</v>
      </c>
      <c r="J24" s="12"/>
    </row>
    <row r="25" spans="1:10" ht="15.6">
      <c r="A25" s="242" t="s">
        <v>92</v>
      </c>
      <c r="B25" s="243"/>
      <c r="C25" s="244"/>
      <c r="D25" s="6" t="s">
        <v>42</v>
      </c>
      <c r="E25" s="6" t="s">
        <v>93</v>
      </c>
      <c r="F25" s="7">
        <f>пр.3!G268</f>
        <v>6600</v>
      </c>
      <c r="G25" s="7">
        <f>пр.3!H268</f>
        <v>1168.3</v>
      </c>
      <c r="H25" s="86">
        <f t="shared" si="2"/>
        <v>5431.7</v>
      </c>
      <c r="I25" s="86">
        <f t="shared" si="3"/>
        <v>17.701515151515153</v>
      </c>
      <c r="J25" s="12"/>
    </row>
    <row r="26" spans="1:10" ht="15.6">
      <c r="A26" s="242" t="s">
        <v>173</v>
      </c>
      <c r="B26" s="243"/>
      <c r="C26" s="244"/>
      <c r="D26" s="6" t="s">
        <v>42</v>
      </c>
      <c r="E26" s="6" t="s">
        <v>113</v>
      </c>
      <c r="F26" s="7">
        <f>пр.3!G283</f>
        <v>13286.400000000001</v>
      </c>
      <c r="G26" s="7">
        <f>пр.3!H283</f>
        <v>1667.5</v>
      </c>
      <c r="H26" s="86">
        <f t="shared" si="2"/>
        <v>11618.900000000001</v>
      </c>
      <c r="I26" s="86">
        <f t="shared" si="3"/>
        <v>12.550427504816955</v>
      </c>
      <c r="J26" s="12"/>
    </row>
    <row r="27" spans="1:10" ht="15.6">
      <c r="A27" s="239" t="s">
        <v>40</v>
      </c>
      <c r="B27" s="240"/>
      <c r="C27" s="241"/>
      <c r="D27" s="3" t="s">
        <v>17</v>
      </c>
      <c r="E27" s="171" t="s">
        <v>637</v>
      </c>
      <c r="F27" s="4">
        <f>F28</f>
        <v>726.2</v>
      </c>
      <c r="G27" s="4">
        <f>G28</f>
        <v>0</v>
      </c>
      <c r="H27" s="89">
        <f t="shared" si="2"/>
        <v>726.2</v>
      </c>
      <c r="I27" s="89">
        <f t="shared" si="3"/>
        <v>0</v>
      </c>
      <c r="J27" s="12"/>
    </row>
    <row r="28" spans="1:10" ht="15.6">
      <c r="A28" s="242" t="s">
        <v>41</v>
      </c>
      <c r="B28" s="243"/>
      <c r="C28" s="244"/>
      <c r="D28" s="6" t="s">
        <v>17</v>
      </c>
      <c r="E28" s="6" t="s">
        <v>42</v>
      </c>
      <c r="F28" s="7">
        <f>пр.3!G314</f>
        <v>726.2</v>
      </c>
      <c r="G28" s="7">
        <f>пр.3!H314</f>
        <v>0</v>
      </c>
      <c r="H28" s="86">
        <f t="shared" si="2"/>
        <v>726.2</v>
      </c>
      <c r="I28" s="86">
        <f t="shared" si="3"/>
        <v>0</v>
      </c>
      <c r="J28" s="12"/>
    </row>
    <row r="29" spans="1:10" ht="15.6">
      <c r="A29" s="239" t="s">
        <v>100</v>
      </c>
      <c r="B29" s="240"/>
      <c r="C29" s="241"/>
      <c r="D29" s="3" t="s">
        <v>101</v>
      </c>
      <c r="E29" s="171" t="s">
        <v>637</v>
      </c>
      <c r="F29" s="4">
        <f>F30+F31+F32+F33+F34</f>
        <v>487560.6</v>
      </c>
      <c r="G29" s="4">
        <f>G30+G31+G32+G33+G34</f>
        <v>81508.799999999988</v>
      </c>
      <c r="H29" s="89">
        <f t="shared" si="2"/>
        <v>406051.8</v>
      </c>
      <c r="I29" s="89">
        <f t="shared" si="3"/>
        <v>16.717675710465528</v>
      </c>
      <c r="J29" s="12"/>
    </row>
    <row r="30" spans="1:10" ht="15.6">
      <c r="A30" s="242" t="s">
        <v>109</v>
      </c>
      <c r="B30" s="243"/>
      <c r="C30" s="244"/>
      <c r="D30" s="6" t="s">
        <v>101</v>
      </c>
      <c r="E30" s="6" t="s">
        <v>67</v>
      </c>
      <c r="F30" s="7">
        <f>пр.3!G328</f>
        <v>82572</v>
      </c>
      <c r="G30" s="7">
        <f>пр.3!H328</f>
        <v>16375.699999999999</v>
      </c>
      <c r="H30" s="86">
        <f t="shared" si="2"/>
        <v>66196.3</v>
      </c>
      <c r="I30" s="86">
        <f t="shared" si="3"/>
        <v>19.832025383907375</v>
      </c>
      <c r="J30" s="12"/>
    </row>
    <row r="31" spans="1:10" ht="15.6">
      <c r="A31" s="242" t="s">
        <v>102</v>
      </c>
      <c r="B31" s="243"/>
      <c r="C31" s="244"/>
      <c r="D31" s="6" t="s">
        <v>101</v>
      </c>
      <c r="E31" s="6" t="s">
        <v>93</v>
      </c>
      <c r="F31" s="7">
        <f>пр.3!G383</f>
        <v>301710.5</v>
      </c>
      <c r="G31" s="7">
        <f>пр.3!H383</f>
        <v>45209.4</v>
      </c>
      <c r="H31" s="86">
        <f t="shared" si="2"/>
        <v>256501.1</v>
      </c>
      <c r="I31" s="86">
        <f t="shared" si="3"/>
        <v>14.984364150402458</v>
      </c>
      <c r="J31" s="12"/>
    </row>
    <row r="32" spans="1:10" ht="15.6">
      <c r="A32" s="242" t="s">
        <v>112</v>
      </c>
      <c r="B32" s="243"/>
      <c r="C32" s="244"/>
      <c r="D32" s="6" t="s">
        <v>101</v>
      </c>
      <c r="E32" s="6" t="s">
        <v>113</v>
      </c>
      <c r="F32" s="7">
        <f>пр.3!G482</f>
        <v>77255.600000000006</v>
      </c>
      <c r="G32" s="7">
        <f>пр.3!H482</f>
        <v>16048.8</v>
      </c>
      <c r="H32" s="86">
        <f t="shared" si="2"/>
        <v>61206.8</v>
      </c>
      <c r="I32" s="86">
        <f t="shared" si="3"/>
        <v>20.773639710260483</v>
      </c>
      <c r="J32" s="12"/>
    </row>
    <row r="33" spans="1:10" ht="15.6">
      <c r="A33" s="242" t="s">
        <v>190</v>
      </c>
      <c r="B33" s="243"/>
      <c r="C33" s="244"/>
      <c r="D33" s="6" t="s">
        <v>101</v>
      </c>
      <c r="E33" s="6" t="s">
        <v>101</v>
      </c>
      <c r="F33" s="7">
        <f>пр.3!G532</f>
        <v>10062.799999999999</v>
      </c>
      <c r="G33" s="7">
        <f>пр.3!H532</f>
        <v>110.4</v>
      </c>
      <c r="H33" s="86">
        <f t="shared" si="2"/>
        <v>9952.4</v>
      </c>
      <c r="I33" s="86">
        <f t="shared" si="3"/>
        <v>1.0971101482688717</v>
      </c>
      <c r="J33" s="12"/>
    </row>
    <row r="34" spans="1:10" ht="15.6">
      <c r="A34" s="242" t="s">
        <v>132</v>
      </c>
      <c r="B34" s="243"/>
      <c r="C34" s="244"/>
      <c r="D34" s="6" t="s">
        <v>101</v>
      </c>
      <c r="E34" s="6" t="s">
        <v>33</v>
      </c>
      <c r="F34" s="7">
        <f>пр.3!G589</f>
        <v>15959.7</v>
      </c>
      <c r="G34" s="7">
        <f>пр.3!H589</f>
        <v>3764.5</v>
      </c>
      <c r="H34" s="86">
        <f t="shared" si="2"/>
        <v>12195.2</v>
      </c>
      <c r="I34" s="86">
        <f t="shared" si="3"/>
        <v>23.587536106568418</v>
      </c>
      <c r="J34" s="12"/>
    </row>
    <row r="35" spans="1:10" ht="15.6">
      <c r="A35" s="239" t="s">
        <v>80</v>
      </c>
      <c r="B35" s="240"/>
      <c r="C35" s="241"/>
      <c r="D35" s="3" t="s">
        <v>81</v>
      </c>
      <c r="E35" s="171" t="s">
        <v>637</v>
      </c>
      <c r="F35" s="4">
        <f>F36+F37</f>
        <v>44526.7</v>
      </c>
      <c r="G35" s="4">
        <f>G36+G37</f>
        <v>9389.5</v>
      </c>
      <c r="H35" s="89">
        <f t="shared" si="2"/>
        <v>35137.199999999997</v>
      </c>
      <c r="I35" s="89">
        <f t="shared" si="3"/>
        <v>21.087347591445134</v>
      </c>
      <c r="J35" s="12"/>
    </row>
    <row r="36" spans="1:10" ht="15.6">
      <c r="A36" s="242" t="s">
        <v>223</v>
      </c>
      <c r="B36" s="243"/>
      <c r="C36" s="244"/>
      <c r="D36" s="6" t="s">
        <v>81</v>
      </c>
      <c r="E36" s="6" t="s">
        <v>67</v>
      </c>
      <c r="F36" s="7">
        <f>пр.3!G622</f>
        <v>36823.199999999997</v>
      </c>
      <c r="G36" s="7">
        <f>пр.3!H622</f>
        <v>7111.9</v>
      </c>
      <c r="H36" s="86">
        <f t="shared" si="2"/>
        <v>29711.299999999996</v>
      </c>
      <c r="I36" s="86">
        <f t="shared" si="3"/>
        <v>19.31363922744357</v>
      </c>
      <c r="J36" s="12"/>
    </row>
    <row r="37" spans="1:10" ht="15.6">
      <c r="A37" s="242" t="s">
        <v>82</v>
      </c>
      <c r="B37" s="243"/>
      <c r="C37" s="244"/>
      <c r="D37" s="6" t="s">
        <v>81</v>
      </c>
      <c r="E37" s="6" t="s">
        <v>15</v>
      </c>
      <c r="F37" s="7">
        <f>пр.3!G691</f>
        <v>7703.5</v>
      </c>
      <c r="G37" s="7">
        <f>пр.3!H691</f>
        <v>2277.6000000000004</v>
      </c>
      <c r="H37" s="86">
        <f t="shared" si="2"/>
        <v>5425.9</v>
      </c>
      <c r="I37" s="86">
        <f t="shared" si="3"/>
        <v>29.565781787499194</v>
      </c>
      <c r="J37" s="12"/>
    </row>
    <row r="38" spans="1:10" ht="15.6">
      <c r="A38" s="239" t="s">
        <v>51</v>
      </c>
      <c r="B38" s="240"/>
      <c r="C38" s="241"/>
      <c r="D38" s="3" t="s">
        <v>52</v>
      </c>
      <c r="E38" s="171" t="s">
        <v>637</v>
      </c>
      <c r="F38" s="4">
        <f>F39+F40+F41</f>
        <v>15569.699999999999</v>
      </c>
      <c r="G38" s="4">
        <f>G39+G40+G41</f>
        <v>2091.6000000000004</v>
      </c>
      <c r="H38" s="89">
        <f t="shared" si="2"/>
        <v>13478.099999999999</v>
      </c>
      <c r="I38" s="89">
        <f t="shared" si="3"/>
        <v>13.433784851345887</v>
      </c>
      <c r="J38" s="12"/>
    </row>
    <row r="39" spans="1:10" ht="15.6">
      <c r="A39" s="242" t="s">
        <v>498</v>
      </c>
      <c r="B39" s="243"/>
      <c r="C39" s="244"/>
      <c r="D39" s="6" t="s">
        <v>52</v>
      </c>
      <c r="E39" s="6" t="s">
        <v>67</v>
      </c>
      <c r="F39" s="7">
        <f>пр.3!G730</f>
        <v>9870.1</v>
      </c>
      <c r="G39" s="7">
        <f>пр.3!H730</f>
        <v>1664.4</v>
      </c>
      <c r="H39" s="86">
        <f t="shared" si="2"/>
        <v>8205.7000000000007</v>
      </c>
      <c r="I39" s="86">
        <f t="shared" si="3"/>
        <v>16.8630510329176</v>
      </c>
      <c r="J39" s="12"/>
    </row>
    <row r="40" spans="1:10" ht="15.6">
      <c r="A40" s="242" t="s">
        <v>195</v>
      </c>
      <c r="B40" s="243"/>
      <c r="C40" s="244"/>
      <c r="D40" s="6" t="s">
        <v>52</v>
      </c>
      <c r="E40" s="6" t="s">
        <v>113</v>
      </c>
      <c r="F40" s="7">
        <f>пр.3!G735</f>
        <v>1818.3</v>
      </c>
      <c r="G40" s="7">
        <f>пр.3!H735</f>
        <v>0</v>
      </c>
      <c r="H40" s="86">
        <f t="shared" si="2"/>
        <v>1818.3</v>
      </c>
      <c r="I40" s="86">
        <f t="shared" si="3"/>
        <v>0</v>
      </c>
      <c r="J40" s="12"/>
    </row>
    <row r="41" spans="1:10" ht="15.6">
      <c r="A41" s="242" t="s">
        <v>53</v>
      </c>
      <c r="B41" s="243"/>
      <c r="C41" s="244"/>
      <c r="D41" s="6" t="s">
        <v>52</v>
      </c>
      <c r="E41" s="6" t="s">
        <v>17</v>
      </c>
      <c r="F41" s="7">
        <f>пр.3!G749</f>
        <v>3881.2999999999997</v>
      </c>
      <c r="G41" s="7">
        <f>пр.3!H749</f>
        <v>427.20000000000005</v>
      </c>
      <c r="H41" s="86">
        <f t="shared" si="2"/>
        <v>3454.0999999999995</v>
      </c>
      <c r="I41" s="86">
        <f t="shared" si="3"/>
        <v>11.006621492798807</v>
      </c>
      <c r="J41" s="12"/>
    </row>
    <row r="42" spans="1:10" ht="15.6">
      <c r="A42" s="239" t="s">
        <v>308</v>
      </c>
      <c r="B42" s="240"/>
      <c r="C42" s="241"/>
      <c r="D42" s="3" t="s">
        <v>309</v>
      </c>
      <c r="E42" s="171" t="s">
        <v>637</v>
      </c>
      <c r="F42" s="4">
        <f>F43+F44+F45</f>
        <v>31643.5</v>
      </c>
      <c r="G42" s="4">
        <f>G43+G44+G45</f>
        <v>8590.6999999999989</v>
      </c>
      <c r="H42" s="89">
        <f t="shared" si="2"/>
        <v>23052.800000000003</v>
      </c>
      <c r="I42" s="89">
        <f t="shared" si="3"/>
        <v>27.148387504542793</v>
      </c>
      <c r="J42" s="12"/>
    </row>
    <row r="43" spans="1:10" ht="15.6">
      <c r="A43" s="242" t="s">
        <v>582</v>
      </c>
      <c r="B43" s="243"/>
      <c r="C43" s="244"/>
      <c r="D43" s="6" t="s">
        <v>309</v>
      </c>
      <c r="E43" s="6" t="s">
        <v>67</v>
      </c>
      <c r="F43" s="7">
        <f>пр.3!G773</f>
        <v>22138.7</v>
      </c>
      <c r="G43" s="7">
        <f>пр.3!H773</f>
        <v>6543.6</v>
      </c>
      <c r="H43" s="86">
        <f t="shared" si="2"/>
        <v>15595.1</v>
      </c>
      <c r="I43" s="86">
        <f t="shared" si="3"/>
        <v>29.55729107851861</v>
      </c>
      <c r="J43" s="12"/>
    </row>
    <row r="44" spans="1:10" ht="15.6">
      <c r="A44" s="242" t="s">
        <v>348</v>
      </c>
      <c r="B44" s="243"/>
      <c r="C44" s="244"/>
      <c r="D44" s="6" t="s">
        <v>309</v>
      </c>
      <c r="E44" s="6" t="s">
        <v>113</v>
      </c>
      <c r="F44" s="7">
        <f>пр.3!G784</f>
        <v>8165.7</v>
      </c>
      <c r="G44" s="7">
        <f>пр.3!H784</f>
        <v>1717.6999999999998</v>
      </c>
      <c r="H44" s="86">
        <f t="shared" si="2"/>
        <v>6448</v>
      </c>
      <c r="I44" s="86">
        <f t="shared" si="3"/>
        <v>21.035551146870443</v>
      </c>
      <c r="J44" s="12"/>
    </row>
    <row r="45" spans="1:10" ht="15.6">
      <c r="A45" s="242" t="s">
        <v>310</v>
      </c>
      <c r="B45" s="243"/>
      <c r="C45" s="244"/>
      <c r="D45" s="6" t="s">
        <v>309</v>
      </c>
      <c r="E45" s="6" t="s">
        <v>42</v>
      </c>
      <c r="F45" s="7">
        <f>пр.3!G810</f>
        <v>1339.1</v>
      </c>
      <c r="G45" s="7">
        <f>пр.3!H810</f>
        <v>329.4</v>
      </c>
      <c r="H45" s="86">
        <f t="shared" si="2"/>
        <v>1009.6999999999999</v>
      </c>
      <c r="I45" s="86">
        <f t="shared" si="3"/>
        <v>24.598611007393025</v>
      </c>
      <c r="J45" s="12"/>
    </row>
    <row r="46" spans="1:10" ht="15.6">
      <c r="A46" s="239" t="s">
        <v>538</v>
      </c>
      <c r="B46" s="240"/>
      <c r="C46" s="241"/>
      <c r="D46" s="3" t="s">
        <v>255</v>
      </c>
      <c r="E46" s="171" t="s">
        <v>637</v>
      </c>
      <c r="F46" s="4">
        <f>F47</f>
        <v>5617</v>
      </c>
      <c r="G46" s="4">
        <f>G47</f>
        <v>1404.2</v>
      </c>
      <c r="H46" s="89">
        <f t="shared" si="2"/>
        <v>4212.8</v>
      </c>
      <c r="I46" s="89">
        <f t="shared" si="3"/>
        <v>24.99910984511305</v>
      </c>
      <c r="J46" s="12"/>
    </row>
    <row r="47" spans="1:10" ht="15.6">
      <c r="A47" s="242" t="s">
        <v>539</v>
      </c>
      <c r="B47" s="243"/>
      <c r="C47" s="244"/>
      <c r="D47" s="6" t="s">
        <v>255</v>
      </c>
      <c r="E47" s="6" t="s">
        <v>93</v>
      </c>
      <c r="F47" s="7">
        <f>пр.3!G841</f>
        <v>5617</v>
      </c>
      <c r="G47" s="7">
        <f>пр.3!H841</f>
        <v>1404.2</v>
      </c>
      <c r="H47" s="86">
        <f t="shared" si="2"/>
        <v>4212.8</v>
      </c>
      <c r="I47" s="86">
        <f t="shared" si="3"/>
        <v>24.99910984511305</v>
      </c>
      <c r="J47" s="12"/>
    </row>
  </sheetData>
  <mergeCells count="48">
    <mergeCell ref="A15:C15"/>
    <mergeCell ref="A3:F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8:C38"/>
    <mergeCell ref="A39:C39"/>
    <mergeCell ref="A28:C28"/>
    <mergeCell ref="A29:C29"/>
    <mergeCell ref="A30:C30"/>
    <mergeCell ref="A31:C31"/>
    <mergeCell ref="A32:C32"/>
    <mergeCell ref="A33:C33"/>
    <mergeCell ref="A46:C46"/>
    <mergeCell ref="A47:C47"/>
    <mergeCell ref="A2:I2"/>
    <mergeCell ref="H3:I3"/>
    <mergeCell ref="B1:I1"/>
    <mergeCell ref="A5:C5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</mergeCells>
  <pageMargins left="1.1810973" right="0.39369446000000002" top="0.78738889999999995" bottom="0.78738889999999995" header="0.01" footer="0.5"/>
  <pageSetup paperSize="9" scale="70" fitToHeight="0" orientation="portrait" r:id="rId1"/>
  <headerFooter>
    <oddHeader>&amp;"Times New Roman"&amp;10&amp;K000000&amp;P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"/>
  <sheetViews>
    <sheetView tabSelected="1" workbookViewId="0">
      <selection activeCell="D19" sqref="D19"/>
    </sheetView>
  </sheetViews>
  <sheetFormatPr defaultRowHeight="13.2"/>
  <cols>
    <col min="1" max="1" width="17.6640625" style="135" customWidth="1"/>
    <col min="2" max="2" width="11.5546875" style="135" customWidth="1"/>
    <col min="3" max="3" width="22.5546875" style="135" customWidth="1"/>
    <col min="4" max="4" width="25" style="135" customWidth="1"/>
    <col min="5" max="5" width="7.5546875" style="138" hidden="1" customWidth="1"/>
    <col min="6" max="6" width="8.33203125" style="135" hidden="1" customWidth="1"/>
    <col min="7" max="7" width="5" style="135" hidden="1" customWidth="1"/>
    <col min="8" max="8" width="7.109375" style="135" hidden="1" customWidth="1"/>
    <col min="9" max="9" width="29" style="135" customWidth="1"/>
    <col min="10" max="10" width="13.33203125" style="135" customWidth="1"/>
    <col min="11" max="11" width="15" style="135" customWidth="1"/>
    <col min="12" max="256" width="8.88671875" style="135"/>
    <col min="257" max="257" width="17.6640625" style="135" customWidth="1"/>
    <col min="258" max="258" width="11.5546875" style="135" customWidth="1"/>
    <col min="259" max="259" width="22.5546875" style="135" customWidth="1"/>
    <col min="260" max="260" width="37.44140625" style="135" customWidth="1"/>
    <col min="261" max="264" width="0" style="135" hidden="1" customWidth="1"/>
    <col min="265" max="265" width="29" style="135" customWidth="1"/>
    <col min="266" max="266" width="13.33203125" style="135" customWidth="1"/>
    <col min="267" max="267" width="15" style="135" customWidth="1"/>
    <col min="268" max="512" width="8.88671875" style="135"/>
    <col min="513" max="513" width="17.6640625" style="135" customWidth="1"/>
    <col min="514" max="514" width="11.5546875" style="135" customWidth="1"/>
    <col min="515" max="515" width="22.5546875" style="135" customWidth="1"/>
    <col min="516" max="516" width="37.44140625" style="135" customWidth="1"/>
    <col min="517" max="520" width="0" style="135" hidden="1" customWidth="1"/>
    <col min="521" max="521" width="29" style="135" customWidth="1"/>
    <col min="522" max="522" width="13.33203125" style="135" customWidth="1"/>
    <col min="523" max="523" width="15" style="135" customWidth="1"/>
    <col min="524" max="768" width="8.88671875" style="135"/>
    <col min="769" max="769" width="17.6640625" style="135" customWidth="1"/>
    <col min="770" max="770" width="11.5546875" style="135" customWidth="1"/>
    <col min="771" max="771" width="22.5546875" style="135" customWidth="1"/>
    <col min="772" max="772" width="37.44140625" style="135" customWidth="1"/>
    <col min="773" max="776" width="0" style="135" hidden="1" customWidth="1"/>
    <col min="777" max="777" width="29" style="135" customWidth="1"/>
    <col min="778" max="778" width="13.33203125" style="135" customWidth="1"/>
    <col min="779" max="779" width="15" style="135" customWidth="1"/>
    <col min="780" max="1024" width="8.88671875" style="135"/>
    <col min="1025" max="1025" width="17.6640625" style="135" customWidth="1"/>
    <col min="1026" max="1026" width="11.5546875" style="135" customWidth="1"/>
    <col min="1027" max="1027" width="22.5546875" style="135" customWidth="1"/>
    <col min="1028" max="1028" width="37.44140625" style="135" customWidth="1"/>
    <col min="1029" max="1032" width="0" style="135" hidden="1" customWidth="1"/>
    <col min="1033" max="1033" width="29" style="135" customWidth="1"/>
    <col min="1034" max="1034" width="13.33203125" style="135" customWidth="1"/>
    <col min="1035" max="1035" width="15" style="135" customWidth="1"/>
    <col min="1036" max="1280" width="8.88671875" style="135"/>
    <col min="1281" max="1281" width="17.6640625" style="135" customWidth="1"/>
    <col min="1282" max="1282" width="11.5546875" style="135" customWidth="1"/>
    <col min="1283" max="1283" width="22.5546875" style="135" customWidth="1"/>
    <col min="1284" max="1284" width="37.44140625" style="135" customWidth="1"/>
    <col min="1285" max="1288" width="0" style="135" hidden="1" customWidth="1"/>
    <col min="1289" max="1289" width="29" style="135" customWidth="1"/>
    <col min="1290" max="1290" width="13.33203125" style="135" customWidth="1"/>
    <col min="1291" max="1291" width="15" style="135" customWidth="1"/>
    <col min="1292" max="1536" width="8.88671875" style="135"/>
    <col min="1537" max="1537" width="17.6640625" style="135" customWidth="1"/>
    <col min="1538" max="1538" width="11.5546875" style="135" customWidth="1"/>
    <col min="1539" max="1539" width="22.5546875" style="135" customWidth="1"/>
    <col min="1540" max="1540" width="37.44140625" style="135" customWidth="1"/>
    <col min="1541" max="1544" width="0" style="135" hidden="1" customWidth="1"/>
    <col min="1545" max="1545" width="29" style="135" customWidth="1"/>
    <col min="1546" max="1546" width="13.33203125" style="135" customWidth="1"/>
    <col min="1547" max="1547" width="15" style="135" customWidth="1"/>
    <col min="1548" max="1792" width="8.88671875" style="135"/>
    <col min="1793" max="1793" width="17.6640625" style="135" customWidth="1"/>
    <col min="1794" max="1794" width="11.5546875" style="135" customWidth="1"/>
    <col min="1795" max="1795" width="22.5546875" style="135" customWidth="1"/>
    <col min="1796" max="1796" width="37.44140625" style="135" customWidth="1"/>
    <col min="1797" max="1800" width="0" style="135" hidden="1" customWidth="1"/>
    <col min="1801" max="1801" width="29" style="135" customWidth="1"/>
    <col min="1802" max="1802" width="13.33203125" style="135" customWidth="1"/>
    <col min="1803" max="1803" width="15" style="135" customWidth="1"/>
    <col min="1804" max="2048" width="8.88671875" style="135"/>
    <col min="2049" max="2049" width="17.6640625" style="135" customWidth="1"/>
    <col min="2050" max="2050" width="11.5546875" style="135" customWidth="1"/>
    <col min="2051" max="2051" width="22.5546875" style="135" customWidth="1"/>
    <col min="2052" max="2052" width="37.44140625" style="135" customWidth="1"/>
    <col min="2053" max="2056" width="0" style="135" hidden="1" customWidth="1"/>
    <col min="2057" max="2057" width="29" style="135" customWidth="1"/>
    <col min="2058" max="2058" width="13.33203125" style="135" customWidth="1"/>
    <col min="2059" max="2059" width="15" style="135" customWidth="1"/>
    <col min="2060" max="2304" width="8.88671875" style="135"/>
    <col min="2305" max="2305" width="17.6640625" style="135" customWidth="1"/>
    <col min="2306" max="2306" width="11.5546875" style="135" customWidth="1"/>
    <col min="2307" max="2307" width="22.5546875" style="135" customWidth="1"/>
    <col min="2308" max="2308" width="37.44140625" style="135" customWidth="1"/>
    <col min="2309" max="2312" width="0" style="135" hidden="1" customWidth="1"/>
    <col min="2313" max="2313" width="29" style="135" customWidth="1"/>
    <col min="2314" max="2314" width="13.33203125" style="135" customWidth="1"/>
    <col min="2315" max="2315" width="15" style="135" customWidth="1"/>
    <col min="2316" max="2560" width="8.88671875" style="135"/>
    <col min="2561" max="2561" width="17.6640625" style="135" customWidth="1"/>
    <col min="2562" max="2562" width="11.5546875" style="135" customWidth="1"/>
    <col min="2563" max="2563" width="22.5546875" style="135" customWidth="1"/>
    <col min="2564" max="2564" width="37.44140625" style="135" customWidth="1"/>
    <col min="2565" max="2568" width="0" style="135" hidden="1" customWidth="1"/>
    <col min="2569" max="2569" width="29" style="135" customWidth="1"/>
    <col min="2570" max="2570" width="13.33203125" style="135" customWidth="1"/>
    <col min="2571" max="2571" width="15" style="135" customWidth="1"/>
    <col min="2572" max="2816" width="8.88671875" style="135"/>
    <col min="2817" max="2817" width="17.6640625" style="135" customWidth="1"/>
    <col min="2818" max="2818" width="11.5546875" style="135" customWidth="1"/>
    <col min="2819" max="2819" width="22.5546875" style="135" customWidth="1"/>
    <col min="2820" max="2820" width="37.44140625" style="135" customWidth="1"/>
    <col min="2821" max="2824" width="0" style="135" hidden="1" customWidth="1"/>
    <col min="2825" max="2825" width="29" style="135" customWidth="1"/>
    <col min="2826" max="2826" width="13.33203125" style="135" customWidth="1"/>
    <col min="2827" max="2827" width="15" style="135" customWidth="1"/>
    <col min="2828" max="3072" width="8.88671875" style="135"/>
    <col min="3073" max="3073" width="17.6640625" style="135" customWidth="1"/>
    <col min="3074" max="3074" width="11.5546875" style="135" customWidth="1"/>
    <col min="3075" max="3075" width="22.5546875" style="135" customWidth="1"/>
    <col min="3076" max="3076" width="37.44140625" style="135" customWidth="1"/>
    <col min="3077" max="3080" width="0" style="135" hidden="1" customWidth="1"/>
    <col min="3081" max="3081" width="29" style="135" customWidth="1"/>
    <col min="3082" max="3082" width="13.33203125" style="135" customWidth="1"/>
    <col min="3083" max="3083" width="15" style="135" customWidth="1"/>
    <col min="3084" max="3328" width="8.88671875" style="135"/>
    <col min="3329" max="3329" width="17.6640625" style="135" customWidth="1"/>
    <col min="3330" max="3330" width="11.5546875" style="135" customWidth="1"/>
    <col min="3331" max="3331" width="22.5546875" style="135" customWidth="1"/>
    <col min="3332" max="3332" width="37.44140625" style="135" customWidth="1"/>
    <col min="3333" max="3336" width="0" style="135" hidden="1" customWidth="1"/>
    <col min="3337" max="3337" width="29" style="135" customWidth="1"/>
    <col min="3338" max="3338" width="13.33203125" style="135" customWidth="1"/>
    <col min="3339" max="3339" width="15" style="135" customWidth="1"/>
    <col min="3340" max="3584" width="8.88671875" style="135"/>
    <col min="3585" max="3585" width="17.6640625" style="135" customWidth="1"/>
    <col min="3586" max="3586" width="11.5546875" style="135" customWidth="1"/>
    <col min="3587" max="3587" width="22.5546875" style="135" customWidth="1"/>
    <col min="3588" max="3588" width="37.44140625" style="135" customWidth="1"/>
    <col min="3589" max="3592" width="0" style="135" hidden="1" customWidth="1"/>
    <col min="3593" max="3593" width="29" style="135" customWidth="1"/>
    <col min="3594" max="3594" width="13.33203125" style="135" customWidth="1"/>
    <col min="3595" max="3595" width="15" style="135" customWidth="1"/>
    <col min="3596" max="3840" width="8.88671875" style="135"/>
    <col min="3841" max="3841" width="17.6640625" style="135" customWidth="1"/>
    <col min="3842" max="3842" width="11.5546875" style="135" customWidth="1"/>
    <col min="3843" max="3843" width="22.5546875" style="135" customWidth="1"/>
    <col min="3844" max="3844" width="37.44140625" style="135" customWidth="1"/>
    <col min="3845" max="3848" width="0" style="135" hidden="1" customWidth="1"/>
    <col min="3849" max="3849" width="29" style="135" customWidth="1"/>
    <col min="3850" max="3850" width="13.33203125" style="135" customWidth="1"/>
    <col min="3851" max="3851" width="15" style="135" customWidth="1"/>
    <col min="3852" max="4096" width="8.88671875" style="135"/>
    <col min="4097" max="4097" width="17.6640625" style="135" customWidth="1"/>
    <col min="4098" max="4098" width="11.5546875" style="135" customWidth="1"/>
    <col min="4099" max="4099" width="22.5546875" style="135" customWidth="1"/>
    <col min="4100" max="4100" width="37.44140625" style="135" customWidth="1"/>
    <col min="4101" max="4104" width="0" style="135" hidden="1" customWidth="1"/>
    <col min="4105" max="4105" width="29" style="135" customWidth="1"/>
    <col min="4106" max="4106" width="13.33203125" style="135" customWidth="1"/>
    <col min="4107" max="4107" width="15" style="135" customWidth="1"/>
    <col min="4108" max="4352" width="8.88671875" style="135"/>
    <col min="4353" max="4353" width="17.6640625" style="135" customWidth="1"/>
    <col min="4354" max="4354" width="11.5546875" style="135" customWidth="1"/>
    <col min="4355" max="4355" width="22.5546875" style="135" customWidth="1"/>
    <col min="4356" max="4356" width="37.44140625" style="135" customWidth="1"/>
    <col min="4357" max="4360" width="0" style="135" hidden="1" customWidth="1"/>
    <col min="4361" max="4361" width="29" style="135" customWidth="1"/>
    <col min="4362" max="4362" width="13.33203125" style="135" customWidth="1"/>
    <col min="4363" max="4363" width="15" style="135" customWidth="1"/>
    <col min="4364" max="4608" width="8.88671875" style="135"/>
    <col min="4609" max="4609" width="17.6640625" style="135" customWidth="1"/>
    <col min="4610" max="4610" width="11.5546875" style="135" customWidth="1"/>
    <col min="4611" max="4611" width="22.5546875" style="135" customWidth="1"/>
    <col min="4612" max="4612" width="37.44140625" style="135" customWidth="1"/>
    <col min="4613" max="4616" width="0" style="135" hidden="1" customWidth="1"/>
    <col min="4617" max="4617" width="29" style="135" customWidth="1"/>
    <col min="4618" max="4618" width="13.33203125" style="135" customWidth="1"/>
    <col min="4619" max="4619" width="15" style="135" customWidth="1"/>
    <col min="4620" max="4864" width="8.88671875" style="135"/>
    <col min="4865" max="4865" width="17.6640625" style="135" customWidth="1"/>
    <col min="4866" max="4866" width="11.5546875" style="135" customWidth="1"/>
    <col min="4867" max="4867" width="22.5546875" style="135" customWidth="1"/>
    <col min="4868" max="4868" width="37.44140625" style="135" customWidth="1"/>
    <col min="4869" max="4872" width="0" style="135" hidden="1" customWidth="1"/>
    <col min="4873" max="4873" width="29" style="135" customWidth="1"/>
    <col min="4874" max="4874" width="13.33203125" style="135" customWidth="1"/>
    <col min="4875" max="4875" width="15" style="135" customWidth="1"/>
    <col min="4876" max="5120" width="8.88671875" style="135"/>
    <col min="5121" max="5121" width="17.6640625" style="135" customWidth="1"/>
    <col min="5122" max="5122" width="11.5546875" style="135" customWidth="1"/>
    <col min="5123" max="5123" width="22.5546875" style="135" customWidth="1"/>
    <col min="5124" max="5124" width="37.44140625" style="135" customWidth="1"/>
    <col min="5125" max="5128" width="0" style="135" hidden="1" customWidth="1"/>
    <col min="5129" max="5129" width="29" style="135" customWidth="1"/>
    <col min="5130" max="5130" width="13.33203125" style="135" customWidth="1"/>
    <col min="5131" max="5131" width="15" style="135" customWidth="1"/>
    <col min="5132" max="5376" width="8.88671875" style="135"/>
    <col min="5377" max="5377" width="17.6640625" style="135" customWidth="1"/>
    <col min="5378" max="5378" width="11.5546875" style="135" customWidth="1"/>
    <col min="5379" max="5379" width="22.5546875" style="135" customWidth="1"/>
    <col min="5380" max="5380" width="37.44140625" style="135" customWidth="1"/>
    <col min="5381" max="5384" width="0" style="135" hidden="1" customWidth="1"/>
    <col min="5385" max="5385" width="29" style="135" customWidth="1"/>
    <col min="5386" max="5386" width="13.33203125" style="135" customWidth="1"/>
    <col min="5387" max="5387" width="15" style="135" customWidth="1"/>
    <col min="5388" max="5632" width="8.88671875" style="135"/>
    <col min="5633" max="5633" width="17.6640625" style="135" customWidth="1"/>
    <col min="5634" max="5634" width="11.5546875" style="135" customWidth="1"/>
    <col min="5635" max="5635" width="22.5546875" style="135" customWidth="1"/>
    <col min="5636" max="5636" width="37.44140625" style="135" customWidth="1"/>
    <col min="5637" max="5640" width="0" style="135" hidden="1" customWidth="1"/>
    <col min="5641" max="5641" width="29" style="135" customWidth="1"/>
    <col min="5642" max="5642" width="13.33203125" style="135" customWidth="1"/>
    <col min="5643" max="5643" width="15" style="135" customWidth="1"/>
    <col min="5644" max="5888" width="8.88671875" style="135"/>
    <col min="5889" max="5889" width="17.6640625" style="135" customWidth="1"/>
    <col min="5890" max="5890" width="11.5546875" style="135" customWidth="1"/>
    <col min="5891" max="5891" width="22.5546875" style="135" customWidth="1"/>
    <col min="5892" max="5892" width="37.44140625" style="135" customWidth="1"/>
    <col min="5893" max="5896" width="0" style="135" hidden="1" customWidth="1"/>
    <col min="5897" max="5897" width="29" style="135" customWidth="1"/>
    <col min="5898" max="5898" width="13.33203125" style="135" customWidth="1"/>
    <col min="5899" max="5899" width="15" style="135" customWidth="1"/>
    <col min="5900" max="6144" width="8.88671875" style="135"/>
    <col min="6145" max="6145" width="17.6640625" style="135" customWidth="1"/>
    <col min="6146" max="6146" width="11.5546875" style="135" customWidth="1"/>
    <col min="6147" max="6147" width="22.5546875" style="135" customWidth="1"/>
    <col min="6148" max="6148" width="37.44140625" style="135" customWidth="1"/>
    <col min="6149" max="6152" width="0" style="135" hidden="1" customWidth="1"/>
    <col min="6153" max="6153" width="29" style="135" customWidth="1"/>
    <col min="6154" max="6154" width="13.33203125" style="135" customWidth="1"/>
    <col min="6155" max="6155" width="15" style="135" customWidth="1"/>
    <col min="6156" max="6400" width="8.88671875" style="135"/>
    <col min="6401" max="6401" width="17.6640625" style="135" customWidth="1"/>
    <col min="6402" max="6402" width="11.5546875" style="135" customWidth="1"/>
    <col min="6403" max="6403" width="22.5546875" style="135" customWidth="1"/>
    <col min="6404" max="6404" width="37.44140625" style="135" customWidth="1"/>
    <col min="6405" max="6408" width="0" style="135" hidden="1" customWidth="1"/>
    <col min="6409" max="6409" width="29" style="135" customWidth="1"/>
    <col min="6410" max="6410" width="13.33203125" style="135" customWidth="1"/>
    <col min="6411" max="6411" width="15" style="135" customWidth="1"/>
    <col min="6412" max="6656" width="8.88671875" style="135"/>
    <col min="6657" max="6657" width="17.6640625" style="135" customWidth="1"/>
    <col min="6658" max="6658" width="11.5546875" style="135" customWidth="1"/>
    <col min="6659" max="6659" width="22.5546875" style="135" customWidth="1"/>
    <col min="6660" max="6660" width="37.44140625" style="135" customWidth="1"/>
    <col min="6661" max="6664" width="0" style="135" hidden="1" customWidth="1"/>
    <col min="6665" max="6665" width="29" style="135" customWidth="1"/>
    <col min="6666" max="6666" width="13.33203125" style="135" customWidth="1"/>
    <col min="6667" max="6667" width="15" style="135" customWidth="1"/>
    <col min="6668" max="6912" width="8.88671875" style="135"/>
    <col min="6913" max="6913" width="17.6640625" style="135" customWidth="1"/>
    <col min="6914" max="6914" width="11.5546875" style="135" customWidth="1"/>
    <col min="6915" max="6915" width="22.5546875" style="135" customWidth="1"/>
    <col min="6916" max="6916" width="37.44140625" style="135" customWidth="1"/>
    <col min="6917" max="6920" width="0" style="135" hidden="1" customWidth="1"/>
    <col min="6921" max="6921" width="29" style="135" customWidth="1"/>
    <col min="6922" max="6922" width="13.33203125" style="135" customWidth="1"/>
    <col min="6923" max="6923" width="15" style="135" customWidth="1"/>
    <col min="6924" max="7168" width="8.88671875" style="135"/>
    <col min="7169" max="7169" width="17.6640625" style="135" customWidth="1"/>
    <col min="7170" max="7170" width="11.5546875" style="135" customWidth="1"/>
    <col min="7171" max="7171" width="22.5546875" style="135" customWidth="1"/>
    <col min="7172" max="7172" width="37.44140625" style="135" customWidth="1"/>
    <col min="7173" max="7176" width="0" style="135" hidden="1" customWidth="1"/>
    <col min="7177" max="7177" width="29" style="135" customWidth="1"/>
    <col min="7178" max="7178" width="13.33203125" style="135" customWidth="1"/>
    <col min="7179" max="7179" width="15" style="135" customWidth="1"/>
    <col min="7180" max="7424" width="8.88671875" style="135"/>
    <col min="7425" max="7425" width="17.6640625" style="135" customWidth="1"/>
    <col min="7426" max="7426" width="11.5546875" style="135" customWidth="1"/>
    <col min="7427" max="7427" width="22.5546875" style="135" customWidth="1"/>
    <col min="7428" max="7428" width="37.44140625" style="135" customWidth="1"/>
    <col min="7429" max="7432" width="0" style="135" hidden="1" customWidth="1"/>
    <col min="7433" max="7433" width="29" style="135" customWidth="1"/>
    <col min="7434" max="7434" width="13.33203125" style="135" customWidth="1"/>
    <col min="7435" max="7435" width="15" style="135" customWidth="1"/>
    <col min="7436" max="7680" width="8.88671875" style="135"/>
    <col min="7681" max="7681" width="17.6640625" style="135" customWidth="1"/>
    <col min="7682" max="7682" width="11.5546875" style="135" customWidth="1"/>
    <col min="7683" max="7683" width="22.5546875" style="135" customWidth="1"/>
    <col min="7684" max="7684" width="37.44140625" style="135" customWidth="1"/>
    <col min="7685" max="7688" width="0" style="135" hidden="1" customWidth="1"/>
    <col min="7689" max="7689" width="29" style="135" customWidth="1"/>
    <col min="7690" max="7690" width="13.33203125" style="135" customWidth="1"/>
    <col min="7691" max="7691" width="15" style="135" customWidth="1"/>
    <col min="7692" max="7936" width="8.88671875" style="135"/>
    <col min="7937" max="7937" width="17.6640625" style="135" customWidth="1"/>
    <col min="7938" max="7938" width="11.5546875" style="135" customWidth="1"/>
    <col min="7939" max="7939" width="22.5546875" style="135" customWidth="1"/>
    <col min="7940" max="7940" width="37.44140625" style="135" customWidth="1"/>
    <col min="7941" max="7944" width="0" style="135" hidden="1" customWidth="1"/>
    <col min="7945" max="7945" width="29" style="135" customWidth="1"/>
    <col min="7946" max="7946" width="13.33203125" style="135" customWidth="1"/>
    <col min="7947" max="7947" width="15" style="135" customWidth="1"/>
    <col min="7948" max="8192" width="8.88671875" style="135"/>
    <col min="8193" max="8193" width="17.6640625" style="135" customWidth="1"/>
    <col min="8194" max="8194" width="11.5546875" style="135" customWidth="1"/>
    <col min="8195" max="8195" width="22.5546875" style="135" customWidth="1"/>
    <col min="8196" max="8196" width="37.44140625" style="135" customWidth="1"/>
    <col min="8197" max="8200" width="0" style="135" hidden="1" customWidth="1"/>
    <col min="8201" max="8201" width="29" style="135" customWidth="1"/>
    <col min="8202" max="8202" width="13.33203125" style="135" customWidth="1"/>
    <col min="8203" max="8203" width="15" style="135" customWidth="1"/>
    <col min="8204" max="8448" width="8.88671875" style="135"/>
    <col min="8449" max="8449" width="17.6640625" style="135" customWidth="1"/>
    <col min="8450" max="8450" width="11.5546875" style="135" customWidth="1"/>
    <col min="8451" max="8451" width="22.5546875" style="135" customWidth="1"/>
    <col min="8452" max="8452" width="37.44140625" style="135" customWidth="1"/>
    <col min="8453" max="8456" width="0" style="135" hidden="1" customWidth="1"/>
    <col min="8457" max="8457" width="29" style="135" customWidth="1"/>
    <col min="8458" max="8458" width="13.33203125" style="135" customWidth="1"/>
    <col min="8459" max="8459" width="15" style="135" customWidth="1"/>
    <col min="8460" max="8704" width="8.88671875" style="135"/>
    <col min="8705" max="8705" width="17.6640625" style="135" customWidth="1"/>
    <col min="8706" max="8706" width="11.5546875" style="135" customWidth="1"/>
    <col min="8707" max="8707" width="22.5546875" style="135" customWidth="1"/>
    <col min="8708" max="8708" width="37.44140625" style="135" customWidth="1"/>
    <col min="8709" max="8712" width="0" style="135" hidden="1" customWidth="1"/>
    <col min="8713" max="8713" width="29" style="135" customWidth="1"/>
    <col min="8714" max="8714" width="13.33203125" style="135" customWidth="1"/>
    <col min="8715" max="8715" width="15" style="135" customWidth="1"/>
    <col min="8716" max="8960" width="8.88671875" style="135"/>
    <col min="8961" max="8961" width="17.6640625" style="135" customWidth="1"/>
    <col min="8962" max="8962" width="11.5546875" style="135" customWidth="1"/>
    <col min="8963" max="8963" width="22.5546875" style="135" customWidth="1"/>
    <col min="8964" max="8964" width="37.44140625" style="135" customWidth="1"/>
    <col min="8965" max="8968" width="0" style="135" hidden="1" customWidth="1"/>
    <col min="8969" max="8969" width="29" style="135" customWidth="1"/>
    <col min="8970" max="8970" width="13.33203125" style="135" customWidth="1"/>
    <col min="8971" max="8971" width="15" style="135" customWidth="1"/>
    <col min="8972" max="9216" width="8.88671875" style="135"/>
    <col min="9217" max="9217" width="17.6640625" style="135" customWidth="1"/>
    <col min="9218" max="9218" width="11.5546875" style="135" customWidth="1"/>
    <col min="9219" max="9219" width="22.5546875" style="135" customWidth="1"/>
    <col min="9220" max="9220" width="37.44140625" style="135" customWidth="1"/>
    <col min="9221" max="9224" width="0" style="135" hidden="1" customWidth="1"/>
    <col min="9225" max="9225" width="29" style="135" customWidth="1"/>
    <col min="9226" max="9226" width="13.33203125" style="135" customWidth="1"/>
    <col min="9227" max="9227" width="15" style="135" customWidth="1"/>
    <col min="9228" max="9472" width="8.88671875" style="135"/>
    <col min="9473" max="9473" width="17.6640625" style="135" customWidth="1"/>
    <col min="9474" max="9474" width="11.5546875" style="135" customWidth="1"/>
    <col min="9475" max="9475" width="22.5546875" style="135" customWidth="1"/>
    <col min="9476" max="9476" width="37.44140625" style="135" customWidth="1"/>
    <col min="9477" max="9480" width="0" style="135" hidden="1" customWidth="1"/>
    <col min="9481" max="9481" width="29" style="135" customWidth="1"/>
    <col min="9482" max="9482" width="13.33203125" style="135" customWidth="1"/>
    <col min="9483" max="9483" width="15" style="135" customWidth="1"/>
    <col min="9484" max="9728" width="8.88671875" style="135"/>
    <col min="9729" max="9729" width="17.6640625" style="135" customWidth="1"/>
    <col min="9730" max="9730" width="11.5546875" style="135" customWidth="1"/>
    <col min="9731" max="9731" width="22.5546875" style="135" customWidth="1"/>
    <col min="9732" max="9732" width="37.44140625" style="135" customWidth="1"/>
    <col min="9733" max="9736" width="0" style="135" hidden="1" customWidth="1"/>
    <col min="9737" max="9737" width="29" style="135" customWidth="1"/>
    <col min="9738" max="9738" width="13.33203125" style="135" customWidth="1"/>
    <col min="9739" max="9739" width="15" style="135" customWidth="1"/>
    <col min="9740" max="9984" width="8.88671875" style="135"/>
    <col min="9985" max="9985" width="17.6640625" style="135" customWidth="1"/>
    <col min="9986" max="9986" width="11.5546875" style="135" customWidth="1"/>
    <col min="9987" max="9987" width="22.5546875" style="135" customWidth="1"/>
    <col min="9988" max="9988" width="37.44140625" style="135" customWidth="1"/>
    <col min="9989" max="9992" width="0" style="135" hidden="1" customWidth="1"/>
    <col min="9993" max="9993" width="29" style="135" customWidth="1"/>
    <col min="9994" max="9994" width="13.33203125" style="135" customWidth="1"/>
    <col min="9995" max="9995" width="15" style="135" customWidth="1"/>
    <col min="9996" max="10240" width="8.88671875" style="135"/>
    <col min="10241" max="10241" width="17.6640625" style="135" customWidth="1"/>
    <col min="10242" max="10242" width="11.5546875" style="135" customWidth="1"/>
    <col min="10243" max="10243" width="22.5546875" style="135" customWidth="1"/>
    <col min="10244" max="10244" width="37.44140625" style="135" customWidth="1"/>
    <col min="10245" max="10248" width="0" style="135" hidden="1" customWidth="1"/>
    <col min="10249" max="10249" width="29" style="135" customWidth="1"/>
    <col min="10250" max="10250" width="13.33203125" style="135" customWidth="1"/>
    <col min="10251" max="10251" width="15" style="135" customWidth="1"/>
    <col min="10252" max="10496" width="8.88671875" style="135"/>
    <col min="10497" max="10497" width="17.6640625" style="135" customWidth="1"/>
    <col min="10498" max="10498" width="11.5546875" style="135" customWidth="1"/>
    <col min="10499" max="10499" width="22.5546875" style="135" customWidth="1"/>
    <col min="10500" max="10500" width="37.44140625" style="135" customWidth="1"/>
    <col min="10501" max="10504" width="0" style="135" hidden="1" customWidth="1"/>
    <col min="10505" max="10505" width="29" style="135" customWidth="1"/>
    <col min="10506" max="10506" width="13.33203125" style="135" customWidth="1"/>
    <col min="10507" max="10507" width="15" style="135" customWidth="1"/>
    <col min="10508" max="10752" width="8.88671875" style="135"/>
    <col min="10753" max="10753" width="17.6640625" style="135" customWidth="1"/>
    <col min="10754" max="10754" width="11.5546875" style="135" customWidth="1"/>
    <col min="10755" max="10755" width="22.5546875" style="135" customWidth="1"/>
    <col min="10756" max="10756" width="37.44140625" style="135" customWidth="1"/>
    <col min="10757" max="10760" width="0" style="135" hidden="1" customWidth="1"/>
    <col min="10761" max="10761" width="29" style="135" customWidth="1"/>
    <col min="10762" max="10762" width="13.33203125" style="135" customWidth="1"/>
    <col min="10763" max="10763" width="15" style="135" customWidth="1"/>
    <col min="10764" max="11008" width="8.88671875" style="135"/>
    <col min="11009" max="11009" width="17.6640625" style="135" customWidth="1"/>
    <col min="11010" max="11010" width="11.5546875" style="135" customWidth="1"/>
    <col min="11011" max="11011" width="22.5546875" style="135" customWidth="1"/>
    <col min="11012" max="11012" width="37.44140625" style="135" customWidth="1"/>
    <col min="11013" max="11016" width="0" style="135" hidden="1" customWidth="1"/>
    <col min="11017" max="11017" width="29" style="135" customWidth="1"/>
    <col min="11018" max="11018" width="13.33203125" style="135" customWidth="1"/>
    <col min="11019" max="11019" width="15" style="135" customWidth="1"/>
    <col min="11020" max="11264" width="8.88671875" style="135"/>
    <col min="11265" max="11265" width="17.6640625" style="135" customWidth="1"/>
    <col min="11266" max="11266" width="11.5546875" style="135" customWidth="1"/>
    <col min="11267" max="11267" width="22.5546875" style="135" customWidth="1"/>
    <col min="11268" max="11268" width="37.44140625" style="135" customWidth="1"/>
    <col min="11269" max="11272" width="0" style="135" hidden="1" customWidth="1"/>
    <col min="11273" max="11273" width="29" style="135" customWidth="1"/>
    <col min="11274" max="11274" width="13.33203125" style="135" customWidth="1"/>
    <col min="11275" max="11275" width="15" style="135" customWidth="1"/>
    <col min="11276" max="11520" width="8.88671875" style="135"/>
    <col min="11521" max="11521" width="17.6640625" style="135" customWidth="1"/>
    <col min="11522" max="11522" width="11.5546875" style="135" customWidth="1"/>
    <col min="11523" max="11523" width="22.5546875" style="135" customWidth="1"/>
    <col min="11524" max="11524" width="37.44140625" style="135" customWidth="1"/>
    <col min="11525" max="11528" width="0" style="135" hidden="1" customWidth="1"/>
    <col min="11529" max="11529" width="29" style="135" customWidth="1"/>
    <col min="11530" max="11530" width="13.33203125" style="135" customWidth="1"/>
    <col min="11531" max="11531" width="15" style="135" customWidth="1"/>
    <col min="11532" max="11776" width="8.88671875" style="135"/>
    <col min="11777" max="11777" width="17.6640625" style="135" customWidth="1"/>
    <col min="11778" max="11778" width="11.5546875" style="135" customWidth="1"/>
    <col min="11779" max="11779" width="22.5546875" style="135" customWidth="1"/>
    <col min="11780" max="11780" width="37.44140625" style="135" customWidth="1"/>
    <col min="11781" max="11784" width="0" style="135" hidden="1" customWidth="1"/>
    <col min="11785" max="11785" width="29" style="135" customWidth="1"/>
    <col min="11786" max="11786" width="13.33203125" style="135" customWidth="1"/>
    <col min="11787" max="11787" width="15" style="135" customWidth="1"/>
    <col min="11788" max="12032" width="8.88671875" style="135"/>
    <col min="12033" max="12033" width="17.6640625" style="135" customWidth="1"/>
    <col min="12034" max="12034" width="11.5546875" style="135" customWidth="1"/>
    <col min="12035" max="12035" width="22.5546875" style="135" customWidth="1"/>
    <col min="12036" max="12036" width="37.44140625" style="135" customWidth="1"/>
    <col min="12037" max="12040" width="0" style="135" hidden="1" customWidth="1"/>
    <col min="12041" max="12041" width="29" style="135" customWidth="1"/>
    <col min="12042" max="12042" width="13.33203125" style="135" customWidth="1"/>
    <col min="12043" max="12043" width="15" style="135" customWidth="1"/>
    <col min="12044" max="12288" width="8.88671875" style="135"/>
    <col min="12289" max="12289" width="17.6640625" style="135" customWidth="1"/>
    <col min="12290" max="12290" width="11.5546875" style="135" customWidth="1"/>
    <col min="12291" max="12291" width="22.5546875" style="135" customWidth="1"/>
    <col min="12292" max="12292" width="37.44140625" style="135" customWidth="1"/>
    <col min="12293" max="12296" width="0" style="135" hidden="1" customWidth="1"/>
    <col min="12297" max="12297" width="29" style="135" customWidth="1"/>
    <col min="12298" max="12298" width="13.33203125" style="135" customWidth="1"/>
    <col min="12299" max="12299" width="15" style="135" customWidth="1"/>
    <col min="12300" max="12544" width="8.88671875" style="135"/>
    <col min="12545" max="12545" width="17.6640625" style="135" customWidth="1"/>
    <col min="12546" max="12546" width="11.5546875" style="135" customWidth="1"/>
    <col min="12547" max="12547" width="22.5546875" style="135" customWidth="1"/>
    <col min="12548" max="12548" width="37.44140625" style="135" customWidth="1"/>
    <col min="12549" max="12552" width="0" style="135" hidden="1" customWidth="1"/>
    <col min="12553" max="12553" width="29" style="135" customWidth="1"/>
    <col min="12554" max="12554" width="13.33203125" style="135" customWidth="1"/>
    <col min="12555" max="12555" width="15" style="135" customWidth="1"/>
    <col min="12556" max="12800" width="8.88671875" style="135"/>
    <col min="12801" max="12801" width="17.6640625" style="135" customWidth="1"/>
    <col min="12802" max="12802" width="11.5546875" style="135" customWidth="1"/>
    <col min="12803" max="12803" width="22.5546875" style="135" customWidth="1"/>
    <col min="12804" max="12804" width="37.44140625" style="135" customWidth="1"/>
    <col min="12805" max="12808" width="0" style="135" hidden="1" customWidth="1"/>
    <col min="12809" max="12809" width="29" style="135" customWidth="1"/>
    <col min="12810" max="12810" width="13.33203125" style="135" customWidth="1"/>
    <col min="12811" max="12811" width="15" style="135" customWidth="1"/>
    <col min="12812" max="13056" width="8.88671875" style="135"/>
    <col min="13057" max="13057" width="17.6640625" style="135" customWidth="1"/>
    <col min="13058" max="13058" width="11.5546875" style="135" customWidth="1"/>
    <col min="13059" max="13059" width="22.5546875" style="135" customWidth="1"/>
    <col min="13060" max="13060" width="37.44140625" style="135" customWidth="1"/>
    <col min="13061" max="13064" width="0" style="135" hidden="1" customWidth="1"/>
    <col min="13065" max="13065" width="29" style="135" customWidth="1"/>
    <col min="13066" max="13066" width="13.33203125" style="135" customWidth="1"/>
    <col min="13067" max="13067" width="15" style="135" customWidth="1"/>
    <col min="13068" max="13312" width="8.88671875" style="135"/>
    <col min="13313" max="13313" width="17.6640625" style="135" customWidth="1"/>
    <col min="13314" max="13314" width="11.5546875" style="135" customWidth="1"/>
    <col min="13315" max="13315" width="22.5546875" style="135" customWidth="1"/>
    <col min="13316" max="13316" width="37.44140625" style="135" customWidth="1"/>
    <col min="13317" max="13320" width="0" style="135" hidden="1" customWidth="1"/>
    <col min="13321" max="13321" width="29" style="135" customWidth="1"/>
    <col min="13322" max="13322" width="13.33203125" style="135" customWidth="1"/>
    <col min="13323" max="13323" width="15" style="135" customWidth="1"/>
    <col min="13324" max="13568" width="8.88671875" style="135"/>
    <col min="13569" max="13569" width="17.6640625" style="135" customWidth="1"/>
    <col min="13570" max="13570" width="11.5546875" style="135" customWidth="1"/>
    <col min="13571" max="13571" width="22.5546875" style="135" customWidth="1"/>
    <col min="13572" max="13572" width="37.44140625" style="135" customWidth="1"/>
    <col min="13573" max="13576" width="0" style="135" hidden="1" customWidth="1"/>
    <col min="13577" max="13577" width="29" style="135" customWidth="1"/>
    <col min="13578" max="13578" width="13.33203125" style="135" customWidth="1"/>
    <col min="13579" max="13579" width="15" style="135" customWidth="1"/>
    <col min="13580" max="13824" width="8.88671875" style="135"/>
    <col min="13825" max="13825" width="17.6640625" style="135" customWidth="1"/>
    <col min="13826" max="13826" width="11.5546875" style="135" customWidth="1"/>
    <col min="13827" max="13827" width="22.5546875" style="135" customWidth="1"/>
    <col min="13828" max="13828" width="37.44140625" style="135" customWidth="1"/>
    <col min="13829" max="13832" width="0" style="135" hidden="1" customWidth="1"/>
    <col min="13833" max="13833" width="29" style="135" customWidth="1"/>
    <col min="13834" max="13834" width="13.33203125" style="135" customWidth="1"/>
    <col min="13835" max="13835" width="15" style="135" customWidth="1"/>
    <col min="13836" max="14080" width="8.88671875" style="135"/>
    <col min="14081" max="14081" width="17.6640625" style="135" customWidth="1"/>
    <col min="14082" max="14082" width="11.5546875" style="135" customWidth="1"/>
    <col min="14083" max="14083" width="22.5546875" style="135" customWidth="1"/>
    <col min="14084" max="14084" width="37.44140625" style="135" customWidth="1"/>
    <col min="14085" max="14088" width="0" style="135" hidden="1" customWidth="1"/>
    <col min="14089" max="14089" width="29" style="135" customWidth="1"/>
    <col min="14090" max="14090" width="13.33203125" style="135" customWidth="1"/>
    <col min="14091" max="14091" width="15" style="135" customWidth="1"/>
    <col min="14092" max="14336" width="8.88671875" style="135"/>
    <col min="14337" max="14337" width="17.6640625" style="135" customWidth="1"/>
    <col min="14338" max="14338" width="11.5546875" style="135" customWidth="1"/>
    <col min="14339" max="14339" width="22.5546875" style="135" customWidth="1"/>
    <col min="14340" max="14340" width="37.44140625" style="135" customWidth="1"/>
    <col min="14341" max="14344" width="0" style="135" hidden="1" customWidth="1"/>
    <col min="14345" max="14345" width="29" style="135" customWidth="1"/>
    <col min="14346" max="14346" width="13.33203125" style="135" customWidth="1"/>
    <col min="14347" max="14347" width="15" style="135" customWidth="1"/>
    <col min="14348" max="14592" width="8.88671875" style="135"/>
    <col min="14593" max="14593" width="17.6640625" style="135" customWidth="1"/>
    <col min="14594" max="14594" width="11.5546875" style="135" customWidth="1"/>
    <col min="14595" max="14595" width="22.5546875" style="135" customWidth="1"/>
    <col min="14596" max="14596" width="37.44140625" style="135" customWidth="1"/>
    <col min="14597" max="14600" width="0" style="135" hidden="1" customWidth="1"/>
    <col min="14601" max="14601" width="29" style="135" customWidth="1"/>
    <col min="14602" max="14602" width="13.33203125" style="135" customWidth="1"/>
    <col min="14603" max="14603" width="15" style="135" customWidth="1"/>
    <col min="14604" max="14848" width="8.88671875" style="135"/>
    <col min="14849" max="14849" width="17.6640625" style="135" customWidth="1"/>
    <col min="14850" max="14850" width="11.5546875" style="135" customWidth="1"/>
    <col min="14851" max="14851" width="22.5546875" style="135" customWidth="1"/>
    <col min="14852" max="14852" width="37.44140625" style="135" customWidth="1"/>
    <col min="14853" max="14856" width="0" style="135" hidden="1" customWidth="1"/>
    <col min="14857" max="14857" width="29" style="135" customWidth="1"/>
    <col min="14858" max="14858" width="13.33203125" style="135" customWidth="1"/>
    <col min="14859" max="14859" width="15" style="135" customWidth="1"/>
    <col min="14860" max="15104" width="8.88671875" style="135"/>
    <col min="15105" max="15105" width="17.6640625" style="135" customWidth="1"/>
    <col min="15106" max="15106" width="11.5546875" style="135" customWidth="1"/>
    <col min="15107" max="15107" width="22.5546875" style="135" customWidth="1"/>
    <col min="15108" max="15108" width="37.44140625" style="135" customWidth="1"/>
    <col min="15109" max="15112" width="0" style="135" hidden="1" customWidth="1"/>
    <col min="15113" max="15113" width="29" style="135" customWidth="1"/>
    <col min="15114" max="15114" width="13.33203125" style="135" customWidth="1"/>
    <col min="15115" max="15115" width="15" style="135" customWidth="1"/>
    <col min="15116" max="15360" width="8.88671875" style="135"/>
    <col min="15361" max="15361" width="17.6640625" style="135" customWidth="1"/>
    <col min="15362" max="15362" width="11.5546875" style="135" customWidth="1"/>
    <col min="15363" max="15363" width="22.5546875" style="135" customWidth="1"/>
    <col min="15364" max="15364" width="37.44140625" style="135" customWidth="1"/>
    <col min="15365" max="15368" width="0" style="135" hidden="1" customWidth="1"/>
    <col min="15369" max="15369" width="29" style="135" customWidth="1"/>
    <col min="15370" max="15370" width="13.33203125" style="135" customWidth="1"/>
    <col min="15371" max="15371" width="15" style="135" customWidth="1"/>
    <col min="15372" max="15616" width="8.88671875" style="135"/>
    <col min="15617" max="15617" width="17.6640625" style="135" customWidth="1"/>
    <col min="15618" max="15618" width="11.5546875" style="135" customWidth="1"/>
    <col min="15619" max="15619" width="22.5546875" style="135" customWidth="1"/>
    <col min="15620" max="15620" width="37.44140625" style="135" customWidth="1"/>
    <col min="15621" max="15624" width="0" style="135" hidden="1" customWidth="1"/>
    <col min="15625" max="15625" width="29" style="135" customWidth="1"/>
    <col min="15626" max="15626" width="13.33203125" style="135" customWidth="1"/>
    <col min="15627" max="15627" width="15" style="135" customWidth="1"/>
    <col min="15628" max="15872" width="8.88671875" style="135"/>
    <col min="15873" max="15873" width="17.6640625" style="135" customWidth="1"/>
    <col min="15874" max="15874" width="11.5546875" style="135" customWidth="1"/>
    <col min="15875" max="15875" width="22.5546875" style="135" customWidth="1"/>
    <col min="15876" max="15876" width="37.44140625" style="135" customWidth="1"/>
    <col min="15877" max="15880" width="0" style="135" hidden="1" customWidth="1"/>
    <col min="15881" max="15881" width="29" style="135" customWidth="1"/>
    <col min="15882" max="15882" width="13.33203125" style="135" customWidth="1"/>
    <col min="15883" max="15883" width="15" style="135" customWidth="1"/>
    <col min="15884" max="16128" width="8.88671875" style="135"/>
    <col min="16129" max="16129" width="17.6640625" style="135" customWidth="1"/>
    <col min="16130" max="16130" width="11.5546875" style="135" customWidth="1"/>
    <col min="16131" max="16131" width="22.5546875" style="135" customWidth="1"/>
    <col min="16132" max="16132" width="37.44140625" style="135" customWidth="1"/>
    <col min="16133" max="16136" width="0" style="135" hidden="1" customWidth="1"/>
    <col min="16137" max="16137" width="29" style="135" customWidth="1"/>
    <col min="16138" max="16138" width="13.33203125" style="135" customWidth="1"/>
    <col min="16139" max="16139" width="15" style="135" customWidth="1"/>
    <col min="16140" max="16384" width="8.88671875" style="135"/>
  </cols>
  <sheetData>
    <row r="1" spans="1:14">
      <c r="A1" s="315" t="s">
        <v>671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138"/>
      <c r="M1" s="138"/>
      <c r="N1" s="138"/>
    </row>
    <row r="2" spans="1:14">
      <c r="A2" s="316" t="s">
        <v>672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4" ht="30.75" customHeight="1">
      <c r="A3" s="317" t="s">
        <v>673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4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4" ht="12.75" customHeight="1">
      <c r="A5" s="318" t="s">
        <v>674</v>
      </c>
      <c r="B5" s="318" t="s">
        <v>675</v>
      </c>
      <c r="C5" s="320" t="s">
        <v>676</v>
      </c>
      <c r="D5" s="322" t="s">
        <v>677</v>
      </c>
      <c r="E5" s="146"/>
      <c r="F5" s="147"/>
      <c r="G5" s="147"/>
      <c r="H5" s="147"/>
      <c r="I5" s="322" t="s">
        <v>678</v>
      </c>
      <c r="J5" s="318" t="s">
        <v>679</v>
      </c>
      <c r="K5" s="318" t="s">
        <v>680</v>
      </c>
    </row>
    <row r="6" spans="1:14" ht="49.5" customHeight="1">
      <c r="A6" s="319"/>
      <c r="B6" s="319"/>
      <c r="C6" s="321"/>
      <c r="D6" s="322"/>
      <c r="E6" s="148" t="s">
        <v>681</v>
      </c>
      <c r="F6" s="147" t="s">
        <v>682</v>
      </c>
      <c r="G6" s="147" t="s">
        <v>5</v>
      </c>
      <c r="H6" s="147" t="s">
        <v>683</v>
      </c>
      <c r="I6" s="322"/>
      <c r="J6" s="319"/>
      <c r="K6" s="319"/>
    </row>
    <row r="7" spans="1:14">
      <c r="A7" s="149"/>
      <c r="B7" s="150"/>
      <c r="C7" s="151"/>
      <c r="D7" s="152"/>
      <c r="E7" s="153"/>
      <c r="F7" s="154"/>
      <c r="G7" s="154"/>
      <c r="H7" s="154"/>
      <c r="I7" s="155"/>
      <c r="J7" s="156"/>
      <c r="K7" s="156"/>
    </row>
    <row r="8" spans="1:14">
      <c r="A8" s="157"/>
      <c r="B8" s="150"/>
      <c r="C8" s="151"/>
      <c r="D8" s="158"/>
      <c r="E8" s="159"/>
      <c r="F8" s="160"/>
      <c r="G8" s="160"/>
      <c r="H8" s="154"/>
      <c r="I8" s="155"/>
      <c r="J8" s="161"/>
      <c r="K8" s="161"/>
    </row>
    <row r="9" spans="1:14" ht="15.6">
      <c r="A9" s="162"/>
      <c r="B9" s="163"/>
      <c r="C9" s="163"/>
      <c r="D9" s="164" t="s">
        <v>684</v>
      </c>
      <c r="E9" s="165"/>
      <c r="F9" s="162"/>
      <c r="G9" s="163"/>
      <c r="H9" s="163"/>
      <c r="I9" s="163"/>
      <c r="J9" s="166">
        <f>SUM(J7:J8)</f>
        <v>0</v>
      </c>
      <c r="K9" s="166">
        <f>SUM(K7:K8)</f>
        <v>0</v>
      </c>
    </row>
    <row r="10" spans="1:14">
      <c r="A10" s="167"/>
      <c r="B10" s="168"/>
      <c r="C10" s="168"/>
      <c r="D10" s="169"/>
      <c r="E10" s="170"/>
      <c r="F10" s="168"/>
      <c r="G10" s="168"/>
      <c r="H10" s="168"/>
      <c r="I10" s="168"/>
      <c r="J10" s="168"/>
      <c r="K10" s="168"/>
    </row>
    <row r="11" spans="1:14">
      <c r="A11" s="167"/>
      <c r="B11" s="168"/>
      <c r="C11" s="168"/>
      <c r="D11" s="169"/>
      <c r="E11" s="170"/>
      <c r="F11" s="168"/>
      <c r="G11" s="168"/>
      <c r="H11" s="168"/>
      <c r="I11" s="168"/>
      <c r="J11" s="168"/>
      <c r="K11" s="168"/>
    </row>
  </sheetData>
  <mergeCells count="10">
    <mergeCell ref="A1:K1"/>
    <mergeCell ref="A2:K2"/>
    <mergeCell ref="A3:K3"/>
    <mergeCell ref="K5:K6"/>
    <mergeCell ref="A5:A6"/>
    <mergeCell ref="B5:B6"/>
    <mergeCell ref="C5:C6"/>
    <mergeCell ref="D5:D6"/>
    <mergeCell ref="I5:I6"/>
    <mergeCell ref="J5:J6"/>
  </mergeCells>
  <pageMargins left="1.0629921259842521" right="0.31496062992125984" top="0.39370078740157483" bottom="0.39370078740157483" header="0.39370078740157483" footer="0.39370078740157483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6"/>
  <sheetViews>
    <sheetView workbookViewId="0">
      <selection activeCell="I731" sqref="I731"/>
    </sheetView>
  </sheetViews>
  <sheetFormatPr defaultRowHeight="14.4"/>
  <cols>
    <col min="1" max="1" width="46.33203125" style="58" customWidth="1"/>
    <col min="2" max="2" width="1.33203125" customWidth="1"/>
    <col min="3" max="4" width="4.33203125" style="176" customWidth="1"/>
    <col min="5" max="5" width="14.6640625" customWidth="1"/>
    <col min="6" max="6" width="5.33203125" customWidth="1"/>
    <col min="7" max="7" width="13.109375" style="69" customWidth="1"/>
    <col min="8" max="8" width="12.88671875" customWidth="1"/>
    <col min="9" max="9" width="10.6640625" customWidth="1"/>
    <col min="10" max="10" width="10.33203125" customWidth="1"/>
    <col min="11" max="11" width="9.5546875" bestFit="1" customWidth="1"/>
    <col min="12" max="12" width="9" bestFit="1" customWidth="1"/>
  </cols>
  <sheetData>
    <row r="1" spans="1:12" ht="14.4" customHeight="1">
      <c r="A1" s="97"/>
      <c r="B1" s="248" t="s">
        <v>641</v>
      </c>
      <c r="C1" s="248"/>
      <c r="D1" s="248"/>
      <c r="E1" s="248"/>
      <c r="F1" s="248"/>
      <c r="G1" s="248"/>
      <c r="H1" s="266"/>
      <c r="I1" s="266"/>
      <c r="J1" s="266"/>
    </row>
    <row r="2" spans="1:12" ht="47.4" customHeight="1">
      <c r="A2" s="245" t="s">
        <v>634</v>
      </c>
      <c r="B2" s="245"/>
      <c r="C2" s="245"/>
      <c r="D2" s="245"/>
      <c r="E2" s="245"/>
      <c r="F2" s="245"/>
      <c r="G2" s="245"/>
      <c r="H2" s="246"/>
      <c r="I2" s="246"/>
      <c r="J2" s="246"/>
    </row>
    <row r="3" spans="1:12" ht="16.95" customHeight="1">
      <c r="A3" s="253"/>
      <c r="B3" s="253"/>
      <c r="C3" s="253"/>
      <c r="D3" s="253"/>
      <c r="E3" s="253"/>
      <c r="F3" s="253"/>
      <c r="G3" s="253"/>
      <c r="I3" s="247" t="s">
        <v>0</v>
      </c>
      <c r="J3" s="247"/>
    </row>
    <row r="4" spans="1:12" ht="36">
      <c r="A4" s="256" t="s">
        <v>1</v>
      </c>
      <c r="B4" s="257"/>
      <c r="C4" s="6" t="s">
        <v>3</v>
      </c>
      <c r="D4" s="6" t="s">
        <v>4</v>
      </c>
      <c r="E4" s="1" t="s">
        <v>2</v>
      </c>
      <c r="F4" s="1" t="s">
        <v>5</v>
      </c>
      <c r="G4" s="71" t="s">
        <v>630</v>
      </c>
      <c r="H4" s="72" t="s">
        <v>703</v>
      </c>
      <c r="I4" s="73" t="s">
        <v>396</v>
      </c>
      <c r="J4" s="74" t="s">
        <v>629</v>
      </c>
    </row>
    <row r="5" spans="1:12" ht="15.6">
      <c r="A5" s="49">
        <v>1</v>
      </c>
      <c r="B5" s="50"/>
      <c r="C5" s="6">
        <v>2</v>
      </c>
      <c r="D5" s="6">
        <v>3</v>
      </c>
      <c r="E5" s="1">
        <v>4</v>
      </c>
      <c r="F5" s="1">
        <v>5</v>
      </c>
      <c r="G5" s="78">
        <v>6</v>
      </c>
      <c r="H5" s="79">
        <v>7</v>
      </c>
      <c r="I5" s="78">
        <v>8</v>
      </c>
      <c r="J5" s="78">
        <v>9</v>
      </c>
      <c r="L5" s="12"/>
    </row>
    <row r="6" spans="1:12" s="54" customFormat="1">
      <c r="A6" s="258" t="s">
        <v>7</v>
      </c>
      <c r="B6" s="259"/>
      <c r="C6" s="40"/>
      <c r="D6" s="40"/>
      <c r="E6" s="53"/>
      <c r="F6" s="53"/>
      <c r="G6" s="64">
        <f>G7+G178+G185+G204+G254+G313+G327+G621+G729+G772+G840</f>
        <v>877469.5</v>
      </c>
      <c r="H6" s="64">
        <f>H7+H178+H185+H204+H254+H313+H327+H621+H729+H772+H840</f>
        <v>148726.80000000002</v>
      </c>
      <c r="I6" s="89">
        <f t="shared" ref="I6" si="0">G6-H6</f>
        <v>728742.7</v>
      </c>
      <c r="J6" s="89">
        <f t="shared" ref="J6" si="1">H6/G6*100</f>
        <v>16.949512205267535</v>
      </c>
      <c r="L6" s="116"/>
    </row>
    <row r="7" spans="1:12" s="54" customFormat="1">
      <c r="A7" s="260" t="s">
        <v>66</v>
      </c>
      <c r="B7" s="261"/>
      <c r="C7" s="44" t="s">
        <v>67</v>
      </c>
      <c r="D7" s="172" t="s">
        <v>637</v>
      </c>
      <c r="E7" s="61"/>
      <c r="F7" s="61"/>
      <c r="G7" s="65">
        <f>G8+G14+G33+G67+G88+G93</f>
        <v>235279.5</v>
      </c>
      <c r="H7" s="65">
        <f>H8+H14+H33+H67+H88+H93</f>
        <v>38702.899999999994</v>
      </c>
      <c r="I7" s="65">
        <f>G7-H7</f>
        <v>196576.6</v>
      </c>
      <c r="J7" s="65">
        <f>H7/G7*100</f>
        <v>16.449754440994642</v>
      </c>
    </row>
    <row r="8" spans="1:12" s="54" customFormat="1" ht="48" customHeight="1">
      <c r="A8" s="258" t="s">
        <v>431</v>
      </c>
      <c r="B8" s="259"/>
      <c r="C8" s="40" t="s">
        <v>67</v>
      </c>
      <c r="D8" s="40" t="s">
        <v>93</v>
      </c>
      <c r="E8" s="53"/>
      <c r="F8" s="53"/>
      <c r="G8" s="64">
        <f t="shared" ref="G8:H12" si="2">G9</f>
        <v>5116.2</v>
      </c>
      <c r="H8" s="64">
        <f t="shared" si="2"/>
        <v>875.7</v>
      </c>
      <c r="I8" s="89">
        <f t="shared" ref="I8:I71" si="3">G8-H8</f>
        <v>4240.5</v>
      </c>
      <c r="J8" s="89">
        <f t="shared" ref="J8:J71" si="4">H8/G8*100</f>
        <v>17.116219068840156</v>
      </c>
    </row>
    <row r="9" spans="1:12" s="54" customFormat="1" ht="45" customHeight="1">
      <c r="A9" s="262" t="s">
        <v>432</v>
      </c>
      <c r="B9" s="263"/>
      <c r="C9" s="42" t="s">
        <v>67</v>
      </c>
      <c r="D9" s="42" t="s">
        <v>93</v>
      </c>
      <c r="E9" s="60" t="s">
        <v>433</v>
      </c>
      <c r="F9" s="60"/>
      <c r="G9" s="66">
        <f t="shared" si="2"/>
        <v>5116.2</v>
      </c>
      <c r="H9" s="66">
        <f t="shared" si="2"/>
        <v>875.7</v>
      </c>
      <c r="I9" s="91">
        <f t="shared" si="3"/>
        <v>4240.5</v>
      </c>
      <c r="J9" s="91">
        <f t="shared" si="4"/>
        <v>17.116219068840156</v>
      </c>
    </row>
    <row r="10" spans="1:12" s="54" customFormat="1">
      <c r="A10" s="264" t="s">
        <v>434</v>
      </c>
      <c r="B10" s="265"/>
      <c r="C10" s="41" t="s">
        <v>67</v>
      </c>
      <c r="D10" s="41" t="s">
        <v>93</v>
      </c>
      <c r="E10" s="55" t="s">
        <v>435</v>
      </c>
      <c r="F10" s="55"/>
      <c r="G10" s="67">
        <f t="shared" si="2"/>
        <v>5116.2</v>
      </c>
      <c r="H10" s="67">
        <f t="shared" si="2"/>
        <v>875.7</v>
      </c>
      <c r="I10" s="86">
        <f t="shared" si="3"/>
        <v>4240.5</v>
      </c>
      <c r="J10" s="86">
        <f t="shared" si="4"/>
        <v>17.116219068840156</v>
      </c>
    </row>
    <row r="11" spans="1:12" s="54" customFormat="1" ht="34.950000000000003" customHeight="1">
      <c r="A11" s="264" t="s">
        <v>436</v>
      </c>
      <c r="B11" s="265"/>
      <c r="C11" s="41" t="s">
        <v>67</v>
      </c>
      <c r="D11" s="41" t="s">
        <v>93</v>
      </c>
      <c r="E11" s="55" t="s">
        <v>437</v>
      </c>
      <c r="F11" s="55"/>
      <c r="G11" s="67">
        <f t="shared" si="2"/>
        <v>5116.2</v>
      </c>
      <c r="H11" s="67">
        <f t="shared" si="2"/>
        <v>875.7</v>
      </c>
      <c r="I11" s="86">
        <f t="shared" si="3"/>
        <v>4240.5</v>
      </c>
      <c r="J11" s="86">
        <f t="shared" si="4"/>
        <v>17.116219068840156</v>
      </c>
    </row>
    <row r="12" spans="1:12" s="54" customFormat="1" ht="60" customHeight="1">
      <c r="A12" s="267" t="s">
        <v>74</v>
      </c>
      <c r="B12" s="268"/>
      <c r="C12" s="41" t="s">
        <v>67</v>
      </c>
      <c r="D12" s="41" t="s">
        <v>93</v>
      </c>
      <c r="E12" s="55" t="s">
        <v>437</v>
      </c>
      <c r="F12" s="55" t="s">
        <v>75</v>
      </c>
      <c r="G12" s="67">
        <f t="shared" si="2"/>
        <v>5116.2</v>
      </c>
      <c r="H12" s="67">
        <f t="shared" si="2"/>
        <v>875.7</v>
      </c>
      <c r="I12" s="86">
        <f t="shared" si="3"/>
        <v>4240.5</v>
      </c>
      <c r="J12" s="86">
        <f t="shared" si="4"/>
        <v>17.116219068840156</v>
      </c>
    </row>
    <row r="13" spans="1:12" s="54" customFormat="1" ht="31.2" customHeight="1">
      <c r="A13" s="267" t="s">
        <v>76</v>
      </c>
      <c r="B13" s="268"/>
      <c r="C13" s="41" t="s">
        <v>67</v>
      </c>
      <c r="D13" s="41" t="s">
        <v>93</v>
      </c>
      <c r="E13" s="55" t="s">
        <v>437</v>
      </c>
      <c r="F13" s="55" t="s">
        <v>77</v>
      </c>
      <c r="G13" s="67">
        <f>пр.4!H14</f>
        <v>5116.2</v>
      </c>
      <c r="H13" s="67">
        <f>пр.4!I14</f>
        <v>875.7</v>
      </c>
      <c r="I13" s="86">
        <f t="shared" si="3"/>
        <v>4240.5</v>
      </c>
      <c r="J13" s="86">
        <f t="shared" si="4"/>
        <v>17.116219068840156</v>
      </c>
    </row>
    <row r="14" spans="1:12" s="54" customFormat="1" ht="56.4" customHeight="1">
      <c r="A14" s="269" t="s">
        <v>519</v>
      </c>
      <c r="B14" s="270"/>
      <c r="C14" s="40" t="s">
        <v>67</v>
      </c>
      <c r="D14" s="40" t="s">
        <v>113</v>
      </c>
      <c r="E14" s="53"/>
      <c r="F14" s="53"/>
      <c r="G14" s="64">
        <f>G15</f>
        <v>4669.3</v>
      </c>
      <c r="H14" s="64">
        <f>H15</f>
        <v>588.59999999999991</v>
      </c>
      <c r="I14" s="89">
        <f t="shared" si="3"/>
        <v>4080.7000000000003</v>
      </c>
      <c r="J14" s="89">
        <f t="shared" si="4"/>
        <v>12.605743901655492</v>
      </c>
    </row>
    <row r="15" spans="1:12" s="54" customFormat="1" ht="42.6" customHeight="1">
      <c r="A15" s="271" t="s">
        <v>432</v>
      </c>
      <c r="B15" s="272"/>
      <c r="C15" s="42" t="s">
        <v>67</v>
      </c>
      <c r="D15" s="42" t="s">
        <v>113</v>
      </c>
      <c r="E15" s="60" t="s">
        <v>433</v>
      </c>
      <c r="F15" s="60"/>
      <c r="G15" s="66">
        <f>G16+G20</f>
        <v>4669.3</v>
      </c>
      <c r="H15" s="66">
        <f>H16+H20</f>
        <v>588.59999999999991</v>
      </c>
      <c r="I15" s="91">
        <f t="shared" si="3"/>
        <v>4080.7000000000003</v>
      </c>
      <c r="J15" s="91">
        <f t="shared" si="4"/>
        <v>12.605743901655492</v>
      </c>
      <c r="K15" s="92"/>
    </row>
    <row r="16" spans="1:12" s="54" customFormat="1" ht="31.2" customHeight="1">
      <c r="A16" s="267" t="s">
        <v>520</v>
      </c>
      <c r="B16" s="268"/>
      <c r="C16" s="41" t="s">
        <v>67</v>
      </c>
      <c r="D16" s="41" t="s">
        <v>113</v>
      </c>
      <c r="E16" s="55" t="s">
        <v>521</v>
      </c>
      <c r="F16" s="55"/>
      <c r="G16" s="67">
        <f t="shared" ref="G16:H18" si="5">G17</f>
        <v>2918.4</v>
      </c>
      <c r="H16" s="67">
        <f t="shared" si="5"/>
        <v>395.9</v>
      </c>
      <c r="I16" s="86">
        <f t="shared" si="3"/>
        <v>2522.5</v>
      </c>
      <c r="J16" s="86">
        <f t="shared" si="4"/>
        <v>13.565652412280702</v>
      </c>
    </row>
    <row r="17" spans="1:10" s="54" customFormat="1" ht="31.2" customHeight="1">
      <c r="A17" s="267" t="s">
        <v>436</v>
      </c>
      <c r="B17" s="268"/>
      <c r="C17" s="41" t="s">
        <v>67</v>
      </c>
      <c r="D17" s="41" t="s">
        <v>113</v>
      </c>
      <c r="E17" s="55" t="s">
        <v>522</v>
      </c>
      <c r="F17" s="55"/>
      <c r="G17" s="67">
        <f t="shared" si="5"/>
        <v>2918.4</v>
      </c>
      <c r="H17" s="67">
        <f t="shared" si="5"/>
        <v>395.9</v>
      </c>
      <c r="I17" s="86">
        <f t="shared" si="3"/>
        <v>2522.5</v>
      </c>
      <c r="J17" s="86">
        <f t="shared" si="4"/>
        <v>13.565652412280702</v>
      </c>
    </row>
    <row r="18" spans="1:10" s="54" customFormat="1" ht="57.6" customHeight="1">
      <c r="A18" s="267" t="s">
        <v>74</v>
      </c>
      <c r="B18" s="268"/>
      <c r="C18" s="41" t="s">
        <v>67</v>
      </c>
      <c r="D18" s="41" t="s">
        <v>113</v>
      </c>
      <c r="E18" s="55" t="s">
        <v>522</v>
      </c>
      <c r="F18" s="55" t="s">
        <v>75</v>
      </c>
      <c r="G18" s="67">
        <f t="shared" si="5"/>
        <v>2918.4</v>
      </c>
      <c r="H18" s="67">
        <f t="shared" si="5"/>
        <v>395.9</v>
      </c>
      <c r="I18" s="86">
        <f t="shared" si="3"/>
        <v>2522.5</v>
      </c>
      <c r="J18" s="86">
        <f t="shared" si="4"/>
        <v>13.565652412280702</v>
      </c>
    </row>
    <row r="19" spans="1:10" s="54" customFormat="1" ht="33" customHeight="1">
      <c r="A19" s="267" t="s">
        <v>76</v>
      </c>
      <c r="B19" s="268"/>
      <c r="C19" s="41" t="s">
        <v>67</v>
      </c>
      <c r="D19" s="41" t="s">
        <v>113</v>
      </c>
      <c r="E19" s="55" t="s">
        <v>522</v>
      </c>
      <c r="F19" s="55" t="s">
        <v>77</v>
      </c>
      <c r="G19" s="67">
        <f>пр.4!H239</f>
        <v>2918.4</v>
      </c>
      <c r="H19" s="67">
        <f>пр.4!I239</f>
        <v>395.9</v>
      </c>
      <c r="I19" s="86">
        <f t="shared" si="3"/>
        <v>2522.5</v>
      </c>
      <c r="J19" s="86">
        <f t="shared" si="4"/>
        <v>13.565652412280702</v>
      </c>
    </row>
    <row r="20" spans="1:10" s="54" customFormat="1">
      <c r="A20" s="267" t="s">
        <v>450</v>
      </c>
      <c r="B20" s="268"/>
      <c r="C20" s="41" t="s">
        <v>67</v>
      </c>
      <c r="D20" s="41" t="s">
        <v>113</v>
      </c>
      <c r="E20" s="55" t="s">
        <v>451</v>
      </c>
      <c r="F20" s="55"/>
      <c r="G20" s="67">
        <f>G21+G24+G27+G30</f>
        <v>1750.9</v>
      </c>
      <c r="H20" s="67">
        <f>H21+H24+H27+H30</f>
        <v>192.7</v>
      </c>
      <c r="I20" s="86">
        <f t="shared" si="3"/>
        <v>1558.2</v>
      </c>
      <c r="J20" s="86">
        <f t="shared" si="4"/>
        <v>11.005768461933862</v>
      </c>
    </row>
    <row r="21" spans="1:10" s="54" customFormat="1">
      <c r="A21" s="267" t="s">
        <v>436</v>
      </c>
      <c r="B21" s="268"/>
      <c r="C21" s="41" t="s">
        <v>67</v>
      </c>
      <c r="D21" s="41" t="s">
        <v>113</v>
      </c>
      <c r="E21" s="55" t="s">
        <v>452</v>
      </c>
      <c r="F21" s="55"/>
      <c r="G21" s="67">
        <f>G22</f>
        <v>1111.4000000000001</v>
      </c>
      <c r="H21" s="67">
        <f>H22</f>
        <v>148.6</v>
      </c>
      <c r="I21" s="86">
        <f t="shared" si="3"/>
        <v>962.80000000000007</v>
      </c>
      <c r="J21" s="86">
        <f t="shared" si="4"/>
        <v>13.370523663847397</v>
      </c>
    </row>
    <row r="22" spans="1:10" s="54" customFormat="1" ht="57" customHeight="1">
      <c r="A22" s="267" t="s">
        <v>74</v>
      </c>
      <c r="B22" s="268"/>
      <c r="C22" s="41" t="s">
        <v>67</v>
      </c>
      <c r="D22" s="41" t="s">
        <v>113</v>
      </c>
      <c r="E22" s="55" t="s">
        <v>452</v>
      </c>
      <c r="F22" s="55" t="s">
        <v>75</v>
      </c>
      <c r="G22" s="67">
        <f>G23</f>
        <v>1111.4000000000001</v>
      </c>
      <c r="H22" s="67">
        <f>H23</f>
        <v>148.6</v>
      </c>
      <c r="I22" s="86">
        <f t="shared" si="3"/>
        <v>962.80000000000007</v>
      </c>
      <c r="J22" s="86">
        <f t="shared" si="4"/>
        <v>13.370523663847397</v>
      </c>
    </row>
    <row r="23" spans="1:10" s="54" customFormat="1" ht="31.95" customHeight="1">
      <c r="A23" s="267" t="s">
        <v>76</v>
      </c>
      <c r="B23" s="268"/>
      <c r="C23" s="41" t="s">
        <v>67</v>
      </c>
      <c r="D23" s="41" t="s">
        <v>113</v>
      </c>
      <c r="E23" s="55" t="s">
        <v>452</v>
      </c>
      <c r="F23" s="55" t="s">
        <v>77</v>
      </c>
      <c r="G23" s="67">
        <f>пр.4!H243</f>
        <v>1111.4000000000001</v>
      </c>
      <c r="H23" s="67">
        <f>пр.4!I243</f>
        <v>148.6</v>
      </c>
      <c r="I23" s="86">
        <f t="shared" si="3"/>
        <v>962.80000000000007</v>
      </c>
      <c r="J23" s="86">
        <f t="shared" si="4"/>
        <v>13.370523663847397</v>
      </c>
    </row>
    <row r="24" spans="1:10" s="54" customFormat="1">
      <c r="A24" s="267" t="s">
        <v>444</v>
      </c>
      <c r="B24" s="268"/>
      <c r="C24" s="41" t="s">
        <v>67</v>
      </c>
      <c r="D24" s="41" t="s">
        <v>113</v>
      </c>
      <c r="E24" s="55" t="s">
        <v>453</v>
      </c>
      <c r="F24" s="55"/>
      <c r="G24" s="67">
        <f>G25</f>
        <v>378.5</v>
      </c>
      <c r="H24" s="67">
        <f>H25</f>
        <v>21.1</v>
      </c>
      <c r="I24" s="86">
        <f t="shared" si="3"/>
        <v>357.4</v>
      </c>
      <c r="J24" s="86">
        <f t="shared" si="4"/>
        <v>5.5746367239101726</v>
      </c>
    </row>
    <row r="25" spans="1:10" s="54" customFormat="1" ht="32.4" customHeight="1">
      <c r="A25" s="267" t="s">
        <v>18</v>
      </c>
      <c r="B25" s="268"/>
      <c r="C25" s="41" t="s">
        <v>67</v>
      </c>
      <c r="D25" s="41" t="s">
        <v>113</v>
      </c>
      <c r="E25" s="55" t="s">
        <v>453</v>
      </c>
      <c r="F25" s="55" t="s">
        <v>19</v>
      </c>
      <c r="G25" s="67">
        <f>G26</f>
        <v>378.5</v>
      </c>
      <c r="H25" s="67">
        <f>H26</f>
        <v>21.1</v>
      </c>
      <c r="I25" s="86">
        <f t="shared" si="3"/>
        <v>357.4</v>
      </c>
      <c r="J25" s="86">
        <f t="shared" si="4"/>
        <v>5.5746367239101726</v>
      </c>
    </row>
    <row r="26" spans="1:10" s="54" customFormat="1" ht="29.4" customHeight="1">
      <c r="A26" s="267" t="s">
        <v>20</v>
      </c>
      <c r="B26" s="268"/>
      <c r="C26" s="41" t="s">
        <v>67</v>
      </c>
      <c r="D26" s="41" t="s">
        <v>113</v>
      </c>
      <c r="E26" s="55" t="s">
        <v>453</v>
      </c>
      <c r="F26" s="55" t="s">
        <v>21</v>
      </c>
      <c r="G26" s="67">
        <f>пр.4!H246</f>
        <v>378.5</v>
      </c>
      <c r="H26" s="67">
        <f>пр.4!I246</f>
        <v>21.1</v>
      </c>
      <c r="I26" s="86">
        <f t="shared" si="3"/>
        <v>357.4</v>
      </c>
      <c r="J26" s="86">
        <f t="shared" si="4"/>
        <v>5.5746367239101726</v>
      </c>
    </row>
    <row r="27" spans="1:10" s="54" customFormat="1" ht="69" customHeight="1">
      <c r="A27" s="267" t="s">
        <v>446</v>
      </c>
      <c r="B27" s="268"/>
      <c r="C27" s="41" t="s">
        <v>67</v>
      </c>
      <c r="D27" s="41" t="s">
        <v>113</v>
      </c>
      <c r="E27" s="55" t="s">
        <v>456</v>
      </c>
      <c r="F27" s="55"/>
      <c r="G27" s="67">
        <f>G28</f>
        <v>210</v>
      </c>
      <c r="H27" s="67">
        <f>H28</f>
        <v>0</v>
      </c>
      <c r="I27" s="86">
        <f t="shared" si="3"/>
        <v>210</v>
      </c>
      <c r="J27" s="86">
        <f t="shared" si="4"/>
        <v>0</v>
      </c>
    </row>
    <row r="28" spans="1:10" s="54" customFormat="1" ht="53.4" customHeight="1">
      <c r="A28" s="267" t="s">
        <v>74</v>
      </c>
      <c r="B28" s="268"/>
      <c r="C28" s="41" t="s">
        <v>67</v>
      </c>
      <c r="D28" s="41" t="s">
        <v>113</v>
      </c>
      <c r="E28" s="55" t="s">
        <v>456</v>
      </c>
      <c r="F28" s="55" t="s">
        <v>75</v>
      </c>
      <c r="G28" s="67">
        <f>G29</f>
        <v>210</v>
      </c>
      <c r="H28" s="67">
        <f>H29</f>
        <v>0</v>
      </c>
      <c r="I28" s="86">
        <f t="shared" si="3"/>
        <v>210</v>
      </c>
      <c r="J28" s="86">
        <f t="shared" si="4"/>
        <v>0</v>
      </c>
    </row>
    <row r="29" spans="1:10" s="54" customFormat="1" ht="30.6" customHeight="1">
      <c r="A29" s="267" t="s">
        <v>76</v>
      </c>
      <c r="B29" s="268"/>
      <c r="C29" s="41" t="s">
        <v>67</v>
      </c>
      <c r="D29" s="41" t="s">
        <v>113</v>
      </c>
      <c r="E29" s="55" t="s">
        <v>456</v>
      </c>
      <c r="F29" s="55" t="s">
        <v>77</v>
      </c>
      <c r="G29" s="67">
        <f>пр.4!H249</f>
        <v>210</v>
      </c>
      <c r="H29" s="67">
        <f>пр.4!I249</f>
        <v>0</v>
      </c>
      <c r="I29" s="86">
        <f t="shared" si="3"/>
        <v>210</v>
      </c>
      <c r="J29" s="86">
        <f t="shared" si="4"/>
        <v>0</v>
      </c>
    </row>
    <row r="30" spans="1:10" s="54" customFormat="1">
      <c r="A30" s="267" t="s">
        <v>457</v>
      </c>
      <c r="B30" s="268"/>
      <c r="C30" s="41" t="s">
        <v>67</v>
      </c>
      <c r="D30" s="41" t="s">
        <v>113</v>
      </c>
      <c r="E30" s="55" t="s">
        <v>458</v>
      </c>
      <c r="F30" s="55"/>
      <c r="G30" s="67">
        <f>G31</f>
        <v>51</v>
      </c>
      <c r="H30" s="67">
        <f>H31</f>
        <v>23</v>
      </c>
      <c r="I30" s="86">
        <f t="shared" si="3"/>
        <v>28</v>
      </c>
      <c r="J30" s="86">
        <f t="shared" si="4"/>
        <v>45.098039215686278</v>
      </c>
    </row>
    <row r="31" spans="1:10" s="54" customFormat="1" ht="55.2" customHeight="1">
      <c r="A31" s="267" t="s">
        <v>74</v>
      </c>
      <c r="B31" s="268"/>
      <c r="C31" s="41" t="s">
        <v>67</v>
      </c>
      <c r="D31" s="41" t="s">
        <v>113</v>
      </c>
      <c r="E31" s="55" t="s">
        <v>458</v>
      </c>
      <c r="F31" s="55" t="s">
        <v>75</v>
      </c>
      <c r="G31" s="67">
        <f>G32</f>
        <v>51</v>
      </c>
      <c r="H31" s="67">
        <f>H32</f>
        <v>23</v>
      </c>
      <c r="I31" s="86">
        <f t="shared" si="3"/>
        <v>28</v>
      </c>
      <c r="J31" s="86">
        <f t="shared" si="4"/>
        <v>45.098039215686278</v>
      </c>
    </row>
    <row r="32" spans="1:10" s="87" customFormat="1" ht="29.4" customHeight="1">
      <c r="A32" s="273" t="s">
        <v>76</v>
      </c>
      <c r="B32" s="274"/>
      <c r="C32" s="173" t="s">
        <v>67</v>
      </c>
      <c r="D32" s="173" t="s">
        <v>113</v>
      </c>
      <c r="E32" s="62" t="s">
        <v>458</v>
      </c>
      <c r="F32" s="62" t="s">
        <v>77</v>
      </c>
      <c r="G32" s="86">
        <f>пр.4!H252</f>
        <v>51</v>
      </c>
      <c r="H32" s="86">
        <f>пр.4!I252</f>
        <v>23</v>
      </c>
      <c r="I32" s="86">
        <f t="shared" si="3"/>
        <v>28</v>
      </c>
      <c r="J32" s="86">
        <f t="shared" si="4"/>
        <v>45.098039215686278</v>
      </c>
    </row>
    <row r="33" spans="1:11" s="87" customFormat="1" ht="59.4" customHeight="1">
      <c r="A33" s="275" t="s">
        <v>438</v>
      </c>
      <c r="B33" s="276"/>
      <c r="C33" s="45" t="s">
        <v>67</v>
      </c>
      <c r="D33" s="45" t="s">
        <v>15</v>
      </c>
      <c r="E33" s="88"/>
      <c r="F33" s="88"/>
      <c r="G33" s="89">
        <f>G34+G48</f>
        <v>102657.09999999999</v>
      </c>
      <c r="H33" s="89">
        <f>H34+H48</f>
        <v>17773.199999999997</v>
      </c>
      <c r="I33" s="89">
        <f t="shared" si="3"/>
        <v>84883.9</v>
      </c>
      <c r="J33" s="89">
        <f t="shared" si="4"/>
        <v>17.31317171437728</v>
      </c>
    </row>
    <row r="34" spans="1:11" s="54" customFormat="1" ht="58.2" customHeight="1">
      <c r="A34" s="271" t="s">
        <v>439</v>
      </c>
      <c r="B34" s="272"/>
      <c r="C34" s="42" t="s">
        <v>67</v>
      </c>
      <c r="D34" s="42" t="s">
        <v>15</v>
      </c>
      <c r="E34" s="60" t="s">
        <v>440</v>
      </c>
      <c r="F34" s="60"/>
      <c r="G34" s="66">
        <f>G35</f>
        <v>3665.9</v>
      </c>
      <c r="H34" s="66">
        <f>H35</f>
        <v>829.1</v>
      </c>
      <c r="I34" s="91">
        <f t="shared" si="3"/>
        <v>2836.8</v>
      </c>
      <c r="J34" s="91">
        <f t="shared" si="4"/>
        <v>22.616547096211026</v>
      </c>
    </row>
    <row r="35" spans="1:11" s="54" customFormat="1" ht="42" customHeight="1">
      <c r="A35" s="267" t="s">
        <v>441</v>
      </c>
      <c r="B35" s="268"/>
      <c r="C35" s="41" t="s">
        <v>67</v>
      </c>
      <c r="D35" s="41" t="s">
        <v>15</v>
      </c>
      <c r="E35" s="55" t="s">
        <v>442</v>
      </c>
      <c r="F35" s="55"/>
      <c r="G35" s="67">
        <f>G36+G39+G42+G45</f>
        <v>3665.9</v>
      </c>
      <c r="H35" s="67">
        <f>H36+H39+H42+H45</f>
        <v>829.1</v>
      </c>
      <c r="I35" s="86">
        <f t="shared" si="3"/>
        <v>2836.8</v>
      </c>
      <c r="J35" s="86">
        <f t="shared" si="4"/>
        <v>22.616547096211026</v>
      </c>
    </row>
    <row r="36" spans="1:11" s="54" customFormat="1" ht="30" customHeight="1">
      <c r="A36" s="267" t="s">
        <v>436</v>
      </c>
      <c r="B36" s="268"/>
      <c r="C36" s="41" t="s">
        <v>67</v>
      </c>
      <c r="D36" s="41" t="s">
        <v>15</v>
      </c>
      <c r="E36" s="55" t="s">
        <v>443</v>
      </c>
      <c r="F36" s="55"/>
      <c r="G36" s="67">
        <f>G37</f>
        <v>1934.5</v>
      </c>
      <c r="H36" s="67">
        <f>H37</f>
        <v>430.40000000000003</v>
      </c>
      <c r="I36" s="86">
        <f t="shared" si="3"/>
        <v>1504.1</v>
      </c>
      <c r="J36" s="86">
        <f t="shared" si="4"/>
        <v>22.248643060222282</v>
      </c>
    </row>
    <row r="37" spans="1:11" s="54" customFormat="1" ht="52.95" customHeight="1">
      <c r="A37" s="267" t="s">
        <v>74</v>
      </c>
      <c r="B37" s="268"/>
      <c r="C37" s="41" t="s">
        <v>67</v>
      </c>
      <c r="D37" s="41" t="s">
        <v>15</v>
      </c>
      <c r="E37" s="55" t="s">
        <v>443</v>
      </c>
      <c r="F37" s="55" t="s">
        <v>75</v>
      </c>
      <c r="G37" s="67">
        <f>G38</f>
        <v>1934.5</v>
      </c>
      <c r="H37" s="67">
        <f>H38</f>
        <v>430.40000000000003</v>
      </c>
      <c r="I37" s="86">
        <f t="shared" si="3"/>
        <v>1504.1</v>
      </c>
      <c r="J37" s="86">
        <f t="shared" si="4"/>
        <v>22.248643060222282</v>
      </c>
    </row>
    <row r="38" spans="1:11" s="54" customFormat="1" ht="30.6" customHeight="1">
      <c r="A38" s="267" t="s">
        <v>76</v>
      </c>
      <c r="B38" s="268"/>
      <c r="C38" s="41" t="s">
        <v>67</v>
      </c>
      <c r="D38" s="41" t="s">
        <v>15</v>
      </c>
      <c r="E38" s="55" t="s">
        <v>443</v>
      </c>
      <c r="F38" s="55" t="s">
        <v>77</v>
      </c>
      <c r="G38" s="67">
        <f>пр.4!H20</f>
        <v>1934.5</v>
      </c>
      <c r="H38" s="67">
        <f>пр.4!I20</f>
        <v>430.40000000000003</v>
      </c>
      <c r="I38" s="86">
        <f t="shared" si="3"/>
        <v>1504.1</v>
      </c>
      <c r="J38" s="86">
        <f t="shared" si="4"/>
        <v>22.248643060222282</v>
      </c>
    </row>
    <row r="39" spans="1:11" s="54" customFormat="1" ht="19.95" customHeight="1">
      <c r="A39" s="267" t="s">
        <v>444</v>
      </c>
      <c r="B39" s="268"/>
      <c r="C39" s="41" t="s">
        <v>67</v>
      </c>
      <c r="D39" s="41" t="s">
        <v>15</v>
      </c>
      <c r="E39" s="55" t="s">
        <v>445</v>
      </c>
      <c r="F39" s="55"/>
      <c r="G39" s="67">
        <f>G40</f>
        <v>326</v>
      </c>
      <c r="H39" s="67">
        <f>H40</f>
        <v>3.8</v>
      </c>
      <c r="I39" s="86">
        <f t="shared" si="3"/>
        <v>322.2</v>
      </c>
      <c r="J39" s="86">
        <f t="shared" si="4"/>
        <v>1.165644171779141</v>
      </c>
    </row>
    <row r="40" spans="1:11" s="54" customFormat="1" ht="31.95" customHeight="1">
      <c r="A40" s="267" t="s">
        <v>18</v>
      </c>
      <c r="B40" s="268"/>
      <c r="C40" s="41" t="s">
        <v>67</v>
      </c>
      <c r="D40" s="41" t="s">
        <v>15</v>
      </c>
      <c r="E40" s="55" t="s">
        <v>445</v>
      </c>
      <c r="F40" s="55" t="s">
        <v>19</v>
      </c>
      <c r="G40" s="67">
        <f>G41</f>
        <v>326</v>
      </c>
      <c r="H40" s="67">
        <f>H41</f>
        <v>3.8</v>
      </c>
      <c r="I40" s="86">
        <f t="shared" si="3"/>
        <v>322.2</v>
      </c>
      <c r="J40" s="86">
        <f t="shared" si="4"/>
        <v>1.165644171779141</v>
      </c>
    </row>
    <row r="41" spans="1:11" s="54" customFormat="1" ht="30" customHeight="1">
      <c r="A41" s="267" t="s">
        <v>20</v>
      </c>
      <c r="B41" s="268"/>
      <c r="C41" s="41" t="s">
        <v>67</v>
      </c>
      <c r="D41" s="41" t="s">
        <v>15</v>
      </c>
      <c r="E41" s="55" t="s">
        <v>445</v>
      </c>
      <c r="F41" s="55" t="s">
        <v>21</v>
      </c>
      <c r="G41" s="67">
        <f>пр.4!H23</f>
        <v>326</v>
      </c>
      <c r="H41" s="67">
        <f>пр.4!I23</f>
        <v>3.8</v>
      </c>
      <c r="I41" s="86">
        <f t="shared" si="3"/>
        <v>322.2</v>
      </c>
      <c r="J41" s="86">
        <f t="shared" si="4"/>
        <v>1.165644171779141</v>
      </c>
    </row>
    <row r="42" spans="1:11" s="54" customFormat="1" ht="69.599999999999994" customHeight="1">
      <c r="A42" s="267" t="s">
        <v>446</v>
      </c>
      <c r="B42" s="268"/>
      <c r="C42" s="41" t="s">
        <v>67</v>
      </c>
      <c r="D42" s="41" t="s">
        <v>15</v>
      </c>
      <c r="E42" s="55" t="s">
        <v>447</v>
      </c>
      <c r="F42" s="55"/>
      <c r="G42" s="67">
        <f>G43</f>
        <v>150</v>
      </c>
      <c r="H42" s="67">
        <f>H43</f>
        <v>84.9</v>
      </c>
      <c r="I42" s="86">
        <f t="shared" si="3"/>
        <v>65.099999999999994</v>
      </c>
      <c r="J42" s="86">
        <f t="shared" si="4"/>
        <v>56.600000000000009</v>
      </c>
    </row>
    <row r="43" spans="1:11" s="54" customFormat="1" ht="55.95" customHeight="1">
      <c r="A43" s="267" t="s">
        <v>74</v>
      </c>
      <c r="B43" s="268"/>
      <c r="C43" s="41" t="s">
        <v>67</v>
      </c>
      <c r="D43" s="41" t="s">
        <v>15</v>
      </c>
      <c r="E43" s="55" t="s">
        <v>447</v>
      </c>
      <c r="F43" s="55" t="s">
        <v>75</v>
      </c>
      <c r="G43" s="67">
        <f>G44</f>
        <v>150</v>
      </c>
      <c r="H43" s="67">
        <f>H44</f>
        <v>84.9</v>
      </c>
      <c r="I43" s="86">
        <f t="shared" si="3"/>
        <v>65.099999999999994</v>
      </c>
      <c r="J43" s="86">
        <f t="shared" si="4"/>
        <v>56.600000000000009</v>
      </c>
    </row>
    <row r="44" spans="1:11" s="54" customFormat="1" ht="31.95" customHeight="1">
      <c r="A44" s="267" t="s">
        <v>76</v>
      </c>
      <c r="B44" s="268"/>
      <c r="C44" s="41" t="s">
        <v>67</v>
      </c>
      <c r="D44" s="41" t="s">
        <v>15</v>
      </c>
      <c r="E44" s="55" t="s">
        <v>447</v>
      </c>
      <c r="F44" s="55" t="s">
        <v>77</v>
      </c>
      <c r="G44" s="67">
        <f>пр.4!H26</f>
        <v>150</v>
      </c>
      <c r="H44" s="67">
        <f>пр.4!I26</f>
        <v>84.9</v>
      </c>
      <c r="I44" s="86">
        <f t="shared" si="3"/>
        <v>65.099999999999994</v>
      </c>
      <c r="J44" s="86">
        <f t="shared" si="4"/>
        <v>56.600000000000009</v>
      </c>
    </row>
    <row r="45" spans="1:11" s="54" customFormat="1">
      <c r="A45" s="267" t="s">
        <v>448</v>
      </c>
      <c r="B45" s="268"/>
      <c r="C45" s="41" t="s">
        <v>67</v>
      </c>
      <c r="D45" s="41" t="s">
        <v>15</v>
      </c>
      <c r="E45" s="55" t="s">
        <v>449</v>
      </c>
      <c r="F45" s="55"/>
      <c r="G45" s="67">
        <f>G46</f>
        <v>1255.4000000000001</v>
      </c>
      <c r="H45" s="67">
        <f>H46</f>
        <v>310</v>
      </c>
      <c r="I45" s="86">
        <f t="shared" si="3"/>
        <v>945.40000000000009</v>
      </c>
      <c r="J45" s="86">
        <f t="shared" si="4"/>
        <v>24.693324836705429</v>
      </c>
    </row>
    <row r="46" spans="1:11" s="54" customFormat="1" ht="63" customHeight="1">
      <c r="A46" s="267" t="s">
        <v>74</v>
      </c>
      <c r="B46" s="268"/>
      <c r="C46" s="41" t="s">
        <v>67</v>
      </c>
      <c r="D46" s="41" t="s">
        <v>15</v>
      </c>
      <c r="E46" s="55" t="s">
        <v>449</v>
      </c>
      <c r="F46" s="55" t="s">
        <v>75</v>
      </c>
      <c r="G46" s="67">
        <f>G47</f>
        <v>1255.4000000000001</v>
      </c>
      <c r="H46" s="67">
        <f>H47</f>
        <v>310</v>
      </c>
      <c r="I46" s="86">
        <f t="shared" si="3"/>
        <v>945.40000000000009</v>
      </c>
      <c r="J46" s="86">
        <f t="shared" si="4"/>
        <v>24.693324836705429</v>
      </c>
    </row>
    <row r="47" spans="1:11" s="54" customFormat="1" ht="31.2" customHeight="1">
      <c r="A47" s="267" t="s">
        <v>76</v>
      </c>
      <c r="B47" s="268"/>
      <c r="C47" s="41" t="s">
        <v>67</v>
      </c>
      <c r="D47" s="41" t="s">
        <v>15</v>
      </c>
      <c r="E47" s="55" t="s">
        <v>449</v>
      </c>
      <c r="F47" s="55" t="s">
        <v>77</v>
      </c>
      <c r="G47" s="67">
        <f>пр.4!H29</f>
        <v>1255.4000000000001</v>
      </c>
      <c r="H47" s="67">
        <f>пр.4!I29</f>
        <v>310</v>
      </c>
      <c r="I47" s="86">
        <f t="shared" si="3"/>
        <v>945.40000000000009</v>
      </c>
      <c r="J47" s="86">
        <f t="shared" si="4"/>
        <v>24.693324836705429</v>
      </c>
    </row>
    <row r="48" spans="1:11" s="87" customFormat="1" ht="43.2" customHeight="1">
      <c r="A48" s="277" t="s">
        <v>432</v>
      </c>
      <c r="B48" s="278"/>
      <c r="C48" s="174" t="s">
        <v>67</v>
      </c>
      <c r="D48" s="174" t="s">
        <v>15</v>
      </c>
      <c r="E48" s="90" t="s">
        <v>433</v>
      </c>
      <c r="F48" s="90"/>
      <c r="G48" s="91">
        <f>G49</f>
        <v>98991.2</v>
      </c>
      <c r="H48" s="91">
        <f>H49</f>
        <v>16944.099999999999</v>
      </c>
      <c r="I48" s="91">
        <f t="shared" si="3"/>
        <v>82047.100000000006</v>
      </c>
      <c r="J48" s="91">
        <f t="shared" si="4"/>
        <v>17.116774016276192</v>
      </c>
      <c r="K48" s="93"/>
    </row>
    <row r="49" spans="1:10" s="54" customFormat="1">
      <c r="A49" s="267" t="s">
        <v>450</v>
      </c>
      <c r="B49" s="268"/>
      <c r="C49" s="41" t="s">
        <v>67</v>
      </c>
      <c r="D49" s="41" t="s">
        <v>15</v>
      </c>
      <c r="E49" s="55" t="s">
        <v>451</v>
      </c>
      <c r="F49" s="55"/>
      <c r="G49" s="67">
        <f>G50+G59+G62+G53</f>
        <v>98991.2</v>
      </c>
      <c r="H49" s="67">
        <f>H50+H59+H62+H53</f>
        <v>16944.099999999999</v>
      </c>
      <c r="I49" s="86">
        <f t="shared" si="3"/>
        <v>82047.100000000006</v>
      </c>
      <c r="J49" s="86">
        <f t="shared" si="4"/>
        <v>17.116774016276192</v>
      </c>
    </row>
    <row r="50" spans="1:10" s="54" customFormat="1" ht="30" customHeight="1">
      <c r="A50" s="267" t="s">
        <v>436</v>
      </c>
      <c r="B50" s="268"/>
      <c r="C50" s="41" t="s">
        <v>67</v>
      </c>
      <c r="D50" s="41" t="s">
        <v>15</v>
      </c>
      <c r="E50" s="55" t="s">
        <v>452</v>
      </c>
      <c r="F50" s="55"/>
      <c r="G50" s="67">
        <f>G51</f>
        <v>92496.8</v>
      </c>
      <c r="H50" s="67">
        <f>H51</f>
        <v>15374.3</v>
      </c>
      <c r="I50" s="86">
        <f t="shared" si="3"/>
        <v>77122.5</v>
      </c>
      <c r="J50" s="86">
        <f t="shared" si="4"/>
        <v>16.621439876838981</v>
      </c>
    </row>
    <row r="51" spans="1:10" s="54" customFormat="1" ht="58.2" customHeight="1">
      <c r="A51" s="267" t="s">
        <v>74</v>
      </c>
      <c r="B51" s="268"/>
      <c r="C51" s="41" t="s">
        <v>67</v>
      </c>
      <c r="D51" s="41" t="s">
        <v>15</v>
      </c>
      <c r="E51" s="55" t="s">
        <v>452</v>
      </c>
      <c r="F51" s="55" t="s">
        <v>75</v>
      </c>
      <c r="G51" s="67">
        <f>G52</f>
        <v>92496.8</v>
      </c>
      <c r="H51" s="67">
        <f>H52</f>
        <v>15374.3</v>
      </c>
      <c r="I51" s="86">
        <f t="shared" si="3"/>
        <v>77122.5</v>
      </c>
      <c r="J51" s="86">
        <f t="shared" si="4"/>
        <v>16.621439876838981</v>
      </c>
    </row>
    <row r="52" spans="1:10" s="54" customFormat="1" ht="27" customHeight="1">
      <c r="A52" s="267" t="s">
        <v>76</v>
      </c>
      <c r="B52" s="268"/>
      <c r="C52" s="41" t="s">
        <v>67</v>
      </c>
      <c r="D52" s="41" t="s">
        <v>15</v>
      </c>
      <c r="E52" s="55" t="s">
        <v>452</v>
      </c>
      <c r="F52" s="55" t="s">
        <v>77</v>
      </c>
      <c r="G52" s="67">
        <f>пр.4!H34</f>
        <v>92496.8</v>
      </c>
      <c r="H52" s="67">
        <f>пр.4!I34</f>
        <v>15374.3</v>
      </c>
      <c r="I52" s="86">
        <f t="shared" si="3"/>
        <v>77122.5</v>
      </c>
      <c r="J52" s="86">
        <f t="shared" si="4"/>
        <v>16.621439876838981</v>
      </c>
    </row>
    <row r="53" spans="1:10" s="54" customFormat="1" ht="23.4" customHeight="1">
      <c r="A53" s="267" t="s">
        <v>444</v>
      </c>
      <c r="B53" s="268"/>
      <c r="C53" s="41" t="s">
        <v>67</v>
      </c>
      <c r="D53" s="41" t="s">
        <v>15</v>
      </c>
      <c r="E53" s="55" t="s">
        <v>453</v>
      </c>
      <c r="F53" s="55"/>
      <c r="G53" s="67">
        <f>G54+G56</f>
        <v>4494.3999999999996</v>
      </c>
      <c r="H53" s="67">
        <f>H54+H56</f>
        <v>772.90000000000009</v>
      </c>
      <c r="I53" s="86">
        <f t="shared" si="3"/>
        <v>3721.4999999999995</v>
      </c>
      <c r="J53" s="86">
        <f t="shared" si="4"/>
        <v>17.196956212175156</v>
      </c>
    </row>
    <row r="54" spans="1:10" s="54" customFormat="1" ht="27.6" customHeight="1">
      <c r="A54" s="267" t="s">
        <v>18</v>
      </c>
      <c r="B54" s="268"/>
      <c r="C54" s="41" t="s">
        <v>67</v>
      </c>
      <c r="D54" s="41" t="s">
        <v>15</v>
      </c>
      <c r="E54" s="55" t="s">
        <v>453</v>
      </c>
      <c r="F54" s="55" t="s">
        <v>19</v>
      </c>
      <c r="G54" s="67">
        <f>G55</f>
        <v>3934.4</v>
      </c>
      <c r="H54" s="67">
        <f>H55</f>
        <v>519.70000000000005</v>
      </c>
      <c r="I54" s="86">
        <f t="shared" si="3"/>
        <v>3414.7</v>
      </c>
      <c r="J54" s="86">
        <f t="shared" si="4"/>
        <v>13.209129727531518</v>
      </c>
    </row>
    <row r="55" spans="1:10" s="54" customFormat="1" ht="31.2" customHeight="1">
      <c r="A55" s="267" t="s">
        <v>20</v>
      </c>
      <c r="B55" s="268"/>
      <c r="C55" s="41" t="s">
        <v>67</v>
      </c>
      <c r="D55" s="41" t="s">
        <v>15</v>
      </c>
      <c r="E55" s="55" t="s">
        <v>453</v>
      </c>
      <c r="F55" s="55" t="s">
        <v>21</v>
      </c>
      <c r="G55" s="67">
        <f>пр.4!H37+пр.4!H828</f>
        <v>3934.4</v>
      </c>
      <c r="H55" s="67">
        <f>пр.4!I37+пр.4!I828</f>
        <v>519.70000000000005</v>
      </c>
      <c r="I55" s="86">
        <f t="shared" si="3"/>
        <v>3414.7</v>
      </c>
      <c r="J55" s="86">
        <f t="shared" si="4"/>
        <v>13.209129727531518</v>
      </c>
    </row>
    <row r="56" spans="1:10" s="54" customFormat="1">
      <c r="A56" s="267" t="s">
        <v>256</v>
      </c>
      <c r="B56" s="268"/>
      <c r="C56" s="41" t="s">
        <v>67</v>
      </c>
      <c r="D56" s="41" t="s">
        <v>15</v>
      </c>
      <c r="E56" s="55" t="s">
        <v>453</v>
      </c>
      <c r="F56" s="55" t="s">
        <v>257</v>
      </c>
      <c r="G56" s="67">
        <f>G57+G58</f>
        <v>560</v>
      </c>
      <c r="H56" s="67">
        <f>H57+H58</f>
        <v>253.20000000000002</v>
      </c>
      <c r="I56" s="86">
        <f t="shared" si="3"/>
        <v>306.79999999999995</v>
      </c>
      <c r="J56" s="86">
        <f t="shared" si="4"/>
        <v>45.214285714285715</v>
      </c>
    </row>
    <row r="57" spans="1:10" s="54" customFormat="1">
      <c r="A57" s="267" t="s">
        <v>592</v>
      </c>
      <c r="B57" s="268"/>
      <c r="C57" s="41" t="s">
        <v>67</v>
      </c>
      <c r="D57" s="41" t="s">
        <v>15</v>
      </c>
      <c r="E57" s="55" t="s">
        <v>453</v>
      </c>
      <c r="F57" s="55" t="s">
        <v>593</v>
      </c>
      <c r="G57" s="67">
        <f>пр.4!H830</f>
        <v>45</v>
      </c>
      <c r="H57" s="67">
        <f>пр.4!I830</f>
        <v>0</v>
      </c>
      <c r="I57" s="86">
        <f t="shared" si="3"/>
        <v>45</v>
      </c>
      <c r="J57" s="86">
        <f t="shared" si="4"/>
        <v>0</v>
      </c>
    </row>
    <row r="58" spans="1:10" s="54" customFormat="1">
      <c r="A58" s="267" t="s">
        <v>454</v>
      </c>
      <c r="B58" s="268"/>
      <c r="C58" s="41" t="s">
        <v>67</v>
      </c>
      <c r="D58" s="41" t="s">
        <v>15</v>
      </c>
      <c r="E58" s="55" t="s">
        <v>453</v>
      </c>
      <c r="F58" s="55" t="s">
        <v>455</v>
      </c>
      <c r="G58" s="67">
        <f>пр.4!H831+пр.4!H39</f>
        <v>515</v>
      </c>
      <c r="H58" s="67">
        <f>пр.4!I831+пр.4!I39</f>
        <v>253.20000000000002</v>
      </c>
      <c r="I58" s="86">
        <f t="shared" si="3"/>
        <v>261.79999999999995</v>
      </c>
      <c r="J58" s="86">
        <f t="shared" si="4"/>
        <v>49.165048543689323</v>
      </c>
    </row>
    <row r="59" spans="1:10" s="54" customFormat="1" ht="72" customHeight="1">
      <c r="A59" s="267" t="s">
        <v>446</v>
      </c>
      <c r="B59" s="268"/>
      <c r="C59" s="41" t="s">
        <v>67</v>
      </c>
      <c r="D59" s="41" t="s">
        <v>15</v>
      </c>
      <c r="E59" s="55" t="s">
        <v>456</v>
      </c>
      <c r="F59" s="55"/>
      <c r="G59" s="67">
        <f>G60</f>
        <v>1550</v>
      </c>
      <c r="H59" s="67">
        <f>H60</f>
        <v>763.1</v>
      </c>
      <c r="I59" s="86">
        <f t="shared" si="3"/>
        <v>786.9</v>
      </c>
      <c r="J59" s="86">
        <f t="shared" si="4"/>
        <v>49.232258064516131</v>
      </c>
    </row>
    <row r="60" spans="1:10" s="54" customFormat="1" ht="58.95" customHeight="1">
      <c r="A60" s="267" t="s">
        <v>74</v>
      </c>
      <c r="B60" s="268"/>
      <c r="C60" s="41" t="s">
        <v>67</v>
      </c>
      <c r="D60" s="41" t="s">
        <v>15</v>
      </c>
      <c r="E60" s="55" t="s">
        <v>456</v>
      </c>
      <c r="F60" s="55" t="s">
        <v>75</v>
      </c>
      <c r="G60" s="67">
        <f>G61</f>
        <v>1550</v>
      </c>
      <c r="H60" s="67">
        <f>H61</f>
        <v>763.1</v>
      </c>
      <c r="I60" s="86">
        <f t="shared" si="3"/>
        <v>786.9</v>
      </c>
      <c r="J60" s="86">
        <f t="shared" si="4"/>
        <v>49.232258064516131</v>
      </c>
    </row>
    <row r="61" spans="1:10" s="54" customFormat="1" ht="28.95" customHeight="1">
      <c r="A61" s="267" t="s">
        <v>76</v>
      </c>
      <c r="B61" s="268"/>
      <c r="C61" s="41" t="s">
        <v>67</v>
      </c>
      <c r="D61" s="41" t="s">
        <v>15</v>
      </c>
      <c r="E61" s="55" t="s">
        <v>456</v>
      </c>
      <c r="F61" s="55" t="s">
        <v>77</v>
      </c>
      <c r="G61" s="67">
        <f>пр.4!H42</f>
        <v>1550</v>
      </c>
      <c r="H61" s="67">
        <f>пр.4!I42</f>
        <v>763.1</v>
      </c>
      <c r="I61" s="86">
        <f t="shared" si="3"/>
        <v>786.9</v>
      </c>
      <c r="J61" s="86">
        <f t="shared" si="4"/>
        <v>49.232258064516131</v>
      </c>
    </row>
    <row r="62" spans="1:10" s="54" customFormat="1">
      <c r="A62" s="267" t="s">
        <v>457</v>
      </c>
      <c r="B62" s="268"/>
      <c r="C62" s="41" t="s">
        <v>67</v>
      </c>
      <c r="D62" s="41" t="s">
        <v>15</v>
      </c>
      <c r="E62" s="55" t="s">
        <v>458</v>
      </c>
      <c r="F62" s="55"/>
      <c r="G62" s="67">
        <f>G63+G65</f>
        <v>450</v>
      </c>
      <c r="H62" s="67">
        <f>H63+H65</f>
        <v>33.799999999999997</v>
      </c>
      <c r="I62" s="86">
        <f t="shared" si="3"/>
        <v>416.2</v>
      </c>
      <c r="J62" s="86">
        <f t="shared" si="4"/>
        <v>7.5111111111111102</v>
      </c>
    </row>
    <row r="63" spans="1:10" s="54" customFormat="1" ht="57" customHeight="1">
      <c r="A63" s="267" t="s">
        <v>74</v>
      </c>
      <c r="B63" s="268"/>
      <c r="C63" s="41" t="s">
        <v>67</v>
      </c>
      <c r="D63" s="41" t="s">
        <v>15</v>
      </c>
      <c r="E63" s="55" t="s">
        <v>458</v>
      </c>
      <c r="F63" s="55" t="s">
        <v>75</v>
      </c>
      <c r="G63" s="67">
        <f>G64</f>
        <v>250</v>
      </c>
      <c r="H63" s="67">
        <f>H64</f>
        <v>33.799999999999997</v>
      </c>
      <c r="I63" s="86">
        <f t="shared" si="3"/>
        <v>216.2</v>
      </c>
      <c r="J63" s="86">
        <f t="shared" si="4"/>
        <v>13.52</v>
      </c>
    </row>
    <row r="64" spans="1:10" s="54" customFormat="1" ht="34.950000000000003" customHeight="1">
      <c r="A64" s="267" t="s">
        <v>76</v>
      </c>
      <c r="B64" s="268"/>
      <c r="C64" s="41" t="s">
        <v>67</v>
      </c>
      <c r="D64" s="41" t="s">
        <v>15</v>
      </c>
      <c r="E64" s="55" t="s">
        <v>458</v>
      </c>
      <c r="F64" s="55" t="s">
        <v>77</v>
      </c>
      <c r="G64" s="67">
        <f>пр.4!H45</f>
        <v>250</v>
      </c>
      <c r="H64" s="67">
        <f>пр.4!I45</f>
        <v>33.799999999999997</v>
      </c>
      <c r="I64" s="86">
        <f t="shared" si="3"/>
        <v>216.2</v>
      </c>
      <c r="J64" s="86">
        <f t="shared" si="4"/>
        <v>13.52</v>
      </c>
    </row>
    <row r="65" spans="1:10" s="54" customFormat="1">
      <c r="A65" s="267" t="s">
        <v>144</v>
      </c>
      <c r="B65" s="268"/>
      <c r="C65" s="41" t="s">
        <v>67</v>
      </c>
      <c r="D65" s="41" t="s">
        <v>15</v>
      </c>
      <c r="E65" s="55" t="s">
        <v>458</v>
      </c>
      <c r="F65" s="55" t="s">
        <v>145</v>
      </c>
      <c r="G65" s="67">
        <f>G66</f>
        <v>200</v>
      </c>
      <c r="H65" s="67">
        <f>H66</f>
        <v>0</v>
      </c>
      <c r="I65" s="86">
        <f t="shared" si="3"/>
        <v>200</v>
      </c>
      <c r="J65" s="86">
        <f t="shared" si="4"/>
        <v>0</v>
      </c>
    </row>
    <row r="66" spans="1:10" s="54" customFormat="1" ht="31.95" customHeight="1">
      <c r="A66" s="267" t="s">
        <v>246</v>
      </c>
      <c r="B66" s="268"/>
      <c r="C66" s="41" t="s">
        <v>67</v>
      </c>
      <c r="D66" s="41" t="s">
        <v>15</v>
      </c>
      <c r="E66" s="55" t="s">
        <v>458</v>
      </c>
      <c r="F66" s="55" t="s">
        <v>247</v>
      </c>
      <c r="G66" s="67">
        <f>пр.4!H47</f>
        <v>200</v>
      </c>
      <c r="H66" s="67">
        <f>пр.4!I47</f>
        <v>0</v>
      </c>
      <c r="I66" s="86">
        <f t="shared" si="3"/>
        <v>200</v>
      </c>
      <c r="J66" s="86">
        <f t="shared" si="4"/>
        <v>0</v>
      </c>
    </row>
    <row r="67" spans="1:10" s="87" customFormat="1" ht="45.6" customHeight="1">
      <c r="A67" s="275" t="s">
        <v>510</v>
      </c>
      <c r="B67" s="276"/>
      <c r="C67" s="45" t="s">
        <v>67</v>
      </c>
      <c r="D67" s="45" t="s">
        <v>17</v>
      </c>
      <c r="E67" s="88"/>
      <c r="F67" s="88"/>
      <c r="G67" s="89">
        <f>G68</f>
        <v>27040.7</v>
      </c>
      <c r="H67" s="89">
        <f>H68</f>
        <v>4871.1000000000004</v>
      </c>
      <c r="I67" s="89">
        <f t="shared" si="3"/>
        <v>22169.599999999999</v>
      </c>
      <c r="J67" s="89">
        <f t="shared" si="4"/>
        <v>18.013956739285597</v>
      </c>
    </row>
    <row r="68" spans="1:10" s="54" customFormat="1" ht="43.95" customHeight="1">
      <c r="A68" s="271" t="s">
        <v>432</v>
      </c>
      <c r="B68" s="272"/>
      <c r="C68" s="42" t="s">
        <v>67</v>
      </c>
      <c r="D68" s="42" t="s">
        <v>17</v>
      </c>
      <c r="E68" s="60" t="s">
        <v>433</v>
      </c>
      <c r="F68" s="60"/>
      <c r="G68" s="66">
        <f>G69+G73</f>
        <v>27040.7</v>
      </c>
      <c r="H68" s="66">
        <f>H69+H73</f>
        <v>4871.1000000000004</v>
      </c>
      <c r="I68" s="91">
        <f t="shared" si="3"/>
        <v>22169.599999999999</v>
      </c>
      <c r="J68" s="91">
        <f t="shared" si="4"/>
        <v>18.013956739285597</v>
      </c>
    </row>
    <row r="69" spans="1:10" s="54" customFormat="1" ht="31.2" customHeight="1">
      <c r="A69" s="267" t="s">
        <v>523</v>
      </c>
      <c r="B69" s="268"/>
      <c r="C69" s="41" t="s">
        <v>67</v>
      </c>
      <c r="D69" s="41" t="s">
        <v>17</v>
      </c>
      <c r="E69" s="55" t="s">
        <v>524</v>
      </c>
      <c r="F69" s="55"/>
      <c r="G69" s="67">
        <f t="shared" ref="G69:H71" si="6">G70</f>
        <v>3726</v>
      </c>
      <c r="H69" s="67">
        <f t="shared" si="6"/>
        <v>0</v>
      </c>
      <c r="I69" s="86">
        <f t="shared" si="3"/>
        <v>3726</v>
      </c>
      <c r="J69" s="86">
        <f t="shared" si="4"/>
        <v>0</v>
      </c>
    </row>
    <row r="70" spans="1:10" s="54" customFormat="1" ht="31.2" customHeight="1">
      <c r="A70" s="267" t="s">
        <v>436</v>
      </c>
      <c r="B70" s="268"/>
      <c r="C70" s="41" t="s">
        <v>67</v>
      </c>
      <c r="D70" s="41" t="s">
        <v>17</v>
      </c>
      <c r="E70" s="55" t="s">
        <v>525</v>
      </c>
      <c r="F70" s="55"/>
      <c r="G70" s="67">
        <f t="shared" si="6"/>
        <v>3726</v>
      </c>
      <c r="H70" s="67">
        <f t="shared" si="6"/>
        <v>0</v>
      </c>
      <c r="I70" s="86">
        <f t="shared" si="3"/>
        <v>3726</v>
      </c>
      <c r="J70" s="86">
        <f t="shared" si="4"/>
        <v>0</v>
      </c>
    </row>
    <row r="71" spans="1:10" s="54" customFormat="1" ht="59.4" customHeight="1">
      <c r="A71" s="267" t="s">
        <v>74</v>
      </c>
      <c r="B71" s="268"/>
      <c r="C71" s="41" t="s">
        <v>67</v>
      </c>
      <c r="D71" s="41" t="s">
        <v>17</v>
      </c>
      <c r="E71" s="55" t="s">
        <v>525</v>
      </c>
      <c r="F71" s="55" t="s">
        <v>75</v>
      </c>
      <c r="G71" s="67">
        <f t="shared" si="6"/>
        <v>3726</v>
      </c>
      <c r="H71" s="67">
        <f t="shared" si="6"/>
        <v>0</v>
      </c>
      <c r="I71" s="86">
        <f t="shared" si="3"/>
        <v>3726</v>
      </c>
      <c r="J71" s="86">
        <f t="shared" si="4"/>
        <v>0</v>
      </c>
    </row>
    <row r="72" spans="1:10" s="54" customFormat="1" ht="30" customHeight="1">
      <c r="A72" s="267" t="s">
        <v>76</v>
      </c>
      <c r="B72" s="268"/>
      <c r="C72" s="41" t="s">
        <v>67</v>
      </c>
      <c r="D72" s="41" t="s">
        <v>17</v>
      </c>
      <c r="E72" s="55" t="s">
        <v>525</v>
      </c>
      <c r="F72" s="55" t="s">
        <v>77</v>
      </c>
      <c r="G72" s="67">
        <f>пр.4!H258</f>
        <v>3726</v>
      </c>
      <c r="H72" s="67">
        <f>пр.4!I258</f>
        <v>0</v>
      </c>
      <c r="I72" s="86">
        <f t="shared" ref="I72:I135" si="7">G72-H72</f>
        <v>3726</v>
      </c>
      <c r="J72" s="86">
        <f t="shared" ref="J72:J135" si="8">H72/G72*100</f>
        <v>0</v>
      </c>
    </row>
    <row r="73" spans="1:10" s="54" customFormat="1">
      <c r="A73" s="267" t="s">
        <v>450</v>
      </c>
      <c r="B73" s="268"/>
      <c r="C73" s="41" t="s">
        <v>67</v>
      </c>
      <c r="D73" s="41" t="s">
        <v>17</v>
      </c>
      <c r="E73" s="55" t="s">
        <v>451</v>
      </c>
      <c r="F73" s="55"/>
      <c r="G73" s="67">
        <f>G74+G77+G82+G85</f>
        <v>23314.7</v>
      </c>
      <c r="H73" s="67">
        <f>H74+H77+H82+H85</f>
        <v>4871.1000000000004</v>
      </c>
      <c r="I73" s="86">
        <f t="shared" si="7"/>
        <v>18443.599999999999</v>
      </c>
      <c r="J73" s="86">
        <f t="shared" si="8"/>
        <v>20.892827272064409</v>
      </c>
    </row>
    <row r="74" spans="1:10" s="54" customFormat="1" ht="34.950000000000003" customHeight="1">
      <c r="A74" s="267" t="s">
        <v>436</v>
      </c>
      <c r="B74" s="268"/>
      <c r="C74" s="41" t="s">
        <v>67</v>
      </c>
      <c r="D74" s="41" t="s">
        <v>17</v>
      </c>
      <c r="E74" s="55" t="s">
        <v>452</v>
      </c>
      <c r="F74" s="55"/>
      <c r="G74" s="67">
        <f>G75</f>
        <v>21742.5</v>
      </c>
      <c r="H74" s="67">
        <f>H75</f>
        <v>4672.6000000000004</v>
      </c>
      <c r="I74" s="86">
        <f t="shared" si="7"/>
        <v>17069.900000000001</v>
      </c>
      <c r="J74" s="86">
        <f t="shared" si="8"/>
        <v>21.49062895251236</v>
      </c>
    </row>
    <row r="75" spans="1:10" s="54" customFormat="1" ht="55.95" customHeight="1">
      <c r="A75" s="267" t="s">
        <v>74</v>
      </c>
      <c r="B75" s="268"/>
      <c r="C75" s="41" t="s">
        <v>67</v>
      </c>
      <c r="D75" s="41" t="s">
        <v>17</v>
      </c>
      <c r="E75" s="55" t="s">
        <v>452</v>
      </c>
      <c r="F75" s="55" t="s">
        <v>75</v>
      </c>
      <c r="G75" s="67">
        <f>G76</f>
        <v>21742.5</v>
      </c>
      <c r="H75" s="67">
        <f>H76</f>
        <v>4672.6000000000004</v>
      </c>
      <c r="I75" s="86">
        <f t="shared" si="7"/>
        <v>17069.900000000001</v>
      </c>
      <c r="J75" s="86">
        <f t="shared" si="8"/>
        <v>21.49062895251236</v>
      </c>
    </row>
    <row r="76" spans="1:10" s="54" customFormat="1" ht="26.4" customHeight="1">
      <c r="A76" s="267" t="s">
        <v>76</v>
      </c>
      <c r="B76" s="268"/>
      <c r="C76" s="41" t="s">
        <v>67</v>
      </c>
      <c r="D76" s="41" t="s">
        <v>17</v>
      </c>
      <c r="E76" s="55" t="s">
        <v>452</v>
      </c>
      <c r="F76" s="55" t="s">
        <v>77</v>
      </c>
      <c r="G76" s="67">
        <f>пр.4!H215+пр.4!H262</f>
        <v>21742.5</v>
      </c>
      <c r="H76" s="67">
        <f>пр.4!I215+пр.4!I262</f>
        <v>4672.6000000000004</v>
      </c>
      <c r="I76" s="86">
        <f t="shared" si="7"/>
        <v>17069.900000000001</v>
      </c>
      <c r="J76" s="86">
        <f t="shared" si="8"/>
        <v>21.49062895251236</v>
      </c>
    </row>
    <row r="77" spans="1:10" s="54" customFormat="1" ht="19.95" customHeight="1">
      <c r="A77" s="267" t="s">
        <v>444</v>
      </c>
      <c r="B77" s="268"/>
      <c r="C77" s="41" t="s">
        <v>67</v>
      </c>
      <c r="D77" s="41" t="s">
        <v>17</v>
      </c>
      <c r="E77" s="55" t="s">
        <v>453</v>
      </c>
      <c r="F77" s="55"/>
      <c r="G77" s="67">
        <f>G78+G80</f>
        <v>925.2</v>
      </c>
      <c r="H77" s="67">
        <f>H78+H80</f>
        <v>103</v>
      </c>
      <c r="I77" s="86">
        <f t="shared" si="7"/>
        <v>822.2</v>
      </c>
      <c r="J77" s="86">
        <f t="shared" si="8"/>
        <v>11.132728058798097</v>
      </c>
    </row>
    <row r="78" spans="1:10" s="54" customFormat="1" ht="33" customHeight="1">
      <c r="A78" s="267" t="s">
        <v>18</v>
      </c>
      <c r="B78" s="268"/>
      <c r="C78" s="41" t="s">
        <v>67</v>
      </c>
      <c r="D78" s="41" t="s">
        <v>17</v>
      </c>
      <c r="E78" s="55" t="s">
        <v>453</v>
      </c>
      <c r="F78" s="55" t="s">
        <v>19</v>
      </c>
      <c r="G78" s="67">
        <f>G79</f>
        <v>917.7</v>
      </c>
      <c r="H78" s="67">
        <f>H79</f>
        <v>103</v>
      </c>
      <c r="I78" s="86">
        <f t="shared" si="7"/>
        <v>814.7</v>
      </c>
      <c r="J78" s="86">
        <f t="shared" si="8"/>
        <v>11.223711452544403</v>
      </c>
    </row>
    <row r="79" spans="1:10" s="54" customFormat="1" ht="28.95" customHeight="1">
      <c r="A79" s="267" t="s">
        <v>20</v>
      </c>
      <c r="B79" s="268"/>
      <c r="C79" s="41" t="s">
        <v>67</v>
      </c>
      <c r="D79" s="41" t="s">
        <v>17</v>
      </c>
      <c r="E79" s="55" t="s">
        <v>453</v>
      </c>
      <c r="F79" s="55" t="s">
        <v>21</v>
      </c>
      <c r="G79" s="67">
        <f>пр.4!H218+пр.4!H265</f>
        <v>917.7</v>
      </c>
      <c r="H79" s="67">
        <f>пр.4!I218+пр.4!I265</f>
        <v>103</v>
      </c>
      <c r="I79" s="86">
        <f t="shared" si="7"/>
        <v>814.7</v>
      </c>
      <c r="J79" s="86">
        <f t="shared" si="8"/>
        <v>11.223711452544403</v>
      </c>
    </row>
    <row r="80" spans="1:10" s="54" customFormat="1">
      <c r="A80" s="267" t="s">
        <v>256</v>
      </c>
      <c r="B80" s="268"/>
      <c r="C80" s="41" t="s">
        <v>67</v>
      </c>
      <c r="D80" s="41" t="s">
        <v>17</v>
      </c>
      <c r="E80" s="55" t="s">
        <v>453</v>
      </c>
      <c r="F80" s="55" t="s">
        <v>257</v>
      </c>
      <c r="G80" s="67">
        <f>G81</f>
        <v>7.5</v>
      </c>
      <c r="H80" s="67">
        <f>H81</f>
        <v>0</v>
      </c>
      <c r="I80" s="86">
        <f t="shared" si="7"/>
        <v>7.5</v>
      </c>
      <c r="J80" s="86">
        <f t="shared" si="8"/>
        <v>0</v>
      </c>
    </row>
    <row r="81" spans="1:10" s="54" customFormat="1">
      <c r="A81" s="267" t="s">
        <v>454</v>
      </c>
      <c r="B81" s="268"/>
      <c r="C81" s="41" t="s">
        <v>67</v>
      </c>
      <c r="D81" s="41" t="s">
        <v>17</v>
      </c>
      <c r="E81" s="55" t="s">
        <v>453</v>
      </c>
      <c r="F81" s="55" t="s">
        <v>455</v>
      </c>
      <c r="G81" s="67">
        <f>пр.4!H220</f>
        <v>7.5</v>
      </c>
      <c r="H81" s="67">
        <f>пр.4!I220</f>
        <v>0</v>
      </c>
      <c r="I81" s="86">
        <f t="shared" si="7"/>
        <v>7.5</v>
      </c>
      <c r="J81" s="86">
        <f t="shared" si="8"/>
        <v>0</v>
      </c>
    </row>
    <row r="82" spans="1:10" s="54" customFormat="1" ht="73.2" customHeight="1">
      <c r="A82" s="267" t="s">
        <v>446</v>
      </c>
      <c r="B82" s="268"/>
      <c r="C82" s="41" t="s">
        <v>67</v>
      </c>
      <c r="D82" s="41" t="s">
        <v>17</v>
      </c>
      <c r="E82" s="55" t="s">
        <v>456</v>
      </c>
      <c r="F82" s="55"/>
      <c r="G82" s="67">
        <f>G83</f>
        <v>610</v>
      </c>
      <c r="H82" s="67">
        <f>H83</f>
        <v>90</v>
      </c>
      <c r="I82" s="86">
        <f t="shared" si="7"/>
        <v>520</v>
      </c>
      <c r="J82" s="86">
        <f t="shared" si="8"/>
        <v>14.754098360655737</v>
      </c>
    </row>
    <row r="83" spans="1:10" s="54" customFormat="1" ht="57" customHeight="1">
      <c r="A83" s="267" t="s">
        <v>74</v>
      </c>
      <c r="B83" s="268"/>
      <c r="C83" s="41" t="s">
        <v>67</v>
      </c>
      <c r="D83" s="41" t="s">
        <v>17</v>
      </c>
      <c r="E83" s="55" t="s">
        <v>456</v>
      </c>
      <c r="F83" s="55" t="s">
        <v>75</v>
      </c>
      <c r="G83" s="67">
        <f>G84</f>
        <v>610</v>
      </c>
      <c r="H83" s="67">
        <f>H84</f>
        <v>90</v>
      </c>
      <c r="I83" s="86">
        <f t="shared" si="7"/>
        <v>520</v>
      </c>
      <c r="J83" s="86">
        <f t="shared" si="8"/>
        <v>14.754098360655737</v>
      </c>
    </row>
    <row r="84" spans="1:10" s="54" customFormat="1" ht="29.4" customHeight="1">
      <c r="A84" s="267" t="s">
        <v>76</v>
      </c>
      <c r="B84" s="268"/>
      <c r="C84" s="41" t="s">
        <v>67</v>
      </c>
      <c r="D84" s="41" t="s">
        <v>17</v>
      </c>
      <c r="E84" s="55" t="s">
        <v>456</v>
      </c>
      <c r="F84" s="55" t="s">
        <v>77</v>
      </c>
      <c r="G84" s="67">
        <f>пр.4!H223+пр.4!H268</f>
        <v>610</v>
      </c>
      <c r="H84" s="67">
        <f>пр.4!I223+пр.4!I268</f>
        <v>90</v>
      </c>
      <c r="I84" s="86">
        <f t="shared" si="7"/>
        <v>520</v>
      </c>
      <c r="J84" s="86">
        <f t="shared" si="8"/>
        <v>14.754098360655737</v>
      </c>
    </row>
    <row r="85" spans="1:10" s="54" customFormat="1">
      <c r="A85" s="267" t="s">
        <v>457</v>
      </c>
      <c r="B85" s="268"/>
      <c r="C85" s="41" t="s">
        <v>67</v>
      </c>
      <c r="D85" s="41" t="s">
        <v>17</v>
      </c>
      <c r="E85" s="55" t="s">
        <v>458</v>
      </c>
      <c r="F85" s="55"/>
      <c r="G85" s="67">
        <f>G86</f>
        <v>37</v>
      </c>
      <c r="H85" s="67">
        <f>H86</f>
        <v>5.5</v>
      </c>
      <c r="I85" s="86">
        <f t="shared" si="7"/>
        <v>31.5</v>
      </c>
      <c r="J85" s="86">
        <f t="shared" si="8"/>
        <v>14.864864864864865</v>
      </c>
    </row>
    <row r="86" spans="1:10" s="54" customFormat="1">
      <c r="A86" s="267" t="s">
        <v>74</v>
      </c>
      <c r="B86" s="268"/>
      <c r="C86" s="41" t="s">
        <v>67</v>
      </c>
      <c r="D86" s="41" t="s">
        <v>17</v>
      </c>
      <c r="E86" s="55" t="s">
        <v>458</v>
      </c>
      <c r="F86" s="55" t="s">
        <v>75</v>
      </c>
      <c r="G86" s="67">
        <f>G87</f>
        <v>37</v>
      </c>
      <c r="H86" s="67">
        <f>H87</f>
        <v>5.5</v>
      </c>
      <c r="I86" s="86">
        <f t="shared" si="7"/>
        <v>31.5</v>
      </c>
      <c r="J86" s="86">
        <f t="shared" si="8"/>
        <v>14.864864864864865</v>
      </c>
    </row>
    <row r="87" spans="1:10" s="54" customFormat="1" ht="29.4" customHeight="1">
      <c r="A87" s="267" t="s">
        <v>76</v>
      </c>
      <c r="B87" s="268"/>
      <c r="C87" s="41" t="s">
        <v>67</v>
      </c>
      <c r="D87" s="41" t="s">
        <v>17</v>
      </c>
      <c r="E87" s="55" t="s">
        <v>458</v>
      </c>
      <c r="F87" s="55" t="s">
        <v>77</v>
      </c>
      <c r="G87" s="67">
        <f>пр.4!H226+пр.4!H271</f>
        <v>37</v>
      </c>
      <c r="H87" s="67">
        <f>пр.4!I226+пр.4!I271</f>
        <v>5.5</v>
      </c>
      <c r="I87" s="86">
        <f t="shared" si="7"/>
        <v>31.5</v>
      </c>
      <c r="J87" s="86">
        <f t="shared" si="8"/>
        <v>14.864864864864865</v>
      </c>
    </row>
    <row r="88" spans="1:10" s="54" customFormat="1">
      <c r="A88" s="269" t="s">
        <v>511</v>
      </c>
      <c r="B88" s="270"/>
      <c r="C88" s="40" t="s">
        <v>67</v>
      </c>
      <c r="D88" s="40" t="s">
        <v>309</v>
      </c>
      <c r="E88" s="53"/>
      <c r="F88" s="53"/>
      <c r="G88" s="64">
        <f t="shared" ref="G88:H91" si="9">G89</f>
        <v>500</v>
      </c>
      <c r="H88" s="64">
        <f t="shared" si="9"/>
        <v>0</v>
      </c>
      <c r="I88" s="89">
        <f t="shared" si="7"/>
        <v>500</v>
      </c>
      <c r="J88" s="89">
        <f t="shared" si="8"/>
        <v>0</v>
      </c>
    </row>
    <row r="89" spans="1:10" s="54" customFormat="1">
      <c r="A89" s="271" t="s">
        <v>511</v>
      </c>
      <c r="B89" s="272"/>
      <c r="C89" s="42" t="s">
        <v>67</v>
      </c>
      <c r="D89" s="42" t="s">
        <v>309</v>
      </c>
      <c r="E89" s="60" t="s">
        <v>512</v>
      </c>
      <c r="F89" s="60"/>
      <c r="G89" s="66">
        <f t="shared" si="9"/>
        <v>500</v>
      </c>
      <c r="H89" s="66">
        <f t="shared" si="9"/>
        <v>0</v>
      </c>
      <c r="I89" s="91">
        <f t="shared" si="7"/>
        <v>500</v>
      </c>
      <c r="J89" s="91">
        <f t="shared" si="8"/>
        <v>0</v>
      </c>
    </row>
    <row r="90" spans="1:10" s="54" customFormat="1">
      <c r="A90" s="267" t="s">
        <v>513</v>
      </c>
      <c r="B90" s="268"/>
      <c r="C90" s="41" t="s">
        <v>67</v>
      </c>
      <c r="D90" s="41" t="s">
        <v>309</v>
      </c>
      <c r="E90" s="55" t="s">
        <v>514</v>
      </c>
      <c r="F90" s="55"/>
      <c r="G90" s="67">
        <f t="shared" si="9"/>
        <v>500</v>
      </c>
      <c r="H90" s="67">
        <f t="shared" si="9"/>
        <v>0</v>
      </c>
      <c r="I90" s="86">
        <f t="shared" si="7"/>
        <v>500</v>
      </c>
      <c r="J90" s="86">
        <f t="shared" si="8"/>
        <v>0</v>
      </c>
    </row>
    <row r="91" spans="1:10" s="54" customFormat="1">
      <c r="A91" s="267" t="s">
        <v>256</v>
      </c>
      <c r="B91" s="268"/>
      <c r="C91" s="41" t="s">
        <v>67</v>
      </c>
      <c r="D91" s="41" t="s">
        <v>309</v>
      </c>
      <c r="E91" s="55" t="s">
        <v>514</v>
      </c>
      <c r="F91" s="55" t="s">
        <v>257</v>
      </c>
      <c r="G91" s="67">
        <f t="shared" si="9"/>
        <v>500</v>
      </c>
      <c r="H91" s="67">
        <f t="shared" si="9"/>
        <v>0</v>
      </c>
      <c r="I91" s="86">
        <f t="shared" si="7"/>
        <v>500</v>
      </c>
      <c r="J91" s="86">
        <f t="shared" si="8"/>
        <v>0</v>
      </c>
    </row>
    <row r="92" spans="1:10" s="54" customFormat="1">
      <c r="A92" s="267" t="s">
        <v>515</v>
      </c>
      <c r="B92" s="268"/>
      <c r="C92" s="41" t="s">
        <v>67</v>
      </c>
      <c r="D92" s="41" t="s">
        <v>309</v>
      </c>
      <c r="E92" s="55" t="s">
        <v>514</v>
      </c>
      <c r="F92" s="55" t="s">
        <v>516</v>
      </c>
      <c r="G92" s="67">
        <f>пр.4!H231</f>
        <v>500</v>
      </c>
      <c r="H92" s="67">
        <f>пр.4!I231</f>
        <v>0</v>
      </c>
      <c r="I92" s="86">
        <f t="shared" si="7"/>
        <v>500</v>
      </c>
      <c r="J92" s="86">
        <f t="shared" si="8"/>
        <v>0</v>
      </c>
    </row>
    <row r="93" spans="1:10" s="87" customFormat="1">
      <c r="A93" s="275" t="s">
        <v>68</v>
      </c>
      <c r="B93" s="276"/>
      <c r="C93" s="45" t="s">
        <v>67</v>
      </c>
      <c r="D93" s="45" t="s">
        <v>69</v>
      </c>
      <c r="E93" s="88"/>
      <c r="F93" s="88"/>
      <c r="G93" s="89">
        <f>G94+G106+G117+G132+G137+G146+G160+G167</f>
        <v>95296.2</v>
      </c>
      <c r="H93" s="89">
        <f>H94+H106+H117+H132+H137+H146+H160+H167</f>
        <v>14594.3</v>
      </c>
      <c r="I93" s="89">
        <f t="shared" si="7"/>
        <v>80701.899999999994</v>
      </c>
      <c r="J93" s="89">
        <f t="shared" si="8"/>
        <v>15.314671518906314</v>
      </c>
    </row>
    <row r="94" spans="1:10" s="54" customFormat="1" ht="74.400000000000006" customHeight="1">
      <c r="A94" s="279" t="s">
        <v>45</v>
      </c>
      <c r="B94" s="280"/>
      <c r="C94" s="175" t="s">
        <v>67</v>
      </c>
      <c r="D94" s="175" t="s">
        <v>69</v>
      </c>
      <c r="E94" s="59" t="s">
        <v>46</v>
      </c>
      <c r="F94" s="59"/>
      <c r="G94" s="68">
        <f>G95+G99</f>
        <v>74</v>
      </c>
      <c r="H94" s="68">
        <f>H95+H99</f>
        <v>0</v>
      </c>
      <c r="I94" s="68">
        <f t="shared" si="7"/>
        <v>74</v>
      </c>
      <c r="J94" s="68">
        <f t="shared" si="8"/>
        <v>0</v>
      </c>
    </row>
    <row r="95" spans="1:10" s="54" customFormat="1" ht="30.6" customHeight="1">
      <c r="A95" s="267" t="s">
        <v>62</v>
      </c>
      <c r="B95" s="268"/>
      <c r="C95" s="41" t="s">
        <v>67</v>
      </c>
      <c r="D95" s="41" t="s">
        <v>69</v>
      </c>
      <c r="E95" s="55" t="s">
        <v>63</v>
      </c>
      <c r="F95" s="55"/>
      <c r="G95" s="67">
        <f t="shared" ref="G95:H97" si="10">G96</f>
        <v>50</v>
      </c>
      <c r="H95" s="67">
        <f t="shared" si="10"/>
        <v>0</v>
      </c>
      <c r="I95" s="86">
        <f t="shared" si="7"/>
        <v>50</v>
      </c>
      <c r="J95" s="86">
        <f t="shared" si="8"/>
        <v>0</v>
      </c>
    </row>
    <row r="96" spans="1:10" s="54" customFormat="1" ht="30.6" customHeight="1">
      <c r="A96" s="267" t="s">
        <v>64</v>
      </c>
      <c r="B96" s="268"/>
      <c r="C96" s="41" t="s">
        <v>67</v>
      </c>
      <c r="D96" s="41" t="s">
        <v>69</v>
      </c>
      <c r="E96" s="55" t="s">
        <v>65</v>
      </c>
      <c r="F96" s="55"/>
      <c r="G96" s="67">
        <f t="shared" si="10"/>
        <v>50</v>
      </c>
      <c r="H96" s="67">
        <f t="shared" si="10"/>
        <v>0</v>
      </c>
      <c r="I96" s="86">
        <f t="shared" si="7"/>
        <v>50</v>
      </c>
      <c r="J96" s="86">
        <f t="shared" si="8"/>
        <v>0</v>
      </c>
    </row>
    <row r="97" spans="1:10" s="54" customFormat="1" ht="27.6" customHeight="1">
      <c r="A97" s="267" t="s">
        <v>18</v>
      </c>
      <c r="B97" s="268"/>
      <c r="C97" s="41" t="s">
        <v>67</v>
      </c>
      <c r="D97" s="41" t="s">
        <v>69</v>
      </c>
      <c r="E97" s="55" t="s">
        <v>65</v>
      </c>
      <c r="F97" s="55" t="s">
        <v>19</v>
      </c>
      <c r="G97" s="67">
        <f t="shared" si="10"/>
        <v>50</v>
      </c>
      <c r="H97" s="67">
        <f t="shared" si="10"/>
        <v>0</v>
      </c>
      <c r="I97" s="86">
        <f t="shared" si="7"/>
        <v>50</v>
      </c>
      <c r="J97" s="86">
        <f t="shared" si="8"/>
        <v>0</v>
      </c>
    </row>
    <row r="98" spans="1:10" s="54" customFormat="1" ht="28.2" customHeight="1">
      <c r="A98" s="267" t="s">
        <v>20</v>
      </c>
      <c r="B98" s="268"/>
      <c r="C98" s="41" t="s">
        <v>67</v>
      </c>
      <c r="D98" s="41" t="s">
        <v>69</v>
      </c>
      <c r="E98" s="55" t="s">
        <v>65</v>
      </c>
      <c r="F98" s="55" t="s">
        <v>21</v>
      </c>
      <c r="G98" s="67">
        <f>пр.4!H53</f>
        <v>50</v>
      </c>
      <c r="H98" s="67">
        <f>пр.4!I53</f>
        <v>0</v>
      </c>
      <c r="I98" s="86">
        <f t="shared" si="7"/>
        <v>50</v>
      </c>
      <c r="J98" s="86">
        <f t="shared" si="8"/>
        <v>0</v>
      </c>
    </row>
    <row r="99" spans="1:10" s="54" customFormat="1" ht="30" customHeight="1">
      <c r="A99" s="267" t="s">
        <v>70</v>
      </c>
      <c r="B99" s="268"/>
      <c r="C99" s="41" t="s">
        <v>67</v>
      </c>
      <c r="D99" s="41" t="s">
        <v>69</v>
      </c>
      <c r="E99" s="55" t="s">
        <v>71</v>
      </c>
      <c r="F99" s="55"/>
      <c r="G99" s="67">
        <f>G100+G103</f>
        <v>24</v>
      </c>
      <c r="H99" s="67">
        <f>H100+H103</f>
        <v>0</v>
      </c>
      <c r="I99" s="86">
        <f t="shared" si="7"/>
        <v>24</v>
      </c>
      <c r="J99" s="86">
        <f t="shared" si="8"/>
        <v>0</v>
      </c>
    </row>
    <row r="100" spans="1:10" s="54" customFormat="1" ht="46.95" customHeight="1">
      <c r="A100" s="267" t="s">
        <v>72</v>
      </c>
      <c r="B100" s="268"/>
      <c r="C100" s="41" t="s">
        <v>67</v>
      </c>
      <c r="D100" s="41" t="s">
        <v>69</v>
      </c>
      <c r="E100" s="55" t="s">
        <v>73</v>
      </c>
      <c r="F100" s="55"/>
      <c r="G100" s="67">
        <f>G101</f>
        <v>14</v>
      </c>
      <c r="H100" s="67">
        <f>H101</f>
        <v>0</v>
      </c>
      <c r="I100" s="86">
        <f t="shared" si="7"/>
        <v>14</v>
      </c>
      <c r="J100" s="86">
        <f t="shared" si="8"/>
        <v>0</v>
      </c>
    </row>
    <row r="101" spans="1:10" s="54" customFormat="1" ht="54.6" customHeight="1">
      <c r="A101" s="267" t="s">
        <v>74</v>
      </c>
      <c r="B101" s="268"/>
      <c r="C101" s="41" t="s">
        <v>67</v>
      </c>
      <c r="D101" s="41" t="s">
        <v>69</v>
      </c>
      <c r="E101" s="55" t="s">
        <v>73</v>
      </c>
      <c r="F101" s="55" t="s">
        <v>75</v>
      </c>
      <c r="G101" s="67">
        <f>G102</f>
        <v>14</v>
      </c>
      <c r="H101" s="67">
        <f>H102</f>
        <v>0</v>
      </c>
      <c r="I101" s="86">
        <f t="shared" si="7"/>
        <v>14</v>
      </c>
      <c r="J101" s="86">
        <f t="shared" si="8"/>
        <v>0</v>
      </c>
    </row>
    <row r="102" spans="1:10" s="54" customFormat="1" ht="27" customHeight="1">
      <c r="A102" s="267" t="s">
        <v>76</v>
      </c>
      <c r="B102" s="268"/>
      <c r="C102" s="41" t="s">
        <v>67</v>
      </c>
      <c r="D102" s="41" t="s">
        <v>69</v>
      </c>
      <c r="E102" s="55" t="s">
        <v>73</v>
      </c>
      <c r="F102" s="55" t="s">
        <v>77</v>
      </c>
      <c r="G102" s="67">
        <f>пр.4!H57</f>
        <v>14</v>
      </c>
      <c r="H102" s="67">
        <f>пр.4!I57</f>
        <v>0</v>
      </c>
      <c r="I102" s="86">
        <f t="shared" si="7"/>
        <v>14</v>
      </c>
      <c r="J102" s="86">
        <f t="shared" si="8"/>
        <v>0</v>
      </c>
    </row>
    <row r="103" spans="1:10" s="54" customFormat="1" ht="45" customHeight="1">
      <c r="A103" s="267" t="s">
        <v>78</v>
      </c>
      <c r="B103" s="268"/>
      <c r="C103" s="41" t="s">
        <v>67</v>
      </c>
      <c r="D103" s="41" t="s">
        <v>69</v>
      </c>
      <c r="E103" s="55" t="s">
        <v>79</v>
      </c>
      <c r="F103" s="55"/>
      <c r="G103" s="67">
        <f>G104</f>
        <v>10</v>
      </c>
      <c r="H103" s="67">
        <f>H104</f>
        <v>0</v>
      </c>
      <c r="I103" s="86">
        <f t="shared" si="7"/>
        <v>10</v>
      </c>
      <c r="J103" s="86">
        <f t="shared" si="8"/>
        <v>0</v>
      </c>
    </row>
    <row r="104" spans="1:10" s="54" customFormat="1" ht="28.95" customHeight="1">
      <c r="A104" s="267" t="s">
        <v>18</v>
      </c>
      <c r="B104" s="268"/>
      <c r="C104" s="41" t="s">
        <v>67</v>
      </c>
      <c r="D104" s="41" t="s">
        <v>69</v>
      </c>
      <c r="E104" s="55" t="s">
        <v>79</v>
      </c>
      <c r="F104" s="55" t="s">
        <v>19</v>
      </c>
      <c r="G104" s="67">
        <f>G105</f>
        <v>10</v>
      </c>
      <c r="H104" s="67">
        <f>H105</f>
        <v>0</v>
      </c>
      <c r="I104" s="86">
        <f t="shared" si="7"/>
        <v>10</v>
      </c>
      <c r="J104" s="86">
        <f t="shared" si="8"/>
        <v>0</v>
      </c>
    </row>
    <row r="105" spans="1:10" s="54" customFormat="1" ht="28.2" customHeight="1">
      <c r="A105" s="267" t="s">
        <v>20</v>
      </c>
      <c r="B105" s="268"/>
      <c r="C105" s="41" t="s">
        <v>67</v>
      </c>
      <c r="D105" s="41" t="s">
        <v>69</v>
      </c>
      <c r="E105" s="55" t="s">
        <v>79</v>
      </c>
      <c r="F105" s="55" t="s">
        <v>21</v>
      </c>
      <c r="G105" s="67">
        <f>пр.4!H60</f>
        <v>10</v>
      </c>
      <c r="H105" s="67">
        <f>пр.4!I60</f>
        <v>0</v>
      </c>
      <c r="I105" s="86">
        <f t="shared" si="7"/>
        <v>10</v>
      </c>
      <c r="J105" s="86">
        <f t="shared" si="8"/>
        <v>0</v>
      </c>
    </row>
    <row r="106" spans="1:10" s="54" customFormat="1" ht="41.4" customHeight="1">
      <c r="A106" s="279" t="s">
        <v>152</v>
      </c>
      <c r="B106" s="280"/>
      <c r="C106" s="175" t="s">
        <v>67</v>
      </c>
      <c r="D106" s="175" t="s">
        <v>69</v>
      </c>
      <c r="E106" s="59" t="s">
        <v>153</v>
      </c>
      <c r="F106" s="59"/>
      <c r="G106" s="68">
        <f>G107</f>
        <v>80</v>
      </c>
      <c r="H106" s="68">
        <f>H107</f>
        <v>0</v>
      </c>
      <c r="I106" s="68">
        <f t="shared" si="7"/>
        <v>80</v>
      </c>
      <c r="J106" s="68">
        <f t="shared" si="8"/>
        <v>0</v>
      </c>
    </row>
    <row r="107" spans="1:10" s="54" customFormat="1" ht="38.4" customHeight="1">
      <c r="A107" s="267" t="s">
        <v>154</v>
      </c>
      <c r="B107" s="268"/>
      <c r="C107" s="41" t="s">
        <v>67</v>
      </c>
      <c r="D107" s="41" t="s">
        <v>69</v>
      </c>
      <c r="E107" s="55" t="s">
        <v>155</v>
      </c>
      <c r="F107" s="55"/>
      <c r="G107" s="67">
        <f>G108+G111+G114</f>
        <v>80</v>
      </c>
      <c r="H107" s="67">
        <f>H108+H111+H114</f>
        <v>0</v>
      </c>
      <c r="I107" s="86">
        <f t="shared" si="7"/>
        <v>80</v>
      </c>
      <c r="J107" s="86">
        <f t="shared" si="8"/>
        <v>0</v>
      </c>
    </row>
    <row r="108" spans="1:10" s="54" customFormat="1" ht="30.6" customHeight="1">
      <c r="A108" s="267" t="s">
        <v>156</v>
      </c>
      <c r="B108" s="268"/>
      <c r="C108" s="41" t="s">
        <v>67</v>
      </c>
      <c r="D108" s="41" t="s">
        <v>69</v>
      </c>
      <c r="E108" s="55" t="s">
        <v>157</v>
      </c>
      <c r="F108" s="55"/>
      <c r="G108" s="67">
        <f>G109</f>
        <v>30</v>
      </c>
      <c r="H108" s="67">
        <f>H109</f>
        <v>0</v>
      </c>
      <c r="I108" s="86">
        <f t="shared" si="7"/>
        <v>30</v>
      </c>
      <c r="J108" s="86">
        <f t="shared" si="8"/>
        <v>0</v>
      </c>
    </row>
    <row r="109" spans="1:10" s="54" customFormat="1" ht="31.2" customHeight="1">
      <c r="A109" s="267" t="s">
        <v>18</v>
      </c>
      <c r="B109" s="268"/>
      <c r="C109" s="41" t="s">
        <v>67</v>
      </c>
      <c r="D109" s="41" t="s">
        <v>69</v>
      </c>
      <c r="E109" s="55" t="s">
        <v>157</v>
      </c>
      <c r="F109" s="55" t="s">
        <v>19</v>
      </c>
      <c r="G109" s="67">
        <f>G110</f>
        <v>30</v>
      </c>
      <c r="H109" s="67">
        <f>H110</f>
        <v>0</v>
      </c>
      <c r="I109" s="86">
        <f t="shared" si="7"/>
        <v>30</v>
      </c>
      <c r="J109" s="86">
        <f t="shared" si="8"/>
        <v>0</v>
      </c>
    </row>
    <row r="110" spans="1:10" s="54" customFormat="1" ht="31.95" customHeight="1">
      <c r="A110" s="267" t="s">
        <v>20</v>
      </c>
      <c r="B110" s="268"/>
      <c r="C110" s="41" t="s">
        <v>67</v>
      </c>
      <c r="D110" s="41" t="s">
        <v>69</v>
      </c>
      <c r="E110" s="55" t="s">
        <v>157</v>
      </c>
      <c r="F110" s="55" t="s">
        <v>21</v>
      </c>
      <c r="G110" s="67">
        <f>пр.4!H65</f>
        <v>30</v>
      </c>
      <c r="H110" s="67">
        <f>пр.4!I65</f>
        <v>0</v>
      </c>
      <c r="I110" s="86">
        <f t="shared" si="7"/>
        <v>30</v>
      </c>
      <c r="J110" s="86">
        <f t="shared" si="8"/>
        <v>0</v>
      </c>
    </row>
    <row r="111" spans="1:10" s="54" customFormat="1" ht="31.2" customHeight="1">
      <c r="A111" s="267" t="s">
        <v>158</v>
      </c>
      <c r="B111" s="268"/>
      <c r="C111" s="41" t="s">
        <v>67</v>
      </c>
      <c r="D111" s="41" t="s">
        <v>69</v>
      </c>
      <c r="E111" s="55" t="s">
        <v>159</v>
      </c>
      <c r="F111" s="55"/>
      <c r="G111" s="67">
        <f>G112</f>
        <v>49</v>
      </c>
      <c r="H111" s="67">
        <f>H112</f>
        <v>0</v>
      </c>
      <c r="I111" s="86">
        <f t="shared" si="7"/>
        <v>49</v>
      </c>
      <c r="J111" s="86">
        <f t="shared" si="8"/>
        <v>0</v>
      </c>
    </row>
    <row r="112" spans="1:10" s="54" customFormat="1" ht="31.95" customHeight="1">
      <c r="A112" s="267" t="s">
        <v>18</v>
      </c>
      <c r="B112" s="268"/>
      <c r="C112" s="41" t="s">
        <v>67</v>
      </c>
      <c r="D112" s="41" t="s">
        <v>69</v>
      </c>
      <c r="E112" s="55" t="s">
        <v>159</v>
      </c>
      <c r="F112" s="55" t="s">
        <v>19</v>
      </c>
      <c r="G112" s="67">
        <f>G113</f>
        <v>49</v>
      </c>
      <c r="H112" s="67">
        <f>H113</f>
        <v>0</v>
      </c>
      <c r="I112" s="86">
        <f t="shared" si="7"/>
        <v>49</v>
      </c>
      <c r="J112" s="86">
        <f t="shared" si="8"/>
        <v>0</v>
      </c>
    </row>
    <row r="113" spans="1:10" s="54" customFormat="1" ht="27.6" customHeight="1">
      <c r="A113" s="267" t="s">
        <v>20</v>
      </c>
      <c r="B113" s="268"/>
      <c r="C113" s="41" t="s">
        <v>67</v>
      </c>
      <c r="D113" s="41" t="s">
        <v>69</v>
      </c>
      <c r="E113" s="55" t="s">
        <v>159</v>
      </c>
      <c r="F113" s="55" t="s">
        <v>21</v>
      </c>
      <c r="G113" s="67">
        <f>пр.4!H68</f>
        <v>49</v>
      </c>
      <c r="H113" s="67">
        <f>пр.4!I68</f>
        <v>0</v>
      </c>
      <c r="I113" s="86">
        <f t="shared" si="7"/>
        <v>49</v>
      </c>
      <c r="J113" s="86">
        <f t="shared" si="8"/>
        <v>0</v>
      </c>
    </row>
    <row r="114" spans="1:10" s="54" customFormat="1" ht="38.4" customHeight="1">
      <c r="A114" s="267" t="s">
        <v>160</v>
      </c>
      <c r="B114" s="268"/>
      <c r="C114" s="41" t="s">
        <v>67</v>
      </c>
      <c r="D114" s="41" t="s">
        <v>69</v>
      </c>
      <c r="E114" s="55" t="s">
        <v>161</v>
      </c>
      <c r="F114" s="55"/>
      <c r="G114" s="67">
        <f>G115</f>
        <v>1</v>
      </c>
      <c r="H114" s="67">
        <f>H115</f>
        <v>0</v>
      </c>
      <c r="I114" s="86">
        <f t="shared" si="7"/>
        <v>1</v>
      </c>
      <c r="J114" s="86">
        <f t="shared" si="8"/>
        <v>0</v>
      </c>
    </row>
    <row r="115" spans="1:10" s="54" customFormat="1" ht="33" customHeight="1">
      <c r="A115" s="267" t="s">
        <v>18</v>
      </c>
      <c r="B115" s="268"/>
      <c r="C115" s="41" t="s">
        <v>67</v>
      </c>
      <c r="D115" s="41" t="s">
        <v>69</v>
      </c>
      <c r="E115" s="55" t="s">
        <v>161</v>
      </c>
      <c r="F115" s="55" t="s">
        <v>19</v>
      </c>
      <c r="G115" s="67">
        <f>G116</f>
        <v>1</v>
      </c>
      <c r="H115" s="67">
        <f>H116</f>
        <v>0</v>
      </c>
      <c r="I115" s="86">
        <f t="shared" si="7"/>
        <v>1</v>
      </c>
      <c r="J115" s="86">
        <f t="shared" si="8"/>
        <v>0</v>
      </c>
    </row>
    <row r="116" spans="1:10" s="54" customFormat="1" ht="33" customHeight="1">
      <c r="A116" s="267" t="s">
        <v>20</v>
      </c>
      <c r="B116" s="268"/>
      <c r="C116" s="41" t="s">
        <v>67</v>
      </c>
      <c r="D116" s="41" t="s">
        <v>69</v>
      </c>
      <c r="E116" s="55" t="s">
        <v>161</v>
      </c>
      <c r="F116" s="55" t="s">
        <v>21</v>
      </c>
      <c r="G116" s="67">
        <f>пр.4!H71</f>
        <v>1</v>
      </c>
      <c r="H116" s="67">
        <f>пр.4!I71</f>
        <v>0</v>
      </c>
      <c r="I116" s="86">
        <f t="shared" si="7"/>
        <v>1</v>
      </c>
      <c r="J116" s="86">
        <f t="shared" si="8"/>
        <v>0</v>
      </c>
    </row>
    <row r="117" spans="1:10" s="54" customFormat="1" ht="57.6" customHeight="1">
      <c r="A117" s="279" t="s">
        <v>323</v>
      </c>
      <c r="B117" s="280"/>
      <c r="C117" s="175" t="s">
        <v>67</v>
      </c>
      <c r="D117" s="175" t="s">
        <v>69</v>
      </c>
      <c r="E117" s="59" t="s">
        <v>324</v>
      </c>
      <c r="F117" s="59"/>
      <c r="G117" s="68">
        <f>G118+G128</f>
        <v>87.9</v>
      </c>
      <c r="H117" s="68">
        <f>H118+H128</f>
        <v>0</v>
      </c>
      <c r="I117" s="68">
        <f t="shared" si="7"/>
        <v>87.9</v>
      </c>
      <c r="J117" s="68">
        <f t="shared" si="8"/>
        <v>0</v>
      </c>
    </row>
    <row r="118" spans="1:10" s="54" customFormat="1" ht="31.95" customHeight="1">
      <c r="A118" s="267" t="s">
        <v>325</v>
      </c>
      <c r="B118" s="268"/>
      <c r="C118" s="41" t="s">
        <v>67</v>
      </c>
      <c r="D118" s="41" t="s">
        <v>69</v>
      </c>
      <c r="E118" s="55" t="s">
        <v>326</v>
      </c>
      <c r="F118" s="55"/>
      <c r="G118" s="67">
        <f>G119+G122+G125</f>
        <v>67.900000000000006</v>
      </c>
      <c r="H118" s="67">
        <f>H119+H122+H125</f>
        <v>0</v>
      </c>
      <c r="I118" s="86">
        <f t="shared" si="7"/>
        <v>67.900000000000006</v>
      </c>
      <c r="J118" s="86">
        <f t="shared" si="8"/>
        <v>0</v>
      </c>
    </row>
    <row r="119" spans="1:10" s="54" customFormat="1" ht="30.6" customHeight="1">
      <c r="A119" s="267" t="s">
        <v>327</v>
      </c>
      <c r="B119" s="268"/>
      <c r="C119" s="41" t="s">
        <v>67</v>
      </c>
      <c r="D119" s="41" t="s">
        <v>69</v>
      </c>
      <c r="E119" s="55" t="s">
        <v>328</v>
      </c>
      <c r="F119" s="55"/>
      <c r="G119" s="67">
        <f>G120</f>
        <v>39.9</v>
      </c>
      <c r="H119" s="67">
        <f>H120</f>
        <v>0</v>
      </c>
      <c r="I119" s="86">
        <f t="shared" si="7"/>
        <v>39.9</v>
      </c>
      <c r="J119" s="86">
        <f t="shared" si="8"/>
        <v>0</v>
      </c>
    </row>
    <row r="120" spans="1:10" s="54" customFormat="1" ht="37.950000000000003" customHeight="1">
      <c r="A120" s="267" t="s">
        <v>18</v>
      </c>
      <c r="B120" s="268"/>
      <c r="C120" s="41" t="s">
        <v>67</v>
      </c>
      <c r="D120" s="41" t="s">
        <v>69</v>
      </c>
      <c r="E120" s="55" t="s">
        <v>328</v>
      </c>
      <c r="F120" s="55" t="s">
        <v>19</v>
      </c>
      <c r="G120" s="67">
        <f>G121</f>
        <v>39.9</v>
      </c>
      <c r="H120" s="67">
        <f>H121</f>
        <v>0</v>
      </c>
      <c r="I120" s="86">
        <f t="shared" si="7"/>
        <v>39.9</v>
      </c>
      <c r="J120" s="86">
        <f t="shared" si="8"/>
        <v>0</v>
      </c>
    </row>
    <row r="121" spans="1:10" s="54" customFormat="1" ht="35.4" customHeight="1">
      <c r="A121" s="267" t="s">
        <v>20</v>
      </c>
      <c r="B121" s="268"/>
      <c r="C121" s="41" t="s">
        <v>67</v>
      </c>
      <c r="D121" s="41" t="s">
        <v>69</v>
      </c>
      <c r="E121" s="55" t="s">
        <v>328</v>
      </c>
      <c r="F121" s="55" t="s">
        <v>21</v>
      </c>
      <c r="G121" s="67">
        <f>пр.4!H76</f>
        <v>39.9</v>
      </c>
      <c r="H121" s="67">
        <f>пр.4!I76</f>
        <v>0</v>
      </c>
      <c r="I121" s="86">
        <f t="shared" si="7"/>
        <v>39.9</v>
      </c>
      <c r="J121" s="86">
        <f t="shared" si="8"/>
        <v>0</v>
      </c>
    </row>
    <row r="122" spans="1:10" s="54" customFormat="1" ht="63" customHeight="1">
      <c r="A122" s="267" t="s">
        <v>329</v>
      </c>
      <c r="B122" s="268"/>
      <c r="C122" s="41" t="s">
        <v>67</v>
      </c>
      <c r="D122" s="41" t="s">
        <v>69</v>
      </c>
      <c r="E122" s="55" t="s">
        <v>330</v>
      </c>
      <c r="F122" s="55"/>
      <c r="G122" s="67">
        <f>G123</f>
        <v>8</v>
      </c>
      <c r="H122" s="67">
        <f>H123</f>
        <v>0</v>
      </c>
      <c r="I122" s="86">
        <f t="shared" si="7"/>
        <v>8</v>
      </c>
      <c r="J122" s="86">
        <f t="shared" si="8"/>
        <v>0</v>
      </c>
    </row>
    <row r="123" spans="1:10" s="54" customFormat="1" ht="34.200000000000003" customHeight="1">
      <c r="A123" s="267" t="s">
        <v>18</v>
      </c>
      <c r="B123" s="268"/>
      <c r="C123" s="41" t="s">
        <v>67</v>
      </c>
      <c r="D123" s="41" t="s">
        <v>69</v>
      </c>
      <c r="E123" s="55" t="s">
        <v>330</v>
      </c>
      <c r="F123" s="55" t="s">
        <v>19</v>
      </c>
      <c r="G123" s="67">
        <f>G124</f>
        <v>8</v>
      </c>
      <c r="H123" s="67">
        <f>H124</f>
        <v>0</v>
      </c>
      <c r="I123" s="86">
        <f t="shared" si="7"/>
        <v>8</v>
      </c>
      <c r="J123" s="86">
        <f t="shared" si="8"/>
        <v>0</v>
      </c>
    </row>
    <row r="124" spans="1:10" s="54" customFormat="1" ht="33" customHeight="1">
      <c r="A124" s="267" t="s">
        <v>20</v>
      </c>
      <c r="B124" s="268"/>
      <c r="C124" s="41" t="s">
        <v>67</v>
      </c>
      <c r="D124" s="41" t="s">
        <v>69</v>
      </c>
      <c r="E124" s="55" t="s">
        <v>330</v>
      </c>
      <c r="F124" s="55" t="s">
        <v>21</v>
      </c>
      <c r="G124" s="67">
        <f>пр.4!H79</f>
        <v>8</v>
      </c>
      <c r="H124" s="67">
        <f>пр.4!I79</f>
        <v>0</v>
      </c>
      <c r="I124" s="86">
        <f t="shared" si="7"/>
        <v>8</v>
      </c>
      <c r="J124" s="86">
        <f t="shared" si="8"/>
        <v>0</v>
      </c>
    </row>
    <row r="125" spans="1:10" s="54" customFormat="1" ht="43.2" customHeight="1">
      <c r="A125" s="267" t="s">
        <v>331</v>
      </c>
      <c r="B125" s="268"/>
      <c r="C125" s="41" t="s">
        <v>67</v>
      </c>
      <c r="D125" s="41" t="s">
        <v>69</v>
      </c>
      <c r="E125" s="55" t="s">
        <v>332</v>
      </c>
      <c r="F125" s="55"/>
      <c r="G125" s="67">
        <f>G126</f>
        <v>20</v>
      </c>
      <c r="H125" s="67">
        <f>H126</f>
        <v>0</v>
      </c>
      <c r="I125" s="86">
        <f t="shared" si="7"/>
        <v>20</v>
      </c>
      <c r="J125" s="86">
        <f t="shared" si="8"/>
        <v>0</v>
      </c>
    </row>
    <row r="126" spans="1:10" s="54" customFormat="1" ht="60" customHeight="1">
      <c r="A126" s="267" t="s">
        <v>74</v>
      </c>
      <c r="B126" s="268"/>
      <c r="C126" s="41" t="s">
        <v>67</v>
      </c>
      <c r="D126" s="41" t="s">
        <v>69</v>
      </c>
      <c r="E126" s="55" t="s">
        <v>332</v>
      </c>
      <c r="F126" s="55" t="s">
        <v>75</v>
      </c>
      <c r="G126" s="67">
        <f>G127</f>
        <v>20</v>
      </c>
      <c r="H126" s="67">
        <f>H127</f>
        <v>0</v>
      </c>
      <c r="I126" s="86">
        <f t="shared" si="7"/>
        <v>20</v>
      </c>
      <c r="J126" s="86">
        <f t="shared" si="8"/>
        <v>0</v>
      </c>
    </row>
    <row r="127" spans="1:10" s="54" customFormat="1" ht="30.6" customHeight="1">
      <c r="A127" s="267" t="s">
        <v>76</v>
      </c>
      <c r="B127" s="268"/>
      <c r="C127" s="41" t="s">
        <v>67</v>
      </c>
      <c r="D127" s="41" t="s">
        <v>69</v>
      </c>
      <c r="E127" s="55" t="s">
        <v>332</v>
      </c>
      <c r="F127" s="55" t="s">
        <v>77</v>
      </c>
      <c r="G127" s="67">
        <f>пр.4!H82</f>
        <v>20</v>
      </c>
      <c r="H127" s="67">
        <f>пр.4!I82</f>
        <v>0</v>
      </c>
      <c r="I127" s="86">
        <f t="shared" si="7"/>
        <v>20</v>
      </c>
      <c r="J127" s="86">
        <f t="shared" si="8"/>
        <v>0</v>
      </c>
    </row>
    <row r="128" spans="1:10" s="54" customFormat="1" ht="30" customHeight="1">
      <c r="A128" s="267" t="s">
        <v>333</v>
      </c>
      <c r="B128" s="268"/>
      <c r="C128" s="41" t="s">
        <v>67</v>
      </c>
      <c r="D128" s="41" t="s">
        <v>69</v>
      </c>
      <c r="E128" s="55" t="s">
        <v>334</v>
      </c>
      <c r="F128" s="55"/>
      <c r="G128" s="67">
        <f t="shared" ref="G128:H130" si="11">G129</f>
        <v>20</v>
      </c>
      <c r="H128" s="67">
        <f t="shared" si="11"/>
        <v>0</v>
      </c>
      <c r="I128" s="86">
        <f t="shared" si="7"/>
        <v>20</v>
      </c>
      <c r="J128" s="86">
        <f t="shared" si="8"/>
        <v>0</v>
      </c>
    </row>
    <row r="129" spans="1:10" s="54" customFormat="1" ht="29.4" customHeight="1">
      <c r="A129" s="267" t="s">
        <v>337</v>
      </c>
      <c r="B129" s="268"/>
      <c r="C129" s="41" t="s">
        <v>67</v>
      </c>
      <c r="D129" s="41" t="s">
        <v>69</v>
      </c>
      <c r="E129" s="55" t="s">
        <v>338</v>
      </c>
      <c r="F129" s="55"/>
      <c r="G129" s="67">
        <f t="shared" si="11"/>
        <v>20</v>
      </c>
      <c r="H129" s="67">
        <f t="shared" si="11"/>
        <v>0</v>
      </c>
      <c r="I129" s="86">
        <f t="shared" si="7"/>
        <v>20</v>
      </c>
      <c r="J129" s="86">
        <f t="shared" si="8"/>
        <v>0</v>
      </c>
    </row>
    <row r="130" spans="1:10" s="54" customFormat="1" ht="27.6" customHeight="1">
      <c r="A130" s="267" t="s">
        <v>18</v>
      </c>
      <c r="B130" s="268"/>
      <c r="C130" s="41" t="s">
        <v>67</v>
      </c>
      <c r="D130" s="41" t="s">
        <v>69</v>
      </c>
      <c r="E130" s="55" t="s">
        <v>338</v>
      </c>
      <c r="F130" s="55" t="s">
        <v>19</v>
      </c>
      <c r="G130" s="67">
        <f t="shared" si="11"/>
        <v>20</v>
      </c>
      <c r="H130" s="67">
        <f t="shared" si="11"/>
        <v>0</v>
      </c>
      <c r="I130" s="86">
        <f t="shared" si="7"/>
        <v>20</v>
      </c>
      <c r="J130" s="86">
        <f t="shared" si="8"/>
        <v>0</v>
      </c>
    </row>
    <row r="131" spans="1:10" s="54" customFormat="1">
      <c r="A131" s="267" t="s">
        <v>20</v>
      </c>
      <c r="B131" s="268"/>
      <c r="C131" s="41" t="s">
        <v>67</v>
      </c>
      <c r="D131" s="41" t="s">
        <v>69</v>
      </c>
      <c r="E131" s="55" t="s">
        <v>338</v>
      </c>
      <c r="F131" s="55" t="s">
        <v>21</v>
      </c>
      <c r="G131" s="67">
        <f>пр.4!H86</f>
        <v>20</v>
      </c>
      <c r="H131" s="67">
        <f>пр.4!I86</f>
        <v>0</v>
      </c>
      <c r="I131" s="86">
        <f t="shared" si="7"/>
        <v>20</v>
      </c>
      <c r="J131" s="86">
        <f t="shared" si="8"/>
        <v>0</v>
      </c>
    </row>
    <row r="132" spans="1:10" s="54" customFormat="1" ht="42.6" customHeight="1">
      <c r="A132" s="279" t="s">
        <v>362</v>
      </c>
      <c r="B132" s="280"/>
      <c r="C132" s="175" t="s">
        <v>67</v>
      </c>
      <c r="D132" s="175" t="s">
        <v>69</v>
      </c>
      <c r="E132" s="59" t="s">
        <v>363</v>
      </c>
      <c r="F132" s="59"/>
      <c r="G132" s="68">
        <f t="shared" ref="G132:H135" si="12">G133</f>
        <v>4153.7</v>
      </c>
      <c r="H132" s="68">
        <f t="shared" si="12"/>
        <v>0</v>
      </c>
      <c r="I132" s="68">
        <f t="shared" si="7"/>
        <v>4153.7</v>
      </c>
      <c r="J132" s="68">
        <f t="shared" si="8"/>
        <v>0</v>
      </c>
    </row>
    <row r="133" spans="1:10" s="54" customFormat="1" ht="46.2" customHeight="1">
      <c r="A133" s="267" t="s">
        <v>364</v>
      </c>
      <c r="B133" s="268"/>
      <c r="C133" s="41" t="s">
        <v>67</v>
      </c>
      <c r="D133" s="41" t="s">
        <v>69</v>
      </c>
      <c r="E133" s="55" t="s">
        <v>365</v>
      </c>
      <c r="F133" s="55"/>
      <c r="G133" s="67">
        <f t="shared" si="12"/>
        <v>4153.7</v>
      </c>
      <c r="H133" s="67">
        <f t="shared" si="12"/>
        <v>0</v>
      </c>
      <c r="I133" s="86">
        <f t="shared" si="7"/>
        <v>4153.7</v>
      </c>
      <c r="J133" s="86">
        <f t="shared" si="8"/>
        <v>0</v>
      </c>
    </row>
    <row r="134" spans="1:10" s="54" customFormat="1" ht="20.399999999999999" customHeight="1">
      <c r="A134" s="267" t="s">
        <v>366</v>
      </c>
      <c r="B134" s="268"/>
      <c r="C134" s="41" t="s">
        <v>67</v>
      </c>
      <c r="D134" s="41" t="s">
        <v>69</v>
      </c>
      <c r="E134" s="55" t="s">
        <v>367</v>
      </c>
      <c r="F134" s="55"/>
      <c r="G134" s="67">
        <f t="shared" si="12"/>
        <v>4153.7</v>
      </c>
      <c r="H134" s="67">
        <f t="shared" si="12"/>
        <v>0</v>
      </c>
      <c r="I134" s="86">
        <f t="shared" si="7"/>
        <v>4153.7</v>
      </c>
      <c r="J134" s="86">
        <f t="shared" si="8"/>
        <v>0</v>
      </c>
    </row>
    <row r="135" spans="1:10" s="54" customFormat="1" ht="33.6" customHeight="1">
      <c r="A135" s="267" t="s">
        <v>18</v>
      </c>
      <c r="B135" s="268"/>
      <c r="C135" s="41" t="s">
        <v>67</v>
      </c>
      <c r="D135" s="41" t="s">
        <v>69</v>
      </c>
      <c r="E135" s="55" t="s">
        <v>367</v>
      </c>
      <c r="F135" s="55" t="s">
        <v>19</v>
      </c>
      <c r="G135" s="67">
        <f t="shared" si="12"/>
        <v>4153.7</v>
      </c>
      <c r="H135" s="67">
        <f t="shared" si="12"/>
        <v>0</v>
      </c>
      <c r="I135" s="86">
        <f t="shared" si="7"/>
        <v>4153.7</v>
      </c>
      <c r="J135" s="86">
        <f t="shared" si="8"/>
        <v>0</v>
      </c>
    </row>
    <row r="136" spans="1:10" s="54" customFormat="1" ht="27.6" customHeight="1">
      <c r="A136" s="267" t="s">
        <v>20</v>
      </c>
      <c r="B136" s="268"/>
      <c r="C136" s="41" t="s">
        <v>67</v>
      </c>
      <c r="D136" s="41" t="s">
        <v>69</v>
      </c>
      <c r="E136" s="55" t="s">
        <v>367</v>
      </c>
      <c r="F136" s="55" t="s">
        <v>21</v>
      </c>
      <c r="G136" s="67">
        <f>пр.4!H279</f>
        <v>4153.7</v>
      </c>
      <c r="H136" s="67">
        <f>пр.4!I279</f>
        <v>0</v>
      </c>
      <c r="I136" s="86">
        <f t="shared" ref="I136:I199" si="13">G136-H136</f>
        <v>4153.7</v>
      </c>
      <c r="J136" s="86">
        <f t="shared" ref="J136:J199" si="14">H136/G136*100</f>
        <v>0</v>
      </c>
    </row>
    <row r="137" spans="1:10" s="54" customFormat="1" ht="27.6" customHeight="1">
      <c r="A137" s="271" t="s">
        <v>439</v>
      </c>
      <c r="B137" s="272"/>
      <c r="C137" s="42" t="s">
        <v>67</v>
      </c>
      <c r="D137" s="42" t="s">
        <v>69</v>
      </c>
      <c r="E137" s="60" t="s">
        <v>459</v>
      </c>
      <c r="F137" s="60"/>
      <c r="G137" s="66">
        <f>G138+G142</f>
        <v>257.8</v>
      </c>
      <c r="H137" s="66">
        <f>H138+H142</f>
        <v>0</v>
      </c>
      <c r="I137" s="91">
        <f t="shared" si="13"/>
        <v>257.8</v>
      </c>
      <c r="J137" s="91">
        <f t="shared" si="14"/>
        <v>0</v>
      </c>
    </row>
    <row r="138" spans="1:10" s="54" customFormat="1" ht="55.2" customHeight="1">
      <c r="A138" s="267" t="s">
        <v>460</v>
      </c>
      <c r="B138" s="268"/>
      <c r="C138" s="41" t="s">
        <v>67</v>
      </c>
      <c r="D138" s="41" t="s">
        <v>69</v>
      </c>
      <c r="E138" s="55" t="s">
        <v>461</v>
      </c>
      <c r="F138" s="55"/>
      <c r="G138" s="67">
        <f t="shared" ref="G138:H140" si="15">G139</f>
        <v>151.9</v>
      </c>
      <c r="H138" s="67">
        <f t="shared" si="15"/>
        <v>0</v>
      </c>
      <c r="I138" s="86">
        <f t="shared" si="13"/>
        <v>151.9</v>
      </c>
      <c r="J138" s="86">
        <f t="shared" si="14"/>
        <v>0</v>
      </c>
    </row>
    <row r="139" spans="1:10" s="54" customFormat="1" ht="40.950000000000003" customHeight="1">
      <c r="A139" s="267" t="s">
        <v>462</v>
      </c>
      <c r="B139" s="268"/>
      <c r="C139" s="41" t="s">
        <v>67</v>
      </c>
      <c r="D139" s="41" t="s">
        <v>69</v>
      </c>
      <c r="E139" s="55" t="s">
        <v>463</v>
      </c>
      <c r="F139" s="55"/>
      <c r="G139" s="67">
        <f t="shared" si="15"/>
        <v>151.9</v>
      </c>
      <c r="H139" s="67">
        <f t="shared" si="15"/>
        <v>0</v>
      </c>
      <c r="I139" s="86">
        <f t="shared" si="13"/>
        <v>151.9</v>
      </c>
      <c r="J139" s="86">
        <f t="shared" si="14"/>
        <v>0</v>
      </c>
    </row>
    <row r="140" spans="1:10" s="54" customFormat="1" ht="30.6" customHeight="1">
      <c r="A140" s="267" t="s">
        <v>18</v>
      </c>
      <c r="B140" s="268"/>
      <c r="C140" s="41" t="s">
        <v>67</v>
      </c>
      <c r="D140" s="41" t="s">
        <v>69</v>
      </c>
      <c r="E140" s="55" t="s">
        <v>463</v>
      </c>
      <c r="F140" s="55" t="s">
        <v>19</v>
      </c>
      <c r="G140" s="67">
        <f t="shared" si="15"/>
        <v>151.9</v>
      </c>
      <c r="H140" s="67">
        <f t="shared" si="15"/>
        <v>0</v>
      </c>
      <c r="I140" s="86">
        <f t="shared" si="13"/>
        <v>151.9</v>
      </c>
      <c r="J140" s="86">
        <f t="shared" si="14"/>
        <v>0</v>
      </c>
    </row>
    <row r="141" spans="1:10" s="54" customFormat="1" ht="31.95" customHeight="1">
      <c r="A141" s="267" t="s">
        <v>20</v>
      </c>
      <c r="B141" s="268"/>
      <c r="C141" s="41" t="s">
        <v>67</v>
      </c>
      <c r="D141" s="41" t="s">
        <v>69</v>
      </c>
      <c r="E141" s="55" t="s">
        <v>463</v>
      </c>
      <c r="F141" s="55" t="s">
        <v>21</v>
      </c>
      <c r="G141" s="67">
        <f>пр.4!H91</f>
        <v>151.9</v>
      </c>
      <c r="H141" s="67">
        <f>пр.4!I91</f>
        <v>0</v>
      </c>
      <c r="I141" s="86">
        <f t="shared" si="13"/>
        <v>151.9</v>
      </c>
      <c r="J141" s="86">
        <f t="shared" si="14"/>
        <v>0</v>
      </c>
    </row>
    <row r="142" spans="1:10" s="54" customFormat="1" ht="40.200000000000003" customHeight="1">
      <c r="A142" s="267" t="s">
        <v>464</v>
      </c>
      <c r="B142" s="268"/>
      <c r="C142" s="41" t="s">
        <v>67</v>
      </c>
      <c r="D142" s="41" t="s">
        <v>69</v>
      </c>
      <c r="E142" s="55" t="s">
        <v>465</v>
      </c>
      <c r="F142" s="55"/>
      <c r="G142" s="67">
        <f t="shared" ref="G142:H144" si="16">G143</f>
        <v>105.9</v>
      </c>
      <c r="H142" s="67">
        <f t="shared" si="16"/>
        <v>0</v>
      </c>
      <c r="I142" s="86">
        <f t="shared" si="13"/>
        <v>105.9</v>
      </c>
      <c r="J142" s="86">
        <f t="shared" si="14"/>
        <v>0</v>
      </c>
    </row>
    <row r="143" spans="1:10" s="54" customFormat="1" ht="43.95" customHeight="1">
      <c r="A143" s="267" t="s">
        <v>466</v>
      </c>
      <c r="B143" s="268"/>
      <c r="C143" s="41" t="s">
        <v>67</v>
      </c>
      <c r="D143" s="41" t="s">
        <v>69</v>
      </c>
      <c r="E143" s="55" t="s">
        <v>467</v>
      </c>
      <c r="F143" s="55"/>
      <c r="G143" s="67">
        <f t="shared" si="16"/>
        <v>105.9</v>
      </c>
      <c r="H143" s="67">
        <f t="shared" si="16"/>
        <v>0</v>
      </c>
      <c r="I143" s="86">
        <f t="shared" si="13"/>
        <v>105.9</v>
      </c>
      <c r="J143" s="86">
        <f t="shared" si="14"/>
        <v>0</v>
      </c>
    </row>
    <row r="144" spans="1:10" s="54" customFormat="1" ht="31.2" customHeight="1">
      <c r="A144" s="267" t="s">
        <v>18</v>
      </c>
      <c r="B144" s="268"/>
      <c r="C144" s="41" t="s">
        <v>67</v>
      </c>
      <c r="D144" s="41" t="s">
        <v>69</v>
      </c>
      <c r="E144" s="55" t="s">
        <v>467</v>
      </c>
      <c r="F144" s="55" t="s">
        <v>19</v>
      </c>
      <c r="G144" s="67">
        <f t="shared" si="16"/>
        <v>105.9</v>
      </c>
      <c r="H144" s="67">
        <f t="shared" si="16"/>
        <v>0</v>
      </c>
      <c r="I144" s="86">
        <f t="shared" si="13"/>
        <v>105.9</v>
      </c>
      <c r="J144" s="86">
        <f t="shared" si="14"/>
        <v>0</v>
      </c>
    </row>
    <row r="145" spans="1:10" s="54" customFormat="1" ht="28.2" customHeight="1">
      <c r="A145" s="267" t="s">
        <v>20</v>
      </c>
      <c r="B145" s="268"/>
      <c r="C145" s="41" t="s">
        <v>67</v>
      </c>
      <c r="D145" s="41" t="s">
        <v>69</v>
      </c>
      <c r="E145" s="55" t="s">
        <v>467</v>
      </c>
      <c r="F145" s="55" t="s">
        <v>21</v>
      </c>
      <c r="G145" s="67">
        <f>пр.4!H95</f>
        <v>105.9</v>
      </c>
      <c r="H145" s="67">
        <f>пр.4!I95</f>
        <v>0</v>
      </c>
      <c r="I145" s="86">
        <f t="shared" si="13"/>
        <v>105.9</v>
      </c>
      <c r="J145" s="86">
        <f t="shared" si="14"/>
        <v>0</v>
      </c>
    </row>
    <row r="146" spans="1:10" s="54" customFormat="1" ht="30" customHeight="1">
      <c r="A146" s="271" t="s">
        <v>526</v>
      </c>
      <c r="B146" s="272"/>
      <c r="C146" s="42" t="s">
        <v>67</v>
      </c>
      <c r="D146" s="42" t="s">
        <v>69</v>
      </c>
      <c r="E146" s="60" t="s">
        <v>527</v>
      </c>
      <c r="F146" s="60"/>
      <c r="G146" s="66">
        <f>G147+G150+G153</f>
        <v>86566.8</v>
      </c>
      <c r="H146" s="66">
        <f>H147+H150+H153</f>
        <v>14013.4</v>
      </c>
      <c r="I146" s="91">
        <f t="shared" si="13"/>
        <v>72553.400000000009</v>
      </c>
      <c r="J146" s="91">
        <f t="shared" si="14"/>
        <v>16.187961204526445</v>
      </c>
    </row>
    <row r="147" spans="1:10" s="54" customFormat="1" ht="70.95" customHeight="1">
      <c r="A147" s="267" t="s">
        <v>446</v>
      </c>
      <c r="B147" s="268"/>
      <c r="C147" s="41" t="s">
        <v>67</v>
      </c>
      <c r="D147" s="41" t="s">
        <v>69</v>
      </c>
      <c r="E147" s="55" t="s">
        <v>528</v>
      </c>
      <c r="F147" s="55"/>
      <c r="G147" s="67">
        <f>G148</f>
        <v>2170</v>
      </c>
      <c r="H147" s="67">
        <f>H148</f>
        <v>504.4</v>
      </c>
      <c r="I147" s="86">
        <f t="shared" si="13"/>
        <v>1665.6</v>
      </c>
      <c r="J147" s="86">
        <f t="shared" si="14"/>
        <v>23.244239631336406</v>
      </c>
    </row>
    <row r="148" spans="1:10" s="54" customFormat="1" ht="55.95" customHeight="1">
      <c r="A148" s="267" t="s">
        <v>74</v>
      </c>
      <c r="B148" s="268"/>
      <c r="C148" s="41" t="s">
        <v>67</v>
      </c>
      <c r="D148" s="41" t="s">
        <v>69</v>
      </c>
      <c r="E148" s="55" t="s">
        <v>528</v>
      </c>
      <c r="F148" s="55" t="s">
        <v>75</v>
      </c>
      <c r="G148" s="67">
        <f>G149</f>
        <v>2170</v>
      </c>
      <c r="H148" s="67">
        <f>H149</f>
        <v>504.4</v>
      </c>
      <c r="I148" s="86">
        <f t="shared" si="13"/>
        <v>1665.6</v>
      </c>
      <c r="J148" s="86">
        <f t="shared" si="14"/>
        <v>23.244239631336406</v>
      </c>
    </row>
    <row r="149" spans="1:10" s="54" customFormat="1" ht="16.95" customHeight="1">
      <c r="A149" s="267" t="s">
        <v>232</v>
      </c>
      <c r="B149" s="268"/>
      <c r="C149" s="41" t="s">
        <v>67</v>
      </c>
      <c r="D149" s="41" t="s">
        <v>69</v>
      </c>
      <c r="E149" s="55" t="s">
        <v>528</v>
      </c>
      <c r="F149" s="55" t="s">
        <v>233</v>
      </c>
      <c r="G149" s="67">
        <f>пр.4!H283</f>
        <v>2170</v>
      </c>
      <c r="H149" s="67">
        <f>пр.4!I283</f>
        <v>504.4</v>
      </c>
      <c r="I149" s="86">
        <f t="shared" si="13"/>
        <v>1665.6</v>
      </c>
      <c r="J149" s="86">
        <f t="shared" si="14"/>
        <v>23.244239631336406</v>
      </c>
    </row>
    <row r="150" spans="1:10" s="54" customFormat="1">
      <c r="A150" s="267" t="s">
        <v>457</v>
      </c>
      <c r="B150" s="268"/>
      <c r="C150" s="41" t="s">
        <v>67</v>
      </c>
      <c r="D150" s="41" t="s">
        <v>69</v>
      </c>
      <c r="E150" s="55" t="s">
        <v>529</v>
      </c>
      <c r="F150" s="55"/>
      <c r="G150" s="67">
        <f>G151</f>
        <v>87.6</v>
      </c>
      <c r="H150" s="67">
        <f>H151</f>
        <v>0.2</v>
      </c>
      <c r="I150" s="86">
        <f t="shared" si="13"/>
        <v>87.399999999999991</v>
      </c>
      <c r="J150" s="86">
        <f t="shared" si="14"/>
        <v>0.22831050228310507</v>
      </c>
    </row>
    <row r="151" spans="1:10" s="54" customFormat="1" ht="54" customHeight="1">
      <c r="A151" s="267" t="s">
        <v>74</v>
      </c>
      <c r="B151" s="268"/>
      <c r="C151" s="41" t="s">
        <v>67</v>
      </c>
      <c r="D151" s="41" t="s">
        <v>69</v>
      </c>
      <c r="E151" s="55" t="s">
        <v>529</v>
      </c>
      <c r="F151" s="55" t="s">
        <v>75</v>
      </c>
      <c r="G151" s="67">
        <f>G152</f>
        <v>87.6</v>
      </c>
      <c r="H151" s="67">
        <f>H152</f>
        <v>0.2</v>
      </c>
      <c r="I151" s="86">
        <f t="shared" si="13"/>
        <v>87.399999999999991</v>
      </c>
      <c r="J151" s="86">
        <f t="shared" si="14"/>
        <v>0.22831050228310507</v>
      </c>
    </row>
    <row r="152" spans="1:10" s="54" customFormat="1" ht="16.95" customHeight="1">
      <c r="A152" s="267" t="s">
        <v>232</v>
      </c>
      <c r="B152" s="268"/>
      <c r="C152" s="41" t="s">
        <v>67</v>
      </c>
      <c r="D152" s="41" t="s">
        <v>69</v>
      </c>
      <c r="E152" s="55" t="s">
        <v>529</v>
      </c>
      <c r="F152" s="55" t="s">
        <v>233</v>
      </c>
      <c r="G152" s="67">
        <f>пр.4!H286</f>
        <v>87.6</v>
      </c>
      <c r="H152" s="67">
        <f>пр.4!I286</f>
        <v>0.2</v>
      </c>
      <c r="I152" s="86">
        <f t="shared" si="13"/>
        <v>87.399999999999991</v>
      </c>
      <c r="J152" s="86">
        <f t="shared" si="14"/>
        <v>0.22831050228310507</v>
      </c>
    </row>
    <row r="153" spans="1:10" s="54" customFormat="1">
      <c r="A153" s="267" t="s">
        <v>530</v>
      </c>
      <c r="B153" s="268"/>
      <c r="C153" s="41" t="s">
        <v>67</v>
      </c>
      <c r="D153" s="41" t="s">
        <v>69</v>
      </c>
      <c r="E153" s="55" t="s">
        <v>531</v>
      </c>
      <c r="F153" s="55"/>
      <c r="G153" s="67">
        <f>G154+G156+G158</f>
        <v>84309.2</v>
      </c>
      <c r="H153" s="67">
        <f>H154+H156+H158</f>
        <v>13508.8</v>
      </c>
      <c r="I153" s="86">
        <f t="shared" si="13"/>
        <v>70800.399999999994</v>
      </c>
      <c r="J153" s="86">
        <f t="shared" si="14"/>
        <v>16.022925137470171</v>
      </c>
    </row>
    <row r="154" spans="1:10" s="54" customFormat="1" ht="55.2" customHeight="1">
      <c r="A154" s="267" t="s">
        <v>74</v>
      </c>
      <c r="B154" s="268"/>
      <c r="C154" s="41" t="s">
        <v>67</v>
      </c>
      <c r="D154" s="41" t="s">
        <v>69</v>
      </c>
      <c r="E154" s="55" t="s">
        <v>531</v>
      </c>
      <c r="F154" s="55" t="s">
        <v>75</v>
      </c>
      <c r="G154" s="67">
        <f>G155</f>
        <v>65652.7</v>
      </c>
      <c r="H154" s="67">
        <f>H155</f>
        <v>9962.3000000000011</v>
      </c>
      <c r="I154" s="86">
        <f t="shared" si="13"/>
        <v>55690.399999999994</v>
      </c>
      <c r="J154" s="86">
        <f t="shared" si="14"/>
        <v>15.174242643486105</v>
      </c>
    </row>
    <row r="155" spans="1:10" s="54" customFormat="1">
      <c r="A155" s="267" t="s">
        <v>232</v>
      </c>
      <c r="B155" s="268"/>
      <c r="C155" s="41" t="s">
        <v>67</v>
      </c>
      <c r="D155" s="41" t="s">
        <v>69</v>
      </c>
      <c r="E155" s="55" t="s">
        <v>531</v>
      </c>
      <c r="F155" s="55" t="s">
        <v>233</v>
      </c>
      <c r="G155" s="67">
        <f>пр.4!H289</f>
        <v>65652.7</v>
      </c>
      <c r="H155" s="67">
        <f>пр.4!I289</f>
        <v>9962.3000000000011</v>
      </c>
      <c r="I155" s="86">
        <f t="shared" si="13"/>
        <v>55690.399999999994</v>
      </c>
      <c r="J155" s="86">
        <f t="shared" si="14"/>
        <v>15.174242643486105</v>
      </c>
    </row>
    <row r="156" spans="1:10" s="54" customFormat="1" ht="29.4" customHeight="1">
      <c r="A156" s="267" t="s">
        <v>18</v>
      </c>
      <c r="B156" s="268"/>
      <c r="C156" s="41" t="s">
        <v>67</v>
      </c>
      <c r="D156" s="41" t="s">
        <v>69</v>
      </c>
      <c r="E156" s="55" t="s">
        <v>531</v>
      </c>
      <c r="F156" s="55" t="s">
        <v>19</v>
      </c>
      <c r="G156" s="67">
        <f>G157</f>
        <v>18142.5</v>
      </c>
      <c r="H156" s="67">
        <f>H157</f>
        <v>3542.2</v>
      </c>
      <c r="I156" s="86">
        <f t="shared" si="13"/>
        <v>14600.3</v>
      </c>
      <c r="J156" s="86">
        <f t="shared" si="14"/>
        <v>19.524321344908362</v>
      </c>
    </row>
    <row r="157" spans="1:10" s="54" customFormat="1" ht="31.2" customHeight="1">
      <c r="A157" s="267" t="s">
        <v>20</v>
      </c>
      <c r="B157" s="268"/>
      <c r="C157" s="41" t="s">
        <v>67</v>
      </c>
      <c r="D157" s="41" t="s">
        <v>69</v>
      </c>
      <c r="E157" s="55" t="s">
        <v>531</v>
      </c>
      <c r="F157" s="55" t="s">
        <v>21</v>
      </c>
      <c r="G157" s="67">
        <f>пр.4!H291</f>
        <v>18142.5</v>
      </c>
      <c r="H157" s="67">
        <f>пр.4!I291</f>
        <v>3542.2</v>
      </c>
      <c r="I157" s="86">
        <f t="shared" si="13"/>
        <v>14600.3</v>
      </c>
      <c r="J157" s="86">
        <f t="shared" si="14"/>
        <v>19.524321344908362</v>
      </c>
    </row>
    <row r="158" spans="1:10" s="54" customFormat="1">
      <c r="A158" s="267" t="s">
        <v>256</v>
      </c>
      <c r="B158" s="268"/>
      <c r="C158" s="41" t="s">
        <v>67</v>
      </c>
      <c r="D158" s="41" t="s">
        <v>69</v>
      </c>
      <c r="E158" s="55" t="s">
        <v>531</v>
      </c>
      <c r="F158" s="55" t="s">
        <v>257</v>
      </c>
      <c r="G158" s="67">
        <f>G159</f>
        <v>514</v>
      </c>
      <c r="H158" s="67">
        <f>H159</f>
        <v>4.3</v>
      </c>
      <c r="I158" s="86">
        <f t="shared" si="13"/>
        <v>509.7</v>
      </c>
      <c r="J158" s="86">
        <f t="shared" si="14"/>
        <v>0.83657587548638135</v>
      </c>
    </row>
    <row r="159" spans="1:10" s="54" customFormat="1">
      <c r="A159" s="267" t="s">
        <v>454</v>
      </c>
      <c r="B159" s="268"/>
      <c r="C159" s="41" t="s">
        <v>67</v>
      </c>
      <c r="D159" s="41" t="s">
        <v>69</v>
      </c>
      <c r="E159" s="55" t="s">
        <v>531</v>
      </c>
      <c r="F159" s="55" t="s">
        <v>455</v>
      </c>
      <c r="G159" s="67">
        <f>пр.4!H293</f>
        <v>514</v>
      </c>
      <c r="H159" s="67">
        <f>пр.4!I293</f>
        <v>4.3</v>
      </c>
      <c r="I159" s="86">
        <f t="shared" si="13"/>
        <v>509.7</v>
      </c>
      <c r="J159" s="86">
        <f t="shared" si="14"/>
        <v>0.83657587548638135</v>
      </c>
    </row>
    <row r="160" spans="1:10" s="54" customFormat="1" ht="33" customHeight="1">
      <c r="A160" s="271" t="s">
        <v>532</v>
      </c>
      <c r="B160" s="272"/>
      <c r="C160" s="42" t="s">
        <v>67</v>
      </c>
      <c r="D160" s="42" t="s">
        <v>69</v>
      </c>
      <c r="E160" s="60" t="s">
        <v>533</v>
      </c>
      <c r="F160" s="60"/>
      <c r="G160" s="66">
        <f>G161+G164</f>
        <v>2345.4</v>
      </c>
      <c r="H160" s="66">
        <f>H161+H164</f>
        <v>502.5</v>
      </c>
      <c r="I160" s="91">
        <f t="shared" si="13"/>
        <v>1842.9</v>
      </c>
      <c r="J160" s="91">
        <f t="shared" si="14"/>
        <v>21.424916858531592</v>
      </c>
    </row>
    <row r="161" spans="1:10" s="54" customFormat="1" ht="29.4" customHeight="1">
      <c r="A161" s="267" t="s">
        <v>534</v>
      </c>
      <c r="B161" s="268"/>
      <c r="C161" s="41" t="s">
        <v>67</v>
      </c>
      <c r="D161" s="41" t="s">
        <v>69</v>
      </c>
      <c r="E161" s="55" t="s">
        <v>535</v>
      </c>
      <c r="F161" s="55"/>
      <c r="G161" s="67">
        <f>G162</f>
        <v>1445.4</v>
      </c>
      <c r="H161" s="67">
        <f>H162</f>
        <v>502.5</v>
      </c>
      <c r="I161" s="86">
        <f t="shared" si="13"/>
        <v>942.90000000000009</v>
      </c>
      <c r="J161" s="86">
        <f t="shared" si="14"/>
        <v>34.765462847654625</v>
      </c>
    </row>
    <row r="162" spans="1:10" s="54" customFormat="1" ht="27" customHeight="1">
      <c r="A162" s="267" t="s">
        <v>18</v>
      </c>
      <c r="B162" s="268"/>
      <c r="C162" s="41" t="s">
        <v>67</v>
      </c>
      <c r="D162" s="41" t="s">
        <v>69</v>
      </c>
      <c r="E162" s="55" t="s">
        <v>535</v>
      </c>
      <c r="F162" s="55" t="s">
        <v>19</v>
      </c>
      <c r="G162" s="67">
        <f>G163</f>
        <v>1445.4</v>
      </c>
      <c r="H162" s="67">
        <f>H163</f>
        <v>502.5</v>
      </c>
      <c r="I162" s="86">
        <f t="shared" si="13"/>
        <v>942.90000000000009</v>
      </c>
      <c r="J162" s="86">
        <f t="shared" si="14"/>
        <v>34.765462847654625</v>
      </c>
    </row>
    <row r="163" spans="1:10" s="54" customFormat="1" ht="30.6" customHeight="1">
      <c r="A163" s="267" t="s">
        <v>20</v>
      </c>
      <c r="B163" s="268"/>
      <c r="C163" s="41" t="s">
        <v>67</v>
      </c>
      <c r="D163" s="41" t="s">
        <v>69</v>
      </c>
      <c r="E163" s="55" t="s">
        <v>535</v>
      </c>
      <c r="F163" s="55" t="s">
        <v>21</v>
      </c>
      <c r="G163" s="67">
        <f>пр.4!H297</f>
        <v>1445.4</v>
      </c>
      <c r="H163" s="67">
        <f>пр.4!I297</f>
        <v>502.5</v>
      </c>
      <c r="I163" s="86">
        <f t="shared" si="13"/>
        <v>942.90000000000009</v>
      </c>
      <c r="J163" s="86">
        <f t="shared" si="14"/>
        <v>34.765462847654625</v>
      </c>
    </row>
    <row r="164" spans="1:10" s="54" customFormat="1" ht="43.95" customHeight="1">
      <c r="A164" s="267" t="s">
        <v>536</v>
      </c>
      <c r="B164" s="268"/>
      <c r="C164" s="41" t="s">
        <v>67</v>
      </c>
      <c r="D164" s="41" t="s">
        <v>69</v>
      </c>
      <c r="E164" s="55" t="s">
        <v>537</v>
      </c>
      <c r="F164" s="55"/>
      <c r="G164" s="67">
        <f>G165</f>
        <v>900</v>
      </c>
      <c r="H164" s="67">
        <f>H165</f>
        <v>0</v>
      </c>
      <c r="I164" s="86">
        <f t="shared" si="13"/>
        <v>900</v>
      </c>
      <c r="J164" s="86">
        <f t="shared" si="14"/>
        <v>0</v>
      </c>
    </row>
    <row r="165" spans="1:10" s="54" customFormat="1" ht="31.2" customHeight="1">
      <c r="A165" s="267" t="s">
        <v>18</v>
      </c>
      <c r="B165" s="268"/>
      <c r="C165" s="41" t="s">
        <v>67</v>
      </c>
      <c r="D165" s="41" t="s">
        <v>69</v>
      </c>
      <c r="E165" s="55" t="s">
        <v>537</v>
      </c>
      <c r="F165" s="55" t="s">
        <v>19</v>
      </c>
      <c r="G165" s="67">
        <f>G166</f>
        <v>900</v>
      </c>
      <c r="H165" s="67">
        <f>H166</f>
        <v>0</v>
      </c>
      <c r="I165" s="86">
        <f t="shared" si="13"/>
        <v>900</v>
      </c>
      <c r="J165" s="86">
        <f t="shared" si="14"/>
        <v>0</v>
      </c>
    </row>
    <row r="166" spans="1:10" s="54" customFormat="1" ht="33" customHeight="1">
      <c r="A166" s="267" t="s">
        <v>20</v>
      </c>
      <c r="B166" s="268"/>
      <c r="C166" s="41" t="s">
        <v>67</v>
      </c>
      <c r="D166" s="41" t="s">
        <v>69</v>
      </c>
      <c r="E166" s="55" t="s">
        <v>537</v>
      </c>
      <c r="F166" s="55" t="s">
        <v>21</v>
      </c>
      <c r="G166" s="67">
        <f>пр.4!H300+пр.4!H836</f>
        <v>900</v>
      </c>
      <c r="H166" s="67">
        <f>пр.4!I300+пр.4!I836</f>
        <v>0</v>
      </c>
      <c r="I166" s="86">
        <f t="shared" si="13"/>
        <v>900</v>
      </c>
      <c r="J166" s="86">
        <f t="shared" si="14"/>
        <v>0</v>
      </c>
    </row>
    <row r="167" spans="1:10" s="63" customFormat="1" ht="58.2" customHeight="1">
      <c r="A167" s="271" t="s">
        <v>439</v>
      </c>
      <c r="B167" s="272"/>
      <c r="C167" s="42" t="s">
        <v>67</v>
      </c>
      <c r="D167" s="42" t="s">
        <v>69</v>
      </c>
      <c r="E167" s="60" t="s">
        <v>440</v>
      </c>
      <c r="F167" s="60"/>
      <c r="G167" s="66">
        <f>G168+G174</f>
        <v>1730.6000000000001</v>
      </c>
      <c r="H167" s="66">
        <f>H168+H174</f>
        <v>78.400000000000006</v>
      </c>
      <c r="I167" s="91">
        <f t="shared" si="13"/>
        <v>1652.2</v>
      </c>
      <c r="J167" s="91">
        <f t="shared" si="14"/>
        <v>4.5302207326938637</v>
      </c>
    </row>
    <row r="168" spans="1:10" s="54" customFormat="1" ht="31.95" customHeight="1">
      <c r="A168" s="267" t="s">
        <v>468</v>
      </c>
      <c r="B168" s="268"/>
      <c r="C168" s="41" t="s">
        <v>67</v>
      </c>
      <c r="D168" s="41" t="s">
        <v>69</v>
      </c>
      <c r="E168" s="55" t="s">
        <v>469</v>
      </c>
      <c r="F168" s="55"/>
      <c r="G168" s="67">
        <f>G169</f>
        <v>1334.3000000000002</v>
      </c>
      <c r="H168" s="67">
        <f>H169</f>
        <v>46</v>
      </c>
      <c r="I168" s="86">
        <f t="shared" si="13"/>
        <v>1288.3000000000002</v>
      </c>
      <c r="J168" s="86">
        <f t="shared" si="14"/>
        <v>3.4475005620924821</v>
      </c>
    </row>
    <row r="169" spans="1:10" s="54" customFormat="1" ht="43.2" customHeight="1">
      <c r="A169" s="267" t="s">
        <v>470</v>
      </c>
      <c r="B169" s="268"/>
      <c r="C169" s="41" t="s">
        <v>67</v>
      </c>
      <c r="D169" s="41" t="s">
        <v>69</v>
      </c>
      <c r="E169" s="55" t="s">
        <v>471</v>
      </c>
      <c r="F169" s="55"/>
      <c r="G169" s="67">
        <f>G170+G172</f>
        <v>1334.3000000000002</v>
      </c>
      <c r="H169" s="67">
        <f>H170+H172</f>
        <v>46</v>
      </c>
      <c r="I169" s="86">
        <f t="shared" si="13"/>
        <v>1288.3000000000002</v>
      </c>
      <c r="J169" s="86">
        <f t="shared" si="14"/>
        <v>3.4475005620924821</v>
      </c>
    </row>
    <row r="170" spans="1:10" s="54" customFormat="1" ht="58.95" customHeight="1">
      <c r="A170" s="267" t="s">
        <v>74</v>
      </c>
      <c r="B170" s="268"/>
      <c r="C170" s="41" t="s">
        <v>67</v>
      </c>
      <c r="D170" s="41" t="s">
        <v>69</v>
      </c>
      <c r="E170" s="55" t="s">
        <v>471</v>
      </c>
      <c r="F170" s="55" t="s">
        <v>75</v>
      </c>
      <c r="G170" s="67">
        <f>пр.4!H100</f>
        <v>1233.9000000000001</v>
      </c>
      <c r="H170" s="67">
        <f>пр.4!I100</f>
        <v>45</v>
      </c>
      <c r="I170" s="86">
        <f t="shared" si="13"/>
        <v>1188.9000000000001</v>
      </c>
      <c r="J170" s="86">
        <f t="shared" si="14"/>
        <v>3.6469730123997084</v>
      </c>
    </row>
    <row r="171" spans="1:10" s="54" customFormat="1" ht="29.4" customHeight="1">
      <c r="A171" s="267" t="s">
        <v>76</v>
      </c>
      <c r="B171" s="268"/>
      <c r="C171" s="41" t="s">
        <v>67</v>
      </c>
      <c r="D171" s="41" t="s">
        <v>69</v>
      </c>
      <c r="E171" s="55" t="s">
        <v>471</v>
      </c>
      <c r="F171" s="55" t="s">
        <v>77</v>
      </c>
      <c r="G171" s="67">
        <f>пр.4!H100</f>
        <v>1233.9000000000001</v>
      </c>
      <c r="H171" s="67">
        <f>пр.4!I100</f>
        <v>45</v>
      </c>
      <c r="I171" s="86">
        <f t="shared" si="13"/>
        <v>1188.9000000000001</v>
      </c>
      <c r="J171" s="86">
        <f t="shared" si="14"/>
        <v>3.6469730123997084</v>
      </c>
    </row>
    <row r="172" spans="1:10" s="54" customFormat="1" ht="26.4" customHeight="1">
      <c r="A172" s="267" t="s">
        <v>18</v>
      </c>
      <c r="B172" s="268"/>
      <c r="C172" s="41" t="s">
        <v>67</v>
      </c>
      <c r="D172" s="41" t="s">
        <v>69</v>
      </c>
      <c r="E172" s="55" t="s">
        <v>471</v>
      </c>
      <c r="F172" s="55" t="s">
        <v>19</v>
      </c>
      <c r="G172" s="67">
        <f>G173</f>
        <v>100.4</v>
      </c>
      <c r="H172" s="67">
        <f>H173</f>
        <v>1</v>
      </c>
      <c r="I172" s="86">
        <f t="shared" si="13"/>
        <v>99.4</v>
      </c>
      <c r="J172" s="86">
        <f t="shared" si="14"/>
        <v>0.99601593625498008</v>
      </c>
    </row>
    <row r="173" spans="1:10" s="54" customFormat="1" ht="28.95" customHeight="1">
      <c r="A173" s="267" t="s">
        <v>20</v>
      </c>
      <c r="B173" s="268"/>
      <c r="C173" s="41" t="s">
        <v>67</v>
      </c>
      <c r="D173" s="41" t="s">
        <v>69</v>
      </c>
      <c r="E173" s="55" t="s">
        <v>471</v>
      </c>
      <c r="F173" s="55" t="s">
        <v>21</v>
      </c>
      <c r="G173" s="67">
        <f>пр.4!H102</f>
        <v>100.4</v>
      </c>
      <c r="H173" s="67">
        <f>пр.4!I102</f>
        <v>1</v>
      </c>
      <c r="I173" s="86">
        <f t="shared" si="13"/>
        <v>99.4</v>
      </c>
      <c r="J173" s="86">
        <f t="shared" si="14"/>
        <v>0.99601593625498008</v>
      </c>
    </row>
    <row r="174" spans="1:10" s="54" customFormat="1" ht="41.4" customHeight="1">
      <c r="A174" s="267" t="s">
        <v>472</v>
      </c>
      <c r="B174" s="268"/>
      <c r="C174" s="41" t="s">
        <v>67</v>
      </c>
      <c r="D174" s="41" t="s">
        <v>69</v>
      </c>
      <c r="E174" s="55" t="s">
        <v>473</v>
      </c>
      <c r="F174" s="55"/>
      <c r="G174" s="67">
        <f t="shared" ref="G174:H176" si="17">G175</f>
        <v>396.3</v>
      </c>
      <c r="H174" s="67">
        <f t="shared" si="17"/>
        <v>32.4</v>
      </c>
      <c r="I174" s="86">
        <f t="shared" si="13"/>
        <v>363.90000000000003</v>
      </c>
      <c r="J174" s="86">
        <f t="shared" si="14"/>
        <v>8.1756245268735803</v>
      </c>
    </row>
    <row r="175" spans="1:10" s="54" customFormat="1" ht="149.4" customHeight="1">
      <c r="A175" s="267" t="s">
        <v>474</v>
      </c>
      <c r="B175" s="268"/>
      <c r="C175" s="41" t="s">
        <v>67</v>
      </c>
      <c r="D175" s="41" t="s">
        <v>69</v>
      </c>
      <c r="E175" s="55" t="s">
        <v>475</v>
      </c>
      <c r="F175" s="55"/>
      <c r="G175" s="67">
        <f t="shared" si="17"/>
        <v>396.3</v>
      </c>
      <c r="H175" s="67">
        <f t="shared" si="17"/>
        <v>32.4</v>
      </c>
      <c r="I175" s="86">
        <f t="shared" si="13"/>
        <v>363.90000000000003</v>
      </c>
      <c r="J175" s="86">
        <f t="shared" si="14"/>
        <v>8.1756245268735803</v>
      </c>
    </row>
    <row r="176" spans="1:10" s="54" customFormat="1" ht="57" customHeight="1">
      <c r="A176" s="267" t="s">
        <v>74</v>
      </c>
      <c r="B176" s="268"/>
      <c r="C176" s="41" t="s">
        <v>67</v>
      </c>
      <c r="D176" s="41" t="s">
        <v>69</v>
      </c>
      <c r="E176" s="55" t="s">
        <v>475</v>
      </c>
      <c r="F176" s="55" t="s">
        <v>75</v>
      </c>
      <c r="G176" s="67">
        <f t="shared" si="17"/>
        <v>396.3</v>
      </c>
      <c r="H176" s="67">
        <f t="shared" si="17"/>
        <v>32.4</v>
      </c>
      <c r="I176" s="86">
        <f t="shared" si="13"/>
        <v>363.90000000000003</v>
      </c>
      <c r="J176" s="86">
        <f t="shared" si="14"/>
        <v>8.1756245268735803</v>
      </c>
    </row>
    <row r="177" spans="1:10" s="54" customFormat="1" ht="29.4" customHeight="1">
      <c r="A177" s="267" t="s">
        <v>76</v>
      </c>
      <c r="B177" s="268"/>
      <c r="C177" s="41" t="s">
        <v>67</v>
      </c>
      <c r="D177" s="41" t="s">
        <v>69</v>
      </c>
      <c r="E177" s="55" t="s">
        <v>475</v>
      </c>
      <c r="F177" s="55" t="s">
        <v>77</v>
      </c>
      <c r="G177" s="67">
        <f>пр.4!H106</f>
        <v>396.3</v>
      </c>
      <c r="H177" s="67">
        <f>пр.4!I106</f>
        <v>32.4</v>
      </c>
      <c r="I177" s="86">
        <f t="shared" si="13"/>
        <v>363.90000000000003</v>
      </c>
      <c r="J177" s="86">
        <f t="shared" si="14"/>
        <v>8.1756245268735803</v>
      </c>
    </row>
    <row r="178" spans="1:10" s="54" customFormat="1">
      <c r="A178" s="281" t="s">
        <v>476</v>
      </c>
      <c r="B178" s="282"/>
      <c r="C178" s="44" t="s">
        <v>93</v>
      </c>
      <c r="D178" s="172" t="s">
        <v>637</v>
      </c>
      <c r="E178" s="61"/>
      <c r="F178" s="61"/>
      <c r="G178" s="65">
        <f t="shared" ref="G178:H183" si="18">G179</f>
        <v>560.1</v>
      </c>
      <c r="H178" s="65">
        <f t="shared" si="18"/>
        <v>134.4</v>
      </c>
      <c r="I178" s="65">
        <f t="shared" si="13"/>
        <v>425.70000000000005</v>
      </c>
      <c r="J178" s="65">
        <f t="shared" si="14"/>
        <v>23.995715050883771</v>
      </c>
    </row>
    <row r="179" spans="1:10" s="87" customFormat="1">
      <c r="A179" s="275" t="s">
        <v>477</v>
      </c>
      <c r="B179" s="276"/>
      <c r="C179" s="45" t="s">
        <v>93</v>
      </c>
      <c r="D179" s="45" t="s">
        <v>113</v>
      </c>
      <c r="E179" s="88"/>
      <c r="F179" s="88"/>
      <c r="G179" s="89">
        <f t="shared" si="18"/>
        <v>560.1</v>
      </c>
      <c r="H179" s="89">
        <f t="shared" si="18"/>
        <v>134.4</v>
      </c>
      <c r="I179" s="65">
        <f t="shared" si="13"/>
        <v>425.70000000000005</v>
      </c>
      <c r="J179" s="65">
        <f t="shared" si="14"/>
        <v>23.995715050883771</v>
      </c>
    </row>
    <row r="180" spans="1:10" s="54" customFormat="1" ht="55.2" customHeight="1">
      <c r="A180" s="267" t="s">
        <v>439</v>
      </c>
      <c r="B180" s="268"/>
      <c r="C180" s="41" t="s">
        <v>93</v>
      </c>
      <c r="D180" s="41" t="s">
        <v>113</v>
      </c>
      <c r="E180" s="55" t="s">
        <v>440</v>
      </c>
      <c r="F180" s="55"/>
      <c r="G180" s="67">
        <f t="shared" si="18"/>
        <v>560.1</v>
      </c>
      <c r="H180" s="67">
        <f t="shared" si="18"/>
        <v>134.4</v>
      </c>
      <c r="I180" s="86">
        <f t="shared" si="13"/>
        <v>425.70000000000005</v>
      </c>
      <c r="J180" s="86">
        <f t="shared" si="14"/>
        <v>23.995715050883771</v>
      </c>
    </row>
    <row r="181" spans="1:10" s="54" customFormat="1" ht="42" customHeight="1">
      <c r="A181" s="267" t="s">
        <v>478</v>
      </c>
      <c r="B181" s="268"/>
      <c r="C181" s="41" t="s">
        <v>93</v>
      </c>
      <c r="D181" s="41" t="s">
        <v>113</v>
      </c>
      <c r="E181" s="55" t="s">
        <v>479</v>
      </c>
      <c r="F181" s="55"/>
      <c r="G181" s="67">
        <f t="shared" si="18"/>
        <v>560.1</v>
      </c>
      <c r="H181" s="67">
        <f t="shared" si="18"/>
        <v>134.4</v>
      </c>
      <c r="I181" s="86">
        <f t="shared" si="13"/>
        <v>425.70000000000005</v>
      </c>
      <c r="J181" s="86">
        <f t="shared" si="14"/>
        <v>23.995715050883771</v>
      </c>
    </row>
    <row r="182" spans="1:10" s="54" customFormat="1" ht="30.6" customHeight="1">
      <c r="A182" s="267" t="s">
        <v>480</v>
      </c>
      <c r="B182" s="268"/>
      <c r="C182" s="41" t="s">
        <v>93</v>
      </c>
      <c r="D182" s="41" t="s">
        <v>113</v>
      </c>
      <c r="E182" s="55" t="s">
        <v>481</v>
      </c>
      <c r="F182" s="55"/>
      <c r="G182" s="67">
        <f t="shared" si="18"/>
        <v>560.1</v>
      </c>
      <c r="H182" s="67">
        <f t="shared" si="18"/>
        <v>134.4</v>
      </c>
      <c r="I182" s="86">
        <f t="shared" si="13"/>
        <v>425.70000000000005</v>
      </c>
      <c r="J182" s="86">
        <f t="shared" si="14"/>
        <v>23.995715050883771</v>
      </c>
    </row>
    <row r="183" spans="1:10" s="54" customFormat="1" ht="58.2" customHeight="1">
      <c r="A183" s="267" t="s">
        <v>74</v>
      </c>
      <c r="B183" s="268"/>
      <c r="C183" s="41" t="s">
        <v>93</v>
      </c>
      <c r="D183" s="41" t="s">
        <v>113</v>
      </c>
      <c r="E183" s="55" t="s">
        <v>481</v>
      </c>
      <c r="F183" s="55" t="s">
        <v>75</v>
      </c>
      <c r="G183" s="67">
        <f t="shared" si="18"/>
        <v>560.1</v>
      </c>
      <c r="H183" s="67">
        <f t="shared" si="18"/>
        <v>134.4</v>
      </c>
      <c r="I183" s="86">
        <f t="shared" si="13"/>
        <v>425.70000000000005</v>
      </c>
      <c r="J183" s="86">
        <f t="shared" si="14"/>
        <v>23.995715050883771</v>
      </c>
    </row>
    <row r="184" spans="1:10" s="54" customFormat="1" ht="31.95" customHeight="1">
      <c r="A184" s="267" t="s">
        <v>76</v>
      </c>
      <c r="B184" s="268"/>
      <c r="C184" s="41" t="s">
        <v>93</v>
      </c>
      <c r="D184" s="41" t="s">
        <v>113</v>
      </c>
      <c r="E184" s="55" t="s">
        <v>481</v>
      </c>
      <c r="F184" s="55" t="s">
        <v>77</v>
      </c>
      <c r="G184" s="67">
        <f>пр.4!H113</f>
        <v>560.1</v>
      </c>
      <c r="H184" s="67">
        <f>пр.4!I113</f>
        <v>134.4</v>
      </c>
      <c r="I184" s="86">
        <f t="shared" si="13"/>
        <v>425.70000000000005</v>
      </c>
      <c r="J184" s="86">
        <f t="shared" si="14"/>
        <v>23.995715050883771</v>
      </c>
    </row>
    <row r="185" spans="1:10" s="54" customFormat="1" ht="28.2" customHeight="1">
      <c r="A185" s="281" t="s">
        <v>360</v>
      </c>
      <c r="B185" s="282"/>
      <c r="C185" s="44" t="s">
        <v>113</v>
      </c>
      <c r="D185" s="172" t="s">
        <v>637</v>
      </c>
      <c r="E185" s="61"/>
      <c r="F185" s="61"/>
      <c r="G185" s="65">
        <f>G186</f>
        <v>9306.5</v>
      </c>
      <c r="H185" s="65">
        <f>H186</f>
        <v>1921.8000000000002</v>
      </c>
      <c r="I185" s="65">
        <f t="shared" si="13"/>
        <v>7384.7</v>
      </c>
      <c r="J185" s="65">
        <f t="shared" si="14"/>
        <v>20.650083275130289</v>
      </c>
    </row>
    <row r="186" spans="1:10" s="54" customFormat="1" ht="45" customHeight="1">
      <c r="A186" s="269" t="s">
        <v>361</v>
      </c>
      <c r="B186" s="270"/>
      <c r="C186" s="40" t="s">
        <v>113</v>
      </c>
      <c r="D186" s="40" t="s">
        <v>52</v>
      </c>
      <c r="E186" s="53"/>
      <c r="F186" s="53"/>
      <c r="G186" s="64">
        <f>G187+G192</f>
        <v>9306.5</v>
      </c>
      <c r="H186" s="64">
        <f>H187+H192</f>
        <v>1921.8000000000002</v>
      </c>
      <c r="I186" s="89">
        <f t="shared" si="13"/>
        <v>7384.7</v>
      </c>
      <c r="J186" s="89">
        <f t="shared" si="14"/>
        <v>20.650083275130289</v>
      </c>
    </row>
    <row r="187" spans="1:10" s="54" customFormat="1" ht="55.2" customHeight="1">
      <c r="A187" s="279" t="s">
        <v>354</v>
      </c>
      <c r="B187" s="280"/>
      <c r="C187" s="175" t="s">
        <v>113</v>
      </c>
      <c r="D187" s="175" t="s">
        <v>52</v>
      </c>
      <c r="E187" s="59" t="s">
        <v>355</v>
      </c>
      <c r="F187" s="59"/>
      <c r="G187" s="68">
        <f t="shared" ref="G187:H190" si="19">G188</f>
        <v>350</v>
      </c>
      <c r="H187" s="68">
        <f t="shared" si="19"/>
        <v>0</v>
      </c>
      <c r="I187" s="94">
        <f t="shared" si="13"/>
        <v>350</v>
      </c>
      <c r="J187" s="94">
        <f t="shared" si="14"/>
        <v>0</v>
      </c>
    </row>
    <row r="188" spans="1:10" s="54" customFormat="1" ht="56.4" customHeight="1">
      <c r="A188" s="267" t="s">
        <v>356</v>
      </c>
      <c r="B188" s="268"/>
      <c r="C188" s="41" t="s">
        <v>113</v>
      </c>
      <c r="D188" s="41" t="s">
        <v>52</v>
      </c>
      <c r="E188" s="55" t="s">
        <v>357</v>
      </c>
      <c r="F188" s="55"/>
      <c r="G188" s="67">
        <f t="shared" si="19"/>
        <v>350</v>
      </c>
      <c r="H188" s="67">
        <f t="shared" si="19"/>
        <v>0</v>
      </c>
      <c r="I188" s="86">
        <f t="shared" si="13"/>
        <v>350</v>
      </c>
      <c r="J188" s="86">
        <f t="shared" si="14"/>
        <v>0</v>
      </c>
    </row>
    <row r="189" spans="1:10" s="54" customFormat="1" ht="42" customHeight="1">
      <c r="A189" s="267" t="s">
        <v>358</v>
      </c>
      <c r="B189" s="268"/>
      <c r="C189" s="41" t="s">
        <v>113</v>
      </c>
      <c r="D189" s="41" t="s">
        <v>52</v>
      </c>
      <c r="E189" s="55" t="s">
        <v>359</v>
      </c>
      <c r="F189" s="55"/>
      <c r="G189" s="67">
        <f t="shared" si="19"/>
        <v>350</v>
      </c>
      <c r="H189" s="67">
        <f t="shared" si="19"/>
        <v>0</v>
      </c>
      <c r="I189" s="86">
        <f t="shared" si="13"/>
        <v>350</v>
      </c>
      <c r="J189" s="86">
        <f t="shared" si="14"/>
        <v>0</v>
      </c>
    </row>
    <row r="190" spans="1:10" s="54" customFormat="1" ht="27" customHeight="1">
      <c r="A190" s="267" t="s">
        <v>18</v>
      </c>
      <c r="B190" s="268"/>
      <c r="C190" s="41" t="s">
        <v>113</v>
      </c>
      <c r="D190" s="41" t="s">
        <v>52</v>
      </c>
      <c r="E190" s="55" t="s">
        <v>359</v>
      </c>
      <c r="F190" s="55" t="s">
        <v>19</v>
      </c>
      <c r="G190" s="67">
        <f t="shared" si="19"/>
        <v>350</v>
      </c>
      <c r="H190" s="67">
        <f t="shared" si="19"/>
        <v>0</v>
      </c>
      <c r="I190" s="86">
        <f t="shared" si="13"/>
        <v>350</v>
      </c>
      <c r="J190" s="86">
        <f t="shared" si="14"/>
        <v>0</v>
      </c>
    </row>
    <row r="191" spans="1:10" s="54" customFormat="1" ht="30.6" customHeight="1">
      <c r="A191" s="267" t="s">
        <v>20</v>
      </c>
      <c r="B191" s="268"/>
      <c r="C191" s="41" t="s">
        <v>113</v>
      </c>
      <c r="D191" s="41" t="s">
        <v>52</v>
      </c>
      <c r="E191" s="55" t="s">
        <v>359</v>
      </c>
      <c r="F191" s="55" t="s">
        <v>21</v>
      </c>
      <c r="G191" s="67">
        <f>пр.4!H120</f>
        <v>350</v>
      </c>
      <c r="H191" s="67">
        <f>пр.4!I120</f>
        <v>0</v>
      </c>
      <c r="I191" s="86">
        <f t="shared" si="13"/>
        <v>350</v>
      </c>
      <c r="J191" s="86">
        <f t="shared" si="14"/>
        <v>0</v>
      </c>
    </row>
    <row r="192" spans="1:10" s="63" customFormat="1" ht="45" customHeight="1">
      <c r="A192" s="271" t="s">
        <v>482</v>
      </c>
      <c r="B192" s="272"/>
      <c r="C192" s="42" t="s">
        <v>113</v>
      </c>
      <c r="D192" s="42" t="s">
        <v>52</v>
      </c>
      <c r="E192" s="60" t="s">
        <v>483</v>
      </c>
      <c r="F192" s="60"/>
      <c r="G192" s="66">
        <f>G193+G196+G201</f>
        <v>8956.5</v>
      </c>
      <c r="H192" s="66">
        <f>H193+H196+H201</f>
        <v>1921.8000000000002</v>
      </c>
      <c r="I192" s="91">
        <f t="shared" si="13"/>
        <v>7034.7</v>
      </c>
      <c r="J192" s="91">
        <f t="shared" si="14"/>
        <v>21.457042371462069</v>
      </c>
    </row>
    <row r="193" spans="1:11" s="54" customFormat="1" ht="70.2" customHeight="1">
      <c r="A193" s="267" t="s">
        <v>446</v>
      </c>
      <c r="B193" s="268"/>
      <c r="C193" s="41" t="s">
        <v>113</v>
      </c>
      <c r="D193" s="41" t="s">
        <v>52</v>
      </c>
      <c r="E193" s="55" t="s">
        <v>484</v>
      </c>
      <c r="F193" s="55"/>
      <c r="G193" s="67">
        <f>G194</f>
        <v>300</v>
      </c>
      <c r="H193" s="67">
        <f>H194</f>
        <v>0</v>
      </c>
      <c r="I193" s="86">
        <f t="shared" si="13"/>
        <v>300</v>
      </c>
      <c r="J193" s="86">
        <f t="shared" si="14"/>
        <v>0</v>
      </c>
    </row>
    <row r="194" spans="1:11" s="54" customFormat="1" ht="60" customHeight="1">
      <c r="A194" s="267" t="s">
        <v>74</v>
      </c>
      <c r="B194" s="268"/>
      <c r="C194" s="41" t="s">
        <v>113</v>
      </c>
      <c r="D194" s="41" t="s">
        <v>52</v>
      </c>
      <c r="E194" s="55" t="s">
        <v>484</v>
      </c>
      <c r="F194" s="55" t="s">
        <v>75</v>
      </c>
      <c r="G194" s="67">
        <f>G195</f>
        <v>300</v>
      </c>
      <c r="H194" s="67">
        <f>H195</f>
        <v>0</v>
      </c>
      <c r="I194" s="86">
        <f t="shared" si="13"/>
        <v>300</v>
      </c>
      <c r="J194" s="86">
        <f t="shared" si="14"/>
        <v>0</v>
      </c>
    </row>
    <row r="195" spans="1:11" s="54" customFormat="1">
      <c r="A195" s="267" t="s">
        <v>232</v>
      </c>
      <c r="B195" s="268"/>
      <c r="C195" s="41" t="s">
        <v>113</v>
      </c>
      <c r="D195" s="41" t="s">
        <v>52</v>
      </c>
      <c r="E195" s="55" t="s">
        <v>484</v>
      </c>
      <c r="F195" s="55" t="s">
        <v>233</v>
      </c>
      <c r="G195" s="67">
        <f>пр.4!H124</f>
        <v>300</v>
      </c>
      <c r="H195" s="67">
        <f>пр.4!I124</f>
        <v>0</v>
      </c>
      <c r="I195" s="86">
        <f t="shared" si="13"/>
        <v>300</v>
      </c>
      <c r="J195" s="86">
        <f t="shared" si="14"/>
        <v>0</v>
      </c>
    </row>
    <row r="196" spans="1:11" s="54" customFormat="1" ht="30" customHeight="1">
      <c r="A196" s="267" t="s">
        <v>485</v>
      </c>
      <c r="B196" s="268"/>
      <c r="C196" s="41" t="s">
        <v>113</v>
      </c>
      <c r="D196" s="41" t="s">
        <v>52</v>
      </c>
      <c r="E196" s="55" t="s">
        <v>486</v>
      </c>
      <c r="F196" s="55"/>
      <c r="G196" s="67">
        <f>G197+G199</f>
        <v>8506.5</v>
      </c>
      <c r="H196" s="67">
        <f>H197+H199</f>
        <v>1921.8000000000002</v>
      </c>
      <c r="I196" s="86">
        <f t="shared" si="13"/>
        <v>6584.7</v>
      </c>
      <c r="J196" s="86">
        <f t="shared" si="14"/>
        <v>22.592135425850824</v>
      </c>
    </row>
    <row r="197" spans="1:11" s="54" customFormat="1" ht="55.2" customHeight="1">
      <c r="A197" s="267" t="s">
        <v>74</v>
      </c>
      <c r="B197" s="268"/>
      <c r="C197" s="41" t="s">
        <v>113</v>
      </c>
      <c r="D197" s="41" t="s">
        <v>52</v>
      </c>
      <c r="E197" s="55" t="s">
        <v>486</v>
      </c>
      <c r="F197" s="55" t="s">
        <v>75</v>
      </c>
      <c r="G197" s="67">
        <f>G198</f>
        <v>8232.5</v>
      </c>
      <c r="H197" s="67">
        <f>H198</f>
        <v>1906.9</v>
      </c>
      <c r="I197" s="86">
        <f t="shared" si="13"/>
        <v>6325.6</v>
      </c>
      <c r="J197" s="86">
        <f t="shared" si="14"/>
        <v>23.163073185545098</v>
      </c>
    </row>
    <row r="198" spans="1:11" s="54" customFormat="1">
      <c r="A198" s="267" t="s">
        <v>232</v>
      </c>
      <c r="B198" s="268"/>
      <c r="C198" s="41" t="s">
        <v>113</v>
      </c>
      <c r="D198" s="41" t="s">
        <v>52</v>
      </c>
      <c r="E198" s="55" t="s">
        <v>486</v>
      </c>
      <c r="F198" s="55" t="s">
        <v>233</v>
      </c>
      <c r="G198" s="67">
        <f>пр.4!H127</f>
        <v>8232.5</v>
      </c>
      <c r="H198" s="67">
        <f>пр.4!I127</f>
        <v>1906.9</v>
      </c>
      <c r="I198" s="86">
        <f t="shared" si="13"/>
        <v>6325.6</v>
      </c>
      <c r="J198" s="86">
        <f t="shared" si="14"/>
        <v>23.163073185545098</v>
      </c>
    </row>
    <row r="199" spans="1:11" s="54" customFormat="1" ht="29.4" customHeight="1">
      <c r="A199" s="267" t="s">
        <v>18</v>
      </c>
      <c r="B199" s="268"/>
      <c r="C199" s="41" t="s">
        <v>113</v>
      </c>
      <c r="D199" s="41" t="s">
        <v>52</v>
      </c>
      <c r="E199" s="55" t="s">
        <v>486</v>
      </c>
      <c r="F199" s="55" t="s">
        <v>19</v>
      </c>
      <c r="G199" s="67">
        <f>G200</f>
        <v>274</v>
      </c>
      <c r="H199" s="67">
        <f>H200</f>
        <v>14.9</v>
      </c>
      <c r="I199" s="86">
        <f t="shared" si="13"/>
        <v>259.10000000000002</v>
      </c>
      <c r="J199" s="86">
        <f t="shared" si="14"/>
        <v>5.437956204379562</v>
      </c>
    </row>
    <row r="200" spans="1:11" s="54" customFormat="1" ht="29.4" customHeight="1">
      <c r="A200" s="267" t="s">
        <v>20</v>
      </c>
      <c r="B200" s="268"/>
      <c r="C200" s="41" t="s">
        <v>113</v>
      </c>
      <c r="D200" s="41" t="s">
        <v>52</v>
      </c>
      <c r="E200" s="55" t="s">
        <v>486</v>
      </c>
      <c r="F200" s="55" t="s">
        <v>21</v>
      </c>
      <c r="G200" s="67">
        <f>пр.4!H129</f>
        <v>274</v>
      </c>
      <c r="H200" s="67">
        <f>пр.4!I129</f>
        <v>14.9</v>
      </c>
      <c r="I200" s="86">
        <f t="shared" ref="I200:I263" si="20">G200-H200</f>
        <v>259.10000000000002</v>
      </c>
      <c r="J200" s="86">
        <f t="shared" ref="J200:J263" si="21">H200/G200*100</f>
        <v>5.437956204379562</v>
      </c>
    </row>
    <row r="201" spans="1:11" s="54" customFormat="1" ht="42" customHeight="1">
      <c r="A201" s="267" t="s">
        <v>487</v>
      </c>
      <c r="B201" s="268"/>
      <c r="C201" s="41" t="s">
        <v>113</v>
      </c>
      <c r="D201" s="41" t="s">
        <v>52</v>
      </c>
      <c r="E201" s="55" t="s">
        <v>488</v>
      </c>
      <c r="F201" s="55"/>
      <c r="G201" s="67">
        <f>G202</f>
        <v>150</v>
      </c>
      <c r="H201" s="67">
        <f>H202</f>
        <v>0</v>
      </c>
      <c r="I201" s="86">
        <f t="shared" si="20"/>
        <v>150</v>
      </c>
      <c r="J201" s="86">
        <f t="shared" si="21"/>
        <v>0</v>
      </c>
    </row>
    <row r="202" spans="1:11" s="54" customFormat="1" ht="28.2" customHeight="1">
      <c r="A202" s="267" t="s">
        <v>18</v>
      </c>
      <c r="B202" s="268"/>
      <c r="C202" s="41" t="s">
        <v>113</v>
      </c>
      <c r="D202" s="41" t="s">
        <v>52</v>
      </c>
      <c r="E202" s="55" t="s">
        <v>488</v>
      </c>
      <c r="F202" s="55" t="s">
        <v>19</v>
      </c>
      <c r="G202" s="67">
        <f>G203</f>
        <v>150</v>
      </c>
      <c r="H202" s="67">
        <f>H203</f>
        <v>0</v>
      </c>
      <c r="I202" s="86">
        <f t="shared" si="20"/>
        <v>150</v>
      </c>
      <c r="J202" s="86">
        <f t="shared" si="21"/>
        <v>0</v>
      </c>
    </row>
    <row r="203" spans="1:11" s="54" customFormat="1" ht="27.6" customHeight="1">
      <c r="A203" s="267" t="s">
        <v>20</v>
      </c>
      <c r="B203" s="268"/>
      <c r="C203" s="41" t="s">
        <v>113</v>
      </c>
      <c r="D203" s="41" t="s">
        <v>52</v>
      </c>
      <c r="E203" s="55" t="s">
        <v>488</v>
      </c>
      <c r="F203" s="55" t="s">
        <v>21</v>
      </c>
      <c r="G203" s="67">
        <f>пр.4!H132</f>
        <v>150</v>
      </c>
      <c r="H203" s="67">
        <f>пр.4!I132</f>
        <v>0</v>
      </c>
      <c r="I203" s="86">
        <f t="shared" si="20"/>
        <v>150</v>
      </c>
      <c r="J203" s="86">
        <f t="shared" si="21"/>
        <v>0</v>
      </c>
    </row>
    <row r="204" spans="1:11" s="54" customFormat="1">
      <c r="A204" s="281" t="s">
        <v>14</v>
      </c>
      <c r="B204" s="282"/>
      <c r="C204" s="44" t="s">
        <v>15</v>
      </c>
      <c r="D204" s="172" t="s">
        <v>637</v>
      </c>
      <c r="E204" s="61"/>
      <c r="F204" s="61"/>
      <c r="G204" s="65">
        <f>G205+G218+G223+G238</f>
        <v>17553.3</v>
      </c>
      <c r="H204" s="65">
        <f>H205+H218+H223+H238</f>
        <v>851.4</v>
      </c>
      <c r="I204" s="65">
        <f t="shared" si="20"/>
        <v>16701.899999999998</v>
      </c>
      <c r="J204" s="65">
        <f t="shared" si="21"/>
        <v>4.8503700158944474</v>
      </c>
    </row>
    <row r="205" spans="1:11" s="54" customFormat="1">
      <c r="A205" s="269" t="s">
        <v>16</v>
      </c>
      <c r="B205" s="270"/>
      <c r="C205" s="40" t="s">
        <v>15</v>
      </c>
      <c r="D205" s="40" t="s">
        <v>17</v>
      </c>
      <c r="E205" s="53"/>
      <c r="F205" s="53"/>
      <c r="G205" s="64">
        <f>G206+G214</f>
        <v>5264.3</v>
      </c>
      <c r="H205" s="64">
        <f>H206+H214</f>
        <v>601.4</v>
      </c>
      <c r="I205" s="89">
        <f t="shared" si="20"/>
        <v>4662.9000000000005</v>
      </c>
      <c r="J205" s="89">
        <f t="shared" si="21"/>
        <v>11.424120965750431</v>
      </c>
    </row>
    <row r="206" spans="1:11" s="54" customFormat="1" ht="40.200000000000003" customHeight="1">
      <c r="A206" s="279" t="s">
        <v>8</v>
      </c>
      <c r="B206" s="280"/>
      <c r="C206" s="175" t="s">
        <v>15</v>
      </c>
      <c r="D206" s="175" t="s">
        <v>17</v>
      </c>
      <c r="E206" s="59" t="s">
        <v>9</v>
      </c>
      <c r="F206" s="59"/>
      <c r="G206" s="68">
        <f>G207</f>
        <v>5053</v>
      </c>
      <c r="H206" s="68">
        <f>H207</f>
        <v>0</v>
      </c>
      <c r="I206" s="68">
        <f t="shared" si="20"/>
        <v>5053</v>
      </c>
      <c r="J206" s="68">
        <f t="shared" si="21"/>
        <v>0</v>
      </c>
      <c r="K206" s="95"/>
    </row>
    <row r="207" spans="1:11" s="54" customFormat="1" ht="42.6" customHeight="1">
      <c r="A207" s="267" t="s">
        <v>10</v>
      </c>
      <c r="B207" s="268"/>
      <c r="C207" s="41" t="s">
        <v>15</v>
      </c>
      <c r="D207" s="41" t="s">
        <v>17</v>
      </c>
      <c r="E207" s="55" t="s">
        <v>11</v>
      </c>
      <c r="F207" s="55"/>
      <c r="G207" s="67">
        <f>G208+G211</f>
        <v>5053</v>
      </c>
      <c r="H207" s="67">
        <f>H208+H211</f>
        <v>0</v>
      </c>
      <c r="I207" s="86">
        <f t="shared" si="20"/>
        <v>5053</v>
      </c>
      <c r="J207" s="86">
        <f t="shared" si="21"/>
        <v>0</v>
      </c>
    </row>
    <row r="208" spans="1:11" s="54" customFormat="1" ht="59.4" customHeight="1">
      <c r="A208" s="267" t="s">
        <v>12</v>
      </c>
      <c r="B208" s="268"/>
      <c r="C208" s="41" t="s">
        <v>15</v>
      </c>
      <c r="D208" s="41" t="s">
        <v>17</v>
      </c>
      <c r="E208" s="55" t="s">
        <v>13</v>
      </c>
      <c r="F208" s="55"/>
      <c r="G208" s="67">
        <f>G209</f>
        <v>5000</v>
      </c>
      <c r="H208" s="67">
        <f>H209</f>
        <v>0</v>
      </c>
      <c r="I208" s="86">
        <f t="shared" si="20"/>
        <v>5000</v>
      </c>
      <c r="J208" s="86">
        <f t="shared" si="21"/>
        <v>0</v>
      </c>
    </row>
    <row r="209" spans="1:10" s="54" customFormat="1" ht="27.6" customHeight="1">
      <c r="A209" s="267" t="s">
        <v>18</v>
      </c>
      <c r="B209" s="268"/>
      <c r="C209" s="41" t="s">
        <v>15</v>
      </c>
      <c r="D209" s="41" t="s">
        <v>17</v>
      </c>
      <c r="E209" s="55" t="s">
        <v>13</v>
      </c>
      <c r="F209" s="55" t="s">
        <v>19</v>
      </c>
      <c r="G209" s="67">
        <f>G210</f>
        <v>5000</v>
      </c>
      <c r="H209" s="67">
        <f>H210</f>
        <v>0</v>
      </c>
      <c r="I209" s="86">
        <f t="shared" si="20"/>
        <v>5000</v>
      </c>
      <c r="J209" s="86">
        <f t="shared" si="21"/>
        <v>0</v>
      </c>
    </row>
    <row r="210" spans="1:10" s="54" customFormat="1" ht="30.6" customHeight="1">
      <c r="A210" s="267" t="s">
        <v>20</v>
      </c>
      <c r="B210" s="268"/>
      <c r="C210" s="41" t="s">
        <v>15</v>
      </c>
      <c r="D210" s="41" t="s">
        <v>17</v>
      </c>
      <c r="E210" s="55" t="s">
        <v>13</v>
      </c>
      <c r="F210" s="55" t="s">
        <v>21</v>
      </c>
      <c r="G210" s="67">
        <f>пр.4!H843</f>
        <v>5000</v>
      </c>
      <c r="H210" s="67">
        <f>пр.4!I843</f>
        <v>0</v>
      </c>
      <c r="I210" s="86">
        <f t="shared" si="20"/>
        <v>5000</v>
      </c>
      <c r="J210" s="86">
        <f t="shared" si="21"/>
        <v>0</v>
      </c>
    </row>
    <row r="211" spans="1:10" s="54" customFormat="1" ht="60" customHeight="1">
      <c r="A211" s="267" t="s">
        <v>24</v>
      </c>
      <c r="B211" s="268"/>
      <c r="C211" s="41" t="s">
        <v>15</v>
      </c>
      <c r="D211" s="41" t="s">
        <v>17</v>
      </c>
      <c r="E211" s="55" t="s">
        <v>25</v>
      </c>
      <c r="F211" s="55"/>
      <c r="G211" s="67">
        <f>G212</f>
        <v>53</v>
      </c>
      <c r="H211" s="67">
        <f>H212</f>
        <v>0</v>
      </c>
      <c r="I211" s="86">
        <f t="shared" si="20"/>
        <v>53</v>
      </c>
      <c r="J211" s="86">
        <f t="shared" si="21"/>
        <v>0</v>
      </c>
    </row>
    <row r="212" spans="1:10" s="54" customFormat="1" ht="31.2" customHeight="1">
      <c r="A212" s="267" t="s">
        <v>18</v>
      </c>
      <c r="B212" s="268"/>
      <c r="C212" s="41" t="s">
        <v>15</v>
      </c>
      <c r="D212" s="41" t="s">
        <v>17</v>
      </c>
      <c r="E212" s="55" t="s">
        <v>25</v>
      </c>
      <c r="F212" s="55" t="s">
        <v>19</v>
      </c>
      <c r="G212" s="67">
        <f>G213</f>
        <v>53</v>
      </c>
      <c r="H212" s="67">
        <f>H213</f>
        <v>0</v>
      </c>
      <c r="I212" s="86">
        <f t="shared" si="20"/>
        <v>53</v>
      </c>
      <c r="J212" s="86">
        <f t="shared" si="21"/>
        <v>0</v>
      </c>
    </row>
    <row r="213" spans="1:10" s="54" customFormat="1" ht="30" customHeight="1">
      <c r="A213" s="267" t="s">
        <v>20</v>
      </c>
      <c r="B213" s="268"/>
      <c r="C213" s="41" t="s">
        <v>15</v>
      </c>
      <c r="D213" s="41" t="s">
        <v>17</v>
      </c>
      <c r="E213" s="55" t="s">
        <v>25</v>
      </c>
      <c r="F213" s="55" t="s">
        <v>21</v>
      </c>
      <c r="G213" s="67">
        <f>пр.4!H846</f>
        <v>53</v>
      </c>
      <c r="H213" s="67">
        <f>пр.4!I846</f>
        <v>0</v>
      </c>
      <c r="I213" s="86">
        <f t="shared" si="20"/>
        <v>53</v>
      </c>
      <c r="J213" s="86">
        <f t="shared" si="21"/>
        <v>0</v>
      </c>
    </row>
    <row r="214" spans="1:10" s="54" customFormat="1">
      <c r="A214" s="271" t="s">
        <v>594</v>
      </c>
      <c r="B214" s="272"/>
      <c r="C214" s="42" t="s">
        <v>15</v>
      </c>
      <c r="D214" s="42" t="s">
        <v>17</v>
      </c>
      <c r="E214" s="60" t="s">
        <v>595</v>
      </c>
      <c r="F214" s="60"/>
      <c r="G214" s="66">
        <f t="shared" ref="G214:H216" si="22">G215</f>
        <v>211.3</v>
      </c>
      <c r="H214" s="66">
        <f t="shared" si="22"/>
        <v>601.4</v>
      </c>
      <c r="I214" s="91">
        <f t="shared" si="20"/>
        <v>-390.09999999999997</v>
      </c>
      <c r="J214" s="91">
        <f t="shared" si="21"/>
        <v>284.6190250828206</v>
      </c>
    </row>
    <row r="215" spans="1:10" s="54" customFormat="1">
      <c r="A215" s="267" t="s">
        <v>596</v>
      </c>
      <c r="B215" s="268"/>
      <c r="C215" s="41" t="s">
        <v>15</v>
      </c>
      <c r="D215" s="41" t="s">
        <v>17</v>
      </c>
      <c r="E215" s="55" t="s">
        <v>597</v>
      </c>
      <c r="F215" s="55"/>
      <c r="G215" s="67">
        <f t="shared" si="22"/>
        <v>211.3</v>
      </c>
      <c r="H215" s="67">
        <f t="shared" si="22"/>
        <v>601.4</v>
      </c>
      <c r="I215" s="86">
        <f t="shared" si="20"/>
        <v>-390.09999999999997</v>
      </c>
      <c r="J215" s="86">
        <f t="shared" si="21"/>
        <v>284.6190250828206</v>
      </c>
    </row>
    <row r="216" spans="1:10" s="54" customFormat="1" ht="31.95" customHeight="1">
      <c r="A216" s="267" t="s">
        <v>18</v>
      </c>
      <c r="B216" s="268"/>
      <c r="C216" s="41" t="s">
        <v>15</v>
      </c>
      <c r="D216" s="41" t="s">
        <v>17</v>
      </c>
      <c r="E216" s="55" t="s">
        <v>597</v>
      </c>
      <c r="F216" s="55" t="s">
        <v>19</v>
      </c>
      <c r="G216" s="67">
        <f t="shared" si="22"/>
        <v>211.3</v>
      </c>
      <c r="H216" s="67">
        <f t="shared" si="22"/>
        <v>601.4</v>
      </c>
      <c r="I216" s="86">
        <f t="shared" si="20"/>
        <v>-390.09999999999997</v>
      </c>
      <c r="J216" s="86">
        <f t="shared" si="21"/>
        <v>284.6190250828206</v>
      </c>
    </row>
    <row r="217" spans="1:10" s="54" customFormat="1" ht="34.950000000000003" customHeight="1">
      <c r="A217" s="267" t="s">
        <v>20</v>
      </c>
      <c r="B217" s="268"/>
      <c r="C217" s="41" t="s">
        <v>15</v>
      </c>
      <c r="D217" s="41" t="s">
        <v>17</v>
      </c>
      <c r="E217" s="55" t="s">
        <v>597</v>
      </c>
      <c r="F217" s="55" t="s">
        <v>21</v>
      </c>
      <c r="G217" s="67">
        <f>пр.4!H850</f>
        <v>211.3</v>
      </c>
      <c r="H217" s="67">
        <f>пр.4!I850</f>
        <v>601.4</v>
      </c>
      <c r="I217" s="86">
        <f t="shared" si="20"/>
        <v>-390.09999999999997</v>
      </c>
      <c r="J217" s="86">
        <f t="shared" si="21"/>
        <v>284.6190250828206</v>
      </c>
    </row>
    <row r="218" spans="1:10" s="54" customFormat="1">
      <c r="A218" s="269" t="s">
        <v>489</v>
      </c>
      <c r="B218" s="270"/>
      <c r="C218" s="40" t="s">
        <v>15</v>
      </c>
      <c r="D218" s="40" t="s">
        <v>81</v>
      </c>
      <c r="E218" s="53"/>
      <c r="F218" s="53"/>
      <c r="G218" s="64">
        <f t="shared" ref="G218:H221" si="23">G219</f>
        <v>4955</v>
      </c>
      <c r="H218" s="64">
        <f t="shared" si="23"/>
        <v>0</v>
      </c>
      <c r="I218" s="89">
        <f t="shared" si="20"/>
        <v>4955</v>
      </c>
      <c r="J218" s="89">
        <f t="shared" si="21"/>
        <v>0</v>
      </c>
    </row>
    <row r="219" spans="1:10" s="54" customFormat="1">
      <c r="A219" s="271" t="s">
        <v>490</v>
      </c>
      <c r="B219" s="272"/>
      <c r="C219" s="42" t="s">
        <v>15</v>
      </c>
      <c r="D219" s="42" t="s">
        <v>81</v>
      </c>
      <c r="E219" s="60" t="s">
        <v>491</v>
      </c>
      <c r="F219" s="60"/>
      <c r="G219" s="66">
        <f t="shared" si="23"/>
        <v>4955</v>
      </c>
      <c r="H219" s="66">
        <f t="shared" si="23"/>
        <v>0</v>
      </c>
      <c r="I219" s="91">
        <f t="shared" si="20"/>
        <v>4955</v>
      </c>
      <c r="J219" s="91">
        <f t="shared" si="21"/>
        <v>0</v>
      </c>
    </row>
    <row r="220" spans="1:10" s="54" customFormat="1" ht="30" customHeight="1">
      <c r="A220" s="267" t="s">
        <v>492</v>
      </c>
      <c r="B220" s="268"/>
      <c r="C220" s="41" t="s">
        <v>15</v>
      </c>
      <c r="D220" s="41" t="s">
        <v>81</v>
      </c>
      <c r="E220" s="55" t="s">
        <v>493</v>
      </c>
      <c r="F220" s="55"/>
      <c r="G220" s="67">
        <f t="shared" si="23"/>
        <v>4955</v>
      </c>
      <c r="H220" s="67">
        <f t="shared" si="23"/>
        <v>0</v>
      </c>
      <c r="I220" s="86">
        <f t="shared" si="20"/>
        <v>4955</v>
      </c>
      <c r="J220" s="86">
        <f t="shared" si="21"/>
        <v>0</v>
      </c>
    </row>
    <row r="221" spans="1:10" s="54" customFormat="1" ht="30.6" customHeight="1">
      <c r="A221" s="267" t="s">
        <v>18</v>
      </c>
      <c r="B221" s="268"/>
      <c r="C221" s="41" t="s">
        <v>15</v>
      </c>
      <c r="D221" s="41" t="s">
        <v>81</v>
      </c>
      <c r="E221" s="55" t="s">
        <v>493</v>
      </c>
      <c r="F221" s="55" t="s">
        <v>19</v>
      </c>
      <c r="G221" s="67">
        <f t="shared" si="23"/>
        <v>4955</v>
      </c>
      <c r="H221" s="67">
        <f t="shared" si="23"/>
        <v>0</v>
      </c>
      <c r="I221" s="86">
        <f t="shared" si="20"/>
        <v>4955</v>
      </c>
      <c r="J221" s="86">
        <f t="shared" si="21"/>
        <v>0</v>
      </c>
    </row>
    <row r="222" spans="1:10" s="54" customFormat="1" ht="30.6" customHeight="1">
      <c r="A222" s="267" t="s">
        <v>20</v>
      </c>
      <c r="B222" s="268"/>
      <c r="C222" s="41" t="s">
        <v>15</v>
      </c>
      <c r="D222" s="41" t="s">
        <v>81</v>
      </c>
      <c r="E222" s="55" t="s">
        <v>493</v>
      </c>
      <c r="F222" s="55" t="s">
        <v>21</v>
      </c>
      <c r="G222" s="67">
        <f>пр.4!H138</f>
        <v>4955</v>
      </c>
      <c r="H222" s="67">
        <f>пр.4!I138</f>
        <v>0</v>
      </c>
      <c r="I222" s="86">
        <f t="shared" si="20"/>
        <v>4955</v>
      </c>
      <c r="J222" s="86">
        <f t="shared" si="21"/>
        <v>0</v>
      </c>
    </row>
    <row r="223" spans="1:10" s="54" customFormat="1">
      <c r="A223" s="269" t="s">
        <v>32</v>
      </c>
      <c r="B223" s="270"/>
      <c r="C223" s="40" t="s">
        <v>15</v>
      </c>
      <c r="D223" s="40" t="s">
        <v>33</v>
      </c>
      <c r="E223" s="53"/>
      <c r="F223" s="53"/>
      <c r="G223" s="64">
        <f>G224+G229+G234</f>
        <v>6746</v>
      </c>
      <c r="H223" s="64">
        <f>H224+H229+H234</f>
        <v>250</v>
      </c>
      <c r="I223" s="89">
        <f t="shared" si="20"/>
        <v>6496</v>
      </c>
      <c r="J223" s="89">
        <f t="shared" si="21"/>
        <v>3.7058997924696113</v>
      </c>
    </row>
    <row r="224" spans="1:10" s="63" customFormat="1" ht="45.6" customHeight="1">
      <c r="A224" s="279" t="s">
        <v>26</v>
      </c>
      <c r="B224" s="280"/>
      <c r="C224" s="175" t="s">
        <v>15</v>
      </c>
      <c r="D224" s="175" t="s">
        <v>33</v>
      </c>
      <c r="E224" s="59" t="s">
        <v>27</v>
      </c>
      <c r="F224" s="59"/>
      <c r="G224" s="68">
        <f t="shared" ref="G224:H227" si="24">G225</f>
        <v>500</v>
      </c>
      <c r="H224" s="68">
        <f t="shared" si="24"/>
        <v>0</v>
      </c>
      <c r="I224" s="68">
        <f t="shared" si="20"/>
        <v>500</v>
      </c>
      <c r="J224" s="68">
        <f t="shared" si="21"/>
        <v>0</v>
      </c>
    </row>
    <row r="225" spans="1:10" s="54" customFormat="1" ht="31.2" customHeight="1">
      <c r="A225" s="267" t="s">
        <v>28</v>
      </c>
      <c r="B225" s="268"/>
      <c r="C225" s="41" t="s">
        <v>15</v>
      </c>
      <c r="D225" s="41" t="s">
        <v>33</v>
      </c>
      <c r="E225" s="55" t="s">
        <v>29</v>
      </c>
      <c r="F225" s="55"/>
      <c r="G225" s="67">
        <f t="shared" si="24"/>
        <v>500</v>
      </c>
      <c r="H225" s="67">
        <f t="shared" si="24"/>
        <v>0</v>
      </c>
      <c r="I225" s="86">
        <f t="shared" si="20"/>
        <v>500</v>
      </c>
      <c r="J225" s="86">
        <f t="shared" si="21"/>
        <v>0</v>
      </c>
    </row>
    <row r="226" spans="1:10" s="54" customFormat="1" ht="45.6" customHeight="1">
      <c r="A226" s="267" t="s">
        <v>30</v>
      </c>
      <c r="B226" s="268"/>
      <c r="C226" s="41" t="s">
        <v>15</v>
      </c>
      <c r="D226" s="41" t="s">
        <v>33</v>
      </c>
      <c r="E226" s="55" t="s">
        <v>31</v>
      </c>
      <c r="F226" s="55"/>
      <c r="G226" s="67">
        <f t="shared" si="24"/>
        <v>500</v>
      </c>
      <c r="H226" s="67">
        <f t="shared" si="24"/>
        <v>0</v>
      </c>
      <c r="I226" s="86">
        <f t="shared" si="20"/>
        <v>500</v>
      </c>
      <c r="J226" s="86">
        <f t="shared" si="21"/>
        <v>0</v>
      </c>
    </row>
    <row r="227" spans="1:10" s="54" customFormat="1" ht="31.2" customHeight="1">
      <c r="A227" s="267" t="s">
        <v>18</v>
      </c>
      <c r="B227" s="268"/>
      <c r="C227" s="41" t="s">
        <v>15</v>
      </c>
      <c r="D227" s="41" t="s">
        <v>33</v>
      </c>
      <c r="E227" s="55" t="s">
        <v>31</v>
      </c>
      <c r="F227" s="55" t="s">
        <v>19</v>
      </c>
      <c r="G227" s="67">
        <f t="shared" si="24"/>
        <v>500</v>
      </c>
      <c r="H227" s="67">
        <f t="shared" si="24"/>
        <v>0</v>
      </c>
      <c r="I227" s="86">
        <f t="shared" si="20"/>
        <v>500</v>
      </c>
      <c r="J227" s="86">
        <f t="shared" si="21"/>
        <v>0</v>
      </c>
    </row>
    <row r="228" spans="1:10" s="54" customFormat="1" ht="32.4" customHeight="1">
      <c r="A228" s="267" t="s">
        <v>20</v>
      </c>
      <c r="B228" s="268"/>
      <c r="C228" s="41" t="s">
        <v>15</v>
      </c>
      <c r="D228" s="41" t="s">
        <v>33</v>
      </c>
      <c r="E228" s="55" t="s">
        <v>31</v>
      </c>
      <c r="F228" s="55" t="s">
        <v>21</v>
      </c>
      <c r="G228" s="67">
        <f>пр.4!H856</f>
        <v>500</v>
      </c>
      <c r="H228" s="67">
        <f>пр.4!I856</f>
        <v>0</v>
      </c>
      <c r="I228" s="86">
        <f t="shared" si="20"/>
        <v>500</v>
      </c>
      <c r="J228" s="86">
        <f t="shared" si="21"/>
        <v>0</v>
      </c>
    </row>
    <row r="229" spans="1:10" s="63" customFormat="1" ht="40.200000000000003" customHeight="1">
      <c r="A229" s="279" t="s">
        <v>162</v>
      </c>
      <c r="B229" s="280"/>
      <c r="C229" s="175" t="s">
        <v>15</v>
      </c>
      <c r="D229" s="175" t="s">
        <v>33</v>
      </c>
      <c r="E229" s="59" t="s">
        <v>163</v>
      </c>
      <c r="F229" s="59"/>
      <c r="G229" s="68">
        <f t="shared" ref="G229:H232" si="25">G230</f>
        <v>4316.6000000000004</v>
      </c>
      <c r="H229" s="68">
        <f t="shared" si="25"/>
        <v>0</v>
      </c>
      <c r="I229" s="68">
        <f t="shared" si="20"/>
        <v>4316.6000000000004</v>
      </c>
      <c r="J229" s="68">
        <f t="shared" si="21"/>
        <v>0</v>
      </c>
    </row>
    <row r="230" spans="1:10" s="54" customFormat="1" ht="31.95" customHeight="1">
      <c r="A230" s="267" t="s">
        <v>164</v>
      </c>
      <c r="B230" s="268"/>
      <c r="C230" s="41" t="s">
        <v>15</v>
      </c>
      <c r="D230" s="41" t="s">
        <v>33</v>
      </c>
      <c r="E230" s="55" t="s">
        <v>165</v>
      </c>
      <c r="F230" s="55"/>
      <c r="G230" s="67">
        <f t="shared" si="25"/>
        <v>4316.6000000000004</v>
      </c>
      <c r="H230" s="67">
        <f t="shared" si="25"/>
        <v>0</v>
      </c>
      <c r="I230" s="86">
        <f t="shared" si="20"/>
        <v>4316.6000000000004</v>
      </c>
      <c r="J230" s="86">
        <f t="shared" si="21"/>
        <v>0</v>
      </c>
    </row>
    <row r="231" spans="1:10" s="54" customFormat="1" ht="28.95" customHeight="1">
      <c r="A231" s="267" t="s">
        <v>166</v>
      </c>
      <c r="B231" s="268"/>
      <c r="C231" s="41" t="s">
        <v>15</v>
      </c>
      <c r="D231" s="41" t="s">
        <v>33</v>
      </c>
      <c r="E231" s="55" t="s">
        <v>167</v>
      </c>
      <c r="F231" s="55"/>
      <c r="G231" s="67">
        <f t="shared" si="25"/>
        <v>4316.6000000000004</v>
      </c>
      <c r="H231" s="67">
        <f t="shared" si="25"/>
        <v>0</v>
      </c>
      <c r="I231" s="86">
        <f t="shared" si="20"/>
        <v>4316.6000000000004</v>
      </c>
      <c r="J231" s="86">
        <f t="shared" si="21"/>
        <v>0</v>
      </c>
    </row>
    <row r="232" spans="1:10" s="54" customFormat="1" ht="28.95" customHeight="1">
      <c r="A232" s="267" t="s">
        <v>18</v>
      </c>
      <c r="B232" s="268"/>
      <c r="C232" s="41" t="s">
        <v>15</v>
      </c>
      <c r="D232" s="41" t="s">
        <v>33</v>
      </c>
      <c r="E232" s="55" t="s">
        <v>167</v>
      </c>
      <c r="F232" s="55" t="s">
        <v>19</v>
      </c>
      <c r="G232" s="67">
        <f t="shared" si="25"/>
        <v>4316.6000000000004</v>
      </c>
      <c r="H232" s="67">
        <f t="shared" si="25"/>
        <v>0</v>
      </c>
      <c r="I232" s="86">
        <f t="shared" si="20"/>
        <v>4316.6000000000004</v>
      </c>
      <c r="J232" s="86">
        <f t="shared" si="21"/>
        <v>0</v>
      </c>
    </row>
    <row r="233" spans="1:10" s="54" customFormat="1" ht="29.4" customHeight="1">
      <c r="A233" s="267" t="s">
        <v>20</v>
      </c>
      <c r="B233" s="268"/>
      <c r="C233" s="41" t="s">
        <v>15</v>
      </c>
      <c r="D233" s="41" t="s">
        <v>33</v>
      </c>
      <c r="E233" s="55" t="s">
        <v>167</v>
      </c>
      <c r="F233" s="55" t="s">
        <v>21</v>
      </c>
      <c r="G233" s="67">
        <f>пр.4!H861</f>
        <v>4316.6000000000004</v>
      </c>
      <c r="H233" s="67">
        <f>пр.4!I861</f>
        <v>0</v>
      </c>
      <c r="I233" s="86">
        <f t="shared" si="20"/>
        <v>4316.6000000000004</v>
      </c>
      <c r="J233" s="86">
        <f t="shared" si="21"/>
        <v>0</v>
      </c>
    </row>
    <row r="234" spans="1:10" s="54" customFormat="1">
      <c r="A234" s="271" t="s">
        <v>598</v>
      </c>
      <c r="B234" s="272"/>
      <c r="C234" s="42" t="s">
        <v>15</v>
      </c>
      <c r="D234" s="42" t="s">
        <v>33</v>
      </c>
      <c r="E234" s="60" t="s">
        <v>599</v>
      </c>
      <c r="F234" s="60"/>
      <c r="G234" s="66">
        <f t="shared" ref="G234:H236" si="26">G235</f>
        <v>1929.4</v>
      </c>
      <c r="H234" s="66">
        <f t="shared" si="26"/>
        <v>250</v>
      </c>
      <c r="I234" s="91">
        <f t="shared" si="20"/>
        <v>1679.4</v>
      </c>
      <c r="J234" s="91">
        <f t="shared" si="21"/>
        <v>12.957396081683425</v>
      </c>
    </row>
    <row r="235" spans="1:10" s="54" customFormat="1" ht="33" customHeight="1">
      <c r="A235" s="267" t="s">
        <v>600</v>
      </c>
      <c r="B235" s="268"/>
      <c r="C235" s="41" t="s">
        <v>15</v>
      </c>
      <c r="D235" s="41" t="s">
        <v>33</v>
      </c>
      <c r="E235" s="55" t="s">
        <v>601</v>
      </c>
      <c r="F235" s="55"/>
      <c r="G235" s="67">
        <f t="shared" si="26"/>
        <v>1929.4</v>
      </c>
      <c r="H235" s="67">
        <f t="shared" si="26"/>
        <v>250</v>
      </c>
      <c r="I235" s="86">
        <f t="shared" si="20"/>
        <v>1679.4</v>
      </c>
      <c r="J235" s="86">
        <f t="shared" si="21"/>
        <v>12.957396081683425</v>
      </c>
    </row>
    <row r="236" spans="1:10" s="54" customFormat="1" ht="28.2" customHeight="1">
      <c r="A236" s="267" t="s">
        <v>18</v>
      </c>
      <c r="B236" s="268"/>
      <c r="C236" s="41" t="s">
        <v>15</v>
      </c>
      <c r="D236" s="41" t="s">
        <v>33</v>
      </c>
      <c r="E236" s="55" t="s">
        <v>601</v>
      </c>
      <c r="F236" s="55" t="s">
        <v>19</v>
      </c>
      <c r="G236" s="67">
        <f t="shared" si="26"/>
        <v>1929.4</v>
      </c>
      <c r="H236" s="67">
        <f t="shared" si="26"/>
        <v>250</v>
      </c>
      <c r="I236" s="86">
        <f t="shared" si="20"/>
        <v>1679.4</v>
      </c>
      <c r="J236" s="86">
        <f t="shared" si="21"/>
        <v>12.957396081683425</v>
      </c>
    </row>
    <row r="237" spans="1:10" s="54" customFormat="1" ht="30" customHeight="1">
      <c r="A237" s="267" t="s">
        <v>20</v>
      </c>
      <c r="B237" s="268"/>
      <c r="C237" s="41" t="s">
        <v>15</v>
      </c>
      <c r="D237" s="41" t="s">
        <v>33</v>
      </c>
      <c r="E237" s="55" t="s">
        <v>601</v>
      </c>
      <c r="F237" s="55" t="s">
        <v>21</v>
      </c>
      <c r="G237" s="67">
        <f>пр.4!H865</f>
        <v>1929.4</v>
      </c>
      <c r="H237" s="67">
        <f>пр.4!I865</f>
        <v>250</v>
      </c>
      <c r="I237" s="86">
        <f t="shared" si="20"/>
        <v>1679.4</v>
      </c>
      <c r="J237" s="86">
        <f t="shared" si="21"/>
        <v>12.957396081683425</v>
      </c>
    </row>
    <row r="238" spans="1:10" s="54" customFormat="1">
      <c r="A238" s="269" t="s">
        <v>254</v>
      </c>
      <c r="B238" s="270"/>
      <c r="C238" s="40" t="s">
        <v>15</v>
      </c>
      <c r="D238" s="40" t="s">
        <v>255</v>
      </c>
      <c r="E238" s="53"/>
      <c r="F238" s="53"/>
      <c r="G238" s="64">
        <f>G239+G244</f>
        <v>588</v>
      </c>
      <c r="H238" s="64">
        <f>H239+H244</f>
        <v>0</v>
      </c>
      <c r="I238" s="89">
        <f t="shared" si="20"/>
        <v>588</v>
      </c>
      <c r="J238" s="89">
        <f t="shared" si="21"/>
        <v>0</v>
      </c>
    </row>
    <row r="239" spans="1:10" s="63" customFormat="1" ht="43.2" customHeight="1">
      <c r="A239" s="279" t="s">
        <v>248</v>
      </c>
      <c r="B239" s="280"/>
      <c r="C239" s="175" t="s">
        <v>15</v>
      </c>
      <c r="D239" s="175" t="s">
        <v>255</v>
      </c>
      <c r="E239" s="59" t="s">
        <v>249</v>
      </c>
      <c r="F239" s="59"/>
      <c r="G239" s="68">
        <f t="shared" ref="G239:H242" si="27">G240</f>
        <v>100</v>
      </c>
      <c r="H239" s="68">
        <f t="shared" si="27"/>
        <v>0</v>
      </c>
      <c r="I239" s="68">
        <f t="shared" si="20"/>
        <v>100</v>
      </c>
      <c r="J239" s="68">
        <f t="shared" si="21"/>
        <v>0</v>
      </c>
    </row>
    <row r="240" spans="1:10" s="54" customFormat="1" ht="42.6" customHeight="1">
      <c r="A240" s="267" t="s">
        <v>250</v>
      </c>
      <c r="B240" s="268"/>
      <c r="C240" s="41" t="s">
        <v>15</v>
      </c>
      <c r="D240" s="41" t="s">
        <v>255</v>
      </c>
      <c r="E240" s="55" t="s">
        <v>251</v>
      </c>
      <c r="F240" s="55"/>
      <c r="G240" s="67">
        <f t="shared" si="27"/>
        <v>100</v>
      </c>
      <c r="H240" s="67">
        <f t="shared" si="27"/>
        <v>0</v>
      </c>
      <c r="I240" s="86">
        <f t="shared" si="20"/>
        <v>100</v>
      </c>
      <c r="J240" s="86">
        <f t="shared" si="21"/>
        <v>0</v>
      </c>
    </row>
    <row r="241" spans="1:10" s="54" customFormat="1" ht="31.2" customHeight="1">
      <c r="A241" s="267" t="s">
        <v>252</v>
      </c>
      <c r="B241" s="268"/>
      <c r="C241" s="41" t="s">
        <v>15</v>
      </c>
      <c r="D241" s="41" t="s">
        <v>255</v>
      </c>
      <c r="E241" s="55" t="s">
        <v>253</v>
      </c>
      <c r="F241" s="55"/>
      <c r="G241" s="67">
        <f t="shared" si="27"/>
        <v>100</v>
      </c>
      <c r="H241" s="67">
        <f t="shared" si="27"/>
        <v>0</v>
      </c>
      <c r="I241" s="86">
        <f t="shared" si="20"/>
        <v>100</v>
      </c>
      <c r="J241" s="86">
        <f t="shared" si="21"/>
        <v>0</v>
      </c>
    </row>
    <row r="242" spans="1:10" s="54" customFormat="1">
      <c r="A242" s="267" t="s">
        <v>256</v>
      </c>
      <c r="B242" s="268"/>
      <c r="C242" s="41" t="s">
        <v>15</v>
      </c>
      <c r="D242" s="41" t="s">
        <v>255</v>
      </c>
      <c r="E242" s="55" t="s">
        <v>253</v>
      </c>
      <c r="F242" s="55" t="s">
        <v>257</v>
      </c>
      <c r="G242" s="67">
        <f t="shared" si="27"/>
        <v>100</v>
      </c>
      <c r="H242" s="67">
        <f t="shared" si="27"/>
        <v>0</v>
      </c>
      <c r="I242" s="86">
        <f t="shared" si="20"/>
        <v>100</v>
      </c>
      <c r="J242" s="86">
        <f t="shared" si="21"/>
        <v>0</v>
      </c>
    </row>
    <row r="243" spans="1:10" s="54" customFormat="1" ht="47.4" customHeight="1">
      <c r="A243" s="267" t="s">
        <v>258</v>
      </c>
      <c r="B243" s="268"/>
      <c r="C243" s="41" t="s">
        <v>15</v>
      </c>
      <c r="D243" s="41" t="s">
        <v>255</v>
      </c>
      <c r="E243" s="55" t="s">
        <v>253</v>
      </c>
      <c r="F243" s="55" t="s">
        <v>259</v>
      </c>
      <c r="G243" s="67">
        <f>пр.4!H144</f>
        <v>100</v>
      </c>
      <c r="H243" s="67">
        <f>пр.4!I144</f>
        <v>0</v>
      </c>
      <c r="I243" s="86">
        <f t="shared" si="20"/>
        <v>100</v>
      </c>
      <c r="J243" s="86">
        <f t="shared" si="21"/>
        <v>0</v>
      </c>
    </row>
    <row r="244" spans="1:10" s="63" customFormat="1" ht="44.4" customHeight="1">
      <c r="A244" s="279" t="s">
        <v>294</v>
      </c>
      <c r="B244" s="280"/>
      <c r="C244" s="175" t="s">
        <v>15</v>
      </c>
      <c r="D244" s="175" t="s">
        <v>255</v>
      </c>
      <c r="E244" s="59" t="s">
        <v>295</v>
      </c>
      <c r="F244" s="59"/>
      <c r="G244" s="68">
        <f>G245</f>
        <v>488</v>
      </c>
      <c r="H244" s="68">
        <f>H245</f>
        <v>0</v>
      </c>
      <c r="I244" s="68">
        <f t="shared" si="20"/>
        <v>488</v>
      </c>
      <c r="J244" s="68">
        <f t="shared" si="21"/>
        <v>0</v>
      </c>
    </row>
    <row r="245" spans="1:10" s="54" customFormat="1" ht="29.4" customHeight="1">
      <c r="A245" s="267" t="s">
        <v>296</v>
      </c>
      <c r="B245" s="268"/>
      <c r="C245" s="41" t="s">
        <v>15</v>
      </c>
      <c r="D245" s="41" t="s">
        <v>255</v>
      </c>
      <c r="E245" s="55" t="s">
        <v>297</v>
      </c>
      <c r="F245" s="55"/>
      <c r="G245" s="67">
        <f>G246+G249</f>
        <v>488</v>
      </c>
      <c r="H245" s="67">
        <f>H246+H249</f>
        <v>0</v>
      </c>
      <c r="I245" s="86">
        <f t="shared" si="20"/>
        <v>488</v>
      </c>
      <c r="J245" s="86">
        <f t="shared" si="21"/>
        <v>0</v>
      </c>
    </row>
    <row r="246" spans="1:10" s="54" customFormat="1" ht="31.2" customHeight="1">
      <c r="A246" s="267" t="s">
        <v>298</v>
      </c>
      <c r="B246" s="268"/>
      <c r="C246" s="41" t="s">
        <v>15</v>
      </c>
      <c r="D246" s="41" t="s">
        <v>255</v>
      </c>
      <c r="E246" s="55" t="s">
        <v>299</v>
      </c>
      <c r="F246" s="55"/>
      <c r="G246" s="67">
        <f>G247</f>
        <v>436</v>
      </c>
      <c r="H246" s="67">
        <f>H247</f>
        <v>0</v>
      </c>
      <c r="I246" s="86">
        <f t="shared" si="20"/>
        <v>436</v>
      </c>
      <c r="J246" s="86">
        <f t="shared" si="21"/>
        <v>0</v>
      </c>
    </row>
    <row r="247" spans="1:10" s="54" customFormat="1" ht="29.4" customHeight="1">
      <c r="A247" s="267" t="s">
        <v>18</v>
      </c>
      <c r="B247" s="268"/>
      <c r="C247" s="41" t="s">
        <v>15</v>
      </c>
      <c r="D247" s="41" t="s">
        <v>255</v>
      </c>
      <c r="E247" s="55" t="s">
        <v>299</v>
      </c>
      <c r="F247" s="55" t="s">
        <v>19</v>
      </c>
      <c r="G247" s="67">
        <f>G248</f>
        <v>436</v>
      </c>
      <c r="H247" s="67">
        <f>H248</f>
        <v>0</v>
      </c>
      <c r="I247" s="86">
        <f t="shared" si="20"/>
        <v>436</v>
      </c>
      <c r="J247" s="86">
        <f t="shared" si="21"/>
        <v>0</v>
      </c>
    </row>
    <row r="248" spans="1:10" s="54" customFormat="1" ht="29.4" customHeight="1">
      <c r="A248" s="267" t="s">
        <v>20</v>
      </c>
      <c r="B248" s="268"/>
      <c r="C248" s="41" t="s">
        <v>15</v>
      </c>
      <c r="D248" s="41" t="s">
        <v>255</v>
      </c>
      <c r="E248" s="55" t="s">
        <v>299</v>
      </c>
      <c r="F248" s="55" t="s">
        <v>21</v>
      </c>
      <c r="G248" s="67">
        <f>пр.4!H149</f>
        <v>436</v>
      </c>
      <c r="H248" s="67">
        <f>пр.4!I149</f>
        <v>0</v>
      </c>
      <c r="I248" s="86">
        <f t="shared" si="20"/>
        <v>436</v>
      </c>
      <c r="J248" s="86">
        <f t="shared" si="21"/>
        <v>0</v>
      </c>
    </row>
    <row r="249" spans="1:10" s="54" customFormat="1" ht="38.4" customHeight="1">
      <c r="A249" s="267" t="s">
        <v>300</v>
      </c>
      <c r="B249" s="268"/>
      <c r="C249" s="41" t="s">
        <v>15</v>
      </c>
      <c r="D249" s="41" t="s">
        <v>255</v>
      </c>
      <c r="E249" s="55" t="s">
        <v>301</v>
      </c>
      <c r="F249" s="55"/>
      <c r="G249" s="67">
        <f>G250+G252</f>
        <v>52</v>
      </c>
      <c r="H249" s="67">
        <f>H250+H252</f>
        <v>0</v>
      </c>
      <c r="I249" s="86">
        <f t="shared" si="20"/>
        <v>52</v>
      </c>
      <c r="J249" s="86">
        <f t="shared" si="21"/>
        <v>0</v>
      </c>
    </row>
    <row r="250" spans="1:10" s="54" customFormat="1" ht="58.2" customHeight="1">
      <c r="A250" s="267" t="s">
        <v>74</v>
      </c>
      <c r="B250" s="268"/>
      <c r="C250" s="41" t="s">
        <v>15</v>
      </c>
      <c r="D250" s="41" t="s">
        <v>255</v>
      </c>
      <c r="E250" s="55" t="s">
        <v>301</v>
      </c>
      <c r="F250" s="55" t="s">
        <v>75</v>
      </c>
      <c r="G250" s="67">
        <f>G251</f>
        <v>32</v>
      </c>
      <c r="H250" s="67">
        <f>H251</f>
        <v>0</v>
      </c>
      <c r="I250" s="86">
        <f t="shared" si="20"/>
        <v>32</v>
      </c>
      <c r="J250" s="86">
        <f t="shared" si="21"/>
        <v>0</v>
      </c>
    </row>
    <row r="251" spans="1:10" s="54" customFormat="1" ht="32.4" customHeight="1">
      <c r="A251" s="267" t="s">
        <v>76</v>
      </c>
      <c r="B251" s="268"/>
      <c r="C251" s="41" t="s">
        <v>15</v>
      </c>
      <c r="D251" s="41" t="s">
        <v>255</v>
      </c>
      <c r="E251" s="55" t="s">
        <v>301</v>
      </c>
      <c r="F251" s="55" t="s">
        <v>77</v>
      </c>
      <c r="G251" s="67">
        <f>пр.4!H152</f>
        <v>32</v>
      </c>
      <c r="H251" s="67">
        <f>пр.4!I152</f>
        <v>0</v>
      </c>
      <c r="I251" s="86">
        <f t="shared" si="20"/>
        <v>32</v>
      </c>
      <c r="J251" s="86">
        <f t="shared" si="21"/>
        <v>0</v>
      </c>
    </row>
    <row r="252" spans="1:10" s="54" customFormat="1" ht="31.95" customHeight="1">
      <c r="A252" s="267" t="s">
        <v>18</v>
      </c>
      <c r="B252" s="268"/>
      <c r="C252" s="41" t="s">
        <v>15</v>
      </c>
      <c r="D252" s="41" t="s">
        <v>255</v>
      </c>
      <c r="E252" s="55" t="s">
        <v>301</v>
      </c>
      <c r="F252" s="55" t="s">
        <v>19</v>
      </c>
      <c r="G252" s="67">
        <f>G253</f>
        <v>20</v>
      </c>
      <c r="H252" s="67">
        <f>H253</f>
        <v>0</v>
      </c>
      <c r="I252" s="86">
        <f t="shared" si="20"/>
        <v>20</v>
      </c>
      <c r="J252" s="86">
        <f t="shared" si="21"/>
        <v>0</v>
      </c>
    </row>
    <row r="253" spans="1:10" s="54" customFormat="1" ht="28.2" customHeight="1">
      <c r="A253" s="267" t="s">
        <v>20</v>
      </c>
      <c r="B253" s="268"/>
      <c r="C253" s="41" t="s">
        <v>15</v>
      </c>
      <c r="D253" s="41" t="s">
        <v>255</v>
      </c>
      <c r="E253" s="55" t="s">
        <v>301</v>
      </c>
      <c r="F253" s="55" t="s">
        <v>21</v>
      </c>
      <c r="G253" s="67">
        <f>пр.4!H154</f>
        <v>20</v>
      </c>
      <c r="H253" s="67">
        <f>пр.4!I154</f>
        <v>0</v>
      </c>
      <c r="I253" s="86">
        <f t="shared" si="20"/>
        <v>20</v>
      </c>
      <c r="J253" s="86">
        <f t="shared" si="21"/>
        <v>0</v>
      </c>
    </row>
    <row r="254" spans="1:10" s="54" customFormat="1">
      <c r="A254" s="281" t="s">
        <v>91</v>
      </c>
      <c r="B254" s="282"/>
      <c r="C254" s="44" t="s">
        <v>42</v>
      </c>
      <c r="D254" s="172" t="s">
        <v>637</v>
      </c>
      <c r="E254" s="61"/>
      <c r="F254" s="61"/>
      <c r="G254" s="65">
        <f>G255+G268+G283</f>
        <v>29126.400000000001</v>
      </c>
      <c r="H254" s="65">
        <f>H255+H268+H283</f>
        <v>4131.5</v>
      </c>
      <c r="I254" s="65">
        <f t="shared" si="20"/>
        <v>24994.9</v>
      </c>
      <c r="J254" s="65">
        <f t="shared" si="21"/>
        <v>14.184725884421006</v>
      </c>
    </row>
    <row r="255" spans="1:10" s="87" customFormat="1">
      <c r="A255" s="275" t="s">
        <v>206</v>
      </c>
      <c r="B255" s="276"/>
      <c r="C255" s="45" t="s">
        <v>42</v>
      </c>
      <c r="D255" s="45" t="s">
        <v>67</v>
      </c>
      <c r="E255" s="88"/>
      <c r="F255" s="88"/>
      <c r="G255" s="89">
        <f>G256+G261</f>
        <v>9240</v>
      </c>
      <c r="H255" s="89">
        <f>H256+H261</f>
        <v>1295.7</v>
      </c>
      <c r="I255" s="89">
        <f t="shared" si="20"/>
        <v>7944.3</v>
      </c>
      <c r="J255" s="89">
        <f t="shared" si="21"/>
        <v>14.022727272727273</v>
      </c>
    </row>
    <row r="256" spans="1:10" s="63" customFormat="1" ht="59.4" customHeight="1">
      <c r="A256" s="279" t="s">
        <v>200</v>
      </c>
      <c r="B256" s="280"/>
      <c r="C256" s="175" t="s">
        <v>42</v>
      </c>
      <c r="D256" s="175" t="s">
        <v>67</v>
      </c>
      <c r="E256" s="59" t="s">
        <v>201</v>
      </c>
      <c r="F256" s="59"/>
      <c r="G256" s="68">
        <f t="shared" ref="G256:H259" si="28">G257</f>
        <v>1000</v>
      </c>
      <c r="H256" s="68">
        <f t="shared" si="28"/>
        <v>0</v>
      </c>
      <c r="I256" s="94">
        <f t="shared" si="20"/>
        <v>1000</v>
      </c>
      <c r="J256" s="94">
        <f t="shared" si="21"/>
        <v>0</v>
      </c>
    </row>
    <row r="257" spans="1:10" s="54" customFormat="1" ht="30.6" customHeight="1">
      <c r="A257" s="267" t="s">
        <v>202</v>
      </c>
      <c r="B257" s="268"/>
      <c r="C257" s="41" t="s">
        <v>42</v>
      </c>
      <c r="D257" s="41" t="s">
        <v>67</v>
      </c>
      <c r="E257" s="55" t="s">
        <v>203</v>
      </c>
      <c r="F257" s="55"/>
      <c r="G257" s="67">
        <f t="shared" si="28"/>
        <v>1000</v>
      </c>
      <c r="H257" s="67">
        <f t="shared" si="28"/>
        <v>0</v>
      </c>
      <c r="I257" s="86">
        <f t="shared" si="20"/>
        <v>1000</v>
      </c>
      <c r="J257" s="86">
        <f t="shared" si="21"/>
        <v>0</v>
      </c>
    </row>
    <row r="258" spans="1:10" s="54" customFormat="1">
      <c r="A258" s="267" t="s">
        <v>204</v>
      </c>
      <c r="B258" s="268"/>
      <c r="C258" s="41" t="s">
        <v>42</v>
      </c>
      <c r="D258" s="41" t="s">
        <v>67</v>
      </c>
      <c r="E258" s="55" t="s">
        <v>205</v>
      </c>
      <c r="F258" s="55"/>
      <c r="G258" s="67">
        <f t="shared" si="28"/>
        <v>1000</v>
      </c>
      <c r="H258" s="67">
        <f t="shared" si="28"/>
        <v>0</v>
      </c>
      <c r="I258" s="86">
        <f t="shared" si="20"/>
        <v>1000</v>
      </c>
      <c r="J258" s="86">
        <f t="shared" si="21"/>
        <v>0</v>
      </c>
    </row>
    <row r="259" spans="1:10" s="54" customFormat="1" ht="28.95" customHeight="1">
      <c r="A259" s="267" t="s">
        <v>18</v>
      </c>
      <c r="B259" s="268"/>
      <c r="C259" s="41" t="s">
        <v>42</v>
      </c>
      <c r="D259" s="41" t="s">
        <v>67</v>
      </c>
      <c r="E259" s="55" t="s">
        <v>205</v>
      </c>
      <c r="F259" s="55" t="s">
        <v>19</v>
      </c>
      <c r="G259" s="67">
        <f t="shared" si="28"/>
        <v>1000</v>
      </c>
      <c r="H259" s="67">
        <f t="shared" si="28"/>
        <v>0</v>
      </c>
      <c r="I259" s="86">
        <f t="shared" si="20"/>
        <v>1000</v>
      </c>
      <c r="J259" s="86">
        <f t="shared" si="21"/>
        <v>0</v>
      </c>
    </row>
    <row r="260" spans="1:10" s="54" customFormat="1" ht="30" customHeight="1">
      <c r="A260" s="267" t="s">
        <v>20</v>
      </c>
      <c r="B260" s="268"/>
      <c r="C260" s="41" t="s">
        <v>42</v>
      </c>
      <c r="D260" s="41" t="s">
        <v>67</v>
      </c>
      <c r="E260" s="55" t="s">
        <v>205</v>
      </c>
      <c r="F260" s="55" t="s">
        <v>21</v>
      </c>
      <c r="G260" s="67">
        <f>пр.4!H872</f>
        <v>1000</v>
      </c>
      <c r="H260" s="67">
        <f>пр.4!I872</f>
        <v>0</v>
      </c>
      <c r="I260" s="86">
        <f t="shared" si="20"/>
        <v>1000</v>
      </c>
      <c r="J260" s="86">
        <f t="shared" si="21"/>
        <v>0</v>
      </c>
    </row>
    <row r="261" spans="1:10" s="54" customFormat="1">
      <c r="A261" s="271" t="s">
        <v>494</v>
      </c>
      <c r="B261" s="272"/>
      <c r="C261" s="42" t="s">
        <v>42</v>
      </c>
      <c r="D261" s="42" t="s">
        <v>67</v>
      </c>
      <c r="E261" s="60" t="s">
        <v>495</v>
      </c>
      <c r="F261" s="60"/>
      <c r="G261" s="66">
        <f>G262+G265</f>
        <v>8240</v>
      </c>
      <c r="H261" s="66">
        <f>H262+H265</f>
        <v>1295.7</v>
      </c>
      <c r="I261" s="91">
        <f t="shared" si="20"/>
        <v>6944.3</v>
      </c>
      <c r="J261" s="91">
        <f t="shared" si="21"/>
        <v>15.724514563106798</v>
      </c>
    </row>
    <row r="262" spans="1:10" s="54" customFormat="1">
      <c r="A262" s="267" t="s">
        <v>496</v>
      </c>
      <c r="B262" s="268"/>
      <c r="C262" s="41" t="s">
        <v>42</v>
      </c>
      <c r="D262" s="41" t="s">
        <v>67</v>
      </c>
      <c r="E262" s="55" t="s">
        <v>497</v>
      </c>
      <c r="F262" s="55"/>
      <c r="G262" s="67">
        <f>G263</f>
        <v>5540</v>
      </c>
      <c r="H262" s="67">
        <f>H263</f>
        <v>636.6</v>
      </c>
      <c r="I262" s="86">
        <f t="shared" si="20"/>
        <v>4903.3999999999996</v>
      </c>
      <c r="J262" s="86">
        <f t="shared" si="21"/>
        <v>11.490974729241877</v>
      </c>
    </row>
    <row r="263" spans="1:10" s="54" customFormat="1" ht="28.2" customHeight="1">
      <c r="A263" s="267" t="s">
        <v>18</v>
      </c>
      <c r="B263" s="268"/>
      <c r="C263" s="41" t="s">
        <v>42</v>
      </c>
      <c r="D263" s="41" t="s">
        <v>67</v>
      </c>
      <c r="E263" s="55" t="s">
        <v>497</v>
      </c>
      <c r="F263" s="55" t="s">
        <v>19</v>
      </c>
      <c r="G263" s="67">
        <f>G264</f>
        <v>5540</v>
      </c>
      <c r="H263" s="67">
        <f>H264</f>
        <v>636.6</v>
      </c>
      <c r="I263" s="86">
        <f t="shared" si="20"/>
        <v>4903.3999999999996</v>
      </c>
      <c r="J263" s="86">
        <f t="shared" si="21"/>
        <v>11.490974729241877</v>
      </c>
    </row>
    <row r="264" spans="1:10" s="54" customFormat="1" ht="25.95" customHeight="1">
      <c r="A264" s="267" t="s">
        <v>20</v>
      </c>
      <c r="B264" s="268"/>
      <c r="C264" s="41" t="s">
        <v>42</v>
      </c>
      <c r="D264" s="41" t="s">
        <v>67</v>
      </c>
      <c r="E264" s="55" t="s">
        <v>497</v>
      </c>
      <c r="F264" s="55" t="s">
        <v>21</v>
      </c>
      <c r="G264" s="67">
        <f>пр.4!H876+пр.4!H306+пр.4!H160</f>
        <v>5540</v>
      </c>
      <c r="H264" s="67">
        <f>пр.4!I876+пр.4!I306+пр.4!I160</f>
        <v>636.6</v>
      </c>
      <c r="I264" s="86">
        <f t="shared" ref="I264:I327" si="29">G264-H264</f>
        <v>4903.3999999999996</v>
      </c>
      <c r="J264" s="86">
        <f t="shared" ref="J264:J327" si="30">H264/G264*100</f>
        <v>11.490974729241877</v>
      </c>
    </row>
    <row r="265" spans="1:10" s="54" customFormat="1">
      <c r="A265" s="267" t="s">
        <v>602</v>
      </c>
      <c r="B265" s="268"/>
      <c r="C265" s="41" t="s">
        <v>42</v>
      </c>
      <c r="D265" s="41" t="s">
        <v>67</v>
      </c>
      <c r="E265" s="55" t="s">
        <v>603</v>
      </c>
      <c r="F265" s="55"/>
      <c r="G265" s="67">
        <f>G266</f>
        <v>2700</v>
      </c>
      <c r="H265" s="67">
        <f>H266</f>
        <v>659.1</v>
      </c>
      <c r="I265" s="86">
        <f t="shared" si="29"/>
        <v>2040.9</v>
      </c>
      <c r="J265" s="86">
        <f t="shared" si="30"/>
        <v>24.411111111111111</v>
      </c>
    </row>
    <row r="266" spans="1:10" s="54" customFormat="1">
      <c r="A266" s="267" t="s">
        <v>256</v>
      </c>
      <c r="B266" s="268"/>
      <c r="C266" s="41" t="s">
        <v>42</v>
      </c>
      <c r="D266" s="41" t="s">
        <v>67</v>
      </c>
      <c r="E266" s="55" t="s">
        <v>603</v>
      </c>
      <c r="F266" s="55" t="s">
        <v>257</v>
      </c>
      <c r="G266" s="67">
        <f>G267</f>
        <v>2700</v>
      </c>
      <c r="H266" s="67">
        <f>H267</f>
        <v>659.1</v>
      </c>
      <c r="I266" s="86">
        <f t="shared" si="29"/>
        <v>2040.9</v>
      </c>
      <c r="J266" s="86">
        <f t="shared" si="30"/>
        <v>24.411111111111111</v>
      </c>
    </row>
    <row r="267" spans="1:10" s="54" customFormat="1">
      <c r="A267" s="267" t="s">
        <v>454</v>
      </c>
      <c r="B267" s="268"/>
      <c r="C267" s="41" t="s">
        <v>42</v>
      </c>
      <c r="D267" s="41" t="s">
        <v>67</v>
      </c>
      <c r="E267" s="55" t="s">
        <v>603</v>
      </c>
      <c r="F267" s="55" t="s">
        <v>455</v>
      </c>
      <c r="G267" s="67">
        <f>пр.4!H879</f>
        <v>2700</v>
      </c>
      <c r="H267" s="67">
        <f>пр.4!I879</f>
        <v>659.1</v>
      </c>
      <c r="I267" s="86">
        <f t="shared" si="29"/>
        <v>2040.9</v>
      </c>
      <c r="J267" s="86">
        <f t="shared" si="30"/>
        <v>24.411111111111111</v>
      </c>
    </row>
    <row r="268" spans="1:10" s="54" customFormat="1">
      <c r="A268" s="269" t="s">
        <v>92</v>
      </c>
      <c r="B268" s="270"/>
      <c r="C268" s="40" t="s">
        <v>42</v>
      </c>
      <c r="D268" s="40" t="s">
        <v>93</v>
      </c>
      <c r="E268" s="53"/>
      <c r="F268" s="53"/>
      <c r="G268" s="64">
        <f>G269+G274+G279</f>
        <v>6600</v>
      </c>
      <c r="H268" s="64">
        <f>H269+H274+H279</f>
        <v>1168.3</v>
      </c>
      <c r="I268" s="89">
        <f t="shared" si="29"/>
        <v>5431.7</v>
      </c>
      <c r="J268" s="89">
        <f t="shared" si="30"/>
        <v>17.701515151515153</v>
      </c>
    </row>
    <row r="269" spans="1:10" s="63" customFormat="1" ht="44.4" customHeight="1">
      <c r="A269" s="279" t="s">
        <v>85</v>
      </c>
      <c r="B269" s="280"/>
      <c r="C269" s="175" t="s">
        <v>42</v>
      </c>
      <c r="D269" s="175" t="s">
        <v>93</v>
      </c>
      <c r="E269" s="59" t="s">
        <v>86</v>
      </c>
      <c r="F269" s="59"/>
      <c r="G269" s="68">
        <f t="shared" ref="G269:H272" si="31">G270</f>
        <v>300</v>
      </c>
      <c r="H269" s="68">
        <f t="shared" si="31"/>
        <v>0</v>
      </c>
      <c r="I269" s="94">
        <f t="shared" si="29"/>
        <v>300</v>
      </c>
      <c r="J269" s="94">
        <f t="shared" si="30"/>
        <v>0</v>
      </c>
    </row>
    <row r="270" spans="1:10" s="54" customFormat="1" ht="42" customHeight="1">
      <c r="A270" s="267" t="s">
        <v>87</v>
      </c>
      <c r="B270" s="268"/>
      <c r="C270" s="41" t="s">
        <v>42</v>
      </c>
      <c r="D270" s="41" t="s">
        <v>93</v>
      </c>
      <c r="E270" s="55" t="s">
        <v>88</v>
      </c>
      <c r="F270" s="55"/>
      <c r="G270" s="67">
        <f t="shared" si="31"/>
        <v>300</v>
      </c>
      <c r="H270" s="67">
        <f t="shared" si="31"/>
        <v>0</v>
      </c>
      <c r="I270" s="86">
        <f t="shared" si="29"/>
        <v>300</v>
      </c>
      <c r="J270" s="86">
        <f t="shared" si="30"/>
        <v>0</v>
      </c>
    </row>
    <row r="271" spans="1:10" s="54" customFormat="1" ht="59.4" customHeight="1">
      <c r="A271" s="267" t="s">
        <v>89</v>
      </c>
      <c r="B271" s="268"/>
      <c r="C271" s="41" t="s">
        <v>42</v>
      </c>
      <c r="D271" s="41" t="s">
        <v>93</v>
      </c>
      <c r="E271" s="55" t="s">
        <v>90</v>
      </c>
      <c r="F271" s="55"/>
      <c r="G271" s="67">
        <f t="shared" si="31"/>
        <v>300</v>
      </c>
      <c r="H271" s="67">
        <f t="shared" si="31"/>
        <v>0</v>
      </c>
      <c r="I271" s="86">
        <f t="shared" si="29"/>
        <v>300</v>
      </c>
      <c r="J271" s="86">
        <f t="shared" si="30"/>
        <v>0</v>
      </c>
    </row>
    <row r="272" spans="1:10" s="54" customFormat="1" ht="30" customHeight="1">
      <c r="A272" s="267" t="s">
        <v>18</v>
      </c>
      <c r="B272" s="268"/>
      <c r="C272" s="41" t="s">
        <v>42</v>
      </c>
      <c r="D272" s="41" t="s">
        <v>93</v>
      </c>
      <c r="E272" s="55" t="s">
        <v>90</v>
      </c>
      <c r="F272" s="55" t="s">
        <v>19</v>
      </c>
      <c r="G272" s="67">
        <f t="shared" si="31"/>
        <v>300</v>
      </c>
      <c r="H272" s="67">
        <f t="shared" si="31"/>
        <v>0</v>
      </c>
      <c r="I272" s="86">
        <f t="shared" si="29"/>
        <v>300</v>
      </c>
      <c r="J272" s="86">
        <f t="shared" si="30"/>
        <v>0</v>
      </c>
    </row>
    <row r="273" spans="1:10" s="54" customFormat="1" ht="25.95" customHeight="1">
      <c r="A273" s="267" t="s">
        <v>20</v>
      </c>
      <c r="B273" s="268"/>
      <c r="C273" s="41" t="s">
        <v>42</v>
      </c>
      <c r="D273" s="41" t="s">
        <v>93</v>
      </c>
      <c r="E273" s="55" t="s">
        <v>90</v>
      </c>
      <c r="F273" s="55" t="s">
        <v>21</v>
      </c>
      <c r="G273" s="67">
        <f>пр.4!H885</f>
        <v>300</v>
      </c>
      <c r="H273" s="67">
        <f>пр.4!I885</f>
        <v>0</v>
      </c>
      <c r="I273" s="86">
        <f t="shared" si="29"/>
        <v>300</v>
      </c>
      <c r="J273" s="86">
        <f t="shared" si="30"/>
        <v>0</v>
      </c>
    </row>
    <row r="274" spans="1:10" s="63" customFormat="1" ht="39" customHeight="1">
      <c r="A274" s="279" t="s">
        <v>390</v>
      </c>
      <c r="B274" s="280"/>
      <c r="C274" s="175" t="s">
        <v>42</v>
      </c>
      <c r="D274" s="175" t="s">
        <v>93</v>
      </c>
      <c r="E274" s="59" t="s">
        <v>391</v>
      </c>
      <c r="F274" s="59"/>
      <c r="G274" s="68">
        <f t="shared" ref="G274:H277" si="32">G275</f>
        <v>2700</v>
      </c>
      <c r="H274" s="68">
        <f t="shared" si="32"/>
        <v>519.5</v>
      </c>
      <c r="I274" s="94">
        <f t="shared" si="29"/>
        <v>2180.5</v>
      </c>
      <c r="J274" s="94">
        <f t="shared" si="30"/>
        <v>19.24074074074074</v>
      </c>
    </row>
    <row r="275" spans="1:10" s="54" customFormat="1" ht="28.95" customHeight="1">
      <c r="A275" s="267" t="s">
        <v>392</v>
      </c>
      <c r="B275" s="268"/>
      <c r="C275" s="41" t="s">
        <v>42</v>
      </c>
      <c r="D275" s="41" t="s">
        <v>93</v>
      </c>
      <c r="E275" s="55" t="s">
        <v>393</v>
      </c>
      <c r="F275" s="55"/>
      <c r="G275" s="67">
        <f t="shared" si="32"/>
        <v>2700</v>
      </c>
      <c r="H275" s="67">
        <f t="shared" si="32"/>
        <v>519.5</v>
      </c>
      <c r="I275" s="86">
        <f t="shared" si="29"/>
        <v>2180.5</v>
      </c>
      <c r="J275" s="86">
        <f t="shared" si="30"/>
        <v>19.24074074074074</v>
      </c>
    </row>
    <row r="276" spans="1:10" s="54" customFormat="1" ht="41.4" customHeight="1">
      <c r="A276" s="267" t="s">
        <v>394</v>
      </c>
      <c r="B276" s="268"/>
      <c r="C276" s="41" t="s">
        <v>42</v>
      </c>
      <c r="D276" s="41" t="s">
        <v>93</v>
      </c>
      <c r="E276" s="55" t="s">
        <v>395</v>
      </c>
      <c r="F276" s="55"/>
      <c r="G276" s="67">
        <f t="shared" si="32"/>
        <v>2700</v>
      </c>
      <c r="H276" s="67">
        <f t="shared" si="32"/>
        <v>519.5</v>
      </c>
      <c r="I276" s="86">
        <f t="shared" si="29"/>
        <v>2180.5</v>
      </c>
      <c r="J276" s="86">
        <f t="shared" si="30"/>
        <v>19.24074074074074</v>
      </c>
    </row>
    <row r="277" spans="1:10" s="54" customFormat="1">
      <c r="A277" s="267" t="s">
        <v>256</v>
      </c>
      <c r="B277" s="268"/>
      <c r="C277" s="41" t="s">
        <v>42</v>
      </c>
      <c r="D277" s="41" t="s">
        <v>93</v>
      </c>
      <c r="E277" s="55" t="s">
        <v>395</v>
      </c>
      <c r="F277" s="55" t="s">
        <v>257</v>
      </c>
      <c r="G277" s="67">
        <f t="shared" si="32"/>
        <v>2700</v>
      </c>
      <c r="H277" s="67">
        <f t="shared" si="32"/>
        <v>519.5</v>
      </c>
      <c r="I277" s="86">
        <f t="shared" si="29"/>
        <v>2180.5</v>
      </c>
      <c r="J277" s="86">
        <f t="shared" si="30"/>
        <v>19.24074074074074</v>
      </c>
    </row>
    <row r="278" spans="1:10" s="54" customFormat="1" ht="46.2" customHeight="1">
      <c r="A278" s="267" t="s">
        <v>258</v>
      </c>
      <c r="B278" s="268"/>
      <c r="C278" s="41" t="s">
        <v>42</v>
      </c>
      <c r="D278" s="41" t="s">
        <v>93</v>
      </c>
      <c r="E278" s="55" t="s">
        <v>395</v>
      </c>
      <c r="F278" s="55" t="s">
        <v>259</v>
      </c>
      <c r="G278" s="67">
        <f>пр.4!H890</f>
        <v>2700</v>
      </c>
      <c r="H278" s="67">
        <f>пр.4!I890</f>
        <v>519.5</v>
      </c>
      <c r="I278" s="86">
        <f t="shared" si="29"/>
        <v>2180.5</v>
      </c>
      <c r="J278" s="86">
        <f t="shared" si="30"/>
        <v>19.24074074074074</v>
      </c>
    </row>
    <row r="279" spans="1:10" s="54" customFormat="1">
      <c r="A279" s="271" t="s">
        <v>604</v>
      </c>
      <c r="B279" s="272"/>
      <c r="C279" s="42" t="s">
        <v>42</v>
      </c>
      <c r="D279" s="42" t="s">
        <v>93</v>
      </c>
      <c r="E279" s="60" t="s">
        <v>605</v>
      </c>
      <c r="F279" s="60"/>
      <c r="G279" s="66">
        <f t="shared" ref="G279:H281" si="33">G280</f>
        <v>3600</v>
      </c>
      <c r="H279" s="66">
        <f t="shared" si="33"/>
        <v>648.79999999999995</v>
      </c>
      <c r="I279" s="91">
        <f t="shared" si="29"/>
        <v>2951.2</v>
      </c>
      <c r="J279" s="91">
        <f t="shared" si="30"/>
        <v>18.022222222222219</v>
      </c>
    </row>
    <row r="280" spans="1:10" s="54" customFormat="1" ht="15.6" customHeight="1">
      <c r="A280" s="267" t="s">
        <v>606</v>
      </c>
      <c r="B280" s="268"/>
      <c r="C280" s="41" t="s">
        <v>42</v>
      </c>
      <c r="D280" s="41" t="s">
        <v>93</v>
      </c>
      <c r="E280" s="55" t="s">
        <v>607</v>
      </c>
      <c r="F280" s="55"/>
      <c r="G280" s="67">
        <f t="shared" si="33"/>
        <v>3600</v>
      </c>
      <c r="H280" s="67">
        <f t="shared" si="33"/>
        <v>648.79999999999995</v>
      </c>
      <c r="I280" s="86">
        <f t="shared" si="29"/>
        <v>2951.2</v>
      </c>
      <c r="J280" s="86">
        <f t="shared" si="30"/>
        <v>18.022222222222219</v>
      </c>
    </row>
    <row r="281" spans="1:10" s="54" customFormat="1" ht="27.6" customHeight="1">
      <c r="A281" s="267" t="s">
        <v>18</v>
      </c>
      <c r="B281" s="268"/>
      <c r="C281" s="41" t="s">
        <v>42</v>
      </c>
      <c r="D281" s="41" t="s">
        <v>93</v>
      </c>
      <c r="E281" s="55" t="s">
        <v>607</v>
      </c>
      <c r="F281" s="55" t="s">
        <v>19</v>
      </c>
      <c r="G281" s="67">
        <f t="shared" si="33"/>
        <v>3600</v>
      </c>
      <c r="H281" s="67">
        <f t="shared" si="33"/>
        <v>648.79999999999995</v>
      </c>
      <c r="I281" s="86">
        <f t="shared" si="29"/>
        <v>2951.2</v>
      </c>
      <c r="J281" s="86">
        <f t="shared" si="30"/>
        <v>18.022222222222219</v>
      </c>
    </row>
    <row r="282" spans="1:10" s="54" customFormat="1" ht="28.2" customHeight="1">
      <c r="A282" s="267" t="s">
        <v>20</v>
      </c>
      <c r="B282" s="268"/>
      <c r="C282" s="41" t="s">
        <v>42</v>
      </c>
      <c r="D282" s="41" t="s">
        <v>93</v>
      </c>
      <c r="E282" s="55" t="s">
        <v>607</v>
      </c>
      <c r="F282" s="55" t="s">
        <v>21</v>
      </c>
      <c r="G282" s="67">
        <f>пр.4!H894</f>
        <v>3600</v>
      </c>
      <c r="H282" s="67">
        <f>пр.4!I894</f>
        <v>648.79999999999995</v>
      </c>
      <c r="I282" s="86">
        <f t="shared" si="29"/>
        <v>2951.2</v>
      </c>
      <c r="J282" s="86">
        <f t="shared" si="30"/>
        <v>18.022222222222219</v>
      </c>
    </row>
    <row r="283" spans="1:10" s="54" customFormat="1">
      <c r="A283" s="269" t="s">
        <v>173</v>
      </c>
      <c r="B283" s="270"/>
      <c r="C283" s="40" t="s">
        <v>42</v>
      </c>
      <c r="D283" s="40" t="s">
        <v>113</v>
      </c>
      <c r="E283" s="53"/>
      <c r="F283" s="53"/>
      <c r="G283" s="64">
        <f>G284+G289+G294+G301+G308</f>
        <v>13286.400000000001</v>
      </c>
      <c r="H283" s="64">
        <f>H284+H289+H294+H301+H308</f>
        <v>1667.5</v>
      </c>
      <c r="I283" s="89">
        <f t="shared" si="29"/>
        <v>11618.900000000001</v>
      </c>
      <c r="J283" s="89">
        <f t="shared" si="30"/>
        <v>12.550427504816955</v>
      </c>
    </row>
    <row r="284" spans="1:10" s="63" customFormat="1" ht="30.6" customHeight="1">
      <c r="A284" s="279" t="s">
        <v>168</v>
      </c>
      <c r="B284" s="280"/>
      <c r="C284" s="175" t="s">
        <v>42</v>
      </c>
      <c r="D284" s="175" t="s">
        <v>113</v>
      </c>
      <c r="E284" s="59" t="s">
        <v>169</v>
      </c>
      <c r="F284" s="59"/>
      <c r="G284" s="68">
        <f t="shared" ref="G284:H287" si="34">G285</f>
        <v>142</v>
      </c>
      <c r="H284" s="68">
        <f t="shared" si="34"/>
        <v>0</v>
      </c>
      <c r="I284" s="68">
        <f t="shared" si="29"/>
        <v>142</v>
      </c>
      <c r="J284" s="68">
        <f t="shared" si="30"/>
        <v>0</v>
      </c>
    </row>
    <row r="285" spans="1:10" s="54" customFormat="1" ht="30.6" customHeight="1">
      <c r="A285" s="267" t="s">
        <v>28</v>
      </c>
      <c r="B285" s="268"/>
      <c r="C285" s="41" t="s">
        <v>42</v>
      </c>
      <c r="D285" s="41" t="s">
        <v>113</v>
      </c>
      <c r="E285" s="55" t="s">
        <v>170</v>
      </c>
      <c r="F285" s="55"/>
      <c r="G285" s="67">
        <f t="shared" si="34"/>
        <v>142</v>
      </c>
      <c r="H285" s="67">
        <f t="shared" si="34"/>
        <v>0</v>
      </c>
      <c r="I285" s="86">
        <f t="shared" si="29"/>
        <v>142</v>
      </c>
      <c r="J285" s="86">
        <f t="shared" si="30"/>
        <v>0</v>
      </c>
    </row>
    <row r="286" spans="1:10" s="54" customFormat="1" ht="27.6" customHeight="1">
      <c r="A286" s="267" t="s">
        <v>171</v>
      </c>
      <c r="B286" s="268"/>
      <c r="C286" s="41" t="s">
        <v>42</v>
      </c>
      <c r="D286" s="41" t="s">
        <v>113</v>
      </c>
      <c r="E286" s="55" t="s">
        <v>172</v>
      </c>
      <c r="F286" s="55"/>
      <c r="G286" s="67">
        <f t="shared" si="34"/>
        <v>142</v>
      </c>
      <c r="H286" s="67">
        <f t="shared" si="34"/>
        <v>0</v>
      </c>
      <c r="I286" s="86">
        <f t="shared" si="29"/>
        <v>142</v>
      </c>
      <c r="J286" s="86">
        <f t="shared" si="30"/>
        <v>0</v>
      </c>
    </row>
    <row r="287" spans="1:10" s="54" customFormat="1" ht="27.6" customHeight="1">
      <c r="A287" s="267" t="s">
        <v>18</v>
      </c>
      <c r="B287" s="268"/>
      <c r="C287" s="41" t="s">
        <v>42</v>
      </c>
      <c r="D287" s="41" t="s">
        <v>113</v>
      </c>
      <c r="E287" s="55" t="s">
        <v>172</v>
      </c>
      <c r="F287" s="55" t="s">
        <v>19</v>
      </c>
      <c r="G287" s="67">
        <f t="shared" si="34"/>
        <v>142</v>
      </c>
      <c r="H287" s="67">
        <f t="shared" si="34"/>
        <v>0</v>
      </c>
      <c r="I287" s="86">
        <f t="shared" si="29"/>
        <v>142</v>
      </c>
      <c r="J287" s="86">
        <f t="shared" si="30"/>
        <v>0</v>
      </c>
    </row>
    <row r="288" spans="1:10" s="54" customFormat="1" ht="28.95" customHeight="1">
      <c r="A288" s="267" t="s">
        <v>20</v>
      </c>
      <c r="B288" s="268"/>
      <c r="C288" s="41" t="s">
        <v>42</v>
      </c>
      <c r="D288" s="41" t="s">
        <v>113</v>
      </c>
      <c r="E288" s="55" t="s">
        <v>172</v>
      </c>
      <c r="F288" s="55" t="s">
        <v>21</v>
      </c>
      <c r="G288" s="67">
        <f>пр.4!H900</f>
        <v>142</v>
      </c>
      <c r="H288" s="67">
        <f>пр.4!I900</f>
        <v>0</v>
      </c>
      <c r="I288" s="86">
        <f t="shared" si="29"/>
        <v>142</v>
      </c>
      <c r="J288" s="86">
        <f t="shared" si="30"/>
        <v>0</v>
      </c>
    </row>
    <row r="289" spans="1:10" s="63" customFormat="1" ht="42" customHeight="1">
      <c r="A289" s="279" t="s">
        <v>260</v>
      </c>
      <c r="B289" s="280"/>
      <c r="C289" s="175" t="s">
        <v>42</v>
      </c>
      <c r="D289" s="175" t="s">
        <v>113</v>
      </c>
      <c r="E289" s="59" t="s">
        <v>261</v>
      </c>
      <c r="F289" s="59"/>
      <c r="G289" s="68">
        <f t="shared" ref="G289:H292" si="35">G290</f>
        <v>55</v>
      </c>
      <c r="H289" s="68">
        <f t="shared" si="35"/>
        <v>0</v>
      </c>
      <c r="I289" s="68">
        <f t="shared" si="29"/>
        <v>55</v>
      </c>
      <c r="J289" s="68">
        <f t="shared" si="30"/>
        <v>0</v>
      </c>
    </row>
    <row r="290" spans="1:10" s="54" customFormat="1" ht="28.95" customHeight="1">
      <c r="A290" s="267" t="s">
        <v>262</v>
      </c>
      <c r="B290" s="268"/>
      <c r="C290" s="41" t="s">
        <v>42</v>
      </c>
      <c r="D290" s="41" t="s">
        <v>113</v>
      </c>
      <c r="E290" s="55" t="s">
        <v>263</v>
      </c>
      <c r="F290" s="55"/>
      <c r="G290" s="67">
        <f t="shared" si="35"/>
        <v>55</v>
      </c>
      <c r="H290" s="67">
        <f t="shared" si="35"/>
        <v>0</v>
      </c>
      <c r="I290" s="86">
        <f t="shared" si="29"/>
        <v>55</v>
      </c>
      <c r="J290" s="86">
        <f t="shared" si="30"/>
        <v>0</v>
      </c>
    </row>
    <row r="291" spans="1:10" s="54" customFormat="1" ht="58.2" customHeight="1">
      <c r="A291" s="267" t="s">
        <v>264</v>
      </c>
      <c r="B291" s="268"/>
      <c r="C291" s="41" t="s">
        <v>42</v>
      </c>
      <c r="D291" s="41" t="s">
        <v>113</v>
      </c>
      <c r="E291" s="55" t="s">
        <v>265</v>
      </c>
      <c r="F291" s="55"/>
      <c r="G291" s="67">
        <f t="shared" si="35"/>
        <v>55</v>
      </c>
      <c r="H291" s="67">
        <f t="shared" si="35"/>
        <v>0</v>
      </c>
      <c r="I291" s="86">
        <f t="shared" si="29"/>
        <v>55</v>
      </c>
      <c r="J291" s="86">
        <f t="shared" si="30"/>
        <v>0</v>
      </c>
    </row>
    <row r="292" spans="1:10" s="54" customFormat="1" ht="28.95" customHeight="1">
      <c r="A292" s="267" t="s">
        <v>18</v>
      </c>
      <c r="B292" s="268"/>
      <c r="C292" s="41" t="s">
        <v>42</v>
      </c>
      <c r="D292" s="41" t="s">
        <v>113</v>
      </c>
      <c r="E292" s="55" t="s">
        <v>265</v>
      </c>
      <c r="F292" s="55" t="s">
        <v>19</v>
      </c>
      <c r="G292" s="67">
        <f t="shared" si="35"/>
        <v>55</v>
      </c>
      <c r="H292" s="67">
        <f t="shared" si="35"/>
        <v>0</v>
      </c>
      <c r="I292" s="86">
        <f t="shared" si="29"/>
        <v>55</v>
      </c>
      <c r="J292" s="86">
        <f t="shared" si="30"/>
        <v>0</v>
      </c>
    </row>
    <row r="293" spans="1:10" s="54" customFormat="1" ht="30" customHeight="1">
      <c r="A293" s="267" t="s">
        <v>20</v>
      </c>
      <c r="B293" s="268"/>
      <c r="C293" s="41" t="s">
        <v>42</v>
      </c>
      <c r="D293" s="41" t="s">
        <v>113</v>
      </c>
      <c r="E293" s="55" t="s">
        <v>265</v>
      </c>
      <c r="F293" s="55" t="s">
        <v>21</v>
      </c>
      <c r="G293" s="67">
        <f>пр.4!H905</f>
        <v>55</v>
      </c>
      <c r="H293" s="67">
        <f>пр.4!I905</f>
        <v>0</v>
      </c>
      <c r="I293" s="86">
        <f t="shared" si="29"/>
        <v>55</v>
      </c>
      <c r="J293" s="86">
        <f t="shared" si="30"/>
        <v>0</v>
      </c>
    </row>
    <row r="294" spans="1:10" s="54" customFormat="1">
      <c r="A294" s="271" t="s">
        <v>608</v>
      </c>
      <c r="B294" s="272"/>
      <c r="C294" s="42" t="s">
        <v>42</v>
      </c>
      <c r="D294" s="42" t="s">
        <v>113</v>
      </c>
      <c r="E294" s="60" t="s">
        <v>609</v>
      </c>
      <c r="F294" s="60"/>
      <c r="G294" s="66">
        <f>G295+G298</f>
        <v>3672.8</v>
      </c>
      <c r="H294" s="66">
        <f>H295+H298</f>
        <v>200</v>
      </c>
      <c r="I294" s="91">
        <f t="shared" si="29"/>
        <v>3472.8</v>
      </c>
      <c r="J294" s="91">
        <f t="shared" si="30"/>
        <v>5.4454367240252672</v>
      </c>
    </row>
    <row r="295" spans="1:10" s="54" customFormat="1">
      <c r="A295" s="267" t="s">
        <v>610</v>
      </c>
      <c r="B295" s="268"/>
      <c r="C295" s="41" t="s">
        <v>42</v>
      </c>
      <c r="D295" s="41" t="s">
        <v>113</v>
      </c>
      <c r="E295" s="55" t="s">
        <v>611</v>
      </c>
      <c r="F295" s="55"/>
      <c r="G295" s="67">
        <f>G296</f>
        <v>2762.8</v>
      </c>
      <c r="H295" s="67">
        <f>H296</f>
        <v>0</v>
      </c>
      <c r="I295" s="86">
        <f t="shared" si="29"/>
        <v>2762.8</v>
      </c>
      <c r="J295" s="86">
        <f t="shared" si="30"/>
        <v>0</v>
      </c>
    </row>
    <row r="296" spans="1:10" s="54" customFormat="1" ht="27" customHeight="1">
      <c r="A296" s="267" t="s">
        <v>18</v>
      </c>
      <c r="B296" s="268"/>
      <c r="C296" s="41" t="s">
        <v>42</v>
      </c>
      <c r="D296" s="41" t="s">
        <v>113</v>
      </c>
      <c r="E296" s="55" t="s">
        <v>611</v>
      </c>
      <c r="F296" s="55" t="s">
        <v>19</v>
      </c>
      <c r="G296" s="67">
        <f>G297</f>
        <v>2762.8</v>
      </c>
      <c r="H296" s="67">
        <f>H297</f>
        <v>0</v>
      </c>
      <c r="I296" s="86">
        <f t="shared" si="29"/>
        <v>2762.8</v>
      </c>
      <c r="J296" s="86">
        <f t="shared" si="30"/>
        <v>0</v>
      </c>
    </row>
    <row r="297" spans="1:10" s="54" customFormat="1" ht="27" customHeight="1">
      <c r="A297" s="267" t="s">
        <v>20</v>
      </c>
      <c r="B297" s="268"/>
      <c r="C297" s="41" t="s">
        <v>42</v>
      </c>
      <c r="D297" s="41" t="s">
        <v>113</v>
      </c>
      <c r="E297" s="55" t="s">
        <v>611</v>
      </c>
      <c r="F297" s="55" t="s">
        <v>21</v>
      </c>
      <c r="G297" s="67">
        <f>пр.4!H909</f>
        <v>2762.8</v>
      </c>
      <c r="H297" s="67">
        <f>пр.4!I909</f>
        <v>0</v>
      </c>
      <c r="I297" s="86">
        <f t="shared" si="29"/>
        <v>2762.8</v>
      </c>
      <c r="J297" s="86">
        <f t="shared" si="30"/>
        <v>0</v>
      </c>
    </row>
    <row r="298" spans="1:10" s="54" customFormat="1">
      <c r="A298" s="267" t="s">
        <v>612</v>
      </c>
      <c r="B298" s="268"/>
      <c r="C298" s="41" t="s">
        <v>42</v>
      </c>
      <c r="D298" s="41" t="s">
        <v>113</v>
      </c>
      <c r="E298" s="55" t="s">
        <v>613</v>
      </c>
      <c r="F298" s="55"/>
      <c r="G298" s="67">
        <f>G299</f>
        <v>910</v>
      </c>
      <c r="H298" s="67">
        <f>H299</f>
        <v>200</v>
      </c>
      <c r="I298" s="86">
        <f t="shared" si="29"/>
        <v>710</v>
      </c>
      <c r="J298" s="86">
        <f t="shared" si="30"/>
        <v>21.978021978021978</v>
      </c>
    </row>
    <row r="299" spans="1:10" s="54" customFormat="1" ht="31.95" customHeight="1">
      <c r="A299" s="267" t="s">
        <v>18</v>
      </c>
      <c r="B299" s="268"/>
      <c r="C299" s="41" t="s">
        <v>42</v>
      </c>
      <c r="D299" s="41" t="s">
        <v>113</v>
      </c>
      <c r="E299" s="55" t="s">
        <v>613</v>
      </c>
      <c r="F299" s="55" t="s">
        <v>19</v>
      </c>
      <c r="G299" s="67">
        <f>G300</f>
        <v>910</v>
      </c>
      <c r="H299" s="67">
        <f>H300</f>
        <v>200</v>
      </c>
      <c r="I299" s="86">
        <f t="shared" si="29"/>
        <v>710</v>
      </c>
      <c r="J299" s="86">
        <f t="shared" si="30"/>
        <v>21.978021978021978</v>
      </c>
    </row>
    <row r="300" spans="1:10" s="54" customFormat="1" ht="28.95" customHeight="1">
      <c r="A300" s="267" t="s">
        <v>20</v>
      </c>
      <c r="B300" s="268"/>
      <c r="C300" s="41" t="s">
        <v>42</v>
      </c>
      <c r="D300" s="41" t="s">
        <v>113</v>
      </c>
      <c r="E300" s="55" t="s">
        <v>613</v>
      </c>
      <c r="F300" s="55" t="s">
        <v>21</v>
      </c>
      <c r="G300" s="67">
        <f>пр.4!H912</f>
        <v>910</v>
      </c>
      <c r="H300" s="67">
        <f>пр.4!I912</f>
        <v>200</v>
      </c>
      <c r="I300" s="86">
        <f t="shared" si="29"/>
        <v>710</v>
      </c>
      <c r="J300" s="86">
        <f t="shared" si="30"/>
        <v>21.978021978021978</v>
      </c>
    </row>
    <row r="301" spans="1:10" s="54" customFormat="1" ht="25.95" customHeight="1">
      <c r="A301" s="271" t="s">
        <v>614</v>
      </c>
      <c r="B301" s="272"/>
      <c r="C301" s="42" t="s">
        <v>42</v>
      </c>
      <c r="D301" s="42" t="s">
        <v>113</v>
      </c>
      <c r="E301" s="60" t="s">
        <v>615</v>
      </c>
      <c r="F301" s="60"/>
      <c r="G301" s="66">
        <f>G302+G305</f>
        <v>7870.1</v>
      </c>
      <c r="H301" s="66">
        <f>H302+H305</f>
        <v>1467.5</v>
      </c>
      <c r="I301" s="91">
        <f t="shared" si="29"/>
        <v>6402.6</v>
      </c>
      <c r="J301" s="91">
        <f t="shared" si="30"/>
        <v>18.646522915846049</v>
      </c>
    </row>
    <row r="302" spans="1:10" s="54" customFormat="1" ht="27" customHeight="1">
      <c r="A302" s="267" t="s">
        <v>616</v>
      </c>
      <c r="B302" s="268"/>
      <c r="C302" s="41" t="s">
        <v>42</v>
      </c>
      <c r="D302" s="41" t="s">
        <v>113</v>
      </c>
      <c r="E302" s="55" t="s">
        <v>617</v>
      </c>
      <c r="F302" s="55"/>
      <c r="G302" s="67">
        <f>G303</f>
        <v>5870.1</v>
      </c>
      <c r="H302" s="67">
        <f>H303</f>
        <v>1467.5</v>
      </c>
      <c r="I302" s="86">
        <f t="shared" si="29"/>
        <v>4402.6000000000004</v>
      </c>
      <c r="J302" s="86">
        <f t="shared" si="30"/>
        <v>24.99957411287712</v>
      </c>
    </row>
    <row r="303" spans="1:10" s="54" customFormat="1" ht="29.4" customHeight="1">
      <c r="A303" s="267" t="s">
        <v>54</v>
      </c>
      <c r="B303" s="268"/>
      <c r="C303" s="41" t="s">
        <v>42</v>
      </c>
      <c r="D303" s="41" t="s">
        <v>113</v>
      </c>
      <c r="E303" s="55" t="s">
        <v>617</v>
      </c>
      <c r="F303" s="55" t="s">
        <v>55</v>
      </c>
      <c r="G303" s="67">
        <f>G304</f>
        <v>5870.1</v>
      </c>
      <c r="H303" s="67">
        <f>H304</f>
        <v>1467.5</v>
      </c>
      <c r="I303" s="86">
        <f t="shared" si="29"/>
        <v>4402.6000000000004</v>
      </c>
      <c r="J303" s="86">
        <f t="shared" si="30"/>
        <v>24.99957411287712</v>
      </c>
    </row>
    <row r="304" spans="1:10" s="54" customFormat="1">
      <c r="A304" s="267" t="s">
        <v>543</v>
      </c>
      <c r="B304" s="268"/>
      <c r="C304" s="41" t="s">
        <v>42</v>
      </c>
      <c r="D304" s="41" t="s">
        <v>113</v>
      </c>
      <c r="E304" s="55" t="s">
        <v>617</v>
      </c>
      <c r="F304" s="55" t="s">
        <v>544</v>
      </c>
      <c r="G304" s="67">
        <f>пр.4!H916</f>
        <v>5870.1</v>
      </c>
      <c r="H304" s="67">
        <f>пр.4!I916</f>
        <v>1467.5</v>
      </c>
      <c r="I304" s="86">
        <f t="shared" si="29"/>
        <v>4402.6000000000004</v>
      </c>
      <c r="J304" s="86">
        <f t="shared" si="30"/>
        <v>24.99957411287712</v>
      </c>
    </row>
    <row r="305" spans="1:10" s="54" customFormat="1">
      <c r="A305" s="267" t="s">
        <v>618</v>
      </c>
      <c r="B305" s="268"/>
      <c r="C305" s="41" t="s">
        <v>42</v>
      </c>
      <c r="D305" s="41" t="s">
        <v>113</v>
      </c>
      <c r="E305" s="55" t="s">
        <v>619</v>
      </c>
      <c r="F305" s="55"/>
      <c r="G305" s="67">
        <f>G306</f>
        <v>2000</v>
      </c>
      <c r="H305" s="67">
        <f>H306</f>
        <v>0</v>
      </c>
      <c r="I305" s="86">
        <f t="shared" si="29"/>
        <v>2000</v>
      </c>
      <c r="J305" s="86">
        <f t="shared" si="30"/>
        <v>0</v>
      </c>
    </row>
    <row r="306" spans="1:10" s="54" customFormat="1" ht="28.2" customHeight="1">
      <c r="A306" s="267" t="s">
        <v>18</v>
      </c>
      <c r="B306" s="268"/>
      <c r="C306" s="41" t="s">
        <v>42</v>
      </c>
      <c r="D306" s="41" t="s">
        <v>113</v>
      </c>
      <c r="E306" s="55" t="s">
        <v>619</v>
      </c>
      <c r="F306" s="55" t="s">
        <v>19</v>
      </c>
      <c r="G306" s="67">
        <f>G307</f>
        <v>2000</v>
      </c>
      <c r="H306" s="67">
        <f>H307</f>
        <v>0</v>
      </c>
      <c r="I306" s="86">
        <f t="shared" si="29"/>
        <v>2000</v>
      </c>
      <c r="J306" s="86">
        <f t="shared" si="30"/>
        <v>0</v>
      </c>
    </row>
    <row r="307" spans="1:10" s="54" customFormat="1" ht="29.4" customHeight="1">
      <c r="A307" s="267" t="s">
        <v>20</v>
      </c>
      <c r="B307" s="268"/>
      <c r="C307" s="41" t="s">
        <v>42</v>
      </c>
      <c r="D307" s="41" t="s">
        <v>113</v>
      </c>
      <c r="E307" s="55" t="s">
        <v>619</v>
      </c>
      <c r="F307" s="55" t="s">
        <v>21</v>
      </c>
      <c r="G307" s="67">
        <f>пр.4!H917</f>
        <v>2000</v>
      </c>
      <c r="H307" s="67">
        <f>пр.4!I917</f>
        <v>0</v>
      </c>
      <c r="I307" s="86">
        <f t="shared" si="29"/>
        <v>2000</v>
      </c>
      <c r="J307" s="86">
        <f t="shared" si="30"/>
        <v>0</v>
      </c>
    </row>
    <row r="308" spans="1:10" s="54" customFormat="1" ht="58.2" customHeight="1">
      <c r="A308" s="271" t="s">
        <v>439</v>
      </c>
      <c r="B308" s="272"/>
      <c r="C308" s="42" t="s">
        <v>42</v>
      </c>
      <c r="D308" s="42" t="s">
        <v>113</v>
      </c>
      <c r="E308" s="60" t="s">
        <v>440</v>
      </c>
      <c r="F308" s="60"/>
      <c r="G308" s="66">
        <f t="shared" ref="G308:H311" si="36">G309</f>
        <v>1546.5</v>
      </c>
      <c r="H308" s="66">
        <f t="shared" si="36"/>
        <v>0</v>
      </c>
      <c r="I308" s="91">
        <f t="shared" si="29"/>
        <v>1546.5</v>
      </c>
      <c r="J308" s="91">
        <f t="shared" si="30"/>
        <v>0</v>
      </c>
    </row>
    <row r="309" spans="1:10" s="54" customFormat="1" ht="40.200000000000003" customHeight="1">
      <c r="A309" s="267" t="s">
        <v>620</v>
      </c>
      <c r="B309" s="268"/>
      <c r="C309" s="41" t="s">
        <v>42</v>
      </c>
      <c r="D309" s="41" t="s">
        <v>113</v>
      </c>
      <c r="E309" s="55" t="s">
        <v>621</v>
      </c>
      <c r="F309" s="55"/>
      <c r="G309" s="67">
        <f t="shared" si="36"/>
        <v>1546.5</v>
      </c>
      <c r="H309" s="67">
        <f t="shared" si="36"/>
        <v>0</v>
      </c>
      <c r="I309" s="86">
        <f t="shared" si="29"/>
        <v>1546.5</v>
      </c>
      <c r="J309" s="86">
        <f t="shared" si="30"/>
        <v>0</v>
      </c>
    </row>
    <row r="310" spans="1:10" s="54" customFormat="1" ht="43.2" customHeight="1">
      <c r="A310" s="267" t="s">
        <v>622</v>
      </c>
      <c r="B310" s="268"/>
      <c r="C310" s="41" t="s">
        <v>42</v>
      </c>
      <c r="D310" s="41" t="s">
        <v>113</v>
      </c>
      <c r="E310" s="55" t="s">
        <v>623</v>
      </c>
      <c r="F310" s="55"/>
      <c r="G310" s="67">
        <f t="shared" si="36"/>
        <v>1546.5</v>
      </c>
      <c r="H310" s="67">
        <f t="shared" si="36"/>
        <v>0</v>
      </c>
      <c r="I310" s="86">
        <f t="shared" si="29"/>
        <v>1546.5</v>
      </c>
      <c r="J310" s="86">
        <f t="shared" si="30"/>
        <v>0</v>
      </c>
    </row>
    <row r="311" spans="1:10" s="54" customFormat="1" ht="25.95" customHeight="1">
      <c r="A311" s="267" t="s">
        <v>18</v>
      </c>
      <c r="B311" s="268"/>
      <c r="C311" s="41" t="s">
        <v>42</v>
      </c>
      <c r="D311" s="41" t="s">
        <v>113</v>
      </c>
      <c r="E311" s="55" t="s">
        <v>623</v>
      </c>
      <c r="F311" s="55" t="s">
        <v>19</v>
      </c>
      <c r="G311" s="67">
        <f t="shared" si="36"/>
        <v>1546.5</v>
      </c>
      <c r="H311" s="67">
        <f t="shared" si="36"/>
        <v>0</v>
      </c>
      <c r="I311" s="86">
        <f t="shared" si="29"/>
        <v>1546.5</v>
      </c>
      <c r="J311" s="86">
        <f t="shared" si="30"/>
        <v>0</v>
      </c>
    </row>
    <row r="312" spans="1:10" s="54" customFormat="1" ht="30.6" customHeight="1">
      <c r="A312" s="267" t="s">
        <v>20</v>
      </c>
      <c r="B312" s="268"/>
      <c r="C312" s="41" t="s">
        <v>42</v>
      </c>
      <c r="D312" s="41" t="s">
        <v>113</v>
      </c>
      <c r="E312" s="55" t="s">
        <v>623</v>
      </c>
      <c r="F312" s="55" t="s">
        <v>21</v>
      </c>
      <c r="G312" s="67">
        <f>пр.4!H924</f>
        <v>1546.5</v>
      </c>
      <c r="H312" s="67">
        <f>пр.4!I924</f>
        <v>0</v>
      </c>
      <c r="I312" s="86">
        <f t="shared" si="29"/>
        <v>1546.5</v>
      </c>
      <c r="J312" s="86">
        <f t="shared" si="30"/>
        <v>0</v>
      </c>
    </row>
    <row r="313" spans="1:10" s="54" customFormat="1">
      <c r="A313" s="281" t="s">
        <v>40</v>
      </c>
      <c r="B313" s="282"/>
      <c r="C313" s="44" t="s">
        <v>17</v>
      </c>
      <c r="D313" s="172" t="s">
        <v>637</v>
      </c>
      <c r="E313" s="61"/>
      <c r="F313" s="61"/>
      <c r="G313" s="65">
        <f>G314</f>
        <v>726.2</v>
      </c>
      <c r="H313" s="65">
        <f>H314</f>
        <v>0</v>
      </c>
      <c r="I313" s="65">
        <f t="shared" si="29"/>
        <v>726.2</v>
      </c>
      <c r="J313" s="65">
        <f t="shared" si="30"/>
        <v>0</v>
      </c>
    </row>
    <row r="314" spans="1:10" s="54" customFormat="1">
      <c r="A314" s="269" t="s">
        <v>41</v>
      </c>
      <c r="B314" s="270"/>
      <c r="C314" s="40" t="s">
        <v>17</v>
      </c>
      <c r="D314" s="40" t="s">
        <v>42</v>
      </c>
      <c r="E314" s="53"/>
      <c r="F314" s="53"/>
      <c r="G314" s="64">
        <f>G315+G323</f>
        <v>726.2</v>
      </c>
      <c r="H314" s="64">
        <f>H315+H323</f>
        <v>0</v>
      </c>
      <c r="I314" s="89">
        <f t="shared" si="29"/>
        <v>726.2</v>
      </c>
      <c r="J314" s="89">
        <f t="shared" si="30"/>
        <v>0</v>
      </c>
    </row>
    <row r="315" spans="1:10" s="63" customFormat="1" ht="57.6" customHeight="1">
      <c r="A315" s="279" t="s">
        <v>34</v>
      </c>
      <c r="B315" s="280"/>
      <c r="C315" s="175" t="s">
        <v>17</v>
      </c>
      <c r="D315" s="175" t="s">
        <v>42</v>
      </c>
      <c r="E315" s="59" t="s">
        <v>35</v>
      </c>
      <c r="F315" s="59"/>
      <c r="G315" s="68">
        <f>G316</f>
        <v>576.20000000000005</v>
      </c>
      <c r="H315" s="68">
        <f>H316</f>
        <v>0</v>
      </c>
      <c r="I315" s="68">
        <f t="shared" si="29"/>
        <v>576.20000000000005</v>
      </c>
      <c r="J315" s="68">
        <f t="shared" si="30"/>
        <v>0</v>
      </c>
    </row>
    <row r="316" spans="1:10" s="54" customFormat="1" ht="27.6" customHeight="1">
      <c r="A316" s="267" t="s">
        <v>36</v>
      </c>
      <c r="B316" s="268"/>
      <c r="C316" s="41" t="s">
        <v>17</v>
      </c>
      <c r="D316" s="41" t="s">
        <v>42</v>
      </c>
      <c r="E316" s="55" t="s">
        <v>37</v>
      </c>
      <c r="F316" s="55"/>
      <c r="G316" s="67">
        <f>G317+G320</f>
        <v>576.20000000000005</v>
      </c>
      <c r="H316" s="67">
        <f>H317+H320</f>
        <v>0</v>
      </c>
      <c r="I316" s="86">
        <f t="shared" si="29"/>
        <v>576.20000000000005</v>
      </c>
      <c r="J316" s="86">
        <f t="shared" si="30"/>
        <v>0</v>
      </c>
    </row>
    <row r="317" spans="1:10" s="54" customFormat="1" ht="42" customHeight="1">
      <c r="A317" s="267" t="s">
        <v>38</v>
      </c>
      <c r="B317" s="268"/>
      <c r="C317" s="41" t="s">
        <v>17</v>
      </c>
      <c r="D317" s="41" t="s">
        <v>42</v>
      </c>
      <c r="E317" s="55" t="s">
        <v>39</v>
      </c>
      <c r="F317" s="55"/>
      <c r="G317" s="67">
        <f>G318</f>
        <v>549.20000000000005</v>
      </c>
      <c r="H317" s="67">
        <f>H318</f>
        <v>0</v>
      </c>
      <c r="I317" s="86">
        <f t="shared" si="29"/>
        <v>549.20000000000005</v>
      </c>
      <c r="J317" s="86">
        <f t="shared" si="30"/>
        <v>0</v>
      </c>
    </row>
    <row r="318" spans="1:10" s="54" customFormat="1" ht="28.2" customHeight="1">
      <c r="A318" s="267" t="s">
        <v>18</v>
      </c>
      <c r="B318" s="268"/>
      <c r="C318" s="41" t="s">
        <v>17</v>
      </c>
      <c r="D318" s="41" t="s">
        <v>42</v>
      </c>
      <c r="E318" s="55" t="s">
        <v>39</v>
      </c>
      <c r="F318" s="55" t="s">
        <v>19</v>
      </c>
      <c r="G318" s="67">
        <f>G319</f>
        <v>549.20000000000005</v>
      </c>
      <c r="H318" s="67">
        <f>H319</f>
        <v>0</v>
      </c>
      <c r="I318" s="86">
        <f t="shared" si="29"/>
        <v>549.20000000000005</v>
      </c>
      <c r="J318" s="86">
        <f t="shared" si="30"/>
        <v>0</v>
      </c>
    </row>
    <row r="319" spans="1:10" s="54" customFormat="1" ht="25.95" customHeight="1">
      <c r="A319" s="267" t="s">
        <v>20</v>
      </c>
      <c r="B319" s="268"/>
      <c r="C319" s="41" t="s">
        <v>17</v>
      </c>
      <c r="D319" s="41" t="s">
        <v>42</v>
      </c>
      <c r="E319" s="55" t="s">
        <v>39</v>
      </c>
      <c r="F319" s="55" t="s">
        <v>21</v>
      </c>
      <c r="G319" s="67">
        <f>пр.4!H931</f>
        <v>549.20000000000005</v>
      </c>
      <c r="H319" s="67">
        <f>пр.4!I931</f>
        <v>0</v>
      </c>
      <c r="I319" s="86">
        <f t="shared" si="29"/>
        <v>549.20000000000005</v>
      </c>
      <c r="J319" s="86">
        <f t="shared" si="30"/>
        <v>0</v>
      </c>
    </row>
    <row r="320" spans="1:10" s="54" customFormat="1" ht="53.4" customHeight="1">
      <c r="A320" s="267" t="s">
        <v>43</v>
      </c>
      <c r="B320" s="268"/>
      <c r="C320" s="41" t="s">
        <v>17</v>
      </c>
      <c r="D320" s="41" t="s">
        <v>42</v>
      </c>
      <c r="E320" s="55" t="s">
        <v>44</v>
      </c>
      <c r="F320" s="55"/>
      <c r="G320" s="67">
        <f>G321</f>
        <v>27</v>
      </c>
      <c r="H320" s="67">
        <f>H321</f>
        <v>0</v>
      </c>
      <c r="I320" s="86">
        <f t="shared" si="29"/>
        <v>27</v>
      </c>
      <c r="J320" s="86">
        <f t="shared" si="30"/>
        <v>0</v>
      </c>
    </row>
    <row r="321" spans="1:10" s="54" customFormat="1" ht="33" customHeight="1">
      <c r="A321" s="267" t="s">
        <v>18</v>
      </c>
      <c r="B321" s="268"/>
      <c r="C321" s="41" t="s">
        <v>17</v>
      </c>
      <c r="D321" s="41" t="s">
        <v>42</v>
      </c>
      <c r="E321" s="55" t="s">
        <v>44</v>
      </c>
      <c r="F321" s="55" t="s">
        <v>19</v>
      </c>
      <c r="G321" s="67">
        <f>G322</f>
        <v>27</v>
      </c>
      <c r="H321" s="67">
        <f>H322</f>
        <v>0</v>
      </c>
      <c r="I321" s="86">
        <f t="shared" si="29"/>
        <v>27</v>
      </c>
      <c r="J321" s="86">
        <f t="shared" si="30"/>
        <v>0</v>
      </c>
    </row>
    <row r="322" spans="1:10" s="54" customFormat="1" ht="27.6" customHeight="1">
      <c r="A322" s="267" t="s">
        <v>20</v>
      </c>
      <c r="B322" s="268"/>
      <c r="C322" s="41" t="s">
        <v>17</v>
      </c>
      <c r="D322" s="41" t="s">
        <v>42</v>
      </c>
      <c r="E322" s="55" t="s">
        <v>44</v>
      </c>
      <c r="F322" s="55" t="s">
        <v>21</v>
      </c>
      <c r="G322" s="67">
        <f>пр.4!H934</f>
        <v>27</v>
      </c>
      <c r="H322" s="67">
        <f>пр.4!I934</f>
        <v>0</v>
      </c>
      <c r="I322" s="86">
        <f t="shared" si="29"/>
        <v>27</v>
      </c>
      <c r="J322" s="86">
        <f t="shared" si="30"/>
        <v>0</v>
      </c>
    </row>
    <row r="323" spans="1:10" s="54" customFormat="1">
      <c r="A323" s="271" t="s">
        <v>624</v>
      </c>
      <c r="B323" s="272"/>
      <c r="C323" s="42" t="s">
        <v>17</v>
      </c>
      <c r="D323" s="42" t="s">
        <v>42</v>
      </c>
      <c r="E323" s="60" t="s">
        <v>625</v>
      </c>
      <c r="F323" s="60"/>
      <c r="G323" s="66">
        <f t="shared" ref="G323:H325" si="37">G324</f>
        <v>150</v>
      </c>
      <c r="H323" s="66">
        <f t="shared" si="37"/>
        <v>0</v>
      </c>
      <c r="I323" s="91">
        <f t="shared" si="29"/>
        <v>150</v>
      </c>
      <c r="J323" s="91">
        <f t="shared" si="30"/>
        <v>0</v>
      </c>
    </row>
    <row r="324" spans="1:10" s="54" customFormat="1">
      <c r="A324" s="267" t="s">
        <v>626</v>
      </c>
      <c r="B324" s="268"/>
      <c r="C324" s="41" t="s">
        <v>17</v>
      </c>
      <c r="D324" s="41" t="s">
        <v>42</v>
      </c>
      <c r="E324" s="55" t="s">
        <v>627</v>
      </c>
      <c r="F324" s="55"/>
      <c r="G324" s="67">
        <f t="shared" si="37"/>
        <v>150</v>
      </c>
      <c r="H324" s="67">
        <f t="shared" si="37"/>
        <v>0</v>
      </c>
      <c r="I324" s="86">
        <f t="shared" si="29"/>
        <v>150</v>
      </c>
      <c r="J324" s="86">
        <f t="shared" si="30"/>
        <v>0</v>
      </c>
    </row>
    <row r="325" spans="1:10" s="54" customFormat="1" ht="25.95" customHeight="1">
      <c r="A325" s="267" t="s">
        <v>18</v>
      </c>
      <c r="B325" s="268"/>
      <c r="C325" s="41" t="s">
        <v>17</v>
      </c>
      <c r="D325" s="41" t="s">
        <v>42</v>
      </c>
      <c r="E325" s="55" t="s">
        <v>627</v>
      </c>
      <c r="F325" s="55" t="s">
        <v>19</v>
      </c>
      <c r="G325" s="67">
        <f t="shared" si="37"/>
        <v>150</v>
      </c>
      <c r="H325" s="67">
        <f t="shared" si="37"/>
        <v>0</v>
      </c>
      <c r="I325" s="86">
        <f t="shared" si="29"/>
        <v>150</v>
      </c>
      <c r="J325" s="86">
        <f t="shared" si="30"/>
        <v>0</v>
      </c>
    </row>
    <row r="326" spans="1:10" s="54" customFormat="1" ht="27" customHeight="1">
      <c r="A326" s="267" t="s">
        <v>20</v>
      </c>
      <c r="B326" s="268"/>
      <c r="C326" s="41" t="s">
        <v>17</v>
      </c>
      <c r="D326" s="41" t="s">
        <v>42</v>
      </c>
      <c r="E326" s="55" t="s">
        <v>627</v>
      </c>
      <c r="F326" s="55" t="s">
        <v>21</v>
      </c>
      <c r="G326" s="67">
        <f>пр.4!H938</f>
        <v>150</v>
      </c>
      <c r="H326" s="67">
        <f>пр.4!I938</f>
        <v>0</v>
      </c>
      <c r="I326" s="86">
        <f t="shared" si="29"/>
        <v>150</v>
      </c>
      <c r="J326" s="86">
        <f t="shared" si="30"/>
        <v>0</v>
      </c>
    </row>
    <row r="327" spans="1:10" s="54" customFormat="1">
      <c r="A327" s="281" t="s">
        <v>100</v>
      </c>
      <c r="B327" s="282"/>
      <c r="C327" s="44" t="s">
        <v>101</v>
      </c>
      <c r="D327" s="172" t="s">
        <v>637</v>
      </c>
      <c r="E327" s="61"/>
      <c r="F327" s="61"/>
      <c r="G327" s="65">
        <f>G328+G383+G482+G532+G589</f>
        <v>487560.6</v>
      </c>
      <c r="H327" s="65">
        <f>H328+H383+H482+H532+H589</f>
        <v>81508.799999999988</v>
      </c>
      <c r="I327" s="65">
        <f t="shared" si="29"/>
        <v>406051.8</v>
      </c>
      <c r="J327" s="65">
        <f t="shared" si="30"/>
        <v>16.717675710465528</v>
      </c>
    </row>
    <row r="328" spans="1:10" s="87" customFormat="1">
      <c r="A328" s="275" t="s">
        <v>109</v>
      </c>
      <c r="B328" s="276"/>
      <c r="C328" s="45" t="s">
        <v>101</v>
      </c>
      <c r="D328" s="45" t="s">
        <v>67</v>
      </c>
      <c r="E328" s="88"/>
      <c r="F328" s="88"/>
      <c r="G328" s="89">
        <f>G329+G349+G354+G368+G373</f>
        <v>82572</v>
      </c>
      <c r="H328" s="89">
        <f>H329+H349+H354+H368+H373</f>
        <v>16375.699999999999</v>
      </c>
      <c r="I328" s="89">
        <f t="shared" ref="I328:I391" si="38">G328-H328</f>
        <v>66196.3</v>
      </c>
      <c r="J328" s="89">
        <f t="shared" ref="J328:J391" si="39">H328/G328*100</f>
        <v>19.832025383907375</v>
      </c>
    </row>
    <row r="329" spans="1:10" s="63" customFormat="1" ht="31.2" customHeight="1">
      <c r="A329" s="279" t="s">
        <v>94</v>
      </c>
      <c r="B329" s="280"/>
      <c r="C329" s="175" t="s">
        <v>101</v>
      </c>
      <c r="D329" s="175" t="s">
        <v>67</v>
      </c>
      <c r="E329" s="59" t="s">
        <v>95</v>
      </c>
      <c r="F329" s="59"/>
      <c r="G329" s="68">
        <f>G330</f>
        <v>67537.3</v>
      </c>
      <c r="H329" s="68">
        <f>H330</f>
        <v>13070.4</v>
      </c>
      <c r="I329" s="94">
        <f t="shared" si="38"/>
        <v>54466.9</v>
      </c>
      <c r="J329" s="94">
        <f t="shared" si="39"/>
        <v>19.352861307751418</v>
      </c>
    </row>
    <row r="330" spans="1:10" s="54" customFormat="1" ht="28.2" customHeight="1">
      <c r="A330" s="267" t="s">
        <v>96</v>
      </c>
      <c r="B330" s="268"/>
      <c r="C330" s="41" t="s">
        <v>101</v>
      </c>
      <c r="D330" s="41" t="s">
        <v>67</v>
      </c>
      <c r="E330" s="55" t="s">
        <v>97</v>
      </c>
      <c r="F330" s="55"/>
      <c r="G330" s="67">
        <f>G331+G334+G337+G340+G343+G346</f>
        <v>67537.3</v>
      </c>
      <c r="H330" s="67">
        <f>H331+H334+H337+H340+H343+H346</f>
        <v>13070.4</v>
      </c>
      <c r="I330" s="86">
        <f t="shared" si="38"/>
        <v>54466.9</v>
      </c>
      <c r="J330" s="86">
        <f t="shared" si="39"/>
        <v>19.352861307751418</v>
      </c>
    </row>
    <row r="331" spans="1:10" s="54" customFormat="1" ht="97.95" customHeight="1">
      <c r="A331" s="267" t="s">
        <v>107</v>
      </c>
      <c r="B331" s="268"/>
      <c r="C331" s="41" t="s">
        <v>101</v>
      </c>
      <c r="D331" s="41" t="s">
        <v>67</v>
      </c>
      <c r="E331" s="55" t="s">
        <v>108</v>
      </c>
      <c r="F331" s="55"/>
      <c r="G331" s="67">
        <f>G332</f>
        <v>41.2</v>
      </c>
      <c r="H331" s="67">
        <f>H332</f>
        <v>0</v>
      </c>
      <c r="I331" s="86">
        <f t="shared" si="38"/>
        <v>41.2</v>
      </c>
      <c r="J331" s="86">
        <f t="shared" si="39"/>
        <v>0</v>
      </c>
    </row>
    <row r="332" spans="1:10" s="54" customFormat="1" ht="33" customHeight="1">
      <c r="A332" s="267" t="s">
        <v>54</v>
      </c>
      <c r="B332" s="268"/>
      <c r="C332" s="41" t="s">
        <v>101</v>
      </c>
      <c r="D332" s="41" t="s">
        <v>67</v>
      </c>
      <c r="E332" s="55" t="s">
        <v>108</v>
      </c>
      <c r="F332" s="55" t="s">
        <v>55</v>
      </c>
      <c r="G332" s="67">
        <f>G333</f>
        <v>41.2</v>
      </c>
      <c r="H332" s="67">
        <f>H333</f>
        <v>0</v>
      </c>
      <c r="I332" s="86">
        <f t="shared" si="38"/>
        <v>41.2</v>
      </c>
      <c r="J332" s="86">
        <f t="shared" si="39"/>
        <v>0</v>
      </c>
    </row>
    <row r="333" spans="1:10" s="54" customFormat="1">
      <c r="A333" s="267" t="s">
        <v>103</v>
      </c>
      <c r="B333" s="268"/>
      <c r="C333" s="41" t="s">
        <v>101</v>
      </c>
      <c r="D333" s="41" t="s">
        <v>67</v>
      </c>
      <c r="E333" s="55" t="s">
        <v>108</v>
      </c>
      <c r="F333" s="55" t="s">
        <v>104</v>
      </c>
      <c r="G333" s="67">
        <f>пр.4!H320</f>
        <v>41.2</v>
      </c>
      <c r="H333" s="67">
        <f>пр.4!I320</f>
        <v>0</v>
      </c>
      <c r="I333" s="86">
        <f t="shared" si="38"/>
        <v>41.2</v>
      </c>
      <c r="J333" s="86">
        <f t="shared" si="39"/>
        <v>0</v>
      </c>
    </row>
    <row r="334" spans="1:10" s="54" customFormat="1" ht="55.2" customHeight="1">
      <c r="A334" s="267" t="s">
        <v>110</v>
      </c>
      <c r="B334" s="268"/>
      <c r="C334" s="41" t="s">
        <v>101</v>
      </c>
      <c r="D334" s="41" t="s">
        <v>67</v>
      </c>
      <c r="E334" s="55" t="s">
        <v>111</v>
      </c>
      <c r="F334" s="55"/>
      <c r="G334" s="67">
        <f>G335</f>
        <v>2389.5</v>
      </c>
      <c r="H334" s="67">
        <f>H335</f>
        <v>294.8</v>
      </c>
      <c r="I334" s="86">
        <f t="shared" si="38"/>
        <v>2094.6999999999998</v>
      </c>
      <c r="J334" s="86">
        <f t="shared" si="39"/>
        <v>12.337309060472903</v>
      </c>
    </row>
    <row r="335" spans="1:10" s="54" customFormat="1" ht="29.4" customHeight="1">
      <c r="A335" s="267" t="s">
        <v>54</v>
      </c>
      <c r="B335" s="268"/>
      <c r="C335" s="41" t="s">
        <v>101</v>
      </c>
      <c r="D335" s="41" t="s">
        <v>67</v>
      </c>
      <c r="E335" s="55" t="s">
        <v>111</v>
      </c>
      <c r="F335" s="55" t="s">
        <v>55</v>
      </c>
      <c r="G335" s="67">
        <f>G336</f>
        <v>2389.5</v>
      </c>
      <c r="H335" s="67">
        <f>H336</f>
        <v>294.8</v>
      </c>
      <c r="I335" s="86">
        <f t="shared" si="38"/>
        <v>2094.6999999999998</v>
      </c>
      <c r="J335" s="86">
        <f t="shared" si="39"/>
        <v>12.337309060472903</v>
      </c>
    </row>
    <row r="336" spans="1:10" s="54" customFormat="1">
      <c r="A336" s="267" t="s">
        <v>103</v>
      </c>
      <c r="B336" s="268"/>
      <c r="C336" s="41" t="s">
        <v>101</v>
      </c>
      <c r="D336" s="41" t="s">
        <v>67</v>
      </c>
      <c r="E336" s="55" t="s">
        <v>111</v>
      </c>
      <c r="F336" s="55" t="s">
        <v>104</v>
      </c>
      <c r="G336" s="67">
        <f>пр.4!H323</f>
        <v>2389.5</v>
      </c>
      <c r="H336" s="67">
        <f>пр.4!I323</f>
        <v>294.8</v>
      </c>
      <c r="I336" s="86">
        <f t="shared" si="38"/>
        <v>2094.6999999999998</v>
      </c>
      <c r="J336" s="86">
        <f t="shared" si="39"/>
        <v>12.337309060472903</v>
      </c>
    </row>
    <row r="337" spans="1:10" s="54" customFormat="1" ht="58.95" customHeight="1">
      <c r="A337" s="267" t="s">
        <v>116</v>
      </c>
      <c r="B337" s="268"/>
      <c r="C337" s="41" t="s">
        <v>101</v>
      </c>
      <c r="D337" s="41" t="s">
        <v>67</v>
      </c>
      <c r="E337" s="55" t="s">
        <v>117</v>
      </c>
      <c r="F337" s="55"/>
      <c r="G337" s="67">
        <f>G338</f>
        <v>259.39999999999998</v>
      </c>
      <c r="H337" s="67">
        <f>H338</f>
        <v>13.8</v>
      </c>
      <c r="I337" s="86">
        <f t="shared" si="38"/>
        <v>245.59999999999997</v>
      </c>
      <c r="J337" s="86">
        <f t="shared" si="39"/>
        <v>5.3199691595990757</v>
      </c>
    </row>
    <row r="338" spans="1:10" s="54" customFormat="1" ht="32.4" customHeight="1">
      <c r="A338" s="267" t="s">
        <v>54</v>
      </c>
      <c r="B338" s="268"/>
      <c r="C338" s="41" t="s">
        <v>101</v>
      </c>
      <c r="D338" s="41" t="s">
        <v>67</v>
      </c>
      <c r="E338" s="55" t="s">
        <v>117</v>
      </c>
      <c r="F338" s="55" t="s">
        <v>55</v>
      </c>
      <c r="G338" s="67">
        <f>G339</f>
        <v>259.39999999999998</v>
      </c>
      <c r="H338" s="67">
        <f>H339</f>
        <v>13.8</v>
      </c>
      <c r="I338" s="86">
        <f t="shared" si="38"/>
        <v>245.59999999999997</v>
      </c>
      <c r="J338" s="86">
        <f t="shared" si="39"/>
        <v>5.3199691595990757</v>
      </c>
    </row>
    <row r="339" spans="1:10" s="54" customFormat="1">
      <c r="A339" s="267" t="s">
        <v>103</v>
      </c>
      <c r="B339" s="268"/>
      <c r="C339" s="41" t="s">
        <v>101</v>
      </c>
      <c r="D339" s="41" t="s">
        <v>67</v>
      </c>
      <c r="E339" s="55" t="s">
        <v>117</v>
      </c>
      <c r="F339" s="55" t="s">
        <v>104</v>
      </c>
      <c r="G339" s="67">
        <f>пр.4!H326</f>
        <v>259.39999999999998</v>
      </c>
      <c r="H339" s="67">
        <f>пр.4!I326</f>
        <v>13.8</v>
      </c>
      <c r="I339" s="86">
        <f t="shared" si="38"/>
        <v>245.59999999999997</v>
      </c>
      <c r="J339" s="86">
        <f t="shared" si="39"/>
        <v>5.3199691595990757</v>
      </c>
    </row>
    <row r="340" spans="1:10" s="54" customFormat="1" ht="57.6" customHeight="1">
      <c r="A340" s="267" t="s">
        <v>118</v>
      </c>
      <c r="B340" s="268"/>
      <c r="C340" s="41" t="s">
        <v>101</v>
      </c>
      <c r="D340" s="41" t="s">
        <v>67</v>
      </c>
      <c r="E340" s="55" t="s">
        <v>119</v>
      </c>
      <c r="F340" s="55"/>
      <c r="G340" s="67">
        <f>G341</f>
        <v>1104.2</v>
      </c>
      <c r="H340" s="67">
        <f>H341</f>
        <v>0</v>
      </c>
      <c r="I340" s="86">
        <f t="shared" si="38"/>
        <v>1104.2</v>
      </c>
      <c r="J340" s="86">
        <f t="shared" si="39"/>
        <v>0</v>
      </c>
    </row>
    <row r="341" spans="1:10" s="54" customFormat="1" ht="33" customHeight="1">
      <c r="A341" s="267" t="s">
        <v>54</v>
      </c>
      <c r="B341" s="268"/>
      <c r="C341" s="41" t="s">
        <v>101</v>
      </c>
      <c r="D341" s="41" t="s">
        <v>67</v>
      </c>
      <c r="E341" s="55" t="s">
        <v>119</v>
      </c>
      <c r="F341" s="55" t="s">
        <v>55</v>
      </c>
      <c r="G341" s="67">
        <f>G342</f>
        <v>1104.2</v>
      </c>
      <c r="H341" s="67">
        <f>H342</f>
        <v>0</v>
      </c>
      <c r="I341" s="86">
        <f t="shared" si="38"/>
        <v>1104.2</v>
      </c>
      <c r="J341" s="86">
        <f t="shared" si="39"/>
        <v>0</v>
      </c>
    </row>
    <row r="342" spans="1:10" s="54" customFormat="1">
      <c r="A342" s="267" t="s">
        <v>103</v>
      </c>
      <c r="B342" s="268"/>
      <c r="C342" s="41" t="s">
        <v>101</v>
      </c>
      <c r="D342" s="41" t="s">
        <v>67</v>
      </c>
      <c r="E342" s="55" t="s">
        <v>119</v>
      </c>
      <c r="F342" s="55" t="s">
        <v>104</v>
      </c>
      <c r="G342" s="67">
        <f>пр.4!H329</f>
        <v>1104.2</v>
      </c>
      <c r="H342" s="67">
        <f>пр.4!I329</f>
        <v>0</v>
      </c>
      <c r="I342" s="86">
        <f t="shared" si="38"/>
        <v>1104.2</v>
      </c>
      <c r="J342" s="86">
        <f t="shared" si="39"/>
        <v>0</v>
      </c>
    </row>
    <row r="343" spans="1:10" s="54" customFormat="1" ht="60" customHeight="1">
      <c r="A343" s="267" t="s">
        <v>120</v>
      </c>
      <c r="B343" s="268"/>
      <c r="C343" s="41" t="s">
        <v>101</v>
      </c>
      <c r="D343" s="41" t="s">
        <v>67</v>
      </c>
      <c r="E343" s="55" t="s">
        <v>121</v>
      </c>
      <c r="F343" s="55"/>
      <c r="G343" s="67">
        <f>G344</f>
        <v>63723</v>
      </c>
      <c r="H343" s="67">
        <f>H344</f>
        <v>12761.8</v>
      </c>
      <c r="I343" s="86">
        <f t="shared" si="38"/>
        <v>50961.2</v>
      </c>
      <c r="J343" s="86">
        <f t="shared" si="39"/>
        <v>20.026991823988197</v>
      </c>
    </row>
    <row r="344" spans="1:10" s="54" customFormat="1" ht="33" customHeight="1">
      <c r="A344" s="267" t="s">
        <v>54</v>
      </c>
      <c r="B344" s="268"/>
      <c r="C344" s="41" t="s">
        <v>101</v>
      </c>
      <c r="D344" s="41" t="s">
        <v>67</v>
      </c>
      <c r="E344" s="55" t="s">
        <v>121</v>
      </c>
      <c r="F344" s="55" t="s">
        <v>55</v>
      </c>
      <c r="G344" s="67">
        <f>G345</f>
        <v>63723</v>
      </c>
      <c r="H344" s="67">
        <f>H345</f>
        <v>12761.8</v>
      </c>
      <c r="I344" s="86">
        <f t="shared" si="38"/>
        <v>50961.2</v>
      </c>
      <c r="J344" s="86">
        <f t="shared" si="39"/>
        <v>20.026991823988197</v>
      </c>
    </row>
    <row r="345" spans="1:10" s="54" customFormat="1">
      <c r="A345" s="267" t="s">
        <v>103</v>
      </c>
      <c r="B345" s="268"/>
      <c r="C345" s="41" t="s">
        <v>101</v>
      </c>
      <c r="D345" s="41" t="s">
        <v>67</v>
      </c>
      <c r="E345" s="55" t="s">
        <v>121</v>
      </c>
      <c r="F345" s="55" t="s">
        <v>104</v>
      </c>
      <c r="G345" s="67">
        <f>пр.4!H332</f>
        <v>63723</v>
      </c>
      <c r="H345" s="67">
        <f>пр.4!I332</f>
        <v>12761.8</v>
      </c>
      <c r="I345" s="86">
        <f t="shared" si="38"/>
        <v>50961.2</v>
      </c>
      <c r="J345" s="86">
        <f t="shared" si="39"/>
        <v>20.026991823988197</v>
      </c>
    </row>
    <row r="346" spans="1:10" s="54" customFormat="1" ht="82.95" customHeight="1">
      <c r="A346" s="267" t="s">
        <v>126</v>
      </c>
      <c r="B346" s="268"/>
      <c r="C346" s="41" t="s">
        <v>101</v>
      </c>
      <c r="D346" s="41" t="s">
        <v>67</v>
      </c>
      <c r="E346" s="55" t="s">
        <v>127</v>
      </c>
      <c r="F346" s="55"/>
      <c r="G346" s="67">
        <f>G347</f>
        <v>20</v>
      </c>
      <c r="H346" s="67">
        <f>H347</f>
        <v>0</v>
      </c>
      <c r="I346" s="86">
        <f t="shared" si="38"/>
        <v>20</v>
      </c>
      <c r="J346" s="86">
        <f t="shared" si="39"/>
        <v>0</v>
      </c>
    </row>
    <row r="347" spans="1:10" s="54" customFormat="1" ht="31.95" customHeight="1">
      <c r="A347" s="267" t="s">
        <v>54</v>
      </c>
      <c r="B347" s="268"/>
      <c r="C347" s="41" t="s">
        <v>101</v>
      </c>
      <c r="D347" s="41" t="s">
        <v>67</v>
      </c>
      <c r="E347" s="55" t="s">
        <v>127</v>
      </c>
      <c r="F347" s="55" t="s">
        <v>55</v>
      </c>
      <c r="G347" s="67">
        <f>G348</f>
        <v>20</v>
      </c>
      <c r="H347" s="67">
        <f>H348</f>
        <v>0</v>
      </c>
      <c r="I347" s="86">
        <f t="shared" si="38"/>
        <v>20</v>
      </c>
      <c r="J347" s="86">
        <f t="shared" si="39"/>
        <v>0</v>
      </c>
    </row>
    <row r="348" spans="1:10" s="54" customFormat="1">
      <c r="A348" s="267" t="s">
        <v>103</v>
      </c>
      <c r="B348" s="268"/>
      <c r="C348" s="41" t="s">
        <v>101</v>
      </c>
      <c r="D348" s="41" t="s">
        <v>67</v>
      </c>
      <c r="E348" s="55" t="s">
        <v>127</v>
      </c>
      <c r="F348" s="55" t="s">
        <v>104</v>
      </c>
      <c r="G348" s="67">
        <f>пр.4!H335</f>
        <v>20</v>
      </c>
      <c r="H348" s="67">
        <f>пр.4!I335</f>
        <v>0</v>
      </c>
      <c r="I348" s="86">
        <f t="shared" si="38"/>
        <v>20</v>
      </c>
      <c r="J348" s="86">
        <f t="shared" si="39"/>
        <v>0</v>
      </c>
    </row>
    <row r="349" spans="1:10" s="63" customFormat="1" ht="51" customHeight="1">
      <c r="A349" s="279" t="s">
        <v>174</v>
      </c>
      <c r="B349" s="280"/>
      <c r="C349" s="175" t="s">
        <v>101</v>
      </c>
      <c r="D349" s="175" t="s">
        <v>67</v>
      </c>
      <c r="E349" s="59" t="s">
        <v>175</v>
      </c>
      <c r="F349" s="59"/>
      <c r="G349" s="68">
        <f t="shared" ref="G349:H352" si="40">G350</f>
        <v>193.4</v>
      </c>
      <c r="H349" s="68">
        <f t="shared" si="40"/>
        <v>32.299999999999997</v>
      </c>
      <c r="I349" s="68">
        <f t="shared" si="38"/>
        <v>161.10000000000002</v>
      </c>
      <c r="J349" s="68">
        <f t="shared" si="39"/>
        <v>16.701137538779729</v>
      </c>
    </row>
    <row r="350" spans="1:10" s="54" customFormat="1" ht="43.95" customHeight="1">
      <c r="A350" s="267" t="s">
        <v>176</v>
      </c>
      <c r="B350" s="268"/>
      <c r="C350" s="41" t="s">
        <v>101</v>
      </c>
      <c r="D350" s="41" t="s">
        <v>67</v>
      </c>
      <c r="E350" s="55" t="s">
        <v>177</v>
      </c>
      <c r="F350" s="55"/>
      <c r="G350" s="67">
        <f t="shared" si="40"/>
        <v>193.4</v>
      </c>
      <c r="H350" s="67">
        <f t="shared" si="40"/>
        <v>32.299999999999997</v>
      </c>
      <c r="I350" s="86">
        <f t="shared" si="38"/>
        <v>161.10000000000002</v>
      </c>
      <c r="J350" s="86">
        <f t="shared" si="39"/>
        <v>16.701137538779729</v>
      </c>
    </row>
    <row r="351" spans="1:10" s="54" customFormat="1" ht="31.2" customHeight="1">
      <c r="A351" s="267" t="s">
        <v>178</v>
      </c>
      <c r="B351" s="268"/>
      <c r="C351" s="41" t="s">
        <v>101</v>
      </c>
      <c r="D351" s="41" t="s">
        <v>67</v>
      </c>
      <c r="E351" s="55" t="s">
        <v>179</v>
      </c>
      <c r="F351" s="55"/>
      <c r="G351" s="67">
        <f t="shared" si="40"/>
        <v>193.4</v>
      </c>
      <c r="H351" s="67">
        <f t="shared" si="40"/>
        <v>32.299999999999997</v>
      </c>
      <c r="I351" s="86">
        <f t="shared" si="38"/>
        <v>161.10000000000002</v>
      </c>
      <c r="J351" s="86">
        <f t="shared" si="39"/>
        <v>16.701137538779729</v>
      </c>
    </row>
    <row r="352" spans="1:10" s="54" customFormat="1" ht="25.2" customHeight="1">
      <c r="A352" s="267" t="s">
        <v>54</v>
      </c>
      <c r="B352" s="268"/>
      <c r="C352" s="41" t="s">
        <v>101</v>
      </c>
      <c r="D352" s="41" t="s">
        <v>67</v>
      </c>
      <c r="E352" s="55" t="s">
        <v>179</v>
      </c>
      <c r="F352" s="55" t="s">
        <v>55</v>
      </c>
      <c r="G352" s="67">
        <f t="shared" si="40"/>
        <v>193.4</v>
      </c>
      <c r="H352" s="67">
        <f t="shared" si="40"/>
        <v>32.299999999999997</v>
      </c>
      <c r="I352" s="86">
        <f t="shared" si="38"/>
        <v>161.10000000000002</v>
      </c>
      <c r="J352" s="86">
        <f t="shared" si="39"/>
        <v>16.701137538779729</v>
      </c>
    </row>
    <row r="353" spans="1:10" s="54" customFormat="1">
      <c r="A353" s="267" t="s">
        <v>103</v>
      </c>
      <c r="B353" s="268"/>
      <c r="C353" s="41" t="s">
        <v>101</v>
      </c>
      <c r="D353" s="41" t="s">
        <v>67</v>
      </c>
      <c r="E353" s="55" t="s">
        <v>179</v>
      </c>
      <c r="F353" s="55" t="s">
        <v>104</v>
      </c>
      <c r="G353" s="67">
        <f>пр.4!H340</f>
        <v>193.4</v>
      </c>
      <c r="H353" s="67">
        <f>пр.4!I340</f>
        <v>32.299999999999997</v>
      </c>
      <c r="I353" s="86">
        <f t="shared" si="38"/>
        <v>161.10000000000002</v>
      </c>
      <c r="J353" s="86">
        <f t="shared" si="39"/>
        <v>16.701137538779729</v>
      </c>
    </row>
    <row r="354" spans="1:10" s="63" customFormat="1" ht="30.6" customHeight="1">
      <c r="A354" s="279" t="s">
        <v>302</v>
      </c>
      <c r="B354" s="280"/>
      <c r="C354" s="175" t="s">
        <v>101</v>
      </c>
      <c r="D354" s="175" t="s">
        <v>67</v>
      </c>
      <c r="E354" s="59" t="s">
        <v>303</v>
      </c>
      <c r="F354" s="59"/>
      <c r="G354" s="68">
        <f>G355</f>
        <v>458.3</v>
      </c>
      <c r="H354" s="68">
        <f>H355</f>
        <v>0</v>
      </c>
      <c r="I354" s="68">
        <f t="shared" si="38"/>
        <v>458.3</v>
      </c>
      <c r="J354" s="68">
        <f t="shared" si="39"/>
        <v>0</v>
      </c>
    </row>
    <row r="355" spans="1:10" s="54" customFormat="1" ht="39" customHeight="1">
      <c r="A355" s="267" t="s">
        <v>304</v>
      </c>
      <c r="B355" s="268"/>
      <c r="C355" s="41" t="s">
        <v>101</v>
      </c>
      <c r="D355" s="41" t="s">
        <v>67</v>
      </c>
      <c r="E355" s="55" t="s">
        <v>305</v>
      </c>
      <c r="F355" s="55"/>
      <c r="G355" s="67">
        <f>G356+G359+G362+G365</f>
        <v>458.3</v>
      </c>
      <c r="H355" s="67">
        <f>H356+H359+H362+H365</f>
        <v>0</v>
      </c>
      <c r="I355" s="86">
        <f t="shared" si="38"/>
        <v>458.3</v>
      </c>
      <c r="J355" s="86">
        <f t="shared" si="39"/>
        <v>0</v>
      </c>
    </row>
    <row r="356" spans="1:10" s="54" customFormat="1" ht="51.6" customHeight="1">
      <c r="A356" s="267" t="s">
        <v>306</v>
      </c>
      <c r="B356" s="268"/>
      <c r="C356" s="41" t="s">
        <v>101</v>
      </c>
      <c r="D356" s="41" t="s">
        <v>67</v>
      </c>
      <c r="E356" s="55" t="s">
        <v>307</v>
      </c>
      <c r="F356" s="55"/>
      <c r="G356" s="67">
        <f>G357</f>
        <v>295.89999999999998</v>
      </c>
      <c r="H356" s="67">
        <f>H357</f>
        <v>0</v>
      </c>
      <c r="I356" s="86">
        <f t="shared" si="38"/>
        <v>295.89999999999998</v>
      </c>
      <c r="J356" s="86">
        <f t="shared" si="39"/>
        <v>0</v>
      </c>
    </row>
    <row r="357" spans="1:10" s="54" customFormat="1" ht="34.200000000000003" customHeight="1">
      <c r="A357" s="267" t="s">
        <v>54</v>
      </c>
      <c r="B357" s="268"/>
      <c r="C357" s="41" t="s">
        <v>101</v>
      </c>
      <c r="D357" s="41" t="s">
        <v>67</v>
      </c>
      <c r="E357" s="55" t="s">
        <v>307</v>
      </c>
      <c r="F357" s="55" t="s">
        <v>55</v>
      </c>
      <c r="G357" s="67">
        <f>G358</f>
        <v>295.89999999999998</v>
      </c>
      <c r="H357" s="67">
        <f>H358</f>
        <v>0</v>
      </c>
      <c r="I357" s="86">
        <f t="shared" si="38"/>
        <v>295.89999999999998</v>
      </c>
      <c r="J357" s="86">
        <f t="shared" si="39"/>
        <v>0</v>
      </c>
    </row>
    <row r="358" spans="1:10" s="54" customFormat="1">
      <c r="A358" s="267" t="s">
        <v>103</v>
      </c>
      <c r="B358" s="268"/>
      <c r="C358" s="41" t="s">
        <v>101</v>
      </c>
      <c r="D358" s="41" t="s">
        <v>67</v>
      </c>
      <c r="E358" s="55" t="s">
        <v>307</v>
      </c>
      <c r="F358" s="55" t="s">
        <v>104</v>
      </c>
      <c r="G358" s="67">
        <f>пр.4!H345</f>
        <v>295.89999999999998</v>
      </c>
      <c r="H358" s="67">
        <f>пр.4!I345</f>
        <v>0</v>
      </c>
      <c r="I358" s="86">
        <f t="shared" si="38"/>
        <v>295.89999999999998</v>
      </c>
      <c r="J358" s="86">
        <f t="shared" si="39"/>
        <v>0</v>
      </c>
    </row>
    <row r="359" spans="1:10" s="54" customFormat="1" ht="33.6" customHeight="1">
      <c r="A359" s="267" t="s">
        <v>315</v>
      </c>
      <c r="B359" s="268"/>
      <c r="C359" s="41" t="s">
        <v>101</v>
      </c>
      <c r="D359" s="41" t="s">
        <v>67</v>
      </c>
      <c r="E359" s="55" t="s">
        <v>316</v>
      </c>
      <c r="F359" s="55"/>
      <c r="G359" s="67">
        <f>G360</f>
        <v>130.80000000000001</v>
      </c>
      <c r="H359" s="67">
        <f>H360</f>
        <v>0</v>
      </c>
      <c r="I359" s="86">
        <f t="shared" si="38"/>
        <v>130.80000000000001</v>
      </c>
      <c r="J359" s="86">
        <f t="shared" si="39"/>
        <v>0</v>
      </c>
    </row>
    <row r="360" spans="1:10" s="54" customFormat="1" ht="28.95" customHeight="1">
      <c r="A360" s="267" t="s">
        <v>54</v>
      </c>
      <c r="B360" s="268"/>
      <c r="C360" s="41" t="s">
        <v>101</v>
      </c>
      <c r="D360" s="41" t="s">
        <v>67</v>
      </c>
      <c r="E360" s="55" t="s">
        <v>316</v>
      </c>
      <c r="F360" s="55" t="s">
        <v>55</v>
      </c>
      <c r="G360" s="67">
        <f>G361</f>
        <v>130.80000000000001</v>
      </c>
      <c r="H360" s="67">
        <f>H361</f>
        <v>0</v>
      </c>
      <c r="I360" s="86">
        <f t="shared" si="38"/>
        <v>130.80000000000001</v>
      </c>
      <c r="J360" s="86">
        <f t="shared" si="39"/>
        <v>0</v>
      </c>
    </row>
    <row r="361" spans="1:10" s="54" customFormat="1">
      <c r="A361" s="267" t="s">
        <v>103</v>
      </c>
      <c r="B361" s="268"/>
      <c r="C361" s="41" t="s">
        <v>101</v>
      </c>
      <c r="D361" s="41" t="s">
        <v>67</v>
      </c>
      <c r="E361" s="55" t="s">
        <v>316</v>
      </c>
      <c r="F361" s="55" t="s">
        <v>104</v>
      </c>
      <c r="G361" s="67">
        <f>пр.4!H348</f>
        <v>130.80000000000001</v>
      </c>
      <c r="H361" s="67">
        <f>пр.4!I348</f>
        <v>0</v>
      </c>
      <c r="I361" s="86">
        <f t="shared" si="38"/>
        <v>130.80000000000001</v>
      </c>
      <c r="J361" s="86">
        <f t="shared" si="39"/>
        <v>0</v>
      </c>
    </row>
    <row r="362" spans="1:10" s="54" customFormat="1" ht="42.6" customHeight="1">
      <c r="A362" s="267" t="s">
        <v>317</v>
      </c>
      <c r="B362" s="268"/>
      <c r="C362" s="41" t="s">
        <v>101</v>
      </c>
      <c r="D362" s="41" t="s">
        <v>67</v>
      </c>
      <c r="E362" s="55" t="s">
        <v>318</v>
      </c>
      <c r="F362" s="55"/>
      <c r="G362" s="67">
        <f>G363</f>
        <v>21.6</v>
      </c>
      <c r="H362" s="67">
        <f>H363</f>
        <v>0</v>
      </c>
      <c r="I362" s="86">
        <f t="shared" si="38"/>
        <v>21.6</v>
      </c>
      <c r="J362" s="86">
        <f t="shared" si="39"/>
        <v>0</v>
      </c>
    </row>
    <row r="363" spans="1:10" s="54" customFormat="1" ht="34.200000000000003" customHeight="1">
      <c r="A363" s="267" t="s">
        <v>54</v>
      </c>
      <c r="B363" s="268"/>
      <c r="C363" s="41" t="s">
        <v>101</v>
      </c>
      <c r="D363" s="41" t="s">
        <v>67</v>
      </c>
      <c r="E363" s="55" t="s">
        <v>318</v>
      </c>
      <c r="F363" s="55" t="s">
        <v>55</v>
      </c>
      <c r="G363" s="67">
        <f>G364</f>
        <v>21.6</v>
      </c>
      <c r="H363" s="67">
        <f>H364</f>
        <v>0</v>
      </c>
      <c r="I363" s="86">
        <f t="shared" si="38"/>
        <v>21.6</v>
      </c>
      <c r="J363" s="86">
        <f t="shared" si="39"/>
        <v>0</v>
      </c>
    </row>
    <row r="364" spans="1:10" s="54" customFormat="1">
      <c r="A364" s="267" t="s">
        <v>103</v>
      </c>
      <c r="B364" s="268"/>
      <c r="C364" s="41" t="s">
        <v>101</v>
      </c>
      <c r="D364" s="41" t="s">
        <v>67</v>
      </c>
      <c r="E364" s="55" t="s">
        <v>318</v>
      </c>
      <c r="F364" s="55" t="s">
        <v>104</v>
      </c>
      <c r="G364" s="67">
        <f>пр.4!H351</f>
        <v>21.6</v>
      </c>
      <c r="H364" s="67">
        <f>пр.4!I351</f>
        <v>0</v>
      </c>
      <c r="I364" s="86">
        <f t="shared" si="38"/>
        <v>21.6</v>
      </c>
      <c r="J364" s="86">
        <f t="shared" si="39"/>
        <v>0</v>
      </c>
    </row>
    <row r="365" spans="1:10" s="54" customFormat="1">
      <c r="A365" s="267" t="s">
        <v>319</v>
      </c>
      <c r="B365" s="268"/>
      <c r="C365" s="41" t="s">
        <v>101</v>
      </c>
      <c r="D365" s="41" t="s">
        <v>67</v>
      </c>
      <c r="E365" s="55" t="s">
        <v>320</v>
      </c>
      <c r="F365" s="55"/>
      <c r="G365" s="67">
        <f>G366</f>
        <v>10</v>
      </c>
      <c r="H365" s="67">
        <f>H366</f>
        <v>0</v>
      </c>
      <c r="I365" s="86">
        <f t="shared" si="38"/>
        <v>10</v>
      </c>
      <c r="J365" s="86">
        <f t="shared" si="39"/>
        <v>0</v>
      </c>
    </row>
    <row r="366" spans="1:10" s="54" customFormat="1" ht="29.4" customHeight="1">
      <c r="A366" s="267" t="s">
        <v>54</v>
      </c>
      <c r="B366" s="268"/>
      <c r="C366" s="41" t="s">
        <v>101</v>
      </c>
      <c r="D366" s="41" t="s">
        <v>67</v>
      </c>
      <c r="E366" s="55" t="s">
        <v>320</v>
      </c>
      <c r="F366" s="55" t="s">
        <v>55</v>
      </c>
      <c r="G366" s="67">
        <f>G367</f>
        <v>10</v>
      </c>
      <c r="H366" s="67">
        <f>H367</f>
        <v>0</v>
      </c>
      <c r="I366" s="86">
        <f t="shared" si="38"/>
        <v>10</v>
      </c>
      <c r="J366" s="86">
        <f t="shared" si="39"/>
        <v>0</v>
      </c>
    </row>
    <row r="367" spans="1:10" s="54" customFormat="1">
      <c r="A367" s="267" t="s">
        <v>103</v>
      </c>
      <c r="B367" s="268"/>
      <c r="C367" s="41" t="s">
        <v>101</v>
      </c>
      <c r="D367" s="41" t="s">
        <v>67</v>
      </c>
      <c r="E367" s="55" t="s">
        <v>320</v>
      </c>
      <c r="F367" s="55" t="s">
        <v>104</v>
      </c>
      <c r="G367" s="67">
        <f>пр.4!H354</f>
        <v>10</v>
      </c>
      <c r="H367" s="67">
        <f>пр.4!I354</f>
        <v>0</v>
      </c>
      <c r="I367" s="86">
        <f t="shared" si="38"/>
        <v>10</v>
      </c>
      <c r="J367" s="86">
        <f t="shared" si="39"/>
        <v>0</v>
      </c>
    </row>
    <row r="368" spans="1:10" s="63" customFormat="1" ht="40.950000000000003" customHeight="1">
      <c r="A368" s="279" t="s">
        <v>370</v>
      </c>
      <c r="B368" s="280"/>
      <c r="C368" s="175" t="s">
        <v>101</v>
      </c>
      <c r="D368" s="175" t="s">
        <v>67</v>
      </c>
      <c r="E368" s="59" t="s">
        <v>371</v>
      </c>
      <c r="F368" s="59"/>
      <c r="G368" s="68">
        <f t="shared" ref="G368:H371" si="41">G369</f>
        <v>132</v>
      </c>
      <c r="H368" s="68">
        <f t="shared" si="41"/>
        <v>0</v>
      </c>
      <c r="I368" s="68">
        <f t="shared" si="38"/>
        <v>132</v>
      </c>
      <c r="J368" s="68">
        <f t="shared" si="39"/>
        <v>0</v>
      </c>
    </row>
    <row r="369" spans="1:11" s="54" customFormat="1" ht="42.6" customHeight="1">
      <c r="A369" s="267" t="s">
        <v>372</v>
      </c>
      <c r="B369" s="268"/>
      <c r="C369" s="41" t="s">
        <v>101</v>
      </c>
      <c r="D369" s="41" t="s">
        <v>67</v>
      </c>
      <c r="E369" s="55" t="s">
        <v>373</v>
      </c>
      <c r="F369" s="55"/>
      <c r="G369" s="67">
        <f t="shared" si="41"/>
        <v>132</v>
      </c>
      <c r="H369" s="67">
        <f t="shared" si="41"/>
        <v>0</v>
      </c>
      <c r="I369" s="86">
        <f t="shared" si="38"/>
        <v>132</v>
      </c>
      <c r="J369" s="86">
        <f t="shared" si="39"/>
        <v>0</v>
      </c>
    </row>
    <row r="370" spans="1:11" s="54" customFormat="1" ht="28.95" customHeight="1">
      <c r="A370" s="267" t="s">
        <v>382</v>
      </c>
      <c r="B370" s="268"/>
      <c r="C370" s="41" t="s">
        <v>101</v>
      </c>
      <c r="D370" s="41" t="s">
        <v>67</v>
      </c>
      <c r="E370" s="55" t="s">
        <v>383</v>
      </c>
      <c r="F370" s="55"/>
      <c r="G370" s="67">
        <f t="shared" si="41"/>
        <v>132</v>
      </c>
      <c r="H370" s="67">
        <f t="shared" si="41"/>
        <v>0</v>
      </c>
      <c r="I370" s="86">
        <f t="shared" si="38"/>
        <v>132</v>
      </c>
      <c r="J370" s="86">
        <f t="shared" si="39"/>
        <v>0</v>
      </c>
    </row>
    <row r="371" spans="1:11" s="54" customFormat="1" ht="27" customHeight="1">
      <c r="A371" s="267" t="s">
        <v>54</v>
      </c>
      <c r="B371" s="268"/>
      <c r="C371" s="41" t="s">
        <v>101</v>
      </c>
      <c r="D371" s="41" t="s">
        <v>67</v>
      </c>
      <c r="E371" s="55" t="s">
        <v>383</v>
      </c>
      <c r="F371" s="55" t="s">
        <v>55</v>
      </c>
      <c r="G371" s="67">
        <f t="shared" si="41"/>
        <v>132</v>
      </c>
      <c r="H371" s="67">
        <f t="shared" si="41"/>
        <v>0</v>
      </c>
      <c r="I371" s="86">
        <f t="shared" si="38"/>
        <v>132</v>
      </c>
      <c r="J371" s="86">
        <f t="shared" si="39"/>
        <v>0</v>
      </c>
    </row>
    <row r="372" spans="1:11" s="54" customFormat="1">
      <c r="A372" s="267" t="s">
        <v>103</v>
      </c>
      <c r="B372" s="268"/>
      <c r="C372" s="41" t="s">
        <v>101</v>
      </c>
      <c r="D372" s="41" t="s">
        <v>67</v>
      </c>
      <c r="E372" s="55" t="s">
        <v>383</v>
      </c>
      <c r="F372" s="55" t="s">
        <v>104</v>
      </c>
      <c r="G372" s="67">
        <f>пр.4!H359</f>
        <v>132</v>
      </c>
      <c r="H372" s="67">
        <f>пр.4!I359</f>
        <v>0</v>
      </c>
      <c r="I372" s="86">
        <f t="shared" si="38"/>
        <v>132</v>
      </c>
      <c r="J372" s="86">
        <f t="shared" si="39"/>
        <v>0</v>
      </c>
    </row>
    <row r="373" spans="1:11" s="54" customFormat="1">
      <c r="A373" s="271" t="s">
        <v>545</v>
      </c>
      <c r="B373" s="272"/>
      <c r="C373" s="42" t="s">
        <v>101</v>
      </c>
      <c r="D373" s="42" t="s">
        <v>67</v>
      </c>
      <c r="E373" s="60" t="s">
        <v>546</v>
      </c>
      <c r="F373" s="60"/>
      <c r="G373" s="66">
        <f>G374+G377+G380</f>
        <v>14251</v>
      </c>
      <c r="H373" s="66">
        <f>H374+H377+H380</f>
        <v>3273</v>
      </c>
      <c r="I373" s="91">
        <f t="shared" si="38"/>
        <v>10978</v>
      </c>
      <c r="J373" s="91">
        <f t="shared" si="39"/>
        <v>22.966809346712509</v>
      </c>
      <c r="K373" s="63"/>
    </row>
    <row r="374" spans="1:11" s="54" customFormat="1" ht="66" customHeight="1">
      <c r="A374" s="267" t="s">
        <v>446</v>
      </c>
      <c r="B374" s="268"/>
      <c r="C374" s="41" t="s">
        <v>101</v>
      </c>
      <c r="D374" s="41" t="s">
        <v>67</v>
      </c>
      <c r="E374" s="55" t="s">
        <v>547</v>
      </c>
      <c r="F374" s="55"/>
      <c r="G374" s="67">
        <f>G375</f>
        <v>1550</v>
      </c>
      <c r="H374" s="67">
        <f>H375</f>
        <v>456.5</v>
      </c>
      <c r="I374" s="86">
        <f t="shared" si="38"/>
        <v>1093.5</v>
      </c>
      <c r="J374" s="86">
        <f t="shared" si="39"/>
        <v>29.451612903225804</v>
      </c>
    </row>
    <row r="375" spans="1:11" s="54" customFormat="1" ht="30" customHeight="1">
      <c r="A375" s="267" t="s">
        <v>54</v>
      </c>
      <c r="B375" s="268"/>
      <c r="C375" s="41" t="s">
        <v>101</v>
      </c>
      <c r="D375" s="41" t="s">
        <v>67</v>
      </c>
      <c r="E375" s="55" t="s">
        <v>547</v>
      </c>
      <c r="F375" s="55" t="s">
        <v>55</v>
      </c>
      <c r="G375" s="67">
        <f>G376</f>
        <v>1550</v>
      </c>
      <c r="H375" s="67">
        <f>H376</f>
        <v>456.5</v>
      </c>
      <c r="I375" s="86">
        <f t="shared" si="38"/>
        <v>1093.5</v>
      </c>
      <c r="J375" s="86">
        <f t="shared" si="39"/>
        <v>29.451612903225804</v>
      </c>
    </row>
    <row r="376" spans="1:11" s="54" customFormat="1">
      <c r="A376" s="267" t="s">
        <v>103</v>
      </c>
      <c r="B376" s="268"/>
      <c r="C376" s="41" t="s">
        <v>101</v>
      </c>
      <c r="D376" s="41" t="s">
        <v>67</v>
      </c>
      <c r="E376" s="55" t="s">
        <v>547</v>
      </c>
      <c r="F376" s="55" t="s">
        <v>104</v>
      </c>
      <c r="G376" s="67">
        <f>пр.4!H363</f>
        <v>1550</v>
      </c>
      <c r="H376" s="67">
        <f>пр.4!I363</f>
        <v>456.5</v>
      </c>
      <c r="I376" s="86">
        <f t="shared" si="38"/>
        <v>1093.5</v>
      </c>
      <c r="J376" s="86">
        <f t="shared" si="39"/>
        <v>29.451612903225804</v>
      </c>
    </row>
    <row r="377" spans="1:11" s="54" customFormat="1">
      <c r="A377" s="267" t="s">
        <v>457</v>
      </c>
      <c r="B377" s="268"/>
      <c r="C377" s="41" t="s">
        <v>101</v>
      </c>
      <c r="D377" s="41" t="s">
        <v>67</v>
      </c>
      <c r="E377" s="55" t="s">
        <v>548</v>
      </c>
      <c r="F377" s="55"/>
      <c r="G377" s="67">
        <f>G378</f>
        <v>318</v>
      </c>
      <c r="H377" s="67">
        <f>H378</f>
        <v>0</v>
      </c>
      <c r="I377" s="86">
        <f t="shared" si="38"/>
        <v>318</v>
      </c>
      <c r="J377" s="86">
        <f t="shared" si="39"/>
        <v>0</v>
      </c>
    </row>
    <row r="378" spans="1:11" s="54" customFormat="1" ht="32.4" customHeight="1">
      <c r="A378" s="267" t="s">
        <v>54</v>
      </c>
      <c r="B378" s="268"/>
      <c r="C378" s="41" t="s">
        <v>101</v>
      </c>
      <c r="D378" s="41" t="s">
        <v>67</v>
      </c>
      <c r="E378" s="55" t="s">
        <v>548</v>
      </c>
      <c r="F378" s="55" t="s">
        <v>55</v>
      </c>
      <c r="G378" s="67">
        <f>G379</f>
        <v>318</v>
      </c>
      <c r="H378" s="67">
        <f>H379</f>
        <v>0</v>
      </c>
      <c r="I378" s="86">
        <f t="shared" si="38"/>
        <v>318</v>
      </c>
      <c r="J378" s="86">
        <f t="shared" si="39"/>
        <v>0</v>
      </c>
    </row>
    <row r="379" spans="1:11" s="54" customFormat="1">
      <c r="A379" s="267" t="s">
        <v>103</v>
      </c>
      <c r="B379" s="268"/>
      <c r="C379" s="41" t="s">
        <v>101</v>
      </c>
      <c r="D379" s="41" t="s">
        <v>67</v>
      </c>
      <c r="E379" s="55" t="s">
        <v>548</v>
      </c>
      <c r="F379" s="55" t="s">
        <v>104</v>
      </c>
      <c r="G379" s="67">
        <f>пр.4!H366</f>
        <v>318</v>
      </c>
      <c r="H379" s="67">
        <f>пр.4!I366</f>
        <v>0</v>
      </c>
      <c r="I379" s="86">
        <f t="shared" si="38"/>
        <v>318</v>
      </c>
      <c r="J379" s="86">
        <f t="shared" si="39"/>
        <v>0</v>
      </c>
    </row>
    <row r="380" spans="1:11" s="54" customFormat="1" ht="31.95" customHeight="1">
      <c r="A380" s="267" t="s">
        <v>530</v>
      </c>
      <c r="B380" s="268"/>
      <c r="C380" s="41" t="s">
        <v>101</v>
      </c>
      <c r="D380" s="41" t="s">
        <v>67</v>
      </c>
      <c r="E380" s="55" t="s">
        <v>549</v>
      </c>
      <c r="F380" s="55"/>
      <c r="G380" s="67">
        <f>G381</f>
        <v>12383</v>
      </c>
      <c r="H380" s="67">
        <f>H381</f>
        <v>2816.5</v>
      </c>
      <c r="I380" s="86">
        <f t="shared" si="38"/>
        <v>9566.5</v>
      </c>
      <c r="J380" s="86">
        <f t="shared" si="39"/>
        <v>22.744892190906889</v>
      </c>
    </row>
    <row r="381" spans="1:11" s="54" customFormat="1" ht="31.95" customHeight="1">
      <c r="A381" s="267" t="s">
        <v>54</v>
      </c>
      <c r="B381" s="268"/>
      <c r="C381" s="41" t="s">
        <v>101</v>
      </c>
      <c r="D381" s="41" t="s">
        <v>67</v>
      </c>
      <c r="E381" s="55" t="s">
        <v>549</v>
      </c>
      <c r="F381" s="55" t="s">
        <v>55</v>
      </c>
      <c r="G381" s="67">
        <f>G382</f>
        <v>12383</v>
      </c>
      <c r="H381" s="67">
        <f>H382</f>
        <v>2816.5</v>
      </c>
      <c r="I381" s="86">
        <f t="shared" si="38"/>
        <v>9566.5</v>
      </c>
      <c r="J381" s="86">
        <f t="shared" si="39"/>
        <v>22.744892190906889</v>
      </c>
    </row>
    <row r="382" spans="1:11" s="54" customFormat="1">
      <c r="A382" s="267" t="s">
        <v>103</v>
      </c>
      <c r="B382" s="268"/>
      <c r="C382" s="41" t="s">
        <v>101</v>
      </c>
      <c r="D382" s="41" t="s">
        <v>67</v>
      </c>
      <c r="E382" s="55" t="s">
        <v>549</v>
      </c>
      <c r="F382" s="55" t="s">
        <v>104</v>
      </c>
      <c r="G382" s="67">
        <f>пр.4!H369</f>
        <v>12383</v>
      </c>
      <c r="H382" s="67">
        <f>пр.4!I369</f>
        <v>2816.5</v>
      </c>
      <c r="I382" s="86">
        <f t="shared" si="38"/>
        <v>9566.5</v>
      </c>
      <c r="J382" s="86">
        <f t="shared" si="39"/>
        <v>22.744892190906889</v>
      </c>
    </row>
    <row r="383" spans="1:11" s="87" customFormat="1">
      <c r="A383" s="275" t="s">
        <v>102</v>
      </c>
      <c r="B383" s="276"/>
      <c r="C383" s="45" t="s">
        <v>101</v>
      </c>
      <c r="D383" s="45" t="s">
        <v>93</v>
      </c>
      <c r="E383" s="88"/>
      <c r="F383" s="88"/>
      <c r="G383" s="89">
        <f>G384+G418+G429+G446+G472</f>
        <v>301710.5</v>
      </c>
      <c r="H383" s="89">
        <f>H384+H418+H429+H446+H472</f>
        <v>45209.4</v>
      </c>
      <c r="I383" s="89">
        <f t="shared" si="38"/>
        <v>256501.1</v>
      </c>
      <c r="J383" s="89">
        <f t="shared" si="39"/>
        <v>14.984364150402458</v>
      </c>
    </row>
    <row r="384" spans="1:11" s="63" customFormat="1" ht="31.2" customHeight="1">
      <c r="A384" s="279" t="s">
        <v>94</v>
      </c>
      <c r="B384" s="280"/>
      <c r="C384" s="175" t="s">
        <v>101</v>
      </c>
      <c r="D384" s="175" t="s">
        <v>93</v>
      </c>
      <c r="E384" s="59" t="s">
        <v>95</v>
      </c>
      <c r="F384" s="59"/>
      <c r="G384" s="68">
        <f>G385+G410+G414</f>
        <v>247554.09999999998</v>
      </c>
      <c r="H384" s="68">
        <f>H385+H410+H414</f>
        <v>35625.1</v>
      </c>
      <c r="I384" s="68">
        <f t="shared" si="38"/>
        <v>211928.99999999997</v>
      </c>
      <c r="J384" s="68">
        <f t="shared" si="39"/>
        <v>14.390834165138045</v>
      </c>
    </row>
    <row r="385" spans="1:10" s="54" customFormat="1" ht="27.6" customHeight="1">
      <c r="A385" s="267" t="s">
        <v>96</v>
      </c>
      <c r="B385" s="268"/>
      <c r="C385" s="41" t="s">
        <v>101</v>
      </c>
      <c r="D385" s="41" t="s">
        <v>93</v>
      </c>
      <c r="E385" s="55" t="s">
        <v>97</v>
      </c>
      <c r="F385" s="55"/>
      <c r="G385" s="67">
        <f>G386+G389+G392+G395+G398+G401+G404+G407</f>
        <v>246646.09999999998</v>
      </c>
      <c r="H385" s="67">
        <f>H386+H389+H392+H395+H398+H401+H404+H407</f>
        <v>35625.1</v>
      </c>
      <c r="I385" s="86">
        <f t="shared" si="38"/>
        <v>211020.99999999997</v>
      </c>
      <c r="J385" s="86">
        <f t="shared" si="39"/>
        <v>14.443812409764437</v>
      </c>
    </row>
    <row r="386" spans="1:10" s="54" customFormat="1" ht="40.950000000000003" customHeight="1">
      <c r="A386" s="267" t="s">
        <v>98</v>
      </c>
      <c r="B386" s="268"/>
      <c r="C386" s="41" t="s">
        <v>101</v>
      </c>
      <c r="D386" s="41" t="s">
        <v>93</v>
      </c>
      <c r="E386" s="55" t="s">
        <v>99</v>
      </c>
      <c r="F386" s="55"/>
      <c r="G386" s="67">
        <f>G387</f>
        <v>8007.3</v>
      </c>
      <c r="H386" s="67">
        <f>H387</f>
        <v>1988.9</v>
      </c>
      <c r="I386" s="86">
        <f t="shared" si="38"/>
        <v>6018.4</v>
      </c>
      <c r="J386" s="86">
        <f t="shared" si="39"/>
        <v>24.838584791377869</v>
      </c>
    </row>
    <row r="387" spans="1:10" s="54" customFormat="1" ht="30.6" customHeight="1">
      <c r="A387" s="267" t="s">
        <v>54</v>
      </c>
      <c r="B387" s="268"/>
      <c r="C387" s="41" t="s">
        <v>101</v>
      </c>
      <c r="D387" s="41" t="s">
        <v>93</v>
      </c>
      <c r="E387" s="55" t="s">
        <v>99</v>
      </c>
      <c r="F387" s="55" t="s">
        <v>55</v>
      </c>
      <c r="G387" s="67">
        <f>G388</f>
        <v>8007.3</v>
      </c>
      <c r="H387" s="67">
        <f>H388</f>
        <v>1988.9</v>
      </c>
      <c r="I387" s="86">
        <f t="shared" si="38"/>
        <v>6018.4</v>
      </c>
      <c r="J387" s="86">
        <f t="shared" si="39"/>
        <v>24.838584791377869</v>
      </c>
    </row>
    <row r="388" spans="1:10" s="54" customFormat="1">
      <c r="A388" s="267" t="s">
        <v>103</v>
      </c>
      <c r="B388" s="268"/>
      <c r="C388" s="41" t="s">
        <v>101</v>
      </c>
      <c r="D388" s="41" t="s">
        <v>93</v>
      </c>
      <c r="E388" s="55" t="s">
        <v>99</v>
      </c>
      <c r="F388" s="55" t="s">
        <v>104</v>
      </c>
      <c r="G388" s="67">
        <f>пр.4!H375</f>
        <v>8007.3</v>
      </c>
      <c r="H388" s="67">
        <f>пр.4!I375</f>
        <v>1988.9</v>
      </c>
      <c r="I388" s="86">
        <f t="shared" si="38"/>
        <v>6018.4</v>
      </c>
      <c r="J388" s="86">
        <f t="shared" si="39"/>
        <v>24.838584791377869</v>
      </c>
    </row>
    <row r="389" spans="1:10" s="54" customFormat="1" ht="42" customHeight="1">
      <c r="A389" s="267" t="s">
        <v>107</v>
      </c>
      <c r="B389" s="268"/>
      <c r="C389" s="41" t="s">
        <v>101</v>
      </c>
      <c r="D389" s="41" t="s">
        <v>93</v>
      </c>
      <c r="E389" s="55" t="s">
        <v>108</v>
      </c>
      <c r="F389" s="55"/>
      <c r="G389" s="67">
        <f>G390</f>
        <v>81.3</v>
      </c>
      <c r="H389" s="67">
        <f>H390</f>
        <v>0</v>
      </c>
      <c r="I389" s="86">
        <f t="shared" si="38"/>
        <v>81.3</v>
      </c>
      <c r="J389" s="86">
        <f t="shared" si="39"/>
        <v>0</v>
      </c>
    </row>
    <row r="390" spans="1:10" s="54" customFormat="1" ht="31.95" customHeight="1">
      <c r="A390" s="267" t="s">
        <v>54</v>
      </c>
      <c r="B390" s="268"/>
      <c r="C390" s="41" t="s">
        <v>101</v>
      </c>
      <c r="D390" s="41" t="s">
        <v>93</v>
      </c>
      <c r="E390" s="55" t="s">
        <v>108</v>
      </c>
      <c r="F390" s="55" t="s">
        <v>55</v>
      </c>
      <c r="G390" s="67">
        <f>G391</f>
        <v>81.3</v>
      </c>
      <c r="H390" s="67">
        <f>H391</f>
        <v>0</v>
      </c>
      <c r="I390" s="86">
        <f t="shared" si="38"/>
        <v>81.3</v>
      </c>
      <c r="J390" s="86">
        <f t="shared" si="39"/>
        <v>0</v>
      </c>
    </row>
    <row r="391" spans="1:10" s="54" customFormat="1">
      <c r="A391" s="267" t="s">
        <v>103</v>
      </c>
      <c r="B391" s="268"/>
      <c r="C391" s="41" t="s">
        <v>101</v>
      </c>
      <c r="D391" s="41" t="s">
        <v>93</v>
      </c>
      <c r="E391" s="55" t="s">
        <v>108</v>
      </c>
      <c r="F391" s="55" t="s">
        <v>104</v>
      </c>
      <c r="G391" s="67">
        <f>пр.4!H378</f>
        <v>81.3</v>
      </c>
      <c r="H391" s="67">
        <f>пр.4!I378</f>
        <v>0</v>
      </c>
      <c r="I391" s="86">
        <f t="shared" si="38"/>
        <v>81.3</v>
      </c>
      <c r="J391" s="86">
        <f t="shared" si="39"/>
        <v>0</v>
      </c>
    </row>
    <row r="392" spans="1:10" s="54" customFormat="1" ht="54" customHeight="1">
      <c r="A392" s="267" t="s">
        <v>110</v>
      </c>
      <c r="B392" s="268"/>
      <c r="C392" s="41" t="s">
        <v>101</v>
      </c>
      <c r="D392" s="41" t="s">
        <v>93</v>
      </c>
      <c r="E392" s="55" t="s">
        <v>111</v>
      </c>
      <c r="F392" s="55"/>
      <c r="G392" s="67">
        <f>G393</f>
        <v>6183.6</v>
      </c>
      <c r="H392" s="67">
        <f>H393</f>
        <v>614.70000000000005</v>
      </c>
      <c r="I392" s="86">
        <f t="shared" ref="I392:I455" si="42">G392-H392</f>
        <v>5568.9000000000005</v>
      </c>
      <c r="J392" s="86">
        <f t="shared" ref="J392:J455" si="43">H392/G392*100</f>
        <v>9.9408111779545898</v>
      </c>
    </row>
    <row r="393" spans="1:10" s="54" customFormat="1" ht="34.200000000000003" customHeight="1">
      <c r="A393" s="267" t="s">
        <v>54</v>
      </c>
      <c r="B393" s="268"/>
      <c r="C393" s="41" t="s">
        <v>101</v>
      </c>
      <c r="D393" s="41" t="s">
        <v>93</v>
      </c>
      <c r="E393" s="55" t="s">
        <v>111</v>
      </c>
      <c r="F393" s="55" t="s">
        <v>55</v>
      </c>
      <c r="G393" s="67">
        <f>G394</f>
        <v>6183.6</v>
      </c>
      <c r="H393" s="67">
        <f>H394</f>
        <v>614.70000000000005</v>
      </c>
      <c r="I393" s="86">
        <f t="shared" si="42"/>
        <v>5568.9000000000005</v>
      </c>
      <c r="J393" s="86">
        <f t="shared" si="43"/>
        <v>9.9408111779545898</v>
      </c>
    </row>
    <row r="394" spans="1:10" s="54" customFormat="1">
      <c r="A394" s="267" t="s">
        <v>103</v>
      </c>
      <c r="B394" s="268"/>
      <c r="C394" s="41" t="s">
        <v>101</v>
      </c>
      <c r="D394" s="41" t="s">
        <v>93</v>
      </c>
      <c r="E394" s="55" t="s">
        <v>111</v>
      </c>
      <c r="F394" s="55" t="s">
        <v>104</v>
      </c>
      <c r="G394" s="67">
        <f>пр.4!H381</f>
        <v>6183.6</v>
      </c>
      <c r="H394" s="67">
        <f>пр.4!I381</f>
        <v>614.70000000000005</v>
      </c>
      <c r="I394" s="86">
        <f t="shared" si="42"/>
        <v>5568.9000000000005</v>
      </c>
      <c r="J394" s="86">
        <f t="shared" si="43"/>
        <v>9.9408111779545898</v>
      </c>
    </row>
    <row r="395" spans="1:10" s="54" customFormat="1" ht="43.2" customHeight="1">
      <c r="A395" s="267" t="s">
        <v>114</v>
      </c>
      <c r="B395" s="268"/>
      <c r="C395" s="41" t="s">
        <v>101</v>
      </c>
      <c r="D395" s="41" t="s">
        <v>93</v>
      </c>
      <c r="E395" s="55" t="s">
        <v>115</v>
      </c>
      <c r="F395" s="55"/>
      <c r="G395" s="67">
        <f>G396</f>
        <v>154717.5</v>
      </c>
      <c r="H395" s="67">
        <f>H396</f>
        <v>32978.800000000003</v>
      </c>
      <c r="I395" s="86">
        <f t="shared" si="42"/>
        <v>121738.7</v>
      </c>
      <c r="J395" s="86">
        <f t="shared" si="43"/>
        <v>21.315494368768885</v>
      </c>
    </row>
    <row r="396" spans="1:10" s="54" customFormat="1" ht="35.4" customHeight="1">
      <c r="A396" s="267" t="s">
        <v>54</v>
      </c>
      <c r="B396" s="268"/>
      <c r="C396" s="41" t="s">
        <v>101</v>
      </c>
      <c r="D396" s="41" t="s">
        <v>93</v>
      </c>
      <c r="E396" s="55" t="s">
        <v>115</v>
      </c>
      <c r="F396" s="55" t="s">
        <v>55</v>
      </c>
      <c r="G396" s="67">
        <f>G397</f>
        <v>154717.5</v>
      </c>
      <c r="H396" s="67">
        <f>H397</f>
        <v>32978.800000000003</v>
      </c>
      <c r="I396" s="86">
        <f t="shared" si="42"/>
        <v>121738.7</v>
      </c>
      <c r="J396" s="86">
        <f t="shared" si="43"/>
        <v>21.315494368768885</v>
      </c>
    </row>
    <row r="397" spans="1:10" s="54" customFormat="1">
      <c r="A397" s="267" t="s">
        <v>103</v>
      </c>
      <c r="B397" s="268"/>
      <c r="C397" s="41" t="s">
        <v>101</v>
      </c>
      <c r="D397" s="41" t="s">
        <v>93</v>
      </c>
      <c r="E397" s="55" t="s">
        <v>115</v>
      </c>
      <c r="F397" s="55" t="s">
        <v>104</v>
      </c>
      <c r="G397" s="67">
        <f>пр.4!H384</f>
        <v>154717.5</v>
      </c>
      <c r="H397" s="67">
        <f>пр.4!I384</f>
        <v>32978.800000000003</v>
      </c>
      <c r="I397" s="86">
        <f t="shared" si="42"/>
        <v>121738.7</v>
      </c>
      <c r="J397" s="86">
        <f t="shared" si="43"/>
        <v>21.315494368768885</v>
      </c>
    </row>
    <row r="398" spans="1:10" s="54" customFormat="1" ht="56.4" customHeight="1">
      <c r="A398" s="267" t="s">
        <v>116</v>
      </c>
      <c r="B398" s="268"/>
      <c r="C398" s="41" t="s">
        <v>101</v>
      </c>
      <c r="D398" s="41" t="s">
        <v>93</v>
      </c>
      <c r="E398" s="55" t="s">
        <v>117</v>
      </c>
      <c r="F398" s="55"/>
      <c r="G398" s="67">
        <f>G399</f>
        <v>944.4</v>
      </c>
      <c r="H398" s="67">
        <f>H399</f>
        <v>42.7</v>
      </c>
      <c r="I398" s="86">
        <f t="shared" si="42"/>
        <v>901.69999999999993</v>
      </c>
      <c r="J398" s="86">
        <f t="shared" si="43"/>
        <v>4.5213892418466752</v>
      </c>
    </row>
    <row r="399" spans="1:10" s="54" customFormat="1" ht="27.6" customHeight="1">
      <c r="A399" s="267" t="s">
        <v>54</v>
      </c>
      <c r="B399" s="268"/>
      <c r="C399" s="41" t="s">
        <v>101</v>
      </c>
      <c r="D399" s="41" t="s">
        <v>93</v>
      </c>
      <c r="E399" s="55" t="s">
        <v>117</v>
      </c>
      <c r="F399" s="55" t="s">
        <v>55</v>
      </c>
      <c r="G399" s="67">
        <f>G400</f>
        <v>944.4</v>
      </c>
      <c r="H399" s="67">
        <f>H400</f>
        <v>42.7</v>
      </c>
      <c r="I399" s="86">
        <f t="shared" si="42"/>
        <v>901.69999999999993</v>
      </c>
      <c r="J399" s="86">
        <f t="shared" si="43"/>
        <v>4.5213892418466752</v>
      </c>
    </row>
    <row r="400" spans="1:10" s="54" customFormat="1">
      <c r="A400" s="267" t="s">
        <v>103</v>
      </c>
      <c r="B400" s="268"/>
      <c r="C400" s="41" t="s">
        <v>101</v>
      </c>
      <c r="D400" s="41" t="s">
        <v>93</v>
      </c>
      <c r="E400" s="55" t="s">
        <v>117</v>
      </c>
      <c r="F400" s="55" t="s">
        <v>104</v>
      </c>
      <c r="G400" s="67">
        <f>пр.4!H387</f>
        <v>944.4</v>
      </c>
      <c r="H400" s="67">
        <f>пр.4!I387</f>
        <v>42.7</v>
      </c>
      <c r="I400" s="86">
        <f t="shared" si="42"/>
        <v>901.69999999999993</v>
      </c>
      <c r="J400" s="86">
        <f t="shared" si="43"/>
        <v>4.5213892418466752</v>
      </c>
    </row>
    <row r="401" spans="1:10" s="54" customFormat="1" ht="58.95" customHeight="1">
      <c r="A401" s="267" t="s">
        <v>118</v>
      </c>
      <c r="B401" s="268"/>
      <c r="C401" s="41" t="s">
        <v>101</v>
      </c>
      <c r="D401" s="41" t="s">
        <v>93</v>
      </c>
      <c r="E401" s="55" t="s">
        <v>119</v>
      </c>
      <c r="F401" s="55"/>
      <c r="G401" s="67">
        <f>G402</f>
        <v>2821.9</v>
      </c>
      <c r="H401" s="67">
        <f>H402</f>
        <v>0</v>
      </c>
      <c r="I401" s="86">
        <f t="shared" si="42"/>
        <v>2821.9</v>
      </c>
      <c r="J401" s="86">
        <f t="shared" si="43"/>
        <v>0</v>
      </c>
    </row>
    <row r="402" spans="1:10" s="54" customFormat="1" ht="29.4" customHeight="1">
      <c r="A402" s="267" t="s">
        <v>54</v>
      </c>
      <c r="B402" s="268"/>
      <c r="C402" s="41" t="s">
        <v>101</v>
      </c>
      <c r="D402" s="41" t="s">
        <v>93</v>
      </c>
      <c r="E402" s="55" t="s">
        <v>119</v>
      </c>
      <c r="F402" s="55" t="s">
        <v>55</v>
      </c>
      <c r="G402" s="67">
        <f>G403</f>
        <v>2821.9</v>
      </c>
      <c r="H402" s="67">
        <f>H403</f>
        <v>0</v>
      </c>
      <c r="I402" s="86">
        <f t="shared" si="42"/>
        <v>2821.9</v>
      </c>
      <c r="J402" s="86">
        <f t="shared" si="43"/>
        <v>0</v>
      </c>
    </row>
    <row r="403" spans="1:10" s="54" customFormat="1">
      <c r="A403" s="267" t="s">
        <v>103</v>
      </c>
      <c r="B403" s="268"/>
      <c r="C403" s="41" t="s">
        <v>101</v>
      </c>
      <c r="D403" s="41" t="s">
        <v>93</v>
      </c>
      <c r="E403" s="55" t="s">
        <v>119</v>
      </c>
      <c r="F403" s="55" t="s">
        <v>104</v>
      </c>
      <c r="G403" s="67">
        <f>пр.4!H390</f>
        <v>2821.9</v>
      </c>
      <c r="H403" s="67">
        <f>пр.4!I390</f>
        <v>0</v>
      </c>
      <c r="I403" s="86">
        <f t="shared" si="42"/>
        <v>2821.9</v>
      </c>
      <c r="J403" s="86">
        <f t="shared" si="43"/>
        <v>0</v>
      </c>
    </row>
    <row r="404" spans="1:10" s="54" customFormat="1" ht="31.2" customHeight="1">
      <c r="A404" s="267" t="s">
        <v>122</v>
      </c>
      <c r="B404" s="268"/>
      <c r="C404" s="41" t="s">
        <v>101</v>
      </c>
      <c r="D404" s="41" t="s">
        <v>93</v>
      </c>
      <c r="E404" s="55" t="s">
        <v>123</v>
      </c>
      <c r="F404" s="55"/>
      <c r="G404" s="67">
        <f>G405</f>
        <v>1109.3</v>
      </c>
      <c r="H404" s="67">
        <f>H405</f>
        <v>0</v>
      </c>
      <c r="I404" s="86">
        <f t="shared" si="42"/>
        <v>1109.3</v>
      </c>
      <c r="J404" s="86">
        <f t="shared" si="43"/>
        <v>0</v>
      </c>
    </row>
    <row r="405" spans="1:10" s="54" customFormat="1" ht="34.950000000000003" customHeight="1">
      <c r="A405" s="267" t="s">
        <v>54</v>
      </c>
      <c r="B405" s="268"/>
      <c r="C405" s="41" t="s">
        <v>101</v>
      </c>
      <c r="D405" s="41" t="s">
        <v>93</v>
      </c>
      <c r="E405" s="55" t="s">
        <v>123</v>
      </c>
      <c r="F405" s="55" t="s">
        <v>55</v>
      </c>
      <c r="G405" s="67">
        <f>G406</f>
        <v>1109.3</v>
      </c>
      <c r="H405" s="67">
        <f>H406</f>
        <v>0</v>
      </c>
      <c r="I405" s="86">
        <f t="shared" si="42"/>
        <v>1109.3</v>
      </c>
      <c r="J405" s="86">
        <f t="shared" si="43"/>
        <v>0</v>
      </c>
    </row>
    <row r="406" spans="1:10" s="54" customFormat="1">
      <c r="A406" s="267" t="s">
        <v>103</v>
      </c>
      <c r="B406" s="268"/>
      <c r="C406" s="41" t="s">
        <v>101</v>
      </c>
      <c r="D406" s="41" t="s">
        <v>93</v>
      </c>
      <c r="E406" s="55" t="s">
        <v>123</v>
      </c>
      <c r="F406" s="55" t="s">
        <v>104</v>
      </c>
      <c r="G406" s="67">
        <f>пр.4!H393</f>
        <v>1109.3</v>
      </c>
      <c r="H406" s="67">
        <f>пр.4!I393</f>
        <v>0</v>
      </c>
      <c r="I406" s="86">
        <f t="shared" si="42"/>
        <v>1109.3</v>
      </c>
      <c r="J406" s="86">
        <f t="shared" si="43"/>
        <v>0</v>
      </c>
    </row>
    <row r="407" spans="1:10" s="54" customFormat="1" ht="58.2" customHeight="1">
      <c r="A407" s="267" t="s">
        <v>124</v>
      </c>
      <c r="B407" s="268"/>
      <c r="C407" s="41" t="s">
        <v>101</v>
      </c>
      <c r="D407" s="41" t="s">
        <v>93</v>
      </c>
      <c r="E407" s="55" t="s">
        <v>125</v>
      </c>
      <c r="F407" s="55"/>
      <c r="G407" s="67">
        <f>G408</f>
        <v>72780.800000000003</v>
      </c>
      <c r="H407" s="67">
        <f>H408</f>
        <v>0</v>
      </c>
      <c r="I407" s="86">
        <f t="shared" si="42"/>
        <v>72780.800000000003</v>
      </c>
      <c r="J407" s="86">
        <f t="shared" si="43"/>
        <v>0</v>
      </c>
    </row>
    <row r="408" spans="1:10" s="54" customFormat="1" ht="34.950000000000003" customHeight="1">
      <c r="A408" s="267" t="s">
        <v>54</v>
      </c>
      <c r="B408" s="268"/>
      <c r="C408" s="41" t="s">
        <v>101</v>
      </c>
      <c r="D408" s="41" t="s">
        <v>93</v>
      </c>
      <c r="E408" s="55" t="s">
        <v>125</v>
      </c>
      <c r="F408" s="55" t="s">
        <v>55</v>
      </c>
      <c r="G408" s="67">
        <f>G409</f>
        <v>72780.800000000003</v>
      </c>
      <c r="H408" s="67">
        <f>H409</f>
        <v>0</v>
      </c>
      <c r="I408" s="86">
        <f t="shared" si="42"/>
        <v>72780.800000000003</v>
      </c>
      <c r="J408" s="86">
        <f t="shared" si="43"/>
        <v>0</v>
      </c>
    </row>
    <row r="409" spans="1:10" s="54" customFormat="1">
      <c r="A409" s="267" t="s">
        <v>103</v>
      </c>
      <c r="B409" s="268"/>
      <c r="C409" s="41" t="s">
        <v>101</v>
      </c>
      <c r="D409" s="41" t="s">
        <v>93</v>
      </c>
      <c r="E409" s="55" t="s">
        <v>125</v>
      </c>
      <c r="F409" s="55" t="s">
        <v>104</v>
      </c>
      <c r="G409" s="67">
        <f>пр.4!H396</f>
        <v>72780.800000000003</v>
      </c>
      <c r="H409" s="67">
        <f>пр.4!I396</f>
        <v>0</v>
      </c>
      <c r="I409" s="86">
        <f t="shared" si="42"/>
        <v>72780.800000000003</v>
      </c>
      <c r="J409" s="86">
        <f t="shared" si="43"/>
        <v>0</v>
      </c>
    </row>
    <row r="410" spans="1:10" s="54" customFormat="1" ht="43.95" customHeight="1">
      <c r="A410" s="267" t="s">
        <v>136</v>
      </c>
      <c r="B410" s="268"/>
      <c r="C410" s="41" t="s">
        <v>101</v>
      </c>
      <c r="D410" s="41" t="s">
        <v>93</v>
      </c>
      <c r="E410" s="55" t="s">
        <v>137</v>
      </c>
      <c r="F410" s="55"/>
      <c r="G410" s="67">
        <f t="shared" ref="G410:H412" si="44">G411</f>
        <v>45</v>
      </c>
      <c r="H410" s="67">
        <f t="shared" si="44"/>
        <v>0</v>
      </c>
      <c r="I410" s="86">
        <f t="shared" si="42"/>
        <v>45</v>
      </c>
      <c r="J410" s="86">
        <f t="shared" si="43"/>
        <v>0</v>
      </c>
    </row>
    <row r="411" spans="1:10" s="54" customFormat="1" ht="31.2" customHeight="1">
      <c r="A411" s="267" t="s">
        <v>138</v>
      </c>
      <c r="B411" s="268"/>
      <c r="C411" s="41" t="s">
        <v>101</v>
      </c>
      <c r="D411" s="41" t="s">
        <v>93</v>
      </c>
      <c r="E411" s="55" t="s">
        <v>139</v>
      </c>
      <c r="F411" s="55"/>
      <c r="G411" s="67">
        <f t="shared" si="44"/>
        <v>45</v>
      </c>
      <c r="H411" s="67">
        <f t="shared" si="44"/>
        <v>0</v>
      </c>
      <c r="I411" s="86">
        <f t="shared" si="42"/>
        <v>45</v>
      </c>
      <c r="J411" s="86">
        <f t="shared" si="43"/>
        <v>0</v>
      </c>
    </row>
    <row r="412" spans="1:10" s="54" customFormat="1" ht="32.4" customHeight="1">
      <c r="A412" s="267" t="s">
        <v>54</v>
      </c>
      <c r="B412" s="268"/>
      <c r="C412" s="41" t="s">
        <v>101</v>
      </c>
      <c r="D412" s="41" t="s">
        <v>93</v>
      </c>
      <c r="E412" s="55" t="s">
        <v>139</v>
      </c>
      <c r="F412" s="55" t="s">
        <v>55</v>
      </c>
      <c r="G412" s="67">
        <f t="shared" si="44"/>
        <v>45</v>
      </c>
      <c r="H412" s="67">
        <f t="shared" si="44"/>
        <v>0</v>
      </c>
      <c r="I412" s="86">
        <f t="shared" si="42"/>
        <v>45</v>
      </c>
      <c r="J412" s="86">
        <f t="shared" si="43"/>
        <v>0</v>
      </c>
    </row>
    <row r="413" spans="1:10" s="54" customFormat="1">
      <c r="A413" s="267" t="s">
        <v>103</v>
      </c>
      <c r="B413" s="268"/>
      <c r="C413" s="41" t="s">
        <v>101</v>
      </c>
      <c r="D413" s="41" t="s">
        <v>93</v>
      </c>
      <c r="E413" s="55" t="s">
        <v>139</v>
      </c>
      <c r="F413" s="55" t="s">
        <v>104</v>
      </c>
      <c r="G413" s="67">
        <f>пр.4!H400</f>
        <v>45</v>
      </c>
      <c r="H413" s="67">
        <f>пр.4!I400</f>
        <v>0</v>
      </c>
      <c r="I413" s="86">
        <f t="shared" si="42"/>
        <v>45</v>
      </c>
      <c r="J413" s="86">
        <f t="shared" si="43"/>
        <v>0</v>
      </c>
    </row>
    <row r="414" spans="1:10" s="54" customFormat="1" ht="44.4" customHeight="1">
      <c r="A414" s="267" t="s">
        <v>148</v>
      </c>
      <c r="B414" s="268"/>
      <c r="C414" s="41" t="s">
        <v>101</v>
      </c>
      <c r="D414" s="41" t="s">
        <v>93</v>
      </c>
      <c r="E414" s="55" t="s">
        <v>149</v>
      </c>
      <c r="F414" s="55"/>
      <c r="G414" s="67">
        <f t="shared" ref="G414:H416" si="45">G415</f>
        <v>863</v>
      </c>
      <c r="H414" s="67">
        <f t="shared" si="45"/>
        <v>0</v>
      </c>
      <c r="I414" s="86">
        <f t="shared" si="42"/>
        <v>863</v>
      </c>
      <c r="J414" s="86">
        <f t="shared" si="43"/>
        <v>0</v>
      </c>
    </row>
    <row r="415" spans="1:10" s="54" customFormat="1" ht="55.2" customHeight="1">
      <c r="A415" s="267" t="s">
        <v>150</v>
      </c>
      <c r="B415" s="268"/>
      <c r="C415" s="41" t="s">
        <v>101</v>
      </c>
      <c r="D415" s="41" t="s">
        <v>93</v>
      </c>
      <c r="E415" s="55" t="s">
        <v>151</v>
      </c>
      <c r="F415" s="55"/>
      <c r="G415" s="67">
        <f t="shared" si="45"/>
        <v>863</v>
      </c>
      <c r="H415" s="67">
        <f t="shared" si="45"/>
        <v>0</v>
      </c>
      <c r="I415" s="86">
        <f t="shared" si="42"/>
        <v>863</v>
      </c>
      <c r="J415" s="86">
        <f t="shared" si="43"/>
        <v>0</v>
      </c>
    </row>
    <row r="416" spans="1:10" s="54" customFormat="1" ht="33.6" customHeight="1">
      <c r="A416" s="267" t="s">
        <v>54</v>
      </c>
      <c r="B416" s="268"/>
      <c r="C416" s="41" t="s">
        <v>101</v>
      </c>
      <c r="D416" s="41" t="s">
        <v>93</v>
      </c>
      <c r="E416" s="55" t="s">
        <v>151</v>
      </c>
      <c r="F416" s="55" t="s">
        <v>55</v>
      </c>
      <c r="G416" s="67">
        <f t="shared" si="45"/>
        <v>863</v>
      </c>
      <c r="H416" s="67">
        <f t="shared" si="45"/>
        <v>0</v>
      </c>
      <c r="I416" s="86">
        <f t="shared" si="42"/>
        <v>863</v>
      </c>
      <c r="J416" s="86">
        <f t="shared" si="43"/>
        <v>0</v>
      </c>
    </row>
    <row r="417" spans="1:10" s="54" customFormat="1">
      <c r="A417" s="267" t="s">
        <v>103</v>
      </c>
      <c r="B417" s="268"/>
      <c r="C417" s="41" t="s">
        <v>101</v>
      </c>
      <c r="D417" s="41" t="s">
        <v>93</v>
      </c>
      <c r="E417" s="55" t="s">
        <v>151</v>
      </c>
      <c r="F417" s="55" t="s">
        <v>104</v>
      </c>
      <c r="G417" s="67">
        <f>пр.4!H404</f>
        <v>863</v>
      </c>
      <c r="H417" s="67">
        <f>пр.4!I404</f>
        <v>0</v>
      </c>
      <c r="I417" s="86">
        <f t="shared" si="42"/>
        <v>863</v>
      </c>
      <c r="J417" s="86">
        <f t="shared" si="43"/>
        <v>0</v>
      </c>
    </row>
    <row r="418" spans="1:10" s="63" customFormat="1" ht="54.6" customHeight="1">
      <c r="A418" s="279" t="s">
        <v>174</v>
      </c>
      <c r="B418" s="280"/>
      <c r="C418" s="175" t="s">
        <v>101</v>
      </c>
      <c r="D418" s="175" t="s">
        <v>93</v>
      </c>
      <c r="E418" s="59" t="s">
        <v>175</v>
      </c>
      <c r="F418" s="59"/>
      <c r="G418" s="68">
        <f>G419</f>
        <v>1143.8</v>
      </c>
      <c r="H418" s="68">
        <f>H419</f>
        <v>58.4</v>
      </c>
      <c r="I418" s="68">
        <f t="shared" si="42"/>
        <v>1085.3999999999999</v>
      </c>
      <c r="J418" s="68">
        <f t="shared" si="43"/>
        <v>5.1057877251267705</v>
      </c>
    </row>
    <row r="419" spans="1:10" s="54" customFormat="1" ht="43.2" customHeight="1">
      <c r="A419" s="267" t="s">
        <v>176</v>
      </c>
      <c r="B419" s="268"/>
      <c r="C419" s="41" t="s">
        <v>101</v>
      </c>
      <c r="D419" s="41" t="s">
        <v>93</v>
      </c>
      <c r="E419" s="55" t="s">
        <v>177</v>
      </c>
      <c r="F419" s="55"/>
      <c r="G419" s="67">
        <f>G420+G423+G426</f>
        <v>1143.8</v>
      </c>
      <c r="H419" s="67">
        <f>H420+H423+H426</f>
        <v>58.4</v>
      </c>
      <c r="I419" s="86">
        <f t="shared" si="42"/>
        <v>1085.3999999999999</v>
      </c>
      <c r="J419" s="86">
        <f t="shared" si="43"/>
        <v>5.1057877251267705</v>
      </c>
    </row>
    <row r="420" spans="1:10" s="54" customFormat="1" ht="30.6" customHeight="1">
      <c r="A420" s="267" t="s">
        <v>178</v>
      </c>
      <c r="B420" s="268"/>
      <c r="C420" s="41" t="s">
        <v>101</v>
      </c>
      <c r="D420" s="41" t="s">
        <v>93</v>
      </c>
      <c r="E420" s="55" t="s">
        <v>179</v>
      </c>
      <c r="F420" s="55"/>
      <c r="G420" s="67">
        <f>G421</f>
        <v>690</v>
      </c>
      <c r="H420" s="67">
        <f>H421</f>
        <v>58.4</v>
      </c>
      <c r="I420" s="86">
        <f t="shared" si="42"/>
        <v>631.6</v>
      </c>
      <c r="J420" s="86">
        <f t="shared" si="43"/>
        <v>8.4637681159420293</v>
      </c>
    </row>
    <row r="421" spans="1:10" s="54" customFormat="1" ht="34.200000000000003" customHeight="1">
      <c r="A421" s="267" t="s">
        <v>54</v>
      </c>
      <c r="B421" s="268"/>
      <c r="C421" s="41" t="s">
        <v>101</v>
      </c>
      <c r="D421" s="41" t="s">
        <v>93</v>
      </c>
      <c r="E421" s="55" t="s">
        <v>179</v>
      </c>
      <c r="F421" s="55" t="s">
        <v>55</v>
      </c>
      <c r="G421" s="67">
        <f>G422</f>
        <v>690</v>
      </c>
      <c r="H421" s="67">
        <f>H422</f>
        <v>58.4</v>
      </c>
      <c r="I421" s="86">
        <f t="shared" si="42"/>
        <v>631.6</v>
      </c>
      <c r="J421" s="86">
        <f t="shared" si="43"/>
        <v>8.4637681159420293</v>
      </c>
    </row>
    <row r="422" spans="1:10" s="54" customFormat="1">
      <c r="A422" s="267" t="s">
        <v>103</v>
      </c>
      <c r="B422" s="268"/>
      <c r="C422" s="41" t="s">
        <v>101</v>
      </c>
      <c r="D422" s="41" t="s">
        <v>93</v>
      </c>
      <c r="E422" s="55" t="s">
        <v>179</v>
      </c>
      <c r="F422" s="55" t="s">
        <v>104</v>
      </c>
      <c r="G422" s="67">
        <f>пр.4!H409</f>
        <v>690</v>
      </c>
      <c r="H422" s="67">
        <f>пр.4!I409</f>
        <v>58.4</v>
      </c>
      <c r="I422" s="86">
        <f t="shared" si="42"/>
        <v>631.6</v>
      </c>
      <c r="J422" s="86">
        <f t="shared" si="43"/>
        <v>8.4637681159420293</v>
      </c>
    </row>
    <row r="423" spans="1:10" s="54" customFormat="1">
      <c r="A423" s="267" t="s">
        <v>180</v>
      </c>
      <c r="B423" s="268"/>
      <c r="C423" s="41" t="s">
        <v>101</v>
      </c>
      <c r="D423" s="41" t="s">
        <v>93</v>
      </c>
      <c r="E423" s="55" t="s">
        <v>181</v>
      </c>
      <c r="F423" s="55"/>
      <c r="G423" s="67">
        <f>G424</f>
        <v>53.8</v>
      </c>
      <c r="H423" s="67">
        <f>H424</f>
        <v>0</v>
      </c>
      <c r="I423" s="86">
        <f t="shared" si="42"/>
        <v>53.8</v>
      </c>
      <c r="J423" s="86">
        <f t="shared" si="43"/>
        <v>0</v>
      </c>
    </row>
    <row r="424" spans="1:10" s="54" customFormat="1" ht="30.6" customHeight="1">
      <c r="A424" s="267" t="s">
        <v>54</v>
      </c>
      <c r="B424" s="268"/>
      <c r="C424" s="41" t="s">
        <v>101</v>
      </c>
      <c r="D424" s="41" t="s">
        <v>93</v>
      </c>
      <c r="E424" s="55" t="s">
        <v>181</v>
      </c>
      <c r="F424" s="55" t="s">
        <v>55</v>
      </c>
      <c r="G424" s="67">
        <f>G425</f>
        <v>53.8</v>
      </c>
      <c r="H424" s="67">
        <f>H425</f>
        <v>0</v>
      </c>
      <c r="I424" s="86">
        <f t="shared" si="42"/>
        <v>53.8</v>
      </c>
      <c r="J424" s="86">
        <f t="shared" si="43"/>
        <v>0</v>
      </c>
    </row>
    <row r="425" spans="1:10" s="54" customFormat="1">
      <c r="A425" s="267" t="s">
        <v>103</v>
      </c>
      <c r="B425" s="268"/>
      <c r="C425" s="41" t="s">
        <v>101</v>
      </c>
      <c r="D425" s="41" t="s">
        <v>93</v>
      </c>
      <c r="E425" s="55" t="s">
        <v>181</v>
      </c>
      <c r="F425" s="55" t="s">
        <v>104</v>
      </c>
      <c r="G425" s="67">
        <f>пр.4!H412</f>
        <v>53.8</v>
      </c>
      <c r="H425" s="67">
        <f>пр.4!I412</f>
        <v>0</v>
      </c>
      <c r="I425" s="86">
        <f t="shared" si="42"/>
        <v>53.8</v>
      </c>
      <c r="J425" s="86">
        <f t="shared" si="43"/>
        <v>0</v>
      </c>
    </row>
    <row r="426" spans="1:10" s="54" customFormat="1">
      <c r="A426" s="267" t="s">
        <v>182</v>
      </c>
      <c r="B426" s="268"/>
      <c r="C426" s="41" t="s">
        <v>101</v>
      </c>
      <c r="D426" s="41" t="s">
        <v>93</v>
      </c>
      <c r="E426" s="55" t="s">
        <v>183</v>
      </c>
      <c r="F426" s="55"/>
      <c r="G426" s="67">
        <f>G427</f>
        <v>400</v>
      </c>
      <c r="H426" s="67">
        <f>H427</f>
        <v>0</v>
      </c>
      <c r="I426" s="86">
        <f t="shared" si="42"/>
        <v>400</v>
      </c>
      <c r="J426" s="86">
        <f t="shared" si="43"/>
        <v>0</v>
      </c>
    </row>
    <row r="427" spans="1:10" s="54" customFormat="1" ht="31.2" customHeight="1">
      <c r="A427" s="267" t="s">
        <v>54</v>
      </c>
      <c r="B427" s="268"/>
      <c r="C427" s="41" t="s">
        <v>101</v>
      </c>
      <c r="D427" s="41" t="s">
        <v>93</v>
      </c>
      <c r="E427" s="55" t="s">
        <v>183</v>
      </c>
      <c r="F427" s="55" t="s">
        <v>55</v>
      </c>
      <c r="G427" s="67">
        <f>G428</f>
        <v>400</v>
      </c>
      <c r="H427" s="67">
        <f>H428</f>
        <v>0</v>
      </c>
      <c r="I427" s="86">
        <f t="shared" si="42"/>
        <v>400</v>
      </c>
      <c r="J427" s="86">
        <f t="shared" si="43"/>
        <v>0</v>
      </c>
    </row>
    <row r="428" spans="1:10" s="54" customFormat="1">
      <c r="A428" s="267" t="s">
        <v>103</v>
      </c>
      <c r="B428" s="268"/>
      <c r="C428" s="41" t="s">
        <v>101</v>
      </c>
      <c r="D428" s="41" t="s">
        <v>93</v>
      </c>
      <c r="E428" s="55" t="s">
        <v>183</v>
      </c>
      <c r="F428" s="55" t="s">
        <v>104</v>
      </c>
      <c r="G428" s="67">
        <f>пр.4!H415</f>
        <v>400</v>
      </c>
      <c r="H428" s="67">
        <f>пр.4!I415</f>
        <v>0</v>
      </c>
      <c r="I428" s="86">
        <f t="shared" si="42"/>
        <v>400</v>
      </c>
      <c r="J428" s="86">
        <f t="shared" si="43"/>
        <v>0</v>
      </c>
    </row>
    <row r="429" spans="1:10" s="63" customFormat="1" ht="31.2" customHeight="1">
      <c r="A429" s="279" t="s">
        <v>302</v>
      </c>
      <c r="B429" s="280"/>
      <c r="C429" s="175" t="s">
        <v>101</v>
      </c>
      <c r="D429" s="175" t="s">
        <v>93</v>
      </c>
      <c r="E429" s="59" t="s">
        <v>303</v>
      </c>
      <c r="F429" s="59"/>
      <c r="G429" s="68">
        <f>G430</f>
        <v>1415.1</v>
      </c>
      <c r="H429" s="68">
        <f>H430</f>
        <v>0</v>
      </c>
      <c r="I429" s="68">
        <f t="shared" si="42"/>
        <v>1415.1</v>
      </c>
      <c r="J429" s="68">
        <f t="shared" si="43"/>
        <v>0</v>
      </c>
    </row>
    <row r="430" spans="1:10" s="54" customFormat="1" ht="47.4" customHeight="1">
      <c r="A430" s="267" t="s">
        <v>304</v>
      </c>
      <c r="B430" s="268"/>
      <c r="C430" s="41" t="s">
        <v>101</v>
      </c>
      <c r="D430" s="41" t="s">
        <v>93</v>
      </c>
      <c r="E430" s="55" t="s">
        <v>305</v>
      </c>
      <c r="F430" s="55"/>
      <c r="G430" s="67">
        <f>G431+G434+G437+G440+G443</f>
        <v>1415.1</v>
      </c>
      <c r="H430" s="67">
        <f>H431+H434+H437+H440+H443</f>
        <v>0</v>
      </c>
      <c r="I430" s="86">
        <f t="shared" si="42"/>
        <v>1415.1</v>
      </c>
      <c r="J430" s="86">
        <f t="shared" si="43"/>
        <v>0</v>
      </c>
    </row>
    <row r="431" spans="1:10" s="54" customFormat="1" ht="59.4" customHeight="1">
      <c r="A431" s="267" t="s">
        <v>306</v>
      </c>
      <c r="B431" s="268"/>
      <c r="C431" s="41" t="s">
        <v>101</v>
      </c>
      <c r="D431" s="41" t="s">
        <v>93</v>
      </c>
      <c r="E431" s="55" t="s">
        <v>307</v>
      </c>
      <c r="F431" s="55"/>
      <c r="G431" s="67">
        <f>G432</f>
        <v>886</v>
      </c>
      <c r="H431" s="67">
        <f>H432</f>
        <v>0</v>
      </c>
      <c r="I431" s="86">
        <f t="shared" si="42"/>
        <v>886</v>
      </c>
      <c r="J431" s="86">
        <f t="shared" si="43"/>
        <v>0</v>
      </c>
    </row>
    <row r="432" spans="1:10" s="54" customFormat="1" ht="28.95" customHeight="1">
      <c r="A432" s="267" t="s">
        <v>54</v>
      </c>
      <c r="B432" s="268"/>
      <c r="C432" s="41" t="s">
        <v>101</v>
      </c>
      <c r="D432" s="41" t="s">
        <v>93</v>
      </c>
      <c r="E432" s="55" t="s">
        <v>307</v>
      </c>
      <c r="F432" s="55" t="s">
        <v>55</v>
      </c>
      <c r="G432" s="67">
        <f>G433</f>
        <v>886</v>
      </c>
      <c r="H432" s="67">
        <f>H433</f>
        <v>0</v>
      </c>
      <c r="I432" s="86">
        <f t="shared" si="42"/>
        <v>886</v>
      </c>
      <c r="J432" s="86">
        <f t="shared" si="43"/>
        <v>0</v>
      </c>
    </row>
    <row r="433" spans="1:10" s="54" customFormat="1">
      <c r="A433" s="267" t="s">
        <v>103</v>
      </c>
      <c r="B433" s="268"/>
      <c r="C433" s="41" t="s">
        <v>101</v>
      </c>
      <c r="D433" s="41" t="s">
        <v>93</v>
      </c>
      <c r="E433" s="55" t="s">
        <v>307</v>
      </c>
      <c r="F433" s="55" t="s">
        <v>104</v>
      </c>
      <c r="G433" s="67">
        <f>пр.4!H420</f>
        <v>886</v>
      </c>
      <c r="H433" s="67">
        <f>пр.4!I420</f>
        <v>0</v>
      </c>
      <c r="I433" s="86">
        <f t="shared" si="42"/>
        <v>886</v>
      </c>
      <c r="J433" s="86">
        <f t="shared" si="43"/>
        <v>0</v>
      </c>
    </row>
    <row r="434" spans="1:10" s="54" customFormat="1" ht="32.4" customHeight="1">
      <c r="A434" s="267" t="s">
        <v>311</v>
      </c>
      <c r="B434" s="268"/>
      <c r="C434" s="41" t="s">
        <v>101</v>
      </c>
      <c r="D434" s="41" t="s">
        <v>93</v>
      </c>
      <c r="E434" s="55" t="s">
        <v>312</v>
      </c>
      <c r="F434" s="55"/>
      <c r="G434" s="67">
        <f>G435</f>
        <v>136.6</v>
      </c>
      <c r="H434" s="67">
        <f>H435</f>
        <v>0</v>
      </c>
      <c r="I434" s="86">
        <f t="shared" si="42"/>
        <v>136.6</v>
      </c>
      <c r="J434" s="86">
        <f t="shared" si="43"/>
        <v>0</v>
      </c>
    </row>
    <row r="435" spans="1:10" s="54" customFormat="1" ht="30.6" customHeight="1">
      <c r="A435" s="267" t="s">
        <v>54</v>
      </c>
      <c r="B435" s="268"/>
      <c r="C435" s="41" t="s">
        <v>101</v>
      </c>
      <c r="D435" s="41" t="s">
        <v>93</v>
      </c>
      <c r="E435" s="55" t="s">
        <v>312</v>
      </c>
      <c r="F435" s="55" t="s">
        <v>55</v>
      </c>
      <c r="G435" s="67">
        <f>G436</f>
        <v>136.6</v>
      </c>
      <c r="H435" s="67">
        <f>H436</f>
        <v>0</v>
      </c>
      <c r="I435" s="86">
        <f t="shared" si="42"/>
        <v>136.6</v>
      </c>
      <c r="J435" s="86">
        <f t="shared" si="43"/>
        <v>0</v>
      </c>
    </row>
    <row r="436" spans="1:10" s="54" customFormat="1">
      <c r="A436" s="267" t="s">
        <v>103</v>
      </c>
      <c r="B436" s="268"/>
      <c r="C436" s="41" t="s">
        <v>101</v>
      </c>
      <c r="D436" s="41" t="s">
        <v>93</v>
      </c>
      <c r="E436" s="55" t="s">
        <v>312</v>
      </c>
      <c r="F436" s="55" t="s">
        <v>104</v>
      </c>
      <c r="G436" s="67">
        <f>пр.4!H423</f>
        <v>136.6</v>
      </c>
      <c r="H436" s="67">
        <f>пр.4!I423</f>
        <v>0</v>
      </c>
      <c r="I436" s="86">
        <f t="shared" si="42"/>
        <v>136.6</v>
      </c>
      <c r="J436" s="86">
        <f t="shared" si="43"/>
        <v>0</v>
      </c>
    </row>
    <row r="437" spans="1:10" s="54" customFormat="1" ht="30" customHeight="1">
      <c r="A437" s="267" t="s">
        <v>315</v>
      </c>
      <c r="B437" s="268"/>
      <c r="C437" s="41" t="s">
        <v>101</v>
      </c>
      <c r="D437" s="41" t="s">
        <v>93</v>
      </c>
      <c r="E437" s="55" t="s">
        <v>316</v>
      </c>
      <c r="F437" s="55"/>
      <c r="G437" s="67">
        <f>G438</f>
        <v>308.2</v>
      </c>
      <c r="H437" s="67">
        <f>H438</f>
        <v>0</v>
      </c>
      <c r="I437" s="86">
        <f t="shared" si="42"/>
        <v>308.2</v>
      </c>
      <c r="J437" s="86">
        <f t="shared" si="43"/>
        <v>0</v>
      </c>
    </row>
    <row r="438" spans="1:10" s="54" customFormat="1" ht="34.200000000000003" customHeight="1">
      <c r="A438" s="267" t="s">
        <v>54</v>
      </c>
      <c r="B438" s="268"/>
      <c r="C438" s="41" t="s">
        <v>101</v>
      </c>
      <c r="D438" s="41" t="s">
        <v>93</v>
      </c>
      <c r="E438" s="55" t="s">
        <v>316</v>
      </c>
      <c r="F438" s="55" t="s">
        <v>55</v>
      </c>
      <c r="G438" s="67">
        <f>G439</f>
        <v>308.2</v>
      </c>
      <c r="H438" s="67">
        <f>H439</f>
        <v>0</v>
      </c>
      <c r="I438" s="86">
        <f t="shared" si="42"/>
        <v>308.2</v>
      </c>
      <c r="J438" s="86">
        <f t="shared" si="43"/>
        <v>0</v>
      </c>
    </row>
    <row r="439" spans="1:10" s="54" customFormat="1">
      <c r="A439" s="267" t="s">
        <v>103</v>
      </c>
      <c r="B439" s="268"/>
      <c r="C439" s="41" t="s">
        <v>101</v>
      </c>
      <c r="D439" s="41" t="s">
        <v>93</v>
      </c>
      <c r="E439" s="55" t="s">
        <v>316</v>
      </c>
      <c r="F439" s="55" t="s">
        <v>104</v>
      </c>
      <c r="G439" s="67">
        <f>пр.4!H426</f>
        <v>308.2</v>
      </c>
      <c r="H439" s="67">
        <f>пр.4!I426</f>
        <v>0</v>
      </c>
      <c r="I439" s="86">
        <f t="shared" si="42"/>
        <v>308.2</v>
      </c>
      <c r="J439" s="86">
        <f t="shared" si="43"/>
        <v>0</v>
      </c>
    </row>
    <row r="440" spans="1:10" s="54" customFormat="1" ht="49.2" customHeight="1">
      <c r="A440" s="267" t="s">
        <v>317</v>
      </c>
      <c r="B440" s="268"/>
      <c r="C440" s="41" t="s">
        <v>101</v>
      </c>
      <c r="D440" s="41" t="s">
        <v>93</v>
      </c>
      <c r="E440" s="55" t="s">
        <v>318</v>
      </c>
      <c r="F440" s="55"/>
      <c r="G440" s="67">
        <f>G441</f>
        <v>59.3</v>
      </c>
      <c r="H440" s="67">
        <f>H441</f>
        <v>0</v>
      </c>
      <c r="I440" s="86">
        <f t="shared" si="42"/>
        <v>59.3</v>
      </c>
      <c r="J440" s="86">
        <f t="shared" si="43"/>
        <v>0</v>
      </c>
    </row>
    <row r="441" spans="1:10" s="54" customFormat="1" ht="28.2" customHeight="1">
      <c r="A441" s="267" t="s">
        <v>54</v>
      </c>
      <c r="B441" s="268"/>
      <c r="C441" s="41" t="s">
        <v>101</v>
      </c>
      <c r="D441" s="41" t="s">
        <v>93</v>
      </c>
      <c r="E441" s="55" t="s">
        <v>318</v>
      </c>
      <c r="F441" s="55" t="s">
        <v>55</v>
      </c>
      <c r="G441" s="67">
        <f>G442</f>
        <v>59.3</v>
      </c>
      <c r="H441" s="67">
        <f>H442</f>
        <v>0</v>
      </c>
      <c r="I441" s="86">
        <f t="shared" si="42"/>
        <v>59.3</v>
      </c>
      <c r="J441" s="86">
        <f t="shared" si="43"/>
        <v>0</v>
      </c>
    </row>
    <row r="442" spans="1:10" s="54" customFormat="1">
      <c r="A442" s="267" t="s">
        <v>103</v>
      </c>
      <c r="B442" s="268"/>
      <c r="C442" s="41" t="s">
        <v>101</v>
      </c>
      <c r="D442" s="41" t="s">
        <v>93</v>
      </c>
      <c r="E442" s="55" t="s">
        <v>318</v>
      </c>
      <c r="F442" s="55" t="s">
        <v>104</v>
      </c>
      <c r="G442" s="67">
        <f>пр.4!H429</f>
        <v>59.3</v>
      </c>
      <c r="H442" s="67">
        <f>пр.4!I429</f>
        <v>0</v>
      </c>
      <c r="I442" s="86">
        <f t="shared" si="42"/>
        <v>59.3</v>
      </c>
      <c r="J442" s="86">
        <f t="shared" si="43"/>
        <v>0</v>
      </c>
    </row>
    <row r="443" spans="1:10" s="54" customFormat="1" ht="18" customHeight="1">
      <c r="A443" s="267" t="s">
        <v>319</v>
      </c>
      <c r="B443" s="268"/>
      <c r="C443" s="41" t="s">
        <v>101</v>
      </c>
      <c r="D443" s="41" t="s">
        <v>93</v>
      </c>
      <c r="E443" s="55" t="s">
        <v>320</v>
      </c>
      <c r="F443" s="55"/>
      <c r="G443" s="67">
        <f>G444</f>
        <v>25</v>
      </c>
      <c r="H443" s="67">
        <f>H444</f>
        <v>0</v>
      </c>
      <c r="I443" s="86">
        <f t="shared" si="42"/>
        <v>25</v>
      </c>
      <c r="J443" s="86">
        <f t="shared" si="43"/>
        <v>0</v>
      </c>
    </row>
    <row r="444" spans="1:10" s="54" customFormat="1" ht="27" customHeight="1">
      <c r="A444" s="267" t="s">
        <v>54</v>
      </c>
      <c r="B444" s="268"/>
      <c r="C444" s="41" t="s">
        <v>101</v>
      </c>
      <c r="D444" s="41" t="s">
        <v>93</v>
      </c>
      <c r="E444" s="55" t="s">
        <v>320</v>
      </c>
      <c r="F444" s="55" t="s">
        <v>55</v>
      </c>
      <c r="G444" s="67">
        <f>G445</f>
        <v>25</v>
      </c>
      <c r="H444" s="67">
        <f>H445</f>
        <v>0</v>
      </c>
      <c r="I444" s="86">
        <f t="shared" si="42"/>
        <v>25</v>
      </c>
      <c r="J444" s="86">
        <f t="shared" si="43"/>
        <v>0</v>
      </c>
    </row>
    <row r="445" spans="1:10" s="54" customFormat="1">
      <c r="A445" s="267" t="s">
        <v>103</v>
      </c>
      <c r="B445" s="268"/>
      <c r="C445" s="41" t="s">
        <v>101</v>
      </c>
      <c r="D445" s="41" t="s">
        <v>93</v>
      </c>
      <c r="E445" s="55" t="s">
        <v>320</v>
      </c>
      <c r="F445" s="55" t="s">
        <v>104</v>
      </c>
      <c r="G445" s="67">
        <f>пр.4!H432</f>
        <v>25</v>
      </c>
      <c r="H445" s="67">
        <f>пр.4!I432</f>
        <v>0</v>
      </c>
      <c r="I445" s="86">
        <f t="shared" si="42"/>
        <v>25</v>
      </c>
      <c r="J445" s="86">
        <f t="shared" si="43"/>
        <v>0</v>
      </c>
    </row>
    <row r="446" spans="1:10" s="63" customFormat="1" ht="45.6" customHeight="1">
      <c r="A446" s="279" t="s">
        <v>370</v>
      </c>
      <c r="B446" s="280"/>
      <c r="C446" s="175" t="s">
        <v>101</v>
      </c>
      <c r="D446" s="175" t="s">
        <v>93</v>
      </c>
      <c r="E446" s="59" t="s">
        <v>371</v>
      </c>
      <c r="F446" s="59"/>
      <c r="G446" s="68">
        <f>G447</f>
        <v>11726.2</v>
      </c>
      <c r="H446" s="68">
        <f>H447</f>
        <v>0</v>
      </c>
      <c r="I446" s="68">
        <f t="shared" si="42"/>
        <v>11726.2</v>
      </c>
      <c r="J446" s="68">
        <f t="shared" si="43"/>
        <v>0</v>
      </c>
    </row>
    <row r="447" spans="1:10" s="54" customFormat="1" ht="40.950000000000003" customHeight="1">
      <c r="A447" s="267" t="s">
        <v>372</v>
      </c>
      <c r="B447" s="268"/>
      <c r="C447" s="41" t="s">
        <v>101</v>
      </c>
      <c r="D447" s="41" t="s">
        <v>93</v>
      </c>
      <c r="E447" s="55" t="s">
        <v>373</v>
      </c>
      <c r="F447" s="55"/>
      <c r="G447" s="67">
        <f>G448+G451+G454+G457+G460+G463+G466+G469</f>
        <v>11726.2</v>
      </c>
      <c r="H447" s="67">
        <f>H448+H451+H454+H457+H460+H463+H466+H469</f>
        <v>0</v>
      </c>
      <c r="I447" s="86">
        <f t="shared" si="42"/>
        <v>11726.2</v>
      </c>
      <c r="J447" s="86">
        <f t="shared" si="43"/>
        <v>0</v>
      </c>
    </row>
    <row r="448" spans="1:10" s="54" customFormat="1" ht="57.6" customHeight="1">
      <c r="A448" s="267" t="s">
        <v>374</v>
      </c>
      <c r="B448" s="268"/>
      <c r="C448" s="41" t="s">
        <v>101</v>
      </c>
      <c r="D448" s="41" t="s">
        <v>93</v>
      </c>
      <c r="E448" s="55" t="s">
        <v>375</v>
      </c>
      <c r="F448" s="55"/>
      <c r="G448" s="67">
        <f>G449</f>
        <v>5663</v>
      </c>
      <c r="H448" s="67">
        <f>H449</f>
        <v>0</v>
      </c>
      <c r="I448" s="86">
        <f t="shared" si="42"/>
        <v>5663</v>
      </c>
      <c r="J448" s="86">
        <f t="shared" si="43"/>
        <v>0</v>
      </c>
    </row>
    <row r="449" spans="1:10" s="54" customFormat="1" ht="28.95" customHeight="1">
      <c r="A449" s="267" t="s">
        <v>54</v>
      </c>
      <c r="B449" s="268"/>
      <c r="C449" s="41" t="s">
        <v>101</v>
      </c>
      <c r="D449" s="41" t="s">
        <v>93</v>
      </c>
      <c r="E449" s="55" t="s">
        <v>375</v>
      </c>
      <c r="F449" s="55" t="s">
        <v>55</v>
      </c>
      <c r="G449" s="67">
        <f>G450</f>
        <v>5663</v>
      </c>
      <c r="H449" s="67">
        <f>H450</f>
        <v>0</v>
      </c>
      <c r="I449" s="86">
        <f t="shared" si="42"/>
        <v>5663</v>
      </c>
      <c r="J449" s="86">
        <f t="shared" si="43"/>
        <v>0</v>
      </c>
    </row>
    <row r="450" spans="1:10" s="54" customFormat="1">
      <c r="A450" s="267" t="s">
        <v>103</v>
      </c>
      <c r="B450" s="268"/>
      <c r="C450" s="41" t="s">
        <v>101</v>
      </c>
      <c r="D450" s="41" t="s">
        <v>93</v>
      </c>
      <c r="E450" s="55" t="s">
        <v>375</v>
      </c>
      <c r="F450" s="55" t="s">
        <v>104</v>
      </c>
      <c r="G450" s="67">
        <f>пр.4!H437</f>
        <v>5663</v>
      </c>
      <c r="H450" s="67">
        <f>пр.4!I437</f>
        <v>0</v>
      </c>
      <c r="I450" s="86">
        <f t="shared" si="42"/>
        <v>5663</v>
      </c>
      <c r="J450" s="86">
        <f t="shared" si="43"/>
        <v>0</v>
      </c>
    </row>
    <row r="451" spans="1:10" s="54" customFormat="1" ht="30" customHeight="1">
      <c r="A451" s="267" t="s">
        <v>376</v>
      </c>
      <c r="B451" s="268"/>
      <c r="C451" s="41" t="s">
        <v>101</v>
      </c>
      <c r="D451" s="41" t="s">
        <v>93</v>
      </c>
      <c r="E451" s="55" t="s">
        <v>377</v>
      </c>
      <c r="F451" s="55"/>
      <c r="G451" s="67">
        <f>G452</f>
        <v>1532.9</v>
      </c>
      <c r="H451" s="67">
        <f>H452</f>
        <v>0</v>
      </c>
      <c r="I451" s="86">
        <f t="shared" si="42"/>
        <v>1532.9</v>
      </c>
      <c r="J451" s="86">
        <f t="shared" si="43"/>
        <v>0</v>
      </c>
    </row>
    <row r="452" spans="1:10" s="54" customFormat="1" ht="30" customHeight="1">
      <c r="A452" s="267" t="s">
        <v>54</v>
      </c>
      <c r="B452" s="268"/>
      <c r="C452" s="41" t="s">
        <v>101</v>
      </c>
      <c r="D452" s="41" t="s">
        <v>93</v>
      </c>
      <c r="E452" s="55" t="s">
        <v>377</v>
      </c>
      <c r="F452" s="55" t="s">
        <v>55</v>
      </c>
      <c r="G452" s="67">
        <f>G453</f>
        <v>1532.9</v>
      </c>
      <c r="H452" s="67">
        <f>H453</f>
        <v>0</v>
      </c>
      <c r="I452" s="86">
        <f t="shared" si="42"/>
        <v>1532.9</v>
      </c>
      <c r="J452" s="86">
        <f t="shared" si="43"/>
        <v>0</v>
      </c>
    </row>
    <row r="453" spans="1:10" s="54" customFormat="1">
      <c r="A453" s="267" t="s">
        <v>103</v>
      </c>
      <c r="B453" s="268"/>
      <c r="C453" s="41" t="s">
        <v>101</v>
      </c>
      <c r="D453" s="41" t="s">
        <v>93</v>
      </c>
      <c r="E453" s="55" t="s">
        <v>377</v>
      </c>
      <c r="F453" s="55" t="s">
        <v>104</v>
      </c>
      <c r="G453" s="67">
        <f>пр.4!H440</f>
        <v>1532.9</v>
      </c>
      <c r="H453" s="67">
        <f>пр.4!I440</f>
        <v>0</v>
      </c>
      <c r="I453" s="86">
        <f t="shared" si="42"/>
        <v>1532.9</v>
      </c>
      <c r="J453" s="86">
        <f t="shared" si="43"/>
        <v>0</v>
      </c>
    </row>
    <row r="454" spans="1:10" s="54" customFormat="1" ht="30.6" customHeight="1">
      <c r="A454" s="267" t="s">
        <v>378</v>
      </c>
      <c r="B454" s="268"/>
      <c r="C454" s="41" t="s">
        <v>101</v>
      </c>
      <c r="D454" s="41" t="s">
        <v>93</v>
      </c>
      <c r="E454" s="55" t="s">
        <v>379</v>
      </c>
      <c r="F454" s="55"/>
      <c r="G454" s="67">
        <f>G455</f>
        <v>642.6</v>
      </c>
      <c r="H454" s="67">
        <f>H455</f>
        <v>0</v>
      </c>
      <c r="I454" s="86">
        <f t="shared" si="42"/>
        <v>642.6</v>
      </c>
      <c r="J454" s="86">
        <f t="shared" si="43"/>
        <v>0</v>
      </c>
    </row>
    <row r="455" spans="1:10" s="54" customFormat="1" ht="29.4" customHeight="1">
      <c r="A455" s="267" t="s">
        <v>54</v>
      </c>
      <c r="B455" s="268"/>
      <c r="C455" s="41" t="s">
        <v>101</v>
      </c>
      <c r="D455" s="41" t="s">
        <v>93</v>
      </c>
      <c r="E455" s="55" t="s">
        <v>379</v>
      </c>
      <c r="F455" s="55" t="s">
        <v>55</v>
      </c>
      <c r="G455" s="67">
        <f>G456</f>
        <v>642.6</v>
      </c>
      <c r="H455" s="67">
        <f>H456</f>
        <v>0</v>
      </c>
      <c r="I455" s="86">
        <f t="shared" si="42"/>
        <v>642.6</v>
      </c>
      <c r="J455" s="86">
        <f t="shared" si="43"/>
        <v>0</v>
      </c>
    </row>
    <row r="456" spans="1:10" s="54" customFormat="1">
      <c r="A456" s="267" t="s">
        <v>103</v>
      </c>
      <c r="B456" s="268"/>
      <c r="C456" s="41" t="s">
        <v>101</v>
      </c>
      <c r="D456" s="41" t="s">
        <v>93</v>
      </c>
      <c r="E456" s="55" t="s">
        <v>379</v>
      </c>
      <c r="F456" s="55" t="s">
        <v>104</v>
      </c>
      <c r="G456" s="67">
        <f>пр.4!H443</f>
        <v>642.6</v>
      </c>
      <c r="H456" s="67">
        <f>пр.4!I443</f>
        <v>0</v>
      </c>
      <c r="I456" s="86">
        <f t="shared" ref="I456:I519" si="46">G456-H456</f>
        <v>642.6</v>
      </c>
      <c r="J456" s="86">
        <f t="shared" ref="J456:J519" si="47">H456/G456*100</f>
        <v>0</v>
      </c>
    </row>
    <row r="457" spans="1:10" s="54" customFormat="1" ht="45" customHeight="1">
      <c r="A457" s="267" t="s">
        <v>380</v>
      </c>
      <c r="B457" s="268"/>
      <c r="C457" s="41" t="s">
        <v>101</v>
      </c>
      <c r="D457" s="41" t="s">
        <v>93</v>
      </c>
      <c r="E457" s="55" t="s">
        <v>381</v>
      </c>
      <c r="F457" s="55"/>
      <c r="G457" s="67">
        <f>G458</f>
        <v>841.2</v>
      </c>
      <c r="H457" s="67">
        <f>H458</f>
        <v>0</v>
      </c>
      <c r="I457" s="86">
        <f t="shared" si="46"/>
        <v>841.2</v>
      </c>
      <c r="J457" s="86">
        <f t="shared" si="47"/>
        <v>0</v>
      </c>
    </row>
    <row r="458" spans="1:10" s="54" customFormat="1" ht="30.6" customHeight="1">
      <c r="A458" s="267" t="s">
        <v>54</v>
      </c>
      <c r="B458" s="268"/>
      <c r="C458" s="41" t="s">
        <v>101</v>
      </c>
      <c r="D458" s="41" t="s">
        <v>93</v>
      </c>
      <c r="E458" s="55" t="s">
        <v>381</v>
      </c>
      <c r="F458" s="55" t="s">
        <v>55</v>
      </c>
      <c r="G458" s="67">
        <f>G459</f>
        <v>841.2</v>
      </c>
      <c r="H458" s="67">
        <f>H459</f>
        <v>0</v>
      </c>
      <c r="I458" s="86">
        <f t="shared" si="46"/>
        <v>841.2</v>
      </c>
      <c r="J458" s="86">
        <f t="shared" si="47"/>
        <v>0</v>
      </c>
    </row>
    <row r="459" spans="1:10" s="54" customFormat="1">
      <c r="A459" s="267" t="s">
        <v>103</v>
      </c>
      <c r="B459" s="268"/>
      <c r="C459" s="41" t="s">
        <v>101</v>
      </c>
      <c r="D459" s="41" t="s">
        <v>93</v>
      </c>
      <c r="E459" s="55" t="s">
        <v>381</v>
      </c>
      <c r="F459" s="55" t="s">
        <v>104</v>
      </c>
      <c r="G459" s="67">
        <f>пр.4!H446</f>
        <v>841.2</v>
      </c>
      <c r="H459" s="67">
        <f>пр.4!I446</f>
        <v>0</v>
      </c>
      <c r="I459" s="86">
        <f t="shared" si="46"/>
        <v>841.2</v>
      </c>
      <c r="J459" s="86">
        <f t="shared" si="47"/>
        <v>0</v>
      </c>
    </row>
    <row r="460" spans="1:10" s="54" customFormat="1" ht="32.4" customHeight="1">
      <c r="A460" s="267" t="s">
        <v>382</v>
      </c>
      <c r="B460" s="268"/>
      <c r="C460" s="41" t="s">
        <v>101</v>
      </c>
      <c r="D460" s="41" t="s">
        <v>93</v>
      </c>
      <c r="E460" s="55" t="s">
        <v>383</v>
      </c>
      <c r="F460" s="55"/>
      <c r="G460" s="67">
        <f>G461</f>
        <v>253</v>
      </c>
      <c r="H460" s="67">
        <f>H461</f>
        <v>0</v>
      </c>
      <c r="I460" s="86">
        <f t="shared" si="46"/>
        <v>253</v>
      </c>
      <c r="J460" s="86">
        <f t="shared" si="47"/>
        <v>0</v>
      </c>
    </row>
    <row r="461" spans="1:10" s="54" customFormat="1" ht="30.6" customHeight="1">
      <c r="A461" s="267" t="s">
        <v>54</v>
      </c>
      <c r="B461" s="268"/>
      <c r="C461" s="41" t="s">
        <v>101</v>
      </c>
      <c r="D461" s="41" t="s">
        <v>93</v>
      </c>
      <c r="E461" s="55" t="s">
        <v>383</v>
      </c>
      <c r="F461" s="55" t="s">
        <v>55</v>
      </c>
      <c r="G461" s="67">
        <f>G462</f>
        <v>253</v>
      </c>
      <c r="H461" s="67">
        <f>H462</f>
        <v>0</v>
      </c>
      <c r="I461" s="86">
        <f t="shared" si="46"/>
        <v>253</v>
      </c>
      <c r="J461" s="86">
        <f t="shared" si="47"/>
        <v>0</v>
      </c>
    </row>
    <row r="462" spans="1:10" s="54" customFormat="1">
      <c r="A462" s="267" t="s">
        <v>103</v>
      </c>
      <c r="B462" s="268"/>
      <c r="C462" s="41" t="s">
        <v>101</v>
      </c>
      <c r="D462" s="41" t="s">
        <v>93</v>
      </c>
      <c r="E462" s="55" t="s">
        <v>383</v>
      </c>
      <c r="F462" s="55" t="s">
        <v>104</v>
      </c>
      <c r="G462" s="67">
        <f>пр.4!H449</f>
        <v>253</v>
      </c>
      <c r="H462" s="67">
        <f>пр.4!I449</f>
        <v>0</v>
      </c>
      <c r="I462" s="86">
        <f t="shared" si="46"/>
        <v>253</v>
      </c>
      <c r="J462" s="86">
        <f t="shared" si="47"/>
        <v>0</v>
      </c>
    </row>
    <row r="463" spans="1:10" s="54" customFormat="1" ht="28.2" customHeight="1">
      <c r="A463" s="267" t="s">
        <v>384</v>
      </c>
      <c r="B463" s="268"/>
      <c r="C463" s="41" t="s">
        <v>101</v>
      </c>
      <c r="D463" s="41" t="s">
        <v>93</v>
      </c>
      <c r="E463" s="55" t="s">
        <v>385</v>
      </c>
      <c r="F463" s="55"/>
      <c r="G463" s="67">
        <f>G464</f>
        <v>107.4</v>
      </c>
      <c r="H463" s="67">
        <f>H464</f>
        <v>0</v>
      </c>
      <c r="I463" s="86">
        <f t="shared" si="46"/>
        <v>107.4</v>
      </c>
      <c r="J463" s="86">
        <f t="shared" si="47"/>
        <v>0</v>
      </c>
    </row>
    <row r="464" spans="1:10" s="54" customFormat="1" ht="30.6" customHeight="1">
      <c r="A464" s="267" t="s">
        <v>54</v>
      </c>
      <c r="B464" s="268"/>
      <c r="C464" s="41" t="s">
        <v>101</v>
      </c>
      <c r="D464" s="41" t="s">
        <v>93</v>
      </c>
      <c r="E464" s="55" t="s">
        <v>385</v>
      </c>
      <c r="F464" s="55" t="s">
        <v>55</v>
      </c>
      <c r="G464" s="67">
        <f>G465</f>
        <v>107.4</v>
      </c>
      <c r="H464" s="67">
        <f>H465</f>
        <v>0</v>
      </c>
      <c r="I464" s="86">
        <f t="shared" si="46"/>
        <v>107.4</v>
      </c>
      <c r="J464" s="86">
        <f t="shared" si="47"/>
        <v>0</v>
      </c>
    </row>
    <row r="465" spans="1:10" s="54" customFormat="1">
      <c r="A465" s="267" t="s">
        <v>103</v>
      </c>
      <c r="B465" s="268"/>
      <c r="C465" s="41" t="s">
        <v>101</v>
      </c>
      <c r="D465" s="41" t="s">
        <v>93</v>
      </c>
      <c r="E465" s="55" t="s">
        <v>385</v>
      </c>
      <c r="F465" s="55" t="s">
        <v>104</v>
      </c>
      <c r="G465" s="67">
        <f>пр.4!H452</f>
        <v>107.4</v>
      </c>
      <c r="H465" s="67">
        <f>пр.4!I452</f>
        <v>0</v>
      </c>
      <c r="I465" s="86">
        <f t="shared" si="46"/>
        <v>107.4</v>
      </c>
      <c r="J465" s="86">
        <f t="shared" si="47"/>
        <v>0</v>
      </c>
    </row>
    <row r="466" spans="1:10" s="54" customFormat="1" ht="41.4" customHeight="1">
      <c r="A466" s="267" t="s">
        <v>386</v>
      </c>
      <c r="B466" s="268"/>
      <c r="C466" s="41" t="s">
        <v>101</v>
      </c>
      <c r="D466" s="41" t="s">
        <v>93</v>
      </c>
      <c r="E466" s="55" t="s">
        <v>387</v>
      </c>
      <c r="F466" s="55"/>
      <c r="G466" s="67">
        <f>G467</f>
        <v>2350.1</v>
      </c>
      <c r="H466" s="67">
        <f>H467</f>
        <v>0</v>
      </c>
      <c r="I466" s="86">
        <f t="shared" si="46"/>
        <v>2350.1</v>
      </c>
      <c r="J466" s="86">
        <f t="shared" si="47"/>
        <v>0</v>
      </c>
    </row>
    <row r="467" spans="1:10" s="54" customFormat="1" ht="31.2" customHeight="1">
      <c r="A467" s="267" t="s">
        <v>54</v>
      </c>
      <c r="B467" s="268"/>
      <c r="C467" s="41" t="s">
        <v>101</v>
      </c>
      <c r="D467" s="41" t="s">
        <v>93</v>
      </c>
      <c r="E467" s="55" t="s">
        <v>387</v>
      </c>
      <c r="F467" s="55" t="s">
        <v>55</v>
      </c>
      <c r="G467" s="67">
        <f>G468</f>
        <v>2350.1</v>
      </c>
      <c r="H467" s="67">
        <f>H468</f>
        <v>0</v>
      </c>
      <c r="I467" s="86">
        <f t="shared" si="46"/>
        <v>2350.1</v>
      </c>
      <c r="J467" s="86">
        <f t="shared" si="47"/>
        <v>0</v>
      </c>
    </row>
    <row r="468" spans="1:10" s="54" customFormat="1">
      <c r="A468" s="267" t="s">
        <v>103</v>
      </c>
      <c r="B468" s="268"/>
      <c r="C468" s="41" t="s">
        <v>101</v>
      </c>
      <c r="D468" s="41" t="s">
        <v>93</v>
      </c>
      <c r="E468" s="55" t="s">
        <v>387</v>
      </c>
      <c r="F468" s="55" t="s">
        <v>104</v>
      </c>
      <c r="G468" s="67">
        <f>пр.4!H455</f>
        <v>2350.1</v>
      </c>
      <c r="H468" s="67">
        <f>пр.4!I455</f>
        <v>0</v>
      </c>
      <c r="I468" s="86">
        <f t="shared" si="46"/>
        <v>2350.1</v>
      </c>
      <c r="J468" s="86">
        <f t="shared" si="47"/>
        <v>0</v>
      </c>
    </row>
    <row r="469" spans="1:10" s="54" customFormat="1" ht="55.2" customHeight="1">
      <c r="A469" s="267" t="s">
        <v>388</v>
      </c>
      <c r="B469" s="268"/>
      <c r="C469" s="41" t="s">
        <v>101</v>
      </c>
      <c r="D469" s="41" t="s">
        <v>93</v>
      </c>
      <c r="E469" s="55" t="s">
        <v>389</v>
      </c>
      <c r="F469" s="55"/>
      <c r="G469" s="67">
        <f>G470</f>
        <v>336</v>
      </c>
      <c r="H469" s="67">
        <f>H470</f>
        <v>0</v>
      </c>
      <c r="I469" s="86">
        <f t="shared" si="46"/>
        <v>336</v>
      </c>
      <c r="J469" s="86">
        <f t="shared" si="47"/>
        <v>0</v>
      </c>
    </row>
    <row r="470" spans="1:10" s="54" customFormat="1" ht="28.2" customHeight="1">
      <c r="A470" s="267" t="s">
        <v>54</v>
      </c>
      <c r="B470" s="268"/>
      <c r="C470" s="41" t="s">
        <v>101</v>
      </c>
      <c r="D470" s="41" t="s">
        <v>93</v>
      </c>
      <c r="E470" s="55" t="s">
        <v>389</v>
      </c>
      <c r="F470" s="55" t="s">
        <v>55</v>
      </c>
      <c r="G470" s="67">
        <f>G471</f>
        <v>336</v>
      </c>
      <c r="H470" s="67">
        <f>H471</f>
        <v>0</v>
      </c>
      <c r="I470" s="86">
        <f t="shared" si="46"/>
        <v>336</v>
      </c>
      <c r="J470" s="86">
        <f t="shared" si="47"/>
        <v>0</v>
      </c>
    </row>
    <row r="471" spans="1:10" s="54" customFormat="1">
      <c r="A471" s="267" t="s">
        <v>103</v>
      </c>
      <c r="B471" s="268"/>
      <c r="C471" s="41" t="s">
        <v>101</v>
      </c>
      <c r="D471" s="41" t="s">
        <v>93</v>
      </c>
      <c r="E471" s="55" t="s">
        <v>389</v>
      </c>
      <c r="F471" s="55" t="s">
        <v>104</v>
      </c>
      <c r="G471" s="67">
        <f>пр.4!H458</f>
        <v>336</v>
      </c>
      <c r="H471" s="67">
        <f>пр.4!I458</f>
        <v>0</v>
      </c>
      <c r="I471" s="86">
        <f t="shared" si="46"/>
        <v>336</v>
      </c>
      <c r="J471" s="86">
        <f t="shared" si="47"/>
        <v>0</v>
      </c>
    </row>
    <row r="472" spans="1:10" s="54" customFormat="1" ht="31.2" customHeight="1">
      <c r="A472" s="271" t="s">
        <v>550</v>
      </c>
      <c r="B472" s="272"/>
      <c r="C472" s="42" t="s">
        <v>101</v>
      </c>
      <c r="D472" s="42" t="s">
        <v>93</v>
      </c>
      <c r="E472" s="60" t="s">
        <v>551</v>
      </c>
      <c r="F472" s="60"/>
      <c r="G472" s="66">
        <f>G473+G476+G479</f>
        <v>39871.300000000003</v>
      </c>
      <c r="H472" s="66">
        <f>H473+H476+H479</f>
        <v>9525.9</v>
      </c>
      <c r="I472" s="91">
        <f t="shared" si="46"/>
        <v>30345.4</v>
      </c>
      <c r="J472" s="91">
        <f t="shared" si="47"/>
        <v>23.891621291505416</v>
      </c>
    </row>
    <row r="473" spans="1:10" s="54" customFormat="1" ht="69" customHeight="1">
      <c r="A473" s="267" t="s">
        <v>446</v>
      </c>
      <c r="B473" s="268"/>
      <c r="C473" s="41" t="s">
        <v>101</v>
      </c>
      <c r="D473" s="41" t="s">
        <v>93</v>
      </c>
      <c r="E473" s="55" t="s">
        <v>552</v>
      </c>
      <c r="F473" s="55"/>
      <c r="G473" s="67">
        <f>G474</f>
        <v>2420</v>
      </c>
      <c r="H473" s="67">
        <f>H474</f>
        <v>1432.2</v>
      </c>
      <c r="I473" s="86">
        <f t="shared" si="46"/>
        <v>987.8</v>
      </c>
      <c r="J473" s="86">
        <f t="shared" si="47"/>
        <v>59.18181818181818</v>
      </c>
    </row>
    <row r="474" spans="1:10" s="54" customFormat="1" ht="31.2" customHeight="1">
      <c r="A474" s="267" t="s">
        <v>54</v>
      </c>
      <c r="B474" s="268"/>
      <c r="C474" s="41" t="s">
        <v>101</v>
      </c>
      <c r="D474" s="41" t="s">
        <v>93</v>
      </c>
      <c r="E474" s="55" t="s">
        <v>552</v>
      </c>
      <c r="F474" s="55" t="s">
        <v>55</v>
      </c>
      <c r="G474" s="67">
        <f>G475</f>
        <v>2420</v>
      </c>
      <c r="H474" s="67">
        <f>H475</f>
        <v>1432.2</v>
      </c>
      <c r="I474" s="86">
        <f t="shared" si="46"/>
        <v>987.8</v>
      </c>
      <c r="J474" s="86">
        <f t="shared" si="47"/>
        <v>59.18181818181818</v>
      </c>
    </row>
    <row r="475" spans="1:10" s="54" customFormat="1">
      <c r="A475" s="267" t="s">
        <v>103</v>
      </c>
      <c r="B475" s="268"/>
      <c r="C475" s="41" t="s">
        <v>101</v>
      </c>
      <c r="D475" s="41" t="s">
        <v>93</v>
      </c>
      <c r="E475" s="55" t="s">
        <v>552</v>
      </c>
      <c r="F475" s="55" t="s">
        <v>104</v>
      </c>
      <c r="G475" s="67">
        <f>пр.4!H462</f>
        <v>2420</v>
      </c>
      <c r="H475" s="67">
        <f>пр.4!I462</f>
        <v>1432.2</v>
      </c>
      <c r="I475" s="86">
        <f t="shared" si="46"/>
        <v>987.8</v>
      </c>
      <c r="J475" s="86">
        <f t="shared" si="47"/>
        <v>59.18181818181818</v>
      </c>
    </row>
    <row r="476" spans="1:10" s="54" customFormat="1">
      <c r="A476" s="267" t="s">
        <v>457</v>
      </c>
      <c r="B476" s="268"/>
      <c r="C476" s="41" t="s">
        <v>101</v>
      </c>
      <c r="D476" s="41" t="s">
        <v>93</v>
      </c>
      <c r="E476" s="55" t="s">
        <v>553</v>
      </c>
      <c r="F476" s="55"/>
      <c r="G476" s="67">
        <f>G477</f>
        <v>535</v>
      </c>
      <c r="H476" s="67">
        <f>H477</f>
        <v>0</v>
      </c>
      <c r="I476" s="86">
        <f t="shared" si="46"/>
        <v>535</v>
      </c>
      <c r="J476" s="86">
        <f t="shared" si="47"/>
        <v>0</v>
      </c>
    </row>
    <row r="477" spans="1:10" s="54" customFormat="1" ht="28.95" customHeight="1">
      <c r="A477" s="267" t="s">
        <v>54</v>
      </c>
      <c r="B477" s="268"/>
      <c r="C477" s="41" t="s">
        <v>101</v>
      </c>
      <c r="D477" s="41" t="s">
        <v>93</v>
      </c>
      <c r="E477" s="55" t="s">
        <v>553</v>
      </c>
      <c r="F477" s="55" t="s">
        <v>55</v>
      </c>
      <c r="G477" s="67">
        <f>G478</f>
        <v>535</v>
      </c>
      <c r="H477" s="67">
        <f>H478</f>
        <v>0</v>
      </c>
      <c r="I477" s="86">
        <f t="shared" si="46"/>
        <v>535</v>
      </c>
      <c r="J477" s="86">
        <f t="shared" si="47"/>
        <v>0</v>
      </c>
    </row>
    <row r="478" spans="1:10" s="54" customFormat="1">
      <c r="A478" s="267" t="s">
        <v>103</v>
      </c>
      <c r="B478" s="268"/>
      <c r="C478" s="41" t="s">
        <v>101</v>
      </c>
      <c r="D478" s="41" t="s">
        <v>93</v>
      </c>
      <c r="E478" s="55" t="s">
        <v>553</v>
      </c>
      <c r="F478" s="55" t="s">
        <v>104</v>
      </c>
      <c r="G478" s="67">
        <f>пр.4!H465</f>
        <v>535</v>
      </c>
      <c r="H478" s="67">
        <f>пр.4!I465</f>
        <v>0</v>
      </c>
      <c r="I478" s="86">
        <f t="shared" si="46"/>
        <v>535</v>
      </c>
      <c r="J478" s="86">
        <f t="shared" si="47"/>
        <v>0</v>
      </c>
    </row>
    <row r="479" spans="1:10" s="54" customFormat="1" ht="33" customHeight="1">
      <c r="A479" s="267" t="s">
        <v>530</v>
      </c>
      <c r="B479" s="268"/>
      <c r="C479" s="41" t="s">
        <v>101</v>
      </c>
      <c r="D479" s="41" t="s">
        <v>93</v>
      </c>
      <c r="E479" s="55" t="s">
        <v>554</v>
      </c>
      <c r="F479" s="55"/>
      <c r="G479" s="67">
        <f>G480</f>
        <v>36916.300000000003</v>
      </c>
      <c r="H479" s="67">
        <f>H480</f>
        <v>8093.7</v>
      </c>
      <c r="I479" s="86">
        <f t="shared" si="46"/>
        <v>28822.600000000002</v>
      </c>
      <c r="J479" s="86">
        <f t="shared" si="47"/>
        <v>21.924461552214062</v>
      </c>
    </row>
    <row r="480" spans="1:10" s="54" customFormat="1" ht="27.6" customHeight="1">
      <c r="A480" s="267" t="s">
        <v>54</v>
      </c>
      <c r="B480" s="268"/>
      <c r="C480" s="41" t="s">
        <v>101</v>
      </c>
      <c r="D480" s="41" t="s">
        <v>93</v>
      </c>
      <c r="E480" s="55" t="s">
        <v>554</v>
      </c>
      <c r="F480" s="55" t="s">
        <v>55</v>
      </c>
      <c r="G480" s="67">
        <f>G481</f>
        <v>36916.300000000003</v>
      </c>
      <c r="H480" s="67">
        <f>H481</f>
        <v>8093.7</v>
      </c>
      <c r="I480" s="86">
        <f t="shared" si="46"/>
        <v>28822.600000000002</v>
      </c>
      <c r="J480" s="86">
        <f t="shared" si="47"/>
        <v>21.924461552214062</v>
      </c>
    </row>
    <row r="481" spans="1:11" s="54" customFormat="1">
      <c r="A481" s="267" t="s">
        <v>103</v>
      </c>
      <c r="B481" s="268"/>
      <c r="C481" s="41" t="s">
        <v>101</v>
      </c>
      <c r="D481" s="41" t="s">
        <v>93</v>
      </c>
      <c r="E481" s="55" t="s">
        <v>554</v>
      </c>
      <c r="F481" s="55" t="s">
        <v>104</v>
      </c>
      <c r="G481" s="67">
        <f>пр.4!H468</f>
        <v>36916.300000000003</v>
      </c>
      <c r="H481" s="67">
        <f>пр.4!I468</f>
        <v>8093.7</v>
      </c>
      <c r="I481" s="86">
        <f t="shared" si="46"/>
        <v>28822.600000000002</v>
      </c>
      <c r="J481" s="86">
        <f t="shared" si="47"/>
        <v>21.924461552214062</v>
      </c>
    </row>
    <row r="482" spans="1:11" s="87" customFormat="1">
      <c r="A482" s="275" t="s">
        <v>112</v>
      </c>
      <c r="B482" s="276"/>
      <c r="C482" s="45" t="s">
        <v>101</v>
      </c>
      <c r="D482" s="45" t="s">
        <v>113</v>
      </c>
      <c r="E482" s="88"/>
      <c r="F482" s="88"/>
      <c r="G482" s="89">
        <f>G483+G494+G499+G519</f>
        <v>77255.600000000006</v>
      </c>
      <c r="H482" s="89">
        <f>H483+H494+H499+H519</f>
        <v>16048.8</v>
      </c>
      <c r="I482" s="89">
        <f t="shared" si="46"/>
        <v>61206.8</v>
      </c>
      <c r="J482" s="89">
        <f t="shared" si="47"/>
        <v>20.773639710260483</v>
      </c>
    </row>
    <row r="483" spans="1:11" s="63" customFormat="1" ht="32.4" customHeight="1">
      <c r="A483" s="279" t="s">
        <v>94</v>
      </c>
      <c r="B483" s="280"/>
      <c r="C483" s="175" t="s">
        <v>101</v>
      </c>
      <c r="D483" s="175" t="s">
        <v>113</v>
      </c>
      <c r="E483" s="59" t="s">
        <v>95</v>
      </c>
      <c r="F483" s="59"/>
      <c r="G483" s="68">
        <f>G484</f>
        <v>4130.3999999999996</v>
      </c>
      <c r="H483" s="68">
        <f>H484</f>
        <v>326.39999999999998</v>
      </c>
      <c r="I483" s="68">
        <f t="shared" si="46"/>
        <v>3803.9999999999995</v>
      </c>
      <c r="J483" s="68">
        <f t="shared" si="47"/>
        <v>7.9023823358512493</v>
      </c>
    </row>
    <row r="484" spans="1:11" s="54" customFormat="1" ht="27.6" customHeight="1">
      <c r="A484" s="267" t="s">
        <v>96</v>
      </c>
      <c r="B484" s="268"/>
      <c r="C484" s="41" t="s">
        <v>101</v>
      </c>
      <c r="D484" s="41" t="s">
        <v>113</v>
      </c>
      <c r="E484" s="55" t="s">
        <v>97</v>
      </c>
      <c r="F484" s="55"/>
      <c r="G484" s="67">
        <f>G485+G488+G491</f>
        <v>4130.3999999999996</v>
      </c>
      <c r="H484" s="67">
        <f>H485+H488+H491</f>
        <v>326.39999999999998</v>
      </c>
      <c r="I484" s="86">
        <f t="shared" si="46"/>
        <v>3803.9999999999995</v>
      </c>
      <c r="J484" s="86">
        <f t="shared" si="47"/>
        <v>7.9023823358512493</v>
      </c>
      <c r="K484" s="96"/>
    </row>
    <row r="485" spans="1:11" s="54" customFormat="1" ht="58.95" customHeight="1">
      <c r="A485" s="267" t="s">
        <v>110</v>
      </c>
      <c r="B485" s="268"/>
      <c r="C485" s="41" t="s">
        <v>101</v>
      </c>
      <c r="D485" s="41" t="s">
        <v>113</v>
      </c>
      <c r="E485" s="55" t="s">
        <v>111</v>
      </c>
      <c r="F485" s="55"/>
      <c r="G485" s="67">
        <f>G486</f>
        <v>2637.8</v>
      </c>
      <c r="H485" s="67">
        <f>H486</f>
        <v>281.8</v>
      </c>
      <c r="I485" s="86">
        <f t="shared" si="46"/>
        <v>2356</v>
      </c>
      <c r="J485" s="86">
        <f t="shared" si="47"/>
        <v>10.683145045113351</v>
      </c>
      <c r="K485" s="96"/>
    </row>
    <row r="486" spans="1:11" s="54" customFormat="1" ht="30" customHeight="1">
      <c r="A486" s="267" t="s">
        <v>54</v>
      </c>
      <c r="B486" s="268"/>
      <c r="C486" s="41" t="s">
        <v>101</v>
      </c>
      <c r="D486" s="41" t="s">
        <v>113</v>
      </c>
      <c r="E486" s="55" t="s">
        <v>111</v>
      </c>
      <c r="F486" s="55" t="s">
        <v>55</v>
      </c>
      <c r="G486" s="67">
        <f>G487</f>
        <v>2637.8</v>
      </c>
      <c r="H486" s="67">
        <f>H487</f>
        <v>281.8</v>
      </c>
      <c r="I486" s="86">
        <f t="shared" si="46"/>
        <v>2356</v>
      </c>
      <c r="J486" s="86">
        <f t="shared" si="47"/>
        <v>10.683145045113351</v>
      </c>
      <c r="K486" s="96"/>
    </row>
    <row r="487" spans="1:11" s="54" customFormat="1">
      <c r="A487" s="267" t="s">
        <v>103</v>
      </c>
      <c r="B487" s="268"/>
      <c r="C487" s="41" t="s">
        <v>101</v>
      </c>
      <c r="D487" s="41" t="s">
        <v>113</v>
      </c>
      <c r="E487" s="55" t="s">
        <v>111</v>
      </c>
      <c r="F487" s="55" t="s">
        <v>104</v>
      </c>
      <c r="G487" s="67">
        <f>пр.4!H474+пр.4!H579</f>
        <v>2637.8</v>
      </c>
      <c r="H487" s="67">
        <f>пр.4!I474+пр.4!I579</f>
        <v>281.8</v>
      </c>
      <c r="I487" s="86">
        <f t="shared" si="46"/>
        <v>2356</v>
      </c>
      <c r="J487" s="86">
        <f t="shared" si="47"/>
        <v>10.683145045113351</v>
      </c>
      <c r="K487" s="96"/>
    </row>
    <row r="488" spans="1:11" s="54" customFormat="1" ht="26.4" customHeight="1">
      <c r="A488" s="267" t="s">
        <v>116</v>
      </c>
      <c r="B488" s="268"/>
      <c r="C488" s="41" t="s">
        <v>101</v>
      </c>
      <c r="D488" s="41" t="s">
        <v>113</v>
      </c>
      <c r="E488" s="55" t="s">
        <v>117</v>
      </c>
      <c r="F488" s="55"/>
      <c r="G488" s="67">
        <f>G489</f>
        <v>306.70000000000005</v>
      </c>
      <c r="H488" s="67">
        <f>H489</f>
        <v>44.599999999999994</v>
      </c>
      <c r="I488" s="86">
        <f t="shared" si="46"/>
        <v>262.10000000000002</v>
      </c>
      <c r="J488" s="86">
        <f t="shared" si="47"/>
        <v>14.54189761982393</v>
      </c>
      <c r="K488" s="96"/>
    </row>
    <row r="489" spans="1:11" s="54" customFormat="1" ht="26.4" customHeight="1">
      <c r="A489" s="267" t="s">
        <v>54</v>
      </c>
      <c r="B489" s="268"/>
      <c r="C489" s="41" t="s">
        <v>101</v>
      </c>
      <c r="D489" s="41" t="s">
        <v>113</v>
      </c>
      <c r="E489" s="55" t="s">
        <v>117</v>
      </c>
      <c r="F489" s="55" t="s">
        <v>55</v>
      </c>
      <c r="G489" s="67">
        <f>G490</f>
        <v>306.70000000000005</v>
      </c>
      <c r="H489" s="67">
        <f>H490</f>
        <v>44.599999999999994</v>
      </c>
      <c r="I489" s="86">
        <f t="shared" si="46"/>
        <v>262.10000000000002</v>
      </c>
      <c r="J489" s="86">
        <f t="shared" si="47"/>
        <v>14.54189761982393</v>
      </c>
      <c r="K489" s="96"/>
    </row>
    <row r="490" spans="1:11" s="54" customFormat="1">
      <c r="A490" s="267" t="s">
        <v>103</v>
      </c>
      <c r="B490" s="268"/>
      <c r="C490" s="41" t="s">
        <v>101</v>
      </c>
      <c r="D490" s="41" t="s">
        <v>113</v>
      </c>
      <c r="E490" s="55" t="s">
        <v>117</v>
      </c>
      <c r="F490" s="55" t="s">
        <v>104</v>
      </c>
      <c r="G490" s="67">
        <f>пр.4!H582+пр.4!H477</f>
        <v>306.70000000000005</v>
      </c>
      <c r="H490" s="67">
        <f>пр.4!I582+пр.4!I477</f>
        <v>44.599999999999994</v>
      </c>
      <c r="I490" s="86">
        <f t="shared" si="46"/>
        <v>262.10000000000002</v>
      </c>
      <c r="J490" s="86">
        <f t="shared" si="47"/>
        <v>14.54189761982393</v>
      </c>
      <c r="K490" s="96"/>
    </row>
    <row r="491" spans="1:11" s="54" customFormat="1" ht="56.4" customHeight="1">
      <c r="A491" s="267" t="s">
        <v>118</v>
      </c>
      <c r="B491" s="268"/>
      <c r="C491" s="41" t="s">
        <v>101</v>
      </c>
      <c r="D491" s="41" t="s">
        <v>113</v>
      </c>
      <c r="E491" s="55" t="s">
        <v>119</v>
      </c>
      <c r="F491" s="55"/>
      <c r="G491" s="67">
        <f>G492</f>
        <v>1185.9000000000001</v>
      </c>
      <c r="H491" s="67">
        <f>H492</f>
        <v>0</v>
      </c>
      <c r="I491" s="86">
        <f t="shared" si="46"/>
        <v>1185.9000000000001</v>
      </c>
      <c r="J491" s="86">
        <f t="shared" si="47"/>
        <v>0</v>
      </c>
      <c r="K491" s="96"/>
    </row>
    <row r="492" spans="1:11" s="54" customFormat="1" ht="31.2" customHeight="1">
      <c r="A492" s="267" t="s">
        <v>54</v>
      </c>
      <c r="B492" s="268"/>
      <c r="C492" s="41" t="s">
        <v>101</v>
      </c>
      <c r="D492" s="41" t="s">
        <v>113</v>
      </c>
      <c r="E492" s="55" t="s">
        <v>119</v>
      </c>
      <c r="F492" s="55" t="s">
        <v>55</v>
      </c>
      <c r="G492" s="67">
        <f>G493</f>
        <v>1185.9000000000001</v>
      </c>
      <c r="H492" s="67">
        <f>H493</f>
        <v>0</v>
      </c>
      <c r="I492" s="86">
        <f t="shared" si="46"/>
        <v>1185.9000000000001</v>
      </c>
      <c r="J492" s="86">
        <f t="shared" si="47"/>
        <v>0</v>
      </c>
      <c r="K492" s="96"/>
    </row>
    <row r="493" spans="1:11" s="54" customFormat="1">
      <c r="A493" s="267" t="s">
        <v>103</v>
      </c>
      <c r="B493" s="268"/>
      <c r="C493" s="41" t="s">
        <v>101</v>
      </c>
      <c r="D493" s="41" t="s">
        <v>113</v>
      </c>
      <c r="E493" s="55" t="s">
        <v>119</v>
      </c>
      <c r="F493" s="55" t="s">
        <v>104</v>
      </c>
      <c r="G493" s="67">
        <f>пр.4!H480+пр.4!H585</f>
        <v>1185.9000000000001</v>
      </c>
      <c r="H493" s="67">
        <f>пр.4!I480+пр.4!I585</f>
        <v>0</v>
      </c>
      <c r="I493" s="86">
        <f t="shared" si="46"/>
        <v>1185.9000000000001</v>
      </c>
      <c r="J493" s="86">
        <f t="shared" si="47"/>
        <v>0</v>
      </c>
      <c r="K493" s="96"/>
    </row>
    <row r="494" spans="1:11" s="63" customFormat="1" ht="52.95" customHeight="1">
      <c r="A494" s="279" t="s">
        <v>174</v>
      </c>
      <c r="B494" s="280"/>
      <c r="C494" s="175" t="s">
        <v>101</v>
      </c>
      <c r="D494" s="175" t="s">
        <v>113</v>
      </c>
      <c r="E494" s="59" t="s">
        <v>175</v>
      </c>
      <c r="F494" s="59"/>
      <c r="G494" s="68">
        <f t="shared" ref="G494:H497" si="48">G495</f>
        <v>175.6</v>
      </c>
      <c r="H494" s="68">
        <f t="shared" si="48"/>
        <v>31.9</v>
      </c>
      <c r="I494" s="68">
        <f t="shared" si="46"/>
        <v>143.69999999999999</v>
      </c>
      <c r="J494" s="68">
        <f t="shared" si="47"/>
        <v>18.166287015945329</v>
      </c>
    </row>
    <row r="495" spans="1:11" s="54" customFormat="1" ht="39.6" customHeight="1">
      <c r="A495" s="267" t="s">
        <v>176</v>
      </c>
      <c r="B495" s="268"/>
      <c r="C495" s="41" t="s">
        <v>101</v>
      </c>
      <c r="D495" s="41" t="s">
        <v>113</v>
      </c>
      <c r="E495" s="55" t="s">
        <v>177</v>
      </c>
      <c r="F495" s="55"/>
      <c r="G495" s="67">
        <f t="shared" si="48"/>
        <v>175.6</v>
      </c>
      <c r="H495" s="67">
        <f t="shared" si="48"/>
        <v>31.9</v>
      </c>
      <c r="I495" s="86">
        <f t="shared" si="46"/>
        <v>143.69999999999999</v>
      </c>
      <c r="J495" s="86">
        <f t="shared" si="47"/>
        <v>18.166287015945329</v>
      </c>
    </row>
    <row r="496" spans="1:11" s="54" customFormat="1" ht="31.2" customHeight="1">
      <c r="A496" s="267" t="s">
        <v>178</v>
      </c>
      <c r="B496" s="268"/>
      <c r="C496" s="41" t="s">
        <v>101</v>
      </c>
      <c r="D496" s="41" t="s">
        <v>113</v>
      </c>
      <c r="E496" s="55" t="s">
        <v>179</v>
      </c>
      <c r="F496" s="55"/>
      <c r="G496" s="67">
        <f t="shared" si="48"/>
        <v>175.6</v>
      </c>
      <c r="H496" s="67">
        <f t="shared" si="48"/>
        <v>31.9</v>
      </c>
      <c r="I496" s="86">
        <f t="shared" si="46"/>
        <v>143.69999999999999</v>
      </c>
      <c r="J496" s="86">
        <f t="shared" si="47"/>
        <v>18.166287015945329</v>
      </c>
    </row>
    <row r="497" spans="1:10" s="54" customFormat="1" ht="30" customHeight="1">
      <c r="A497" s="267" t="s">
        <v>54</v>
      </c>
      <c r="B497" s="268"/>
      <c r="C497" s="41" t="s">
        <v>101</v>
      </c>
      <c r="D497" s="41" t="s">
        <v>113</v>
      </c>
      <c r="E497" s="55" t="s">
        <v>179</v>
      </c>
      <c r="F497" s="55" t="s">
        <v>55</v>
      </c>
      <c r="G497" s="67">
        <f t="shared" si="48"/>
        <v>175.6</v>
      </c>
      <c r="H497" s="67">
        <f t="shared" si="48"/>
        <v>31.9</v>
      </c>
      <c r="I497" s="86">
        <f t="shared" si="46"/>
        <v>143.69999999999999</v>
      </c>
      <c r="J497" s="86">
        <f t="shared" si="47"/>
        <v>18.166287015945329</v>
      </c>
    </row>
    <row r="498" spans="1:10" s="54" customFormat="1">
      <c r="A498" s="267" t="s">
        <v>103</v>
      </c>
      <c r="B498" s="268"/>
      <c r="C498" s="41" t="s">
        <v>101</v>
      </c>
      <c r="D498" s="41" t="s">
        <v>113</v>
      </c>
      <c r="E498" s="55" t="s">
        <v>179</v>
      </c>
      <c r="F498" s="55" t="s">
        <v>104</v>
      </c>
      <c r="G498" s="67">
        <f>пр.4!H485</f>
        <v>175.6</v>
      </c>
      <c r="H498" s="67">
        <f>пр.4!I485</f>
        <v>31.9</v>
      </c>
      <c r="I498" s="86">
        <f t="shared" si="46"/>
        <v>143.69999999999999</v>
      </c>
      <c r="J498" s="86">
        <f t="shared" si="47"/>
        <v>18.166287015945329</v>
      </c>
    </row>
    <row r="499" spans="1:10" s="63" customFormat="1" ht="34.200000000000003" customHeight="1">
      <c r="A499" s="279" t="s">
        <v>302</v>
      </c>
      <c r="B499" s="280"/>
      <c r="C499" s="175" t="s">
        <v>101</v>
      </c>
      <c r="D499" s="175" t="s">
        <v>113</v>
      </c>
      <c r="E499" s="59" t="s">
        <v>303</v>
      </c>
      <c r="F499" s="59"/>
      <c r="G499" s="68">
        <f>G500</f>
        <v>653.4</v>
      </c>
      <c r="H499" s="68">
        <f>H500</f>
        <v>8.6999999999999993</v>
      </c>
      <c r="I499" s="68">
        <f t="shared" si="46"/>
        <v>644.69999999999993</v>
      </c>
      <c r="J499" s="68">
        <f t="shared" si="47"/>
        <v>1.3314967860422406</v>
      </c>
    </row>
    <row r="500" spans="1:10" s="54" customFormat="1" ht="47.4" customHeight="1">
      <c r="A500" s="267" t="s">
        <v>304</v>
      </c>
      <c r="B500" s="268"/>
      <c r="C500" s="41" t="s">
        <v>101</v>
      </c>
      <c r="D500" s="41" t="s">
        <v>113</v>
      </c>
      <c r="E500" s="55" t="s">
        <v>305</v>
      </c>
      <c r="F500" s="55"/>
      <c r="G500" s="67">
        <f>G501+G504+G507+G510+G513+G516</f>
        <v>653.4</v>
      </c>
      <c r="H500" s="67">
        <f>H501+H504+H507+H510+H513+H516</f>
        <v>8.6999999999999993</v>
      </c>
      <c r="I500" s="86">
        <f t="shared" si="46"/>
        <v>644.69999999999993</v>
      </c>
      <c r="J500" s="86">
        <f t="shared" si="47"/>
        <v>1.3314967860422406</v>
      </c>
    </row>
    <row r="501" spans="1:10" s="54" customFormat="1" ht="60.6" customHeight="1">
      <c r="A501" s="267" t="s">
        <v>306</v>
      </c>
      <c r="B501" s="268"/>
      <c r="C501" s="41" t="s">
        <v>101</v>
      </c>
      <c r="D501" s="41" t="s">
        <v>113</v>
      </c>
      <c r="E501" s="55" t="s">
        <v>307</v>
      </c>
      <c r="F501" s="55"/>
      <c r="G501" s="67">
        <f>G502</f>
        <v>476.8</v>
      </c>
      <c r="H501" s="67">
        <f>H502</f>
        <v>8.6999999999999993</v>
      </c>
      <c r="I501" s="86">
        <f t="shared" si="46"/>
        <v>468.1</v>
      </c>
      <c r="J501" s="86">
        <f t="shared" si="47"/>
        <v>1.824664429530201</v>
      </c>
    </row>
    <row r="502" spans="1:10" s="54" customFormat="1" ht="33.6" customHeight="1">
      <c r="A502" s="267" t="s">
        <v>54</v>
      </c>
      <c r="B502" s="268"/>
      <c r="C502" s="41" t="s">
        <v>101</v>
      </c>
      <c r="D502" s="41" t="s">
        <v>113</v>
      </c>
      <c r="E502" s="55" t="s">
        <v>307</v>
      </c>
      <c r="F502" s="55" t="s">
        <v>55</v>
      </c>
      <c r="G502" s="67">
        <f>G503</f>
        <v>476.8</v>
      </c>
      <c r="H502" s="67">
        <f>H503</f>
        <v>8.6999999999999993</v>
      </c>
      <c r="I502" s="86">
        <f t="shared" si="46"/>
        <v>468.1</v>
      </c>
      <c r="J502" s="86">
        <f t="shared" si="47"/>
        <v>1.824664429530201</v>
      </c>
    </row>
    <row r="503" spans="1:10" s="54" customFormat="1">
      <c r="A503" s="267" t="s">
        <v>103</v>
      </c>
      <c r="B503" s="268"/>
      <c r="C503" s="41" t="s">
        <v>101</v>
      </c>
      <c r="D503" s="41" t="s">
        <v>113</v>
      </c>
      <c r="E503" s="55" t="s">
        <v>307</v>
      </c>
      <c r="F503" s="55" t="s">
        <v>104</v>
      </c>
      <c r="G503" s="67">
        <f>пр.4!H490+пр.4!H590</f>
        <v>476.8</v>
      </c>
      <c r="H503" s="67">
        <f>пр.4!I490+пр.4!I590</f>
        <v>8.6999999999999993</v>
      </c>
      <c r="I503" s="86">
        <f t="shared" si="46"/>
        <v>468.1</v>
      </c>
      <c r="J503" s="86">
        <f t="shared" si="47"/>
        <v>1.824664429530201</v>
      </c>
    </row>
    <row r="504" spans="1:10" s="54" customFormat="1" ht="29.4" customHeight="1">
      <c r="A504" s="267" t="s">
        <v>311</v>
      </c>
      <c r="B504" s="268"/>
      <c r="C504" s="41" t="s">
        <v>101</v>
      </c>
      <c r="D504" s="41" t="s">
        <v>113</v>
      </c>
      <c r="E504" s="55" t="s">
        <v>312</v>
      </c>
      <c r="F504" s="55"/>
      <c r="G504" s="67">
        <f>G505</f>
        <v>70</v>
      </c>
      <c r="H504" s="67">
        <f>H505</f>
        <v>0</v>
      </c>
      <c r="I504" s="86">
        <f t="shared" si="46"/>
        <v>70</v>
      </c>
      <c r="J504" s="86">
        <f t="shared" si="47"/>
        <v>0</v>
      </c>
    </row>
    <row r="505" spans="1:10" s="54" customFormat="1" ht="28.2" customHeight="1">
      <c r="A505" s="267" t="s">
        <v>54</v>
      </c>
      <c r="B505" s="268"/>
      <c r="C505" s="41" t="s">
        <v>101</v>
      </c>
      <c r="D505" s="41" t="s">
        <v>113</v>
      </c>
      <c r="E505" s="55" t="s">
        <v>312</v>
      </c>
      <c r="F505" s="55" t="s">
        <v>55</v>
      </c>
      <c r="G505" s="67">
        <f>G506</f>
        <v>70</v>
      </c>
      <c r="H505" s="67">
        <f>H506</f>
        <v>0</v>
      </c>
      <c r="I505" s="86">
        <f t="shared" si="46"/>
        <v>70</v>
      </c>
      <c r="J505" s="86">
        <f t="shared" si="47"/>
        <v>0</v>
      </c>
    </row>
    <row r="506" spans="1:10" s="54" customFormat="1">
      <c r="A506" s="267" t="s">
        <v>103</v>
      </c>
      <c r="B506" s="268"/>
      <c r="C506" s="41" t="s">
        <v>101</v>
      </c>
      <c r="D506" s="41" t="s">
        <v>113</v>
      </c>
      <c r="E506" s="55" t="s">
        <v>312</v>
      </c>
      <c r="F506" s="55" t="s">
        <v>104</v>
      </c>
      <c r="G506" s="67">
        <f>пр.4!H593</f>
        <v>70</v>
      </c>
      <c r="H506" s="67">
        <f>пр.4!I593</f>
        <v>0</v>
      </c>
      <c r="I506" s="86">
        <f t="shared" si="46"/>
        <v>70</v>
      </c>
      <c r="J506" s="86">
        <f t="shared" si="47"/>
        <v>0</v>
      </c>
    </row>
    <row r="507" spans="1:10" s="54" customFormat="1" ht="30.6" customHeight="1">
      <c r="A507" s="267" t="s">
        <v>313</v>
      </c>
      <c r="B507" s="268"/>
      <c r="C507" s="41" t="s">
        <v>101</v>
      </c>
      <c r="D507" s="41" t="s">
        <v>113</v>
      </c>
      <c r="E507" s="55" t="s">
        <v>314</v>
      </c>
      <c r="F507" s="55"/>
      <c r="G507" s="67">
        <f>G508</f>
        <v>40</v>
      </c>
      <c r="H507" s="67">
        <f>H508</f>
        <v>0</v>
      </c>
      <c r="I507" s="86">
        <f t="shared" si="46"/>
        <v>40</v>
      </c>
      <c r="J507" s="86">
        <f t="shared" si="47"/>
        <v>0</v>
      </c>
    </row>
    <row r="508" spans="1:10" s="54" customFormat="1" ht="33" customHeight="1">
      <c r="A508" s="267" t="s">
        <v>54</v>
      </c>
      <c r="B508" s="268"/>
      <c r="C508" s="41" t="s">
        <v>101</v>
      </c>
      <c r="D508" s="41" t="s">
        <v>113</v>
      </c>
      <c r="E508" s="55" t="s">
        <v>314</v>
      </c>
      <c r="F508" s="55" t="s">
        <v>55</v>
      </c>
      <c r="G508" s="67">
        <f>G509</f>
        <v>40</v>
      </c>
      <c r="H508" s="67">
        <f>H509</f>
        <v>0</v>
      </c>
      <c r="I508" s="86">
        <f t="shared" si="46"/>
        <v>40</v>
      </c>
      <c r="J508" s="86">
        <f t="shared" si="47"/>
        <v>0</v>
      </c>
    </row>
    <row r="509" spans="1:10" s="54" customFormat="1">
      <c r="A509" s="267" t="s">
        <v>103</v>
      </c>
      <c r="B509" s="268"/>
      <c r="C509" s="41" t="s">
        <v>101</v>
      </c>
      <c r="D509" s="41" t="s">
        <v>113</v>
      </c>
      <c r="E509" s="55" t="s">
        <v>314</v>
      </c>
      <c r="F509" s="55" t="s">
        <v>104</v>
      </c>
      <c r="G509" s="67">
        <f>пр.4!H596</f>
        <v>40</v>
      </c>
      <c r="H509" s="67">
        <f>пр.4!I596</f>
        <v>0</v>
      </c>
      <c r="I509" s="86">
        <f t="shared" si="46"/>
        <v>40</v>
      </c>
      <c r="J509" s="86">
        <f t="shared" si="47"/>
        <v>0</v>
      </c>
    </row>
    <row r="510" spans="1:10" s="54" customFormat="1" ht="31.2" customHeight="1">
      <c r="A510" s="267" t="s">
        <v>315</v>
      </c>
      <c r="B510" s="268"/>
      <c r="C510" s="41" t="s">
        <v>101</v>
      </c>
      <c r="D510" s="41" t="s">
        <v>113</v>
      </c>
      <c r="E510" s="55" t="s">
        <v>316</v>
      </c>
      <c r="F510" s="55"/>
      <c r="G510" s="67">
        <f>G511</f>
        <v>40.4</v>
      </c>
      <c r="H510" s="67">
        <f>H511</f>
        <v>0</v>
      </c>
      <c r="I510" s="86">
        <f t="shared" si="46"/>
        <v>40.4</v>
      </c>
      <c r="J510" s="86">
        <f t="shared" si="47"/>
        <v>0</v>
      </c>
    </row>
    <row r="511" spans="1:10" s="54" customFormat="1" ht="30" customHeight="1">
      <c r="A511" s="267" t="s">
        <v>54</v>
      </c>
      <c r="B511" s="268"/>
      <c r="C511" s="41" t="s">
        <v>101</v>
      </c>
      <c r="D511" s="41" t="s">
        <v>113</v>
      </c>
      <c r="E511" s="55" t="s">
        <v>316</v>
      </c>
      <c r="F511" s="55" t="s">
        <v>55</v>
      </c>
      <c r="G511" s="67">
        <f>G512</f>
        <v>40.4</v>
      </c>
      <c r="H511" s="67">
        <f>H512</f>
        <v>0</v>
      </c>
      <c r="I511" s="86">
        <f t="shared" si="46"/>
        <v>40.4</v>
      </c>
      <c r="J511" s="86">
        <f t="shared" si="47"/>
        <v>0</v>
      </c>
    </row>
    <row r="512" spans="1:10" s="54" customFormat="1">
      <c r="A512" s="267" t="s">
        <v>103</v>
      </c>
      <c r="B512" s="268"/>
      <c r="C512" s="41" t="s">
        <v>101</v>
      </c>
      <c r="D512" s="41" t="s">
        <v>113</v>
      </c>
      <c r="E512" s="55" t="s">
        <v>316</v>
      </c>
      <c r="F512" s="55" t="s">
        <v>104</v>
      </c>
      <c r="G512" s="67">
        <f>пр.4!H493</f>
        <v>40.4</v>
      </c>
      <c r="H512" s="67">
        <f>пр.4!I493</f>
        <v>0</v>
      </c>
      <c r="I512" s="86">
        <f t="shared" si="46"/>
        <v>40.4</v>
      </c>
      <c r="J512" s="86">
        <f t="shared" si="47"/>
        <v>0</v>
      </c>
    </row>
    <row r="513" spans="1:11" s="54" customFormat="1" ht="43.95" customHeight="1">
      <c r="A513" s="267" t="s">
        <v>317</v>
      </c>
      <c r="B513" s="268"/>
      <c r="C513" s="41" t="s">
        <v>101</v>
      </c>
      <c r="D513" s="41" t="s">
        <v>113</v>
      </c>
      <c r="E513" s="55" t="s">
        <v>318</v>
      </c>
      <c r="F513" s="55"/>
      <c r="G513" s="67">
        <f>G514</f>
        <v>16.2</v>
      </c>
      <c r="H513" s="67">
        <f>H514</f>
        <v>0</v>
      </c>
      <c r="I513" s="86">
        <f t="shared" si="46"/>
        <v>16.2</v>
      </c>
      <c r="J513" s="86">
        <f t="shared" si="47"/>
        <v>0</v>
      </c>
    </row>
    <row r="514" spans="1:11" s="54" customFormat="1" ht="28.2" customHeight="1">
      <c r="A514" s="267" t="s">
        <v>54</v>
      </c>
      <c r="B514" s="268"/>
      <c r="C514" s="41" t="s">
        <v>101</v>
      </c>
      <c r="D514" s="41" t="s">
        <v>113</v>
      </c>
      <c r="E514" s="55" t="s">
        <v>318</v>
      </c>
      <c r="F514" s="55" t="s">
        <v>55</v>
      </c>
      <c r="G514" s="67">
        <f>G515</f>
        <v>16.2</v>
      </c>
      <c r="H514" s="67">
        <f>H515</f>
        <v>0</v>
      </c>
      <c r="I514" s="86">
        <f t="shared" si="46"/>
        <v>16.2</v>
      </c>
      <c r="J514" s="86">
        <f t="shared" si="47"/>
        <v>0</v>
      </c>
    </row>
    <row r="515" spans="1:11" s="54" customFormat="1">
      <c r="A515" s="267" t="s">
        <v>103</v>
      </c>
      <c r="B515" s="268"/>
      <c r="C515" s="41" t="s">
        <v>101</v>
      </c>
      <c r="D515" s="41" t="s">
        <v>113</v>
      </c>
      <c r="E515" s="55" t="s">
        <v>318</v>
      </c>
      <c r="F515" s="55" t="s">
        <v>104</v>
      </c>
      <c r="G515" s="67">
        <f>пр.4!H496</f>
        <v>16.2</v>
      </c>
      <c r="H515" s="67">
        <f>пр.4!I496</f>
        <v>0</v>
      </c>
      <c r="I515" s="86">
        <f t="shared" si="46"/>
        <v>16.2</v>
      </c>
      <c r="J515" s="86">
        <f t="shared" si="47"/>
        <v>0</v>
      </c>
    </row>
    <row r="516" spans="1:11" s="54" customFormat="1">
      <c r="A516" s="267" t="s">
        <v>319</v>
      </c>
      <c r="B516" s="268"/>
      <c r="C516" s="41" t="s">
        <v>101</v>
      </c>
      <c r="D516" s="41" t="s">
        <v>113</v>
      </c>
      <c r="E516" s="55" t="s">
        <v>320</v>
      </c>
      <c r="F516" s="55"/>
      <c r="G516" s="67">
        <f>G517</f>
        <v>10</v>
      </c>
      <c r="H516" s="67">
        <f>H517</f>
        <v>0</v>
      </c>
      <c r="I516" s="86">
        <f t="shared" si="46"/>
        <v>10</v>
      </c>
      <c r="J516" s="86">
        <f t="shared" si="47"/>
        <v>0</v>
      </c>
    </row>
    <row r="517" spans="1:11" s="54" customFormat="1" ht="28.2" customHeight="1">
      <c r="A517" s="267" t="s">
        <v>54</v>
      </c>
      <c r="B517" s="268"/>
      <c r="C517" s="41" t="s">
        <v>101</v>
      </c>
      <c r="D517" s="41" t="s">
        <v>113</v>
      </c>
      <c r="E517" s="55" t="s">
        <v>320</v>
      </c>
      <c r="F517" s="55" t="s">
        <v>55</v>
      </c>
      <c r="G517" s="67">
        <f>G518</f>
        <v>10</v>
      </c>
      <c r="H517" s="67">
        <f>H518</f>
        <v>0</v>
      </c>
      <c r="I517" s="86">
        <f t="shared" si="46"/>
        <v>10</v>
      </c>
      <c r="J517" s="86">
        <f t="shared" si="47"/>
        <v>0</v>
      </c>
    </row>
    <row r="518" spans="1:11" s="54" customFormat="1">
      <c r="A518" s="267" t="s">
        <v>103</v>
      </c>
      <c r="B518" s="268"/>
      <c r="C518" s="41" t="s">
        <v>101</v>
      </c>
      <c r="D518" s="41" t="s">
        <v>113</v>
      </c>
      <c r="E518" s="55" t="s">
        <v>320</v>
      </c>
      <c r="F518" s="55" t="s">
        <v>104</v>
      </c>
      <c r="G518" s="67">
        <f>пр.4!H499</f>
        <v>10</v>
      </c>
      <c r="H518" s="67">
        <f>пр.4!I499</f>
        <v>0</v>
      </c>
      <c r="I518" s="86">
        <f t="shared" si="46"/>
        <v>10</v>
      </c>
      <c r="J518" s="86">
        <f t="shared" si="47"/>
        <v>0</v>
      </c>
      <c r="K518" s="95"/>
    </row>
    <row r="519" spans="1:11" s="54" customFormat="1">
      <c r="A519" s="271" t="s">
        <v>555</v>
      </c>
      <c r="B519" s="272"/>
      <c r="C519" s="42" t="s">
        <v>101</v>
      </c>
      <c r="D519" s="42" t="s">
        <v>113</v>
      </c>
      <c r="E519" s="60" t="s">
        <v>556</v>
      </c>
      <c r="F519" s="60"/>
      <c r="G519" s="66">
        <f>G520+G523+G526+G529</f>
        <v>72296.200000000012</v>
      </c>
      <c r="H519" s="66">
        <f>H520+H523+H526+H529</f>
        <v>15681.8</v>
      </c>
      <c r="I519" s="91">
        <f t="shared" si="46"/>
        <v>56614.400000000009</v>
      </c>
      <c r="J519" s="91">
        <f t="shared" si="47"/>
        <v>21.6910432360207</v>
      </c>
    </row>
    <row r="520" spans="1:11" s="54" customFormat="1" ht="67.2" customHeight="1">
      <c r="A520" s="267" t="s">
        <v>446</v>
      </c>
      <c r="B520" s="268"/>
      <c r="C520" s="41" t="s">
        <v>101</v>
      </c>
      <c r="D520" s="41" t="s">
        <v>113</v>
      </c>
      <c r="E520" s="55" t="s">
        <v>557</v>
      </c>
      <c r="F520" s="55"/>
      <c r="G520" s="67">
        <f>G521</f>
        <v>1465</v>
      </c>
      <c r="H520" s="67">
        <f>H521</f>
        <v>898.5</v>
      </c>
      <c r="I520" s="86">
        <f t="shared" ref="I520:I583" si="49">G520-H520</f>
        <v>566.5</v>
      </c>
      <c r="J520" s="86">
        <f t="shared" ref="J520:J583" si="50">H520/G520*100</f>
        <v>61.331058020477812</v>
      </c>
    </row>
    <row r="521" spans="1:11" s="54" customFormat="1" ht="27.6" customHeight="1">
      <c r="A521" s="267" t="s">
        <v>54</v>
      </c>
      <c r="B521" s="268"/>
      <c r="C521" s="41" t="s">
        <v>101</v>
      </c>
      <c r="D521" s="41" t="s">
        <v>113</v>
      </c>
      <c r="E521" s="55" t="s">
        <v>557</v>
      </c>
      <c r="F521" s="55" t="s">
        <v>55</v>
      </c>
      <c r="G521" s="67">
        <f>G522</f>
        <v>1465</v>
      </c>
      <c r="H521" s="67">
        <f>H522</f>
        <v>898.5</v>
      </c>
      <c r="I521" s="86">
        <f t="shared" si="49"/>
        <v>566.5</v>
      </c>
      <c r="J521" s="86">
        <f t="shared" si="50"/>
        <v>61.331058020477812</v>
      </c>
    </row>
    <row r="522" spans="1:11" s="54" customFormat="1">
      <c r="A522" s="267" t="s">
        <v>103</v>
      </c>
      <c r="B522" s="268"/>
      <c r="C522" s="41" t="s">
        <v>101</v>
      </c>
      <c r="D522" s="41" t="s">
        <v>113</v>
      </c>
      <c r="E522" s="55" t="s">
        <v>557</v>
      </c>
      <c r="F522" s="55" t="s">
        <v>104</v>
      </c>
      <c r="G522" s="67">
        <f>пр.4!H503+пр.4!H600</f>
        <v>1465</v>
      </c>
      <c r="H522" s="67">
        <f>пр.4!I503+пр.4!I600</f>
        <v>898.5</v>
      </c>
      <c r="I522" s="86">
        <f t="shared" si="49"/>
        <v>566.5</v>
      </c>
      <c r="J522" s="86">
        <f t="shared" si="50"/>
        <v>61.331058020477812</v>
      </c>
    </row>
    <row r="523" spans="1:11" s="54" customFormat="1">
      <c r="A523" s="267" t="s">
        <v>457</v>
      </c>
      <c r="B523" s="268"/>
      <c r="C523" s="41" t="s">
        <v>101</v>
      </c>
      <c r="D523" s="41" t="s">
        <v>113</v>
      </c>
      <c r="E523" s="55" t="s">
        <v>558</v>
      </c>
      <c r="F523" s="55"/>
      <c r="G523" s="67">
        <f>G524</f>
        <v>442</v>
      </c>
      <c r="H523" s="67">
        <f>H524</f>
        <v>4.9000000000000004</v>
      </c>
      <c r="I523" s="86">
        <f t="shared" si="49"/>
        <v>437.1</v>
      </c>
      <c r="J523" s="86">
        <f t="shared" si="50"/>
        <v>1.1085972850678734</v>
      </c>
    </row>
    <row r="524" spans="1:11" s="54" customFormat="1" ht="28.2" customHeight="1">
      <c r="A524" s="267" t="s">
        <v>54</v>
      </c>
      <c r="B524" s="268"/>
      <c r="C524" s="41" t="s">
        <v>101</v>
      </c>
      <c r="D524" s="41" t="s">
        <v>113</v>
      </c>
      <c r="E524" s="55" t="s">
        <v>558</v>
      </c>
      <c r="F524" s="55" t="s">
        <v>55</v>
      </c>
      <c r="G524" s="67">
        <f>G525</f>
        <v>442</v>
      </c>
      <c r="H524" s="67">
        <f>H525</f>
        <v>4.9000000000000004</v>
      </c>
      <c r="I524" s="86">
        <f t="shared" si="49"/>
        <v>437.1</v>
      </c>
      <c r="J524" s="86">
        <f t="shared" si="50"/>
        <v>1.1085972850678734</v>
      </c>
    </row>
    <row r="525" spans="1:11" s="54" customFormat="1">
      <c r="A525" s="267" t="s">
        <v>103</v>
      </c>
      <c r="B525" s="268"/>
      <c r="C525" s="41" t="s">
        <v>101</v>
      </c>
      <c r="D525" s="41" t="s">
        <v>113</v>
      </c>
      <c r="E525" s="55" t="s">
        <v>558</v>
      </c>
      <c r="F525" s="55" t="s">
        <v>104</v>
      </c>
      <c r="G525" s="67">
        <f>пр.4!H603+пр.4!H506</f>
        <v>442</v>
      </c>
      <c r="H525" s="67">
        <f>пр.4!I603+пр.4!I506</f>
        <v>4.9000000000000004</v>
      </c>
      <c r="I525" s="86">
        <f t="shared" si="49"/>
        <v>437.1</v>
      </c>
      <c r="J525" s="86">
        <f t="shared" si="50"/>
        <v>1.1085972850678734</v>
      </c>
    </row>
    <row r="526" spans="1:11" s="54" customFormat="1" ht="30" customHeight="1">
      <c r="A526" s="267" t="s">
        <v>530</v>
      </c>
      <c r="B526" s="268"/>
      <c r="C526" s="41" t="s">
        <v>101</v>
      </c>
      <c r="D526" s="41" t="s">
        <v>113</v>
      </c>
      <c r="E526" s="55" t="s">
        <v>559</v>
      </c>
      <c r="F526" s="55"/>
      <c r="G526" s="67">
        <f>G527</f>
        <v>33159.800000000003</v>
      </c>
      <c r="H526" s="67">
        <f>H527</f>
        <v>8108.2</v>
      </c>
      <c r="I526" s="86">
        <f t="shared" si="49"/>
        <v>25051.600000000002</v>
      </c>
      <c r="J526" s="86">
        <f t="shared" si="50"/>
        <v>24.45189657356196</v>
      </c>
    </row>
    <row r="527" spans="1:11" s="54" customFormat="1" ht="29.4" customHeight="1">
      <c r="A527" s="267" t="s">
        <v>54</v>
      </c>
      <c r="B527" s="268"/>
      <c r="C527" s="41" t="s">
        <v>101</v>
      </c>
      <c r="D527" s="41" t="s">
        <v>113</v>
      </c>
      <c r="E527" s="55" t="s">
        <v>559</v>
      </c>
      <c r="F527" s="55" t="s">
        <v>55</v>
      </c>
      <c r="G527" s="67">
        <f>G528</f>
        <v>33159.800000000003</v>
      </c>
      <c r="H527" s="67">
        <f>H528</f>
        <v>8108.2</v>
      </c>
      <c r="I527" s="86">
        <f t="shared" si="49"/>
        <v>25051.600000000002</v>
      </c>
      <c r="J527" s="86">
        <f t="shared" si="50"/>
        <v>24.45189657356196</v>
      </c>
    </row>
    <row r="528" spans="1:11" s="54" customFormat="1">
      <c r="A528" s="267" t="s">
        <v>103</v>
      </c>
      <c r="B528" s="268"/>
      <c r="C528" s="41" t="s">
        <v>101</v>
      </c>
      <c r="D528" s="41" t="s">
        <v>113</v>
      </c>
      <c r="E528" s="55" t="s">
        <v>559</v>
      </c>
      <c r="F528" s="55" t="s">
        <v>104</v>
      </c>
      <c r="G528" s="67">
        <f>пр.4!H509+пр.4!H606</f>
        <v>33159.800000000003</v>
      </c>
      <c r="H528" s="67">
        <f>пр.4!I509+пр.4!I606</f>
        <v>8108.2</v>
      </c>
      <c r="I528" s="86">
        <f t="shared" si="49"/>
        <v>25051.600000000002</v>
      </c>
      <c r="J528" s="86">
        <f t="shared" si="50"/>
        <v>24.45189657356196</v>
      </c>
    </row>
    <row r="529" spans="1:10" s="54" customFormat="1" ht="107.4" customHeight="1">
      <c r="A529" s="267" t="s">
        <v>560</v>
      </c>
      <c r="B529" s="268"/>
      <c r="C529" s="41" t="s">
        <v>101</v>
      </c>
      <c r="D529" s="41" t="s">
        <v>113</v>
      </c>
      <c r="E529" s="55" t="s">
        <v>561</v>
      </c>
      <c r="F529" s="55"/>
      <c r="G529" s="67">
        <f>G530</f>
        <v>37229.4</v>
      </c>
      <c r="H529" s="67">
        <f>H530</f>
        <v>6670.2</v>
      </c>
      <c r="I529" s="86">
        <f t="shared" si="49"/>
        <v>30559.200000000001</v>
      </c>
      <c r="J529" s="86">
        <f t="shared" si="50"/>
        <v>17.91648535834582</v>
      </c>
    </row>
    <row r="530" spans="1:10" s="54" customFormat="1" ht="30" customHeight="1">
      <c r="A530" s="267" t="s">
        <v>54</v>
      </c>
      <c r="B530" s="268"/>
      <c r="C530" s="41" t="s">
        <v>101</v>
      </c>
      <c r="D530" s="41" t="s">
        <v>113</v>
      </c>
      <c r="E530" s="55" t="s">
        <v>561</v>
      </c>
      <c r="F530" s="55" t="s">
        <v>55</v>
      </c>
      <c r="G530" s="67">
        <f>G531</f>
        <v>37229.4</v>
      </c>
      <c r="H530" s="67">
        <f>H531</f>
        <v>6670.2</v>
      </c>
      <c r="I530" s="86">
        <f t="shared" si="49"/>
        <v>30559.200000000001</v>
      </c>
      <c r="J530" s="86">
        <f t="shared" si="50"/>
        <v>17.91648535834582</v>
      </c>
    </row>
    <row r="531" spans="1:10" s="54" customFormat="1">
      <c r="A531" s="267" t="s">
        <v>103</v>
      </c>
      <c r="B531" s="268"/>
      <c r="C531" s="41" t="s">
        <v>101</v>
      </c>
      <c r="D531" s="41" t="s">
        <v>113</v>
      </c>
      <c r="E531" s="55" t="s">
        <v>561</v>
      </c>
      <c r="F531" s="55" t="s">
        <v>104</v>
      </c>
      <c r="G531" s="67">
        <f>пр.4!H510+пр.4!H607</f>
        <v>37229.4</v>
      </c>
      <c r="H531" s="67">
        <f>пр.4!I510+пр.4!I607</f>
        <v>6670.2</v>
      </c>
      <c r="I531" s="86">
        <f t="shared" si="49"/>
        <v>30559.200000000001</v>
      </c>
      <c r="J531" s="86">
        <f t="shared" si="50"/>
        <v>17.91648535834582</v>
      </c>
    </row>
    <row r="532" spans="1:10" s="87" customFormat="1">
      <c r="A532" s="275" t="s">
        <v>190</v>
      </c>
      <c r="B532" s="276"/>
      <c r="C532" s="45" t="s">
        <v>101</v>
      </c>
      <c r="D532" s="45" t="s">
        <v>101</v>
      </c>
      <c r="E532" s="88"/>
      <c r="F532" s="88"/>
      <c r="G532" s="89">
        <f>G533+G540+G550+G562+G580+G585</f>
        <v>10062.799999999999</v>
      </c>
      <c r="H532" s="89">
        <f>H533+H540+H550+H562+H580+H585</f>
        <v>110.4</v>
      </c>
      <c r="I532" s="89">
        <f t="shared" si="49"/>
        <v>9952.4</v>
      </c>
      <c r="J532" s="89">
        <f t="shared" si="50"/>
        <v>1.0971101482688717</v>
      </c>
    </row>
    <row r="533" spans="1:10" s="63" customFormat="1" ht="47.4" customHeight="1">
      <c r="A533" s="279" t="s">
        <v>184</v>
      </c>
      <c r="B533" s="280"/>
      <c r="C533" s="175" t="s">
        <v>101</v>
      </c>
      <c r="D533" s="175" t="s">
        <v>101</v>
      </c>
      <c r="E533" s="59" t="s">
        <v>185</v>
      </c>
      <c r="F533" s="59"/>
      <c r="G533" s="68">
        <f>G534</f>
        <v>493.3</v>
      </c>
      <c r="H533" s="68">
        <f>H534</f>
        <v>2</v>
      </c>
      <c r="I533" s="68">
        <f t="shared" si="49"/>
        <v>491.3</v>
      </c>
      <c r="J533" s="68">
        <f t="shared" si="50"/>
        <v>0.4054327995134806</v>
      </c>
    </row>
    <row r="534" spans="1:10" s="54" customFormat="1" ht="40.950000000000003" customHeight="1">
      <c r="A534" s="267" t="s">
        <v>186</v>
      </c>
      <c r="B534" s="268"/>
      <c r="C534" s="41" t="s">
        <v>101</v>
      </c>
      <c r="D534" s="41" t="s">
        <v>101</v>
      </c>
      <c r="E534" s="55" t="s">
        <v>187</v>
      </c>
      <c r="F534" s="55"/>
      <c r="G534" s="67">
        <f>G535</f>
        <v>493.3</v>
      </c>
      <c r="H534" s="67">
        <f>H535</f>
        <v>2</v>
      </c>
      <c r="I534" s="86">
        <f t="shared" si="49"/>
        <v>491.3</v>
      </c>
      <c r="J534" s="86">
        <f t="shared" si="50"/>
        <v>0.4054327995134806</v>
      </c>
    </row>
    <row r="535" spans="1:10" s="54" customFormat="1">
      <c r="A535" s="267" t="s">
        <v>188</v>
      </c>
      <c r="B535" s="268"/>
      <c r="C535" s="41" t="s">
        <v>101</v>
      </c>
      <c r="D535" s="41" t="s">
        <v>101</v>
      </c>
      <c r="E535" s="55" t="s">
        <v>189</v>
      </c>
      <c r="F535" s="55"/>
      <c r="G535" s="67">
        <f>G536+G538</f>
        <v>493.3</v>
      </c>
      <c r="H535" s="67">
        <f>H536+H538</f>
        <v>2</v>
      </c>
      <c r="I535" s="86">
        <f t="shared" si="49"/>
        <v>491.3</v>
      </c>
      <c r="J535" s="86">
        <f t="shared" si="50"/>
        <v>0.4054327995134806</v>
      </c>
    </row>
    <row r="536" spans="1:10" s="54" customFormat="1" ht="29.4" customHeight="1">
      <c r="A536" s="267" t="s">
        <v>18</v>
      </c>
      <c r="B536" s="268"/>
      <c r="C536" s="41" t="s">
        <v>101</v>
      </c>
      <c r="D536" s="41" t="s">
        <v>101</v>
      </c>
      <c r="E536" s="55" t="s">
        <v>189</v>
      </c>
      <c r="F536" s="55" t="s">
        <v>19</v>
      </c>
      <c r="G536" s="67">
        <f>G537</f>
        <v>384.8</v>
      </c>
      <c r="H536" s="67">
        <f>H537</f>
        <v>2</v>
      </c>
      <c r="I536" s="86">
        <f t="shared" si="49"/>
        <v>382.8</v>
      </c>
      <c r="J536" s="86">
        <f t="shared" si="50"/>
        <v>0.51975051975051967</v>
      </c>
    </row>
    <row r="537" spans="1:10" s="54" customFormat="1" ht="31.95" customHeight="1">
      <c r="A537" s="267" t="s">
        <v>20</v>
      </c>
      <c r="B537" s="268"/>
      <c r="C537" s="41" t="s">
        <v>101</v>
      </c>
      <c r="D537" s="41" t="s">
        <v>101</v>
      </c>
      <c r="E537" s="55" t="s">
        <v>189</v>
      </c>
      <c r="F537" s="55" t="s">
        <v>21</v>
      </c>
      <c r="G537" s="67">
        <f>пр.4!H615</f>
        <v>384.8</v>
      </c>
      <c r="H537" s="67">
        <f>пр.4!I615</f>
        <v>2</v>
      </c>
      <c r="I537" s="86">
        <f t="shared" si="49"/>
        <v>382.8</v>
      </c>
      <c r="J537" s="86">
        <f t="shared" si="50"/>
        <v>0.51975051975051967</v>
      </c>
    </row>
    <row r="538" spans="1:10" s="54" customFormat="1" ht="28.95" customHeight="1">
      <c r="A538" s="267" t="s">
        <v>54</v>
      </c>
      <c r="B538" s="268"/>
      <c r="C538" s="41" t="s">
        <v>101</v>
      </c>
      <c r="D538" s="41" t="s">
        <v>101</v>
      </c>
      <c r="E538" s="55" t="s">
        <v>189</v>
      </c>
      <c r="F538" s="55" t="s">
        <v>55</v>
      </c>
      <c r="G538" s="67">
        <f>G539</f>
        <v>108.5</v>
      </c>
      <c r="H538" s="67">
        <f>H539</f>
        <v>0</v>
      </c>
      <c r="I538" s="86">
        <f t="shared" si="49"/>
        <v>108.5</v>
      </c>
      <c r="J538" s="86">
        <f t="shared" si="50"/>
        <v>0</v>
      </c>
    </row>
    <row r="539" spans="1:10" s="54" customFormat="1">
      <c r="A539" s="267" t="s">
        <v>103</v>
      </c>
      <c r="B539" s="268"/>
      <c r="C539" s="41" t="s">
        <v>101</v>
      </c>
      <c r="D539" s="41" t="s">
        <v>101</v>
      </c>
      <c r="E539" s="55" t="s">
        <v>189</v>
      </c>
      <c r="F539" s="55" t="s">
        <v>104</v>
      </c>
      <c r="G539" s="67">
        <f>пр.4!H518</f>
        <v>108.5</v>
      </c>
      <c r="H539" s="67">
        <f>пр.4!I518</f>
        <v>0</v>
      </c>
      <c r="I539" s="86">
        <f t="shared" si="49"/>
        <v>108.5</v>
      </c>
      <c r="J539" s="86">
        <f t="shared" si="50"/>
        <v>0</v>
      </c>
    </row>
    <row r="540" spans="1:10" s="63" customFormat="1" ht="28.2" customHeight="1">
      <c r="A540" s="279" t="s">
        <v>207</v>
      </c>
      <c r="B540" s="280"/>
      <c r="C540" s="175" t="s">
        <v>101</v>
      </c>
      <c r="D540" s="175" t="s">
        <v>101</v>
      </c>
      <c r="E540" s="59" t="s">
        <v>208</v>
      </c>
      <c r="F540" s="59"/>
      <c r="G540" s="68">
        <f>G541</f>
        <v>423.8</v>
      </c>
      <c r="H540" s="68">
        <f>H541</f>
        <v>67.5</v>
      </c>
      <c r="I540" s="68">
        <f t="shared" si="49"/>
        <v>356.3</v>
      </c>
      <c r="J540" s="68">
        <f t="shared" si="50"/>
        <v>15.927324209532797</v>
      </c>
    </row>
    <row r="541" spans="1:10" s="54" customFormat="1" ht="30" customHeight="1">
      <c r="A541" s="267" t="s">
        <v>209</v>
      </c>
      <c r="B541" s="268"/>
      <c r="C541" s="41" t="s">
        <v>101</v>
      </c>
      <c r="D541" s="41" t="s">
        <v>101</v>
      </c>
      <c r="E541" s="55" t="s">
        <v>210</v>
      </c>
      <c r="F541" s="55"/>
      <c r="G541" s="67">
        <f>G542</f>
        <v>423.8</v>
      </c>
      <c r="H541" s="67">
        <f>H542</f>
        <v>67.5</v>
      </c>
      <c r="I541" s="86">
        <f t="shared" si="49"/>
        <v>356.3</v>
      </c>
      <c r="J541" s="86">
        <f t="shared" si="50"/>
        <v>15.927324209532797</v>
      </c>
    </row>
    <row r="542" spans="1:10" s="54" customFormat="1">
      <c r="A542" s="267" t="s">
        <v>211</v>
      </c>
      <c r="B542" s="268"/>
      <c r="C542" s="41" t="s">
        <v>101</v>
      </c>
      <c r="D542" s="41" t="s">
        <v>101</v>
      </c>
      <c r="E542" s="55" t="s">
        <v>212</v>
      </c>
      <c r="F542" s="55"/>
      <c r="G542" s="67">
        <f>G543+G545+G547</f>
        <v>423.8</v>
      </c>
      <c r="H542" s="67">
        <f>H543+H545+H547</f>
        <v>67.5</v>
      </c>
      <c r="I542" s="86">
        <f t="shared" si="49"/>
        <v>356.3</v>
      </c>
      <c r="J542" s="86">
        <f t="shared" si="50"/>
        <v>15.927324209532797</v>
      </c>
    </row>
    <row r="543" spans="1:10" s="54" customFormat="1" ht="27.6" customHeight="1">
      <c r="A543" s="267" t="s">
        <v>18</v>
      </c>
      <c r="B543" s="268"/>
      <c r="C543" s="41" t="s">
        <v>101</v>
      </c>
      <c r="D543" s="41" t="s">
        <v>101</v>
      </c>
      <c r="E543" s="55" t="s">
        <v>212</v>
      </c>
      <c r="F543" s="55" t="s">
        <v>19</v>
      </c>
      <c r="G543" s="67">
        <f>G544</f>
        <v>26.3</v>
      </c>
      <c r="H543" s="67">
        <f>H544</f>
        <v>0</v>
      </c>
      <c r="I543" s="86">
        <f t="shared" si="49"/>
        <v>26.3</v>
      </c>
      <c r="J543" s="86">
        <f t="shared" si="50"/>
        <v>0</v>
      </c>
    </row>
    <row r="544" spans="1:10" s="54" customFormat="1" ht="31.95" customHeight="1">
      <c r="A544" s="267" t="s">
        <v>20</v>
      </c>
      <c r="B544" s="268"/>
      <c r="C544" s="41" t="s">
        <v>101</v>
      </c>
      <c r="D544" s="41" t="s">
        <v>101</v>
      </c>
      <c r="E544" s="55" t="s">
        <v>212</v>
      </c>
      <c r="F544" s="55" t="s">
        <v>21</v>
      </c>
      <c r="G544" s="67">
        <f>пр.4!H523</f>
        <v>26.3</v>
      </c>
      <c r="H544" s="67">
        <f>пр.4!I523</f>
        <v>0</v>
      </c>
      <c r="I544" s="86">
        <f t="shared" si="49"/>
        <v>26.3</v>
      </c>
      <c r="J544" s="86">
        <f t="shared" si="50"/>
        <v>0</v>
      </c>
    </row>
    <row r="545" spans="1:10" s="54" customFormat="1">
      <c r="A545" s="267" t="s">
        <v>144</v>
      </c>
      <c r="B545" s="268"/>
      <c r="C545" s="41" t="s">
        <v>101</v>
      </c>
      <c r="D545" s="41" t="s">
        <v>101</v>
      </c>
      <c r="E545" s="55" t="s">
        <v>212</v>
      </c>
      <c r="F545" s="55" t="s">
        <v>145</v>
      </c>
      <c r="G545" s="67">
        <f>G546</f>
        <v>315.5</v>
      </c>
      <c r="H545" s="67">
        <f>H546</f>
        <v>67.5</v>
      </c>
      <c r="I545" s="86">
        <f t="shared" si="49"/>
        <v>248</v>
      </c>
      <c r="J545" s="86">
        <f t="shared" si="50"/>
        <v>21.394611727416798</v>
      </c>
    </row>
    <row r="546" spans="1:10" s="54" customFormat="1">
      <c r="A546" s="267" t="s">
        <v>213</v>
      </c>
      <c r="B546" s="268"/>
      <c r="C546" s="41" t="s">
        <v>101</v>
      </c>
      <c r="D546" s="41" t="s">
        <v>101</v>
      </c>
      <c r="E546" s="55" t="s">
        <v>212</v>
      </c>
      <c r="F546" s="55" t="s">
        <v>214</v>
      </c>
      <c r="G546" s="67">
        <f>пр.4!H525</f>
        <v>315.5</v>
      </c>
      <c r="H546" s="67">
        <f>пр.4!I525</f>
        <v>67.5</v>
      </c>
      <c r="I546" s="86">
        <f t="shared" si="49"/>
        <v>248</v>
      </c>
      <c r="J546" s="86">
        <f t="shared" si="50"/>
        <v>21.394611727416798</v>
      </c>
    </row>
    <row r="547" spans="1:10" s="54" customFormat="1" ht="18" customHeight="1">
      <c r="A547" s="267" t="s">
        <v>215</v>
      </c>
      <c r="B547" s="268"/>
      <c r="C547" s="41" t="s">
        <v>101</v>
      </c>
      <c r="D547" s="41" t="s">
        <v>101</v>
      </c>
      <c r="E547" s="55" t="s">
        <v>216</v>
      </c>
      <c r="F547" s="55"/>
      <c r="G547" s="67">
        <f>G548</f>
        <v>82</v>
      </c>
      <c r="H547" s="67">
        <f>H548</f>
        <v>0</v>
      </c>
      <c r="I547" s="86">
        <f t="shared" si="49"/>
        <v>82</v>
      </c>
      <c r="J547" s="86">
        <f t="shared" si="50"/>
        <v>0</v>
      </c>
    </row>
    <row r="548" spans="1:10" s="54" customFormat="1" ht="29.4" customHeight="1">
      <c r="A548" s="267" t="s">
        <v>18</v>
      </c>
      <c r="B548" s="268"/>
      <c r="C548" s="41" t="s">
        <v>101</v>
      </c>
      <c r="D548" s="41" t="s">
        <v>101</v>
      </c>
      <c r="E548" s="55" t="s">
        <v>216</v>
      </c>
      <c r="F548" s="55" t="s">
        <v>19</v>
      </c>
      <c r="G548" s="67">
        <f>G549</f>
        <v>82</v>
      </c>
      <c r="H548" s="67">
        <f>H549</f>
        <v>0</v>
      </c>
      <c r="I548" s="86">
        <f t="shared" si="49"/>
        <v>82</v>
      </c>
      <c r="J548" s="86">
        <f t="shared" si="50"/>
        <v>0</v>
      </c>
    </row>
    <row r="549" spans="1:10" s="54" customFormat="1" ht="29.4" customHeight="1">
      <c r="A549" s="267" t="s">
        <v>20</v>
      </c>
      <c r="B549" s="268"/>
      <c r="C549" s="41" t="s">
        <v>101</v>
      </c>
      <c r="D549" s="41" t="s">
        <v>101</v>
      </c>
      <c r="E549" s="55" t="s">
        <v>216</v>
      </c>
      <c r="F549" s="55" t="s">
        <v>21</v>
      </c>
      <c r="G549" s="67">
        <f>пр.4!H528</f>
        <v>82</v>
      </c>
      <c r="H549" s="67">
        <f>пр.4!I528</f>
        <v>0</v>
      </c>
      <c r="I549" s="86">
        <f t="shared" si="49"/>
        <v>82</v>
      </c>
      <c r="J549" s="86">
        <f t="shared" si="50"/>
        <v>0</v>
      </c>
    </row>
    <row r="550" spans="1:10" s="63" customFormat="1" ht="28.95" customHeight="1">
      <c r="A550" s="279" t="s">
        <v>266</v>
      </c>
      <c r="B550" s="280"/>
      <c r="C550" s="175" t="s">
        <v>101</v>
      </c>
      <c r="D550" s="175" t="s">
        <v>101</v>
      </c>
      <c r="E550" s="59" t="s">
        <v>267</v>
      </c>
      <c r="F550" s="59"/>
      <c r="G550" s="68">
        <f>G551+G558</f>
        <v>8625.4</v>
      </c>
      <c r="H550" s="68">
        <f>H551+H558</f>
        <v>0</v>
      </c>
      <c r="I550" s="68">
        <f t="shared" si="49"/>
        <v>8625.4</v>
      </c>
      <c r="J550" s="68">
        <f t="shared" si="50"/>
        <v>0</v>
      </c>
    </row>
    <row r="551" spans="1:10" s="54" customFormat="1" ht="28.2" customHeight="1">
      <c r="A551" s="267" t="s">
        <v>268</v>
      </c>
      <c r="B551" s="268"/>
      <c r="C551" s="41" t="s">
        <v>101</v>
      </c>
      <c r="D551" s="41" t="s">
        <v>101</v>
      </c>
      <c r="E551" s="55" t="s">
        <v>269</v>
      </c>
      <c r="F551" s="55"/>
      <c r="G551" s="67">
        <f>G552+G555</f>
        <v>7601.8</v>
      </c>
      <c r="H551" s="67">
        <f>H552+H555</f>
        <v>0</v>
      </c>
      <c r="I551" s="86">
        <f t="shared" si="49"/>
        <v>7601.8</v>
      </c>
      <c r="J551" s="86">
        <f t="shared" si="50"/>
        <v>0</v>
      </c>
    </row>
    <row r="552" spans="1:10" s="54" customFormat="1" ht="31.2" customHeight="1">
      <c r="A552" s="267" t="s">
        <v>270</v>
      </c>
      <c r="B552" s="268"/>
      <c r="C552" s="41" t="s">
        <v>101</v>
      </c>
      <c r="D552" s="41" t="s">
        <v>101</v>
      </c>
      <c r="E552" s="55" t="s">
        <v>271</v>
      </c>
      <c r="F552" s="55"/>
      <c r="G552" s="67">
        <f>G553</f>
        <v>4070.9</v>
      </c>
      <c r="H552" s="67">
        <f>H553</f>
        <v>0</v>
      </c>
      <c r="I552" s="86">
        <f t="shared" si="49"/>
        <v>4070.9</v>
      </c>
      <c r="J552" s="86">
        <f t="shared" si="50"/>
        <v>0</v>
      </c>
    </row>
    <row r="553" spans="1:10" s="54" customFormat="1" ht="30" customHeight="1">
      <c r="A553" s="267" t="s">
        <v>54</v>
      </c>
      <c r="B553" s="268"/>
      <c r="C553" s="41" t="s">
        <v>101</v>
      </c>
      <c r="D553" s="41" t="s">
        <v>101</v>
      </c>
      <c r="E553" s="55" t="s">
        <v>271</v>
      </c>
      <c r="F553" s="55" t="s">
        <v>55</v>
      </c>
      <c r="G553" s="67">
        <f>G554</f>
        <v>4070.9</v>
      </c>
      <c r="H553" s="67">
        <f>H554</f>
        <v>0</v>
      </c>
      <c r="I553" s="86">
        <f t="shared" si="49"/>
        <v>4070.9</v>
      </c>
      <c r="J553" s="86">
        <f t="shared" si="50"/>
        <v>0</v>
      </c>
    </row>
    <row r="554" spans="1:10" s="54" customFormat="1" ht="18.600000000000001" customHeight="1">
      <c r="A554" s="267" t="s">
        <v>103</v>
      </c>
      <c r="B554" s="268"/>
      <c r="C554" s="41" t="s">
        <v>101</v>
      </c>
      <c r="D554" s="41" t="s">
        <v>101</v>
      </c>
      <c r="E554" s="55" t="s">
        <v>271</v>
      </c>
      <c r="F554" s="55" t="s">
        <v>104</v>
      </c>
      <c r="G554" s="67">
        <f>пр.4!H533</f>
        <v>4070.9</v>
      </c>
      <c r="H554" s="67">
        <f>пр.4!I533</f>
        <v>0</v>
      </c>
      <c r="I554" s="86">
        <f t="shared" si="49"/>
        <v>4070.9</v>
      </c>
      <c r="J554" s="86">
        <f t="shared" si="50"/>
        <v>0</v>
      </c>
    </row>
    <row r="555" spans="1:10" s="54" customFormat="1" ht="29.4" customHeight="1">
      <c r="A555" s="267" t="s">
        <v>272</v>
      </c>
      <c r="B555" s="268"/>
      <c r="C555" s="41" t="s">
        <v>101</v>
      </c>
      <c r="D555" s="41" t="s">
        <v>101</v>
      </c>
      <c r="E555" s="55" t="s">
        <v>273</v>
      </c>
      <c r="F555" s="55"/>
      <c r="G555" s="67">
        <f>G556</f>
        <v>3530.9</v>
      </c>
      <c r="H555" s="67">
        <f>H556</f>
        <v>0</v>
      </c>
      <c r="I555" s="86">
        <f t="shared" si="49"/>
        <v>3530.9</v>
      </c>
      <c r="J555" s="86">
        <f t="shared" si="50"/>
        <v>0</v>
      </c>
    </row>
    <row r="556" spans="1:10" s="54" customFormat="1" ht="29.4" customHeight="1">
      <c r="A556" s="267" t="s">
        <v>54</v>
      </c>
      <c r="B556" s="268"/>
      <c r="C556" s="41" t="s">
        <v>101</v>
      </c>
      <c r="D556" s="41" t="s">
        <v>101</v>
      </c>
      <c r="E556" s="55" t="s">
        <v>273</v>
      </c>
      <c r="F556" s="55" t="s">
        <v>55</v>
      </c>
      <c r="G556" s="67">
        <f>G557</f>
        <v>3530.9</v>
      </c>
      <c r="H556" s="67">
        <f>H557</f>
        <v>0</v>
      </c>
      <c r="I556" s="86">
        <f t="shared" si="49"/>
        <v>3530.9</v>
      </c>
      <c r="J556" s="86">
        <f t="shared" si="50"/>
        <v>0</v>
      </c>
    </row>
    <row r="557" spans="1:10" s="54" customFormat="1">
      <c r="A557" s="267" t="s">
        <v>103</v>
      </c>
      <c r="B557" s="268"/>
      <c r="C557" s="41" t="s">
        <v>101</v>
      </c>
      <c r="D557" s="41" t="s">
        <v>101</v>
      </c>
      <c r="E557" s="55" t="s">
        <v>273</v>
      </c>
      <c r="F557" s="55" t="s">
        <v>104</v>
      </c>
      <c r="G557" s="67">
        <f>пр.4!H536</f>
        <v>3530.9</v>
      </c>
      <c r="H557" s="67">
        <f>пр.4!I536</f>
        <v>0</v>
      </c>
      <c r="I557" s="86">
        <f t="shared" si="49"/>
        <v>3530.9</v>
      </c>
      <c r="J557" s="86">
        <f t="shared" si="50"/>
        <v>0</v>
      </c>
    </row>
    <row r="558" spans="1:10" s="54" customFormat="1" ht="42" customHeight="1">
      <c r="A558" s="267" t="s">
        <v>274</v>
      </c>
      <c r="B558" s="268"/>
      <c r="C558" s="41" t="s">
        <v>101</v>
      </c>
      <c r="D558" s="41" t="s">
        <v>101</v>
      </c>
      <c r="E558" s="55" t="s">
        <v>275</v>
      </c>
      <c r="F558" s="55"/>
      <c r="G558" s="67">
        <f t="shared" ref="G558:H560" si="51">G559</f>
        <v>1023.6</v>
      </c>
      <c r="H558" s="67">
        <f t="shared" si="51"/>
        <v>0</v>
      </c>
      <c r="I558" s="86">
        <f t="shared" si="49"/>
        <v>1023.6</v>
      </c>
      <c r="J558" s="86">
        <f t="shared" si="50"/>
        <v>0</v>
      </c>
    </row>
    <row r="559" spans="1:10" s="54" customFormat="1" ht="30" customHeight="1">
      <c r="A559" s="267" t="s">
        <v>276</v>
      </c>
      <c r="B559" s="268"/>
      <c r="C559" s="41" t="s">
        <v>101</v>
      </c>
      <c r="D559" s="41" t="s">
        <v>101</v>
      </c>
      <c r="E559" s="55" t="s">
        <v>277</v>
      </c>
      <c r="F559" s="55"/>
      <c r="G559" s="67">
        <f t="shared" si="51"/>
        <v>1023.6</v>
      </c>
      <c r="H559" s="67">
        <f t="shared" si="51"/>
        <v>0</v>
      </c>
      <c r="I559" s="86">
        <f t="shared" si="49"/>
        <v>1023.6</v>
      </c>
      <c r="J559" s="86">
        <f t="shared" si="50"/>
        <v>0</v>
      </c>
    </row>
    <row r="560" spans="1:10" s="54" customFormat="1" ht="28.2" customHeight="1">
      <c r="A560" s="267" t="s">
        <v>54</v>
      </c>
      <c r="B560" s="268"/>
      <c r="C560" s="41" t="s">
        <v>101</v>
      </c>
      <c r="D560" s="41" t="s">
        <v>101</v>
      </c>
      <c r="E560" s="55" t="s">
        <v>277</v>
      </c>
      <c r="F560" s="55" t="s">
        <v>55</v>
      </c>
      <c r="G560" s="67">
        <f t="shared" si="51"/>
        <v>1023.6</v>
      </c>
      <c r="H560" s="67">
        <f t="shared" si="51"/>
        <v>0</v>
      </c>
      <c r="I560" s="86">
        <f t="shared" si="49"/>
        <v>1023.6</v>
      </c>
      <c r="J560" s="86">
        <f t="shared" si="50"/>
        <v>0</v>
      </c>
    </row>
    <row r="561" spans="1:10" s="54" customFormat="1">
      <c r="A561" s="267" t="s">
        <v>103</v>
      </c>
      <c r="B561" s="268"/>
      <c r="C561" s="41" t="s">
        <v>101</v>
      </c>
      <c r="D561" s="41" t="s">
        <v>101</v>
      </c>
      <c r="E561" s="55" t="s">
        <v>277</v>
      </c>
      <c r="F561" s="55" t="s">
        <v>104</v>
      </c>
      <c r="G561" s="67">
        <f>пр.4!H540</f>
        <v>1023.6</v>
      </c>
      <c r="H561" s="67">
        <f>пр.4!I540</f>
        <v>0</v>
      </c>
      <c r="I561" s="86">
        <f t="shared" si="49"/>
        <v>1023.6</v>
      </c>
      <c r="J561" s="86">
        <f t="shared" si="50"/>
        <v>0</v>
      </c>
    </row>
    <row r="562" spans="1:10" s="63" customFormat="1" ht="31.2" customHeight="1">
      <c r="A562" s="279" t="s">
        <v>278</v>
      </c>
      <c r="B562" s="280"/>
      <c r="C562" s="175" t="s">
        <v>101</v>
      </c>
      <c r="D562" s="175" t="s">
        <v>101</v>
      </c>
      <c r="E562" s="59" t="s">
        <v>279</v>
      </c>
      <c r="F562" s="59"/>
      <c r="G562" s="68">
        <f>G563+G567</f>
        <v>300</v>
      </c>
      <c r="H562" s="68">
        <f>H563+H567</f>
        <v>40.9</v>
      </c>
      <c r="I562" s="68">
        <f t="shared" si="49"/>
        <v>259.10000000000002</v>
      </c>
      <c r="J562" s="68">
        <f t="shared" si="50"/>
        <v>13.633333333333333</v>
      </c>
    </row>
    <row r="563" spans="1:10" s="54" customFormat="1">
      <c r="A563" s="267" t="s">
        <v>280</v>
      </c>
      <c r="B563" s="268"/>
      <c r="C563" s="41" t="s">
        <v>101</v>
      </c>
      <c r="D563" s="41" t="s">
        <v>101</v>
      </c>
      <c r="E563" s="55" t="s">
        <v>281</v>
      </c>
      <c r="F563" s="55"/>
      <c r="G563" s="67">
        <f t="shared" ref="G563:H565" si="52">G564</f>
        <v>50</v>
      </c>
      <c r="H563" s="67">
        <f t="shared" si="52"/>
        <v>40</v>
      </c>
      <c r="I563" s="86">
        <f t="shared" si="49"/>
        <v>10</v>
      </c>
      <c r="J563" s="86">
        <f t="shared" si="50"/>
        <v>80</v>
      </c>
    </row>
    <row r="564" spans="1:10" s="54" customFormat="1" ht="27.6" customHeight="1">
      <c r="A564" s="267" t="s">
        <v>282</v>
      </c>
      <c r="B564" s="268"/>
      <c r="C564" s="41" t="s">
        <v>101</v>
      </c>
      <c r="D564" s="41" t="s">
        <v>101</v>
      </c>
      <c r="E564" s="55" t="s">
        <v>283</v>
      </c>
      <c r="F564" s="55"/>
      <c r="G564" s="67">
        <f t="shared" si="52"/>
        <v>50</v>
      </c>
      <c r="H564" s="67">
        <f t="shared" si="52"/>
        <v>40</v>
      </c>
      <c r="I564" s="86">
        <f t="shared" si="49"/>
        <v>10</v>
      </c>
      <c r="J564" s="86">
        <f t="shared" si="50"/>
        <v>80</v>
      </c>
    </row>
    <row r="565" spans="1:10" s="54" customFormat="1" ht="30.6" customHeight="1">
      <c r="A565" s="267" t="s">
        <v>18</v>
      </c>
      <c r="B565" s="268"/>
      <c r="C565" s="41" t="s">
        <v>101</v>
      </c>
      <c r="D565" s="41" t="s">
        <v>101</v>
      </c>
      <c r="E565" s="55" t="s">
        <v>283</v>
      </c>
      <c r="F565" s="55" t="s">
        <v>19</v>
      </c>
      <c r="G565" s="67">
        <f t="shared" si="52"/>
        <v>50</v>
      </c>
      <c r="H565" s="67">
        <f t="shared" si="52"/>
        <v>40</v>
      </c>
      <c r="I565" s="86">
        <f t="shared" si="49"/>
        <v>10</v>
      </c>
      <c r="J565" s="86">
        <f t="shared" si="50"/>
        <v>80</v>
      </c>
    </row>
    <row r="566" spans="1:10" s="54" customFormat="1" ht="27.6" customHeight="1">
      <c r="A566" s="267" t="s">
        <v>20</v>
      </c>
      <c r="B566" s="268"/>
      <c r="C566" s="41" t="s">
        <v>101</v>
      </c>
      <c r="D566" s="41" t="s">
        <v>101</v>
      </c>
      <c r="E566" s="55" t="s">
        <v>283</v>
      </c>
      <c r="F566" s="55" t="s">
        <v>21</v>
      </c>
      <c r="G566" s="67">
        <f>пр.4!H620</f>
        <v>50</v>
      </c>
      <c r="H566" s="67">
        <f>пр.4!I620</f>
        <v>40</v>
      </c>
      <c r="I566" s="86">
        <f t="shared" si="49"/>
        <v>10</v>
      </c>
      <c r="J566" s="86">
        <f t="shared" si="50"/>
        <v>80</v>
      </c>
    </row>
    <row r="567" spans="1:10" s="54" customFormat="1">
      <c r="A567" s="267" t="s">
        <v>284</v>
      </c>
      <c r="B567" s="268"/>
      <c r="C567" s="41" t="s">
        <v>101</v>
      </c>
      <c r="D567" s="41" t="s">
        <v>101</v>
      </c>
      <c r="E567" s="55" t="s">
        <v>285</v>
      </c>
      <c r="F567" s="55"/>
      <c r="G567" s="67">
        <f>G568+G571+G574+G577</f>
        <v>250</v>
      </c>
      <c r="H567" s="67">
        <f>H568+H571+H574+H577</f>
        <v>0.9</v>
      </c>
      <c r="I567" s="86">
        <f t="shared" si="49"/>
        <v>249.1</v>
      </c>
      <c r="J567" s="86">
        <f t="shared" si="50"/>
        <v>0.36</v>
      </c>
    </row>
    <row r="568" spans="1:10" s="54" customFormat="1">
      <c r="A568" s="267" t="s">
        <v>286</v>
      </c>
      <c r="B568" s="268"/>
      <c r="C568" s="41" t="s">
        <v>101</v>
      </c>
      <c r="D568" s="41" t="s">
        <v>101</v>
      </c>
      <c r="E568" s="55" t="s">
        <v>287</v>
      </c>
      <c r="F568" s="55"/>
      <c r="G568" s="67">
        <f>G569</f>
        <v>95</v>
      </c>
      <c r="H568" s="67">
        <f>H569</f>
        <v>0</v>
      </c>
      <c r="I568" s="86">
        <f t="shared" si="49"/>
        <v>95</v>
      </c>
      <c r="J568" s="86">
        <f t="shared" si="50"/>
        <v>0</v>
      </c>
    </row>
    <row r="569" spans="1:10" s="54" customFormat="1" ht="31.2" customHeight="1">
      <c r="A569" s="267" t="s">
        <v>18</v>
      </c>
      <c r="B569" s="268"/>
      <c r="C569" s="41" t="s">
        <v>101</v>
      </c>
      <c r="D569" s="41" t="s">
        <v>101</v>
      </c>
      <c r="E569" s="55" t="s">
        <v>287</v>
      </c>
      <c r="F569" s="55" t="s">
        <v>19</v>
      </c>
      <c r="G569" s="67">
        <f>G570</f>
        <v>95</v>
      </c>
      <c r="H569" s="67">
        <f>H570</f>
        <v>0</v>
      </c>
      <c r="I569" s="86">
        <f t="shared" si="49"/>
        <v>95</v>
      </c>
      <c r="J569" s="86">
        <f t="shared" si="50"/>
        <v>0</v>
      </c>
    </row>
    <row r="570" spans="1:10" s="54" customFormat="1" ht="30.6" customHeight="1">
      <c r="A570" s="267" t="s">
        <v>20</v>
      </c>
      <c r="B570" s="268"/>
      <c r="C570" s="41" t="s">
        <v>101</v>
      </c>
      <c r="D570" s="41" t="s">
        <v>101</v>
      </c>
      <c r="E570" s="55" t="s">
        <v>287</v>
      </c>
      <c r="F570" s="55" t="s">
        <v>21</v>
      </c>
      <c r="G570" s="67">
        <f>пр.4!H624</f>
        <v>95</v>
      </c>
      <c r="H570" s="67">
        <f>пр.4!I624</f>
        <v>0</v>
      </c>
      <c r="I570" s="86">
        <f t="shared" si="49"/>
        <v>95</v>
      </c>
      <c r="J570" s="86">
        <f t="shared" si="50"/>
        <v>0</v>
      </c>
    </row>
    <row r="571" spans="1:10" s="54" customFormat="1" ht="27" customHeight="1">
      <c r="A571" s="267" t="s">
        <v>288</v>
      </c>
      <c r="B571" s="268"/>
      <c r="C571" s="41" t="s">
        <v>101</v>
      </c>
      <c r="D571" s="41" t="s">
        <v>101</v>
      </c>
      <c r="E571" s="55" t="s">
        <v>289</v>
      </c>
      <c r="F571" s="55"/>
      <c r="G571" s="67">
        <f>G572</f>
        <v>100</v>
      </c>
      <c r="H571" s="67">
        <f>H572</f>
        <v>0.9</v>
      </c>
      <c r="I571" s="86">
        <f t="shared" si="49"/>
        <v>99.1</v>
      </c>
      <c r="J571" s="86">
        <f t="shared" si="50"/>
        <v>0.90000000000000013</v>
      </c>
    </row>
    <row r="572" spans="1:10" s="54" customFormat="1" ht="59.4" customHeight="1">
      <c r="A572" s="267" t="s">
        <v>74</v>
      </c>
      <c r="B572" s="268"/>
      <c r="C572" s="41" t="s">
        <v>101</v>
      </c>
      <c r="D572" s="41" t="s">
        <v>101</v>
      </c>
      <c r="E572" s="55" t="s">
        <v>289</v>
      </c>
      <c r="F572" s="55" t="s">
        <v>75</v>
      </c>
      <c r="G572" s="67">
        <f>G573</f>
        <v>100</v>
      </c>
      <c r="H572" s="67">
        <f>H573</f>
        <v>0.9</v>
      </c>
      <c r="I572" s="86">
        <f t="shared" si="49"/>
        <v>99.1</v>
      </c>
      <c r="J572" s="86">
        <f t="shared" si="50"/>
        <v>0.90000000000000013</v>
      </c>
    </row>
    <row r="573" spans="1:10" s="54" customFormat="1" ht="19.2" customHeight="1">
      <c r="A573" s="267" t="s">
        <v>232</v>
      </c>
      <c r="B573" s="268"/>
      <c r="C573" s="41" t="s">
        <v>101</v>
      </c>
      <c r="D573" s="41" t="s">
        <v>101</v>
      </c>
      <c r="E573" s="55" t="s">
        <v>289</v>
      </c>
      <c r="F573" s="55" t="s">
        <v>233</v>
      </c>
      <c r="G573" s="67">
        <f>пр.4!H627</f>
        <v>100</v>
      </c>
      <c r="H573" s="67">
        <f>пр.4!I627</f>
        <v>0.9</v>
      </c>
      <c r="I573" s="86">
        <f t="shared" si="49"/>
        <v>99.1</v>
      </c>
      <c r="J573" s="86">
        <f t="shared" si="50"/>
        <v>0.90000000000000013</v>
      </c>
    </row>
    <row r="574" spans="1:10" s="54" customFormat="1">
      <c r="A574" s="267" t="s">
        <v>290</v>
      </c>
      <c r="B574" s="268"/>
      <c r="C574" s="41" t="s">
        <v>101</v>
      </c>
      <c r="D574" s="41" t="s">
        <v>101</v>
      </c>
      <c r="E574" s="55" t="s">
        <v>291</v>
      </c>
      <c r="F574" s="55"/>
      <c r="G574" s="67">
        <f>G575</f>
        <v>35</v>
      </c>
      <c r="H574" s="67">
        <f>H575</f>
        <v>0</v>
      </c>
      <c r="I574" s="86">
        <f t="shared" si="49"/>
        <v>35</v>
      </c>
      <c r="J574" s="86">
        <f t="shared" si="50"/>
        <v>0</v>
      </c>
    </row>
    <row r="575" spans="1:10" s="54" customFormat="1" ht="31.2" customHeight="1">
      <c r="A575" s="267" t="s">
        <v>18</v>
      </c>
      <c r="B575" s="268"/>
      <c r="C575" s="41" t="s">
        <v>101</v>
      </c>
      <c r="D575" s="41" t="s">
        <v>101</v>
      </c>
      <c r="E575" s="55" t="s">
        <v>291</v>
      </c>
      <c r="F575" s="55" t="s">
        <v>19</v>
      </c>
      <c r="G575" s="67">
        <f>G576</f>
        <v>35</v>
      </c>
      <c r="H575" s="67">
        <f>H576</f>
        <v>0</v>
      </c>
      <c r="I575" s="86">
        <f t="shared" si="49"/>
        <v>35</v>
      </c>
      <c r="J575" s="86">
        <f t="shared" si="50"/>
        <v>0</v>
      </c>
    </row>
    <row r="576" spans="1:10" s="54" customFormat="1" ht="29.4" customHeight="1">
      <c r="A576" s="267" t="s">
        <v>20</v>
      </c>
      <c r="B576" s="268"/>
      <c r="C576" s="41" t="s">
        <v>101</v>
      </c>
      <c r="D576" s="41" t="s">
        <v>101</v>
      </c>
      <c r="E576" s="55" t="s">
        <v>291</v>
      </c>
      <c r="F576" s="55" t="s">
        <v>21</v>
      </c>
      <c r="G576" s="67">
        <f>пр.4!H630</f>
        <v>35</v>
      </c>
      <c r="H576" s="67">
        <f>пр.4!I630</f>
        <v>0</v>
      </c>
      <c r="I576" s="86">
        <f t="shared" si="49"/>
        <v>35</v>
      </c>
      <c r="J576" s="86">
        <f t="shared" si="50"/>
        <v>0</v>
      </c>
    </row>
    <row r="577" spans="1:10" s="54" customFormat="1" ht="31.95" customHeight="1">
      <c r="A577" s="267" t="s">
        <v>292</v>
      </c>
      <c r="B577" s="268"/>
      <c r="C577" s="41" t="s">
        <v>101</v>
      </c>
      <c r="D577" s="41" t="s">
        <v>101</v>
      </c>
      <c r="E577" s="55" t="s">
        <v>293</v>
      </c>
      <c r="F577" s="55"/>
      <c r="G577" s="67">
        <f>G578</f>
        <v>20</v>
      </c>
      <c r="H577" s="67">
        <f>H578</f>
        <v>0</v>
      </c>
      <c r="I577" s="86">
        <f t="shared" si="49"/>
        <v>20</v>
      </c>
      <c r="J577" s="86">
        <f t="shared" si="50"/>
        <v>0</v>
      </c>
    </row>
    <row r="578" spans="1:10" s="54" customFormat="1" ht="28.95" customHeight="1">
      <c r="A578" s="267" t="s">
        <v>18</v>
      </c>
      <c r="B578" s="268"/>
      <c r="C578" s="41" t="s">
        <v>101</v>
      </c>
      <c r="D578" s="41" t="s">
        <v>101</v>
      </c>
      <c r="E578" s="55" t="s">
        <v>293</v>
      </c>
      <c r="F578" s="55" t="s">
        <v>19</v>
      </c>
      <c r="G578" s="67">
        <f>G579</f>
        <v>20</v>
      </c>
      <c r="H578" s="67">
        <f>H579</f>
        <v>0</v>
      </c>
      <c r="I578" s="86">
        <f t="shared" si="49"/>
        <v>20</v>
      </c>
      <c r="J578" s="86">
        <f t="shared" si="50"/>
        <v>0</v>
      </c>
    </row>
    <row r="579" spans="1:10" s="54" customFormat="1" ht="27.6" customHeight="1">
      <c r="A579" s="267" t="s">
        <v>20</v>
      </c>
      <c r="B579" s="268"/>
      <c r="C579" s="41" t="s">
        <v>101</v>
      </c>
      <c r="D579" s="41" t="s">
        <v>101</v>
      </c>
      <c r="E579" s="55" t="s">
        <v>293</v>
      </c>
      <c r="F579" s="55" t="s">
        <v>21</v>
      </c>
      <c r="G579" s="67">
        <f>пр.4!H633</f>
        <v>20</v>
      </c>
      <c r="H579" s="67">
        <f>пр.4!I633</f>
        <v>0</v>
      </c>
      <c r="I579" s="86">
        <f t="shared" si="49"/>
        <v>20</v>
      </c>
      <c r="J579" s="86">
        <f t="shared" si="50"/>
        <v>0</v>
      </c>
    </row>
    <row r="580" spans="1:10" s="63" customFormat="1" ht="43.2" customHeight="1">
      <c r="A580" s="279" t="s">
        <v>323</v>
      </c>
      <c r="B580" s="280"/>
      <c r="C580" s="175" t="s">
        <v>101</v>
      </c>
      <c r="D580" s="175" t="s">
        <v>101</v>
      </c>
      <c r="E580" s="59" t="s">
        <v>324</v>
      </c>
      <c r="F580" s="59"/>
      <c r="G580" s="68">
        <f t="shared" ref="G580:H583" si="53">G581</f>
        <v>170.3</v>
      </c>
      <c r="H580" s="68">
        <f t="shared" si="53"/>
        <v>0</v>
      </c>
      <c r="I580" s="68">
        <f t="shared" si="49"/>
        <v>170.3</v>
      </c>
      <c r="J580" s="68">
        <f t="shared" si="50"/>
        <v>0</v>
      </c>
    </row>
    <row r="581" spans="1:10" s="54" customFormat="1" ht="32.4" customHeight="1">
      <c r="A581" s="267" t="s">
        <v>339</v>
      </c>
      <c r="B581" s="268"/>
      <c r="C581" s="41" t="s">
        <v>101</v>
      </c>
      <c r="D581" s="41" t="s">
        <v>101</v>
      </c>
      <c r="E581" s="55" t="s">
        <v>340</v>
      </c>
      <c r="F581" s="55"/>
      <c r="G581" s="67">
        <f t="shared" si="53"/>
        <v>170.3</v>
      </c>
      <c r="H581" s="67">
        <f t="shared" si="53"/>
        <v>0</v>
      </c>
      <c r="I581" s="86">
        <f t="shared" si="49"/>
        <v>170.3</v>
      </c>
      <c r="J581" s="86">
        <f t="shared" si="50"/>
        <v>0</v>
      </c>
    </row>
    <row r="582" spans="1:10" s="54" customFormat="1" ht="27" customHeight="1">
      <c r="A582" s="267" t="s">
        <v>341</v>
      </c>
      <c r="B582" s="268"/>
      <c r="C582" s="41" t="s">
        <v>101</v>
      </c>
      <c r="D582" s="41" t="s">
        <v>101</v>
      </c>
      <c r="E582" s="55" t="s">
        <v>342</v>
      </c>
      <c r="F582" s="55"/>
      <c r="G582" s="67">
        <f t="shared" si="53"/>
        <v>170.3</v>
      </c>
      <c r="H582" s="67">
        <f t="shared" si="53"/>
        <v>0</v>
      </c>
      <c r="I582" s="86">
        <f t="shared" si="49"/>
        <v>170.3</v>
      </c>
      <c r="J582" s="86">
        <f t="shared" si="50"/>
        <v>0</v>
      </c>
    </row>
    <row r="583" spans="1:10" s="54" customFormat="1" ht="28.2" customHeight="1">
      <c r="A583" s="267" t="s">
        <v>54</v>
      </c>
      <c r="B583" s="268"/>
      <c r="C583" s="41" t="s">
        <v>101</v>
      </c>
      <c r="D583" s="41" t="s">
        <v>101</v>
      </c>
      <c r="E583" s="55" t="s">
        <v>342</v>
      </c>
      <c r="F583" s="55" t="s">
        <v>55</v>
      </c>
      <c r="G583" s="67">
        <f t="shared" si="53"/>
        <v>170.3</v>
      </c>
      <c r="H583" s="67">
        <f t="shared" si="53"/>
        <v>0</v>
      </c>
      <c r="I583" s="86">
        <f t="shared" si="49"/>
        <v>170.3</v>
      </c>
      <c r="J583" s="86">
        <f t="shared" si="50"/>
        <v>0</v>
      </c>
    </row>
    <row r="584" spans="1:10" s="54" customFormat="1">
      <c r="A584" s="267" t="s">
        <v>103</v>
      </c>
      <c r="B584" s="268"/>
      <c r="C584" s="41" t="s">
        <v>101</v>
      </c>
      <c r="D584" s="41" t="s">
        <v>101</v>
      </c>
      <c r="E584" s="55" t="s">
        <v>342</v>
      </c>
      <c r="F584" s="55" t="s">
        <v>104</v>
      </c>
      <c r="G584" s="67">
        <f>пр.4!H545</f>
        <v>170.3</v>
      </c>
      <c r="H584" s="67">
        <f>пр.4!I545</f>
        <v>0</v>
      </c>
      <c r="I584" s="86">
        <f t="shared" ref="I584:I647" si="54">G584-H584</f>
        <v>170.3</v>
      </c>
      <c r="J584" s="86">
        <f t="shared" ref="J584:J647" si="55">H584/G584*100</f>
        <v>0</v>
      </c>
    </row>
    <row r="585" spans="1:10" s="54" customFormat="1">
      <c r="A585" s="271" t="s">
        <v>566</v>
      </c>
      <c r="B585" s="272"/>
      <c r="C585" s="42" t="s">
        <v>101</v>
      </c>
      <c r="D585" s="42" t="s">
        <v>101</v>
      </c>
      <c r="E585" s="60" t="s">
        <v>567</v>
      </c>
      <c r="F585" s="60"/>
      <c r="G585" s="66">
        <f t="shared" ref="G585:H587" si="56">G586</f>
        <v>50</v>
      </c>
      <c r="H585" s="66">
        <f t="shared" si="56"/>
        <v>0</v>
      </c>
      <c r="I585" s="91">
        <f t="shared" si="54"/>
        <v>50</v>
      </c>
      <c r="J585" s="91">
        <f t="shared" si="55"/>
        <v>0</v>
      </c>
    </row>
    <row r="586" spans="1:10" s="54" customFormat="1">
      <c r="A586" s="267" t="s">
        <v>568</v>
      </c>
      <c r="B586" s="268"/>
      <c r="C586" s="41" t="s">
        <v>101</v>
      </c>
      <c r="D586" s="41" t="s">
        <v>101</v>
      </c>
      <c r="E586" s="55" t="s">
        <v>569</v>
      </c>
      <c r="F586" s="55"/>
      <c r="G586" s="67">
        <f t="shared" si="56"/>
        <v>50</v>
      </c>
      <c r="H586" s="67">
        <f t="shared" si="56"/>
        <v>0</v>
      </c>
      <c r="I586" s="86">
        <f t="shared" si="54"/>
        <v>50</v>
      </c>
      <c r="J586" s="86">
        <f t="shared" si="55"/>
        <v>0</v>
      </c>
    </row>
    <row r="587" spans="1:10" s="54" customFormat="1" ht="28.2" customHeight="1">
      <c r="A587" s="267" t="s">
        <v>18</v>
      </c>
      <c r="B587" s="268"/>
      <c r="C587" s="41" t="s">
        <v>101</v>
      </c>
      <c r="D587" s="41" t="s">
        <v>101</v>
      </c>
      <c r="E587" s="55" t="s">
        <v>569</v>
      </c>
      <c r="F587" s="55" t="s">
        <v>19</v>
      </c>
      <c r="G587" s="67">
        <f t="shared" si="56"/>
        <v>50</v>
      </c>
      <c r="H587" s="67">
        <f t="shared" si="56"/>
        <v>0</v>
      </c>
      <c r="I587" s="86">
        <f t="shared" si="54"/>
        <v>50</v>
      </c>
      <c r="J587" s="86">
        <f t="shared" si="55"/>
        <v>0</v>
      </c>
    </row>
    <row r="588" spans="1:10" s="54" customFormat="1" ht="30" customHeight="1">
      <c r="A588" s="267" t="s">
        <v>20</v>
      </c>
      <c r="B588" s="268"/>
      <c r="C588" s="41" t="s">
        <v>101</v>
      </c>
      <c r="D588" s="41" t="s">
        <v>101</v>
      </c>
      <c r="E588" s="55" t="s">
        <v>569</v>
      </c>
      <c r="F588" s="55" t="s">
        <v>21</v>
      </c>
      <c r="G588" s="67">
        <f>пр.4!H637</f>
        <v>50</v>
      </c>
      <c r="H588" s="67">
        <f>пр.4!I637</f>
        <v>0</v>
      </c>
      <c r="I588" s="86">
        <f t="shared" si="54"/>
        <v>50</v>
      </c>
      <c r="J588" s="86">
        <f t="shared" si="55"/>
        <v>0</v>
      </c>
    </row>
    <row r="589" spans="1:10" s="87" customFormat="1">
      <c r="A589" s="275" t="s">
        <v>132</v>
      </c>
      <c r="B589" s="276"/>
      <c r="C589" s="45" t="s">
        <v>101</v>
      </c>
      <c r="D589" s="45" t="s">
        <v>33</v>
      </c>
      <c r="E589" s="88"/>
      <c r="F589" s="88"/>
      <c r="G589" s="89">
        <f>G590+G601+G617</f>
        <v>15959.7</v>
      </c>
      <c r="H589" s="89">
        <f>H590+H601+H617</f>
        <v>3764.5</v>
      </c>
      <c r="I589" s="89">
        <f t="shared" si="54"/>
        <v>12195.2</v>
      </c>
      <c r="J589" s="89">
        <f t="shared" si="55"/>
        <v>23.587536106568418</v>
      </c>
    </row>
    <row r="590" spans="1:10" s="63" customFormat="1" ht="28.2" customHeight="1">
      <c r="A590" s="279" t="s">
        <v>94</v>
      </c>
      <c r="B590" s="280"/>
      <c r="C590" s="175" t="s">
        <v>101</v>
      </c>
      <c r="D590" s="175" t="s">
        <v>33</v>
      </c>
      <c r="E590" s="59" t="s">
        <v>95</v>
      </c>
      <c r="F590" s="59"/>
      <c r="G590" s="68">
        <f>G591+G597</f>
        <v>2874.5</v>
      </c>
      <c r="H590" s="68">
        <f>H591+H597</f>
        <v>689.8</v>
      </c>
      <c r="I590" s="68">
        <f t="shared" si="54"/>
        <v>2184.6999999999998</v>
      </c>
      <c r="J590" s="68">
        <f t="shared" si="55"/>
        <v>23.99721690728822</v>
      </c>
    </row>
    <row r="591" spans="1:10" s="54" customFormat="1" ht="41.4" customHeight="1">
      <c r="A591" s="267" t="s">
        <v>128</v>
      </c>
      <c r="B591" s="268"/>
      <c r="C591" s="41" t="s">
        <v>101</v>
      </c>
      <c r="D591" s="41" t="s">
        <v>33</v>
      </c>
      <c r="E591" s="55" t="s">
        <v>129</v>
      </c>
      <c r="F591" s="55"/>
      <c r="G591" s="67">
        <f>G592</f>
        <v>2782.5</v>
      </c>
      <c r="H591" s="67">
        <f>H592</f>
        <v>689.8</v>
      </c>
      <c r="I591" s="86">
        <f t="shared" si="54"/>
        <v>2092.6999999999998</v>
      </c>
      <c r="J591" s="86">
        <f t="shared" si="55"/>
        <v>24.790655884995505</v>
      </c>
    </row>
    <row r="592" spans="1:10" s="54" customFormat="1" ht="42" customHeight="1">
      <c r="A592" s="267" t="s">
        <v>130</v>
      </c>
      <c r="B592" s="268"/>
      <c r="C592" s="41" t="s">
        <v>101</v>
      </c>
      <c r="D592" s="41" t="s">
        <v>33</v>
      </c>
      <c r="E592" s="55" t="s">
        <v>131</v>
      </c>
      <c r="F592" s="55"/>
      <c r="G592" s="67">
        <f>G593+G595</f>
        <v>2782.5</v>
      </c>
      <c r="H592" s="67">
        <f>H593+H595</f>
        <v>689.8</v>
      </c>
      <c r="I592" s="86">
        <f t="shared" si="54"/>
        <v>2092.6999999999998</v>
      </c>
      <c r="J592" s="86">
        <f t="shared" si="55"/>
        <v>24.790655884995505</v>
      </c>
    </row>
    <row r="593" spans="1:10" s="54" customFormat="1" ht="54" customHeight="1">
      <c r="A593" s="267" t="s">
        <v>74</v>
      </c>
      <c r="B593" s="268"/>
      <c r="C593" s="41" t="s">
        <v>101</v>
      </c>
      <c r="D593" s="41" t="s">
        <v>33</v>
      </c>
      <c r="E593" s="55" t="s">
        <v>131</v>
      </c>
      <c r="F593" s="55" t="s">
        <v>75</v>
      </c>
      <c r="G593" s="67">
        <f>G594</f>
        <v>2673</v>
      </c>
      <c r="H593" s="67">
        <f>H594</f>
        <v>688.8</v>
      </c>
      <c r="I593" s="86">
        <f t="shared" si="54"/>
        <v>1984.2</v>
      </c>
      <c r="J593" s="86">
        <f t="shared" si="55"/>
        <v>25.768799102132434</v>
      </c>
    </row>
    <row r="594" spans="1:10" s="54" customFormat="1" ht="31.95" customHeight="1">
      <c r="A594" s="267" t="s">
        <v>76</v>
      </c>
      <c r="B594" s="268"/>
      <c r="C594" s="41" t="s">
        <v>101</v>
      </c>
      <c r="D594" s="41" t="s">
        <v>33</v>
      </c>
      <c r="E594" s="55" t="s">
        <v>131</v>
      </c>
      <c r="F594" s="55" t="s">
        <v>77</v>
      </c>
      <c r="G594" s="67">
        <f>пр.4!H167</f>
        <v>2673</v>
      </c>
      <c r="H594" s="67">
        <f>пр.4!I167</f>
        <v>688.8</v>
      </c>
      <c r="I594" s="86">
        <f t="shared" si="54"/>
        <v>1984.2</v>
      </c>
      <c r="J594" s="86">
        <f t="shared" si="55"/>
        <v>25.768799102132434</v>
      </c>
    </row>
    <row r="595" spans="1:10" s="54" customFormat="1" ht="28.95" customHeight="1">
      <c r="A595" s="267" t="s">
        <v>18</v>
      </c>
      <c r="B595" s="268"/>
      <c r="C595" s="41" t="s">
        <v>101</v>
      </c>
      <c r="D595" s="41" t="s">
        <v>33</v>
      </c>
      <c r="E595" s="55" t="s">
        <v>131</v>
      </c>
      <c r="F595" s="55" t="s">
        <v>19</v>
      </c>
      <c r="G595" s="67">
        <f>G596</f>
        <v>109.5</v>
      </c>
      <c r="H595" s="67">
        <f>H596</f>
        <v>1</v>
      </c>
      <c r="I595" s="86">
        <f t="shared" si="54"/>
        <v>108.5</v>
      </c>
      <c r="J595" s="86">
        <f t="shared" si="55"/>
        <v>0.91324200913242004</v>
      </c>
    </row>
    <row r="596" spans="1:10" s="54" customFormat="1" ht="29.4" customHeight="1">
      <c r="A596" s="267" t="s">
        <v>20</v>
      </c>
      <c r="B596" s="268"/>
      <c r="C596" s="41" t="s">
        <v>101</v>
      </c>
      <c r="D596" s="41" t="s">
        <v>33</v>
      </c>
      <c r="E596" s="55" t="s">
        <v>131</v>
      </c>
      <c r="F596" s="55" t="s">
        <v>21</v>
      </c>
      <c r="G596" s="67">
        <f>пр.4!H169</f>
        <v>109.5</v>
      </c>
      <c r="H596" s="67">
        <f>пр.4!I169</f>
        <v>1</v>
      </c>
      <c r="I596" s="86">
        <f t="shared" si="54"/>
        <v>108.5</v>
      </c>
      <c r="J596" s="86">
        <f t="shared" si="55"/>
        <v>0.91324200913242004</v>
      </c>
    </row>
    <row r="597" spans="1:10" s="54" customFormat="1">
      <c r="A597" s="267" t="s">
        <v>140</v>
      </c>
      <c r="B597" s="268"/>
      <c r="C597" s="41" t="s">
        <v>101</v>
      </c>
      <c r="D597" s="41" t="s">
        <v>33</v>
      </c>
      <c r="E597" s="55" t="s">
        <v>141</v>
      </c>
      <c r="F597" s="55"/>
      <c r="G597" s="67">
        <f t="shared" ref="G597:H599" si="57">G598</f>
        <v>92</v>
      </c>
      <c r="H597" s="67">
        <f t="shared" si="57"/>
        <v>0</v>
      </c>
      <c r="I597" s="86">
        <f t="shared" si="54"/>
        <v>92</v>
      </c>
      <c r="J597" s="86">
        <f t="shared" si="55"/>
        <v>0</v>
      </c>
    </row>
    <row r="598" spans="1:10" s="54" customFormat="1" ht="28.95" customHeight="1">
      <c r="A598" s="267" t="s">
        <v>142</v>
      </c>
      <c r="B598" s="268"/>
      <c r="C598" s="41" t="s">
        <v>101</v>
      </c>
      <c r="D598" s="41" t="s">
        <v>33</v>
      </c>
      <c r="E598" s="55" t="s">
        <v>143</v>
      </c>
      <c r="F598" s="55"/>
      <c r="G598" s="67">
        <f t="shared" si="57"/>
        <v>92</v>
      </c>
      <c r="H598" s="67">
        <f t="shared" si="57"/>
        <v>0</v>
      </c>
      <c r="I598" s="86">
        <f t="shared" si="54"/>
        <v>92</v>
      </c>
      <c r="J598" s="86">
        <f t="shared" si="55"/>
        <v>0</v>
      </c>
    </row>
    <row r="599" spans="1:10" s="54" customFormat="1">
      <c r="A599" s="267" t="s">
        <v>144</v>
      </c>
      <c r="B599" s="268"/>
      <c r="C599" s="41" t="s">
        <v>101</v>
      </c>
      <c r="D599" s="41" t="s">
        <v>33</v>
      </c>
      <c r="E599" s="55" t="s">
        <v>143</v>
      </c>
      <c r="F599" s="55" t="s">
        <v>145</v>
      </c>
      <c r="G599" s="67">
        <f t="shared" si="57"/>
        <v>92</v>
      </c>
      <c r="H599" s="67">
        <f t="shared" si="57"/>
        <v>0</v>
      </c>
      <c r="I599" s="86">
        <f t="shared" si="54"/>
        <v>92</v>
      </c>
      <c r="J599" s="86">
        <f t="shared" si="55"/>
        <v>0</v>
      </c>
    </row>
    <row r="600" spans="1:10" s="54" customFormat="1">
      <c r="A600" s="267" t="s">
        <v>146</v>
      </c>
      <c r="B600" s="268"/>
      <c r="C600" s="41" t="s">
        <v>101</v>
      </c>
      <c r="D600" s="41" t="s">
        <v>33</v>
      </c>
      <c r="E600" s="55" t="s">
        <v>143</v>
      </c>
      <c r="F600" s="55" t="s">
        <v>147</v>
      </c>
      <c r="G600" s="67">
        <f>пр.4!H551</f>
        <v>92</v>
      </c>
      <c r="H600" s="67">
        <f>пр.4!I551</f>
        <v>0</v>
      </c>
      <c r="I600" s="86">
        <f t="shared" si="54"/>
        <v>92</v>
      </c>
      <c r="J600" s="86">
        <f t="shared" si="55"/>
        <v>0</v>
      </c>
    </row>
    <row r="601" spans="1:10" s="54" customFormat="1" ht="28.95" customHeight="1">
      <c r="A601" s="271" t="s">
        <v>432</v>
      </c>
      <c r="B601" s="272"/>
      <c r="C601" s="42" t="s">
        <v>101</v>
      </c>
      <c r="D601" s="42" t="s">
        <v>33</v>
      </c>
      <c r="E601" s="60" t="s">
        <v>433</v>
      </c>
      <c r="F601" s="60"/>
      <c r="G601" s="66">
        <f>G602</f>
        <v>10481.200000000001</v>
      </c>
      <c r="H601" s="66">
        <f>H602</f>
        <v>1301.5</v>
      </c>
      <c r="I601" s="91">
        <f t="shared" si="54"/>
        <v>9179.7000000000007</v>
      </c>
      <c r="J601" s="91">
        <f t="shared" si="55"/>
        <v>12.417471281914285</v>
      </c>
    </row>
    <row r="602" spans="1:10" s="54" customFormat="1">
      <c r="A602" s="267" t="s">
        <v>450</v>
      </c>
      <c r="B602" s="268"/>
      <c r="C602" s="41" t="s">
        <v>101</v>
      </c>
      <c r="D602" s="41" t="s">
        <v>33</v>
      </c>
      <c r="E602" s="55" t="s">
        <v>451</v>
      </c>
      <c r="F602" s="55"/>
      <c r="G602" s="67">
        <f>G603+G606+G611+G614</f>
        <v>10481.200000000001</v>
      </c>
      <c r="H602" s="67">
        <f>H603+H606+H611+H614</f>
        <v>1301.5</v>
      </c>
      <c r="I602" s="86">
        <f t="shared" si="54"/>
        <v>9179.7000000000007</v>
      </c>
      <c r="J602" s="86">
        <f t="shared" si="55"/>
        <v>12.417471281914285</v>
      </c>
    </row>
    <row r="603" spans="1:10" s="54" customFormat="1" ht="29.4" customHeight="1">
      <c r="A603" s="267" t="s">
        <v>436</v>
      </c>
      <c r="B603" s="268"/>
      <c r="C603" s="41" t="s">
        <v>101</v>
      </c>
      <c r="D603" s="41" t="s">
        <v>33</v>
      </c>
      <c r="E603" s="55" t="s">
        <v>452</v>
      </c>
      <c r="F603" s="55"/>
      <c r="G603" s="67">
        <f>G604</f>
        <v>9857.5</v>
      </c>
      <c r="H603" s="67">
        <f>H604</f>
        <v>1273.2</v>
      </c>
      <c r="I603" s="86">
        <f t="shared" si="54"/>
        <v>8584.2999999999993</v>
      </c>
      <c r="J603" s="86">
        <f t="shared" si="55"/>
        <v>12.916053766167893</v>
      </c>
    </row>
    <row r="604" spans="1:10" s="54" customFormat="1" ht="57" customHeight="1">
      <c r="A604" s="267" t="s">
        <v>74</v>
      </c>
      <c r="B604" s="268"/>
      <c r="C604" s="41" t="s">
        <v>101</v>
      </c>
      <c r="D604" s="41" t="s">
        <v>33</v>
      </c>
      <c r="E604" s="55" t="s">
        <v>452</v>
      </c>
      <c r="F604" s="55" t="s">
        <v>75</v>
      </c>
      <c r="G604" s="67">
        <f>G605</f>
        <v>9857.5</v>
      </c>
      <c r="H604" s="67">
        <f>H605</f>
        <v>1273.2</v>
      </c>
      <c r="I604" s="86">
        <f t="shared" si="54"/>
        <v>8584.2999999999993</v>
      </c>
      <c r="J604" s="86">
        <f t="shared" si="55"/>
        <v>12.916053766167893</v>
      </c>
    </row>
    <row r="605" spans="1:10" s="54" customFormat="1" ht="27.6" customHeight="1">
      <c r="A605" s="267" t="s">
        <v>76</v>
      </c>
      <c r="B605" s="268"/>
      <c r="C605" s="41" t="s">
        <v>101</v>
      </c>
      <c r="D605" s="41" t="s">
        <v>33</v>
      </c>
      <c r="E605" s="55" t="s">
        <v>452</v>
      </c>
      <c r="F605" s="55" t="s">
        <v>77</v>
      </c>
      <c r="G605" s="67">
        <f>пр.4!H556</f>
        <v>9857.5</v>
      </c>
      <c r="H605" s="67">
        <f>пр.4!I556</f>
        <v>1273.2</v>
      </c>
      <c r="I605" s="86">
        <f t="shared" si="54"/>
        <v>8584.2999999999993</v>
      </c>
      <c r="J605" s="86">
        <f t="shared" si="55"/>
        <v>12.916053766167893</v>
      </c>
    </row>
    <row r="606" spans="1:10" s="54" customFormat="1">
      <c r="A606" s="267" t="s">
        <v>444</v>
      </c>
      <c r="B606" s="268"/>
      <c r="C606" s="41" t="s">
        <v>101</v>
      </c>
      <c r="D606" s="41" t="s">
        <v>33</v>
      </c>
      <c r="E606" s="55" t="s">
        <v>453</v>
      </c>
      <c r="F606" s="55"/>
      <c r="G606" s="67">
        <f>G607+G609</f>
        <v>393.70000000000005</v>
      </c>
      <c r="H606" s="67">
        <f>H607+H609</f>
        <v>28.3</v>
      </c>
      <c r="I606" s="86">
        <f t="shared" si="54"/>
        <v>365.40000000000003</v>
      </c>
      <c r="J606" s="86">
        <f t="shared" si="55"/>
        <v>7.1882143764287516</v>
      </c>
    </row>
    <row r="607" spans="1:10" s="54" customFormat="1" ht="29.4" customHeight="1">
      <c r="A607" s="267" t="s">
        <v>18</v>
      </c>
      <c r="B607" s="268"/>
      <c r="C607" s="41" t="s">
        <v>101</v>
      </c>
      <c r="D607" s="41" t="s">
        <v>33</v>
      </c>
      <c r="E607" s="55" t="s">
        <v>453</v>
      </c>
      <c r="F607" s="55" t="s">
        <v>19</v>
      </c>
      <c r="G607" s="67">
        <f>G608</f>
        <v>392.1</v>
      </c>
      <c r="H607" s="67">
        <f>H608</f>
        <v>28.3</v>
      </c>
      <c r="I607" s="86">
        <f t="shared" si="54"/>
        <v>363.8</v>
      </c>
      <c r="J607" s="86">
        <f t="shared" si="55"/>
        <v>7.2175465442489166</v>
      </c>
    </row>
    <row r="608" spans="1:10" s="54" customFormat="1" ht="28.95" customHeight="1">
      <c r="A608" s="267" t="s">
        <v>20</v>
      </c>
      <c r="B608" s="268"/>
      <c r="C608" s="41" t="s">
        <v>101</v>
      </c>
      <c r="D608" s="41" t="s">
        <v>33</v>
      </c>
      <c r="E608" s="55" t="s">
        <v>453</v>
      </c>
      <c r="F608" s="55" t="s">
        <v>21</v>
      </c>
      <c r="G608" s="67">
        <f>пр.4!H559</f>
        <v>392.1</v>
      </c>
      <c r="H608" s="67">
        <f>пр.4!I559</f>
        <v>28.3</v>
      </c>
      <c r="I608" s="86">
        <f t="shared" si="54"/>
        <v>363.8</v>
      </c>
      <c r="J608" s="86">
        <f t="shared" si="55"/>
        <v>7.2175465442489166</v>
      </c>
    </row>
    <row r="609" spans="1:10" s="54" customFormat="1">
      <c r="A609" s="267" t="s">
        <v>256</v>
      </c>
      <c r="B609" s="268"/>
      <c r="C609" s="41" t="s">
        <v>101</v>
      </c>
      <c r="D609" s="41" t="s">
        <v>33</v>
      </c>
      <c r="E609" s="55" t="s">
        <v>453</v>
      </c>
      <c r="F609" s="55" t="s">
        <v>257</v>
      </c>
      <c r="G609" s="67">
        <f>G610</f>
        <v>1.6</v>
      </c>
      <c r="H609" s="67">
        <f>H610</f>
        <v>0</v>
      </c>
      <c r="I609" s="86">
        <f t="shared" si="54"/>
        <v>1.6</v>
      </c>
      <c r="J609" s="86">
        <f t="shared" si="55"/>
        <v>0</v>
      </c>
    </row>
    <row r="610" spans="1:10" s="54" customFormat="1">
      <c r="A610" s="267" t="s">
        <v>454</v>
      </c>
      <c r="B610" s="268"/>
      <c r="C610" s="41" t="s">
        <v>101</v>
      </c>
      <c r="D610" s="41" t="s">
        <v>33</v>
      </c>
      <c r="E610" s="55" t="s">
        <v>453</v>
      </c>
      <c r="F610" s="55" t="s">
        <v>455</v>
      </c>
      <c r="G610" s="67">
        <f>пр.4!H561</f>
        <v>1.6</v>
      </c>
      <c r="H610" s="67">
        <f>пр.4!I561</f>
        <v>0</v>
      </c>
      <c r="I610" s="86">
        <f t="shared" si="54"/>
        <v>1.6</v>
      </c>
      <c r="J610" s="86">
        <f t="shared" si="55"/>
        <v>0</v>
      </c>
    </row>
    <row r="611" spans="1:10" s="54" customFormat="1" ht="69.599999999999994" customHeight="1">
      <c r="A611" s="267" t="s">
        <v>446</v>
      </c>
      <c r="B611" s="268"/>
      <c r="C611" s="41" t="s">
        <v>101</v>
      </c>
      <c r="D611" s="41" t="s">
        <v>33</v>
      </c>
      <c r="E611" s="55" t="s">
        <v>456</v>
      </c>
      <c r="F611" s="55"/>
      <c r="G611" s="67">
        <f>G612</f>
        <v>200</v>
      </c>
      <c r="H611" s="67">
        <f>H612</f>
        <v>0</v>
      </c>
      <c r="I611" s="86">
        <f t="shared" si="54"/>
        <v>200</v>
      </c>
      <c r="J611" s="86">
        <f t="shared" si="55"/>
        <v>0</v>
      </c>
    </row>
    <row r="612" spans="1:10" s="54" customFormat="1" ht="56.4" customHeight="1">
      <c r="A612" s="267" t="s">
        <v>74</v>
      </c>
      <c r="B612" s="268"/>
      <c r="C612" s="41" t="s">
        <v>101</v>
      </c>
      <c r="D612" s="41" t="s">
        <v>33</v>
      </c>
      <c r="E612" s="55" t="s">
        <v>456</v>
      </c>
      <c r="F612" s="55" t="s">
        <v>75</v>
      </c>
      <c r="G612" s="67">
        <f>G613</f>
        <v>200</v>
      </c>
      <c r="H612" s="67">
        <f>H613</f>
        <v>0</v>
      </c>
      <c r="I612" s="86">
        <f t="shared" si="54"/>
        <v>200</v>
      </c>
      <c r="J612" s="86">
        <f t="shared" si="55"/>
        <v>0</v>
      </c>
    </row>
    <row r="613" spans="1:10" s="54" customFormat="1" ht="29.4" customHeight="1">
      <c r="A613" s="267" t="s">
        <v>76</v>
      </c>
      <c r="B613" s="268"/>
      <c r="C613" s="41" t="s">
        <v>101</v>
      </c>
      <c r="D613" s="41" t="s">
        <v>33</v>
      </c>
      <c r="E613" s="55" t="s">
        <v>456</v>
      </c>
      <c r="F613" s="55" t="s">
        <v>77</v>
      </c>
      <c r="G613" s="67">
        <f>пр.4!H564</f>
        <v>200</v>
      </c>
      <c r="H613" s="67">
        <f>пр.4!I564</f>
        <v>0</v>
      </c>
      <c r="I613" s="86">
        <f t="shared" si="54"/>
        <v>200</v>
      </c>
      <c r="J613" s="86">
        <f t="shared" si="55"/>
        <v>0</v>
      </c>
    </row>
    <row r="614" spans="1:10" s="54" customFormat="1">
      <c r="A614" s="267" t="s">
        <v>457</v>
      </c>
      <c r="B614" s="268"/>
      <c r="C614" s="41" t="s">
        <v>101</v>
      </c>
      <c r="D614" s="41" t="s">
        <v>33</v>
      </c>
      <c r="E614" s="55" t="s">
        <v>458</v>
      </c>
      <c r="F614" s="55"/>
      <c r="G614" s="67">
        <f>G615</f>
        <v>30</v>
      </c>
      <c r="H614" s="67">
        <f>H615</f>
        <v>0</v>
      </c>
      <c r="I614" s="86">
        <f t="shared" si="54"/>
        <v>30</v>
      </c>
      <c r="J614" s="86">
        <f t="shared" si="55"/>
        <v>0</v>
      </c>
    </row>
    <row r="615" spans="1:10" s="54" customFormat="1" ht="59.4" customHeight="1">
      <c r="A615" s="267" t="s">
        <v>74</v>
      </c>
      <c r="B615" s="268"/>
      <c r="C615" s="41" t="s">
        <v>101</v>
      </c>
      <c r="D615" s="41" t="s">
        <v>33</v>
      </c>
      <c r="E615" s="55" t="s">
        <v>458</v>
      </c>
      <c r="F615" s="55" t="s">
        <v>75</v>
      </c>
      <c r="G615" s="67">
        <f>G616</f>
        <v>30</v>
      </c>
      <c r="H615" s="67">
        <f>H616</f>
        <v>0</v>
      </c>
      <c r="I615" s="86">
        <f t="shared" si="54"/>
        <v>30</v>
      </c>
      <c r="J615" s="86">
        <f t="shared" si="55"/>
        <v>0</v>
      </c>
    </row>
    <row r="616" spans="1:10" s="54" customFormat="1" ht="27" customHeight="1">
      <c r="A616" s="267" t="s">
        <v>76</v>
      </c>
      <c r="B616" s="268"/>
      <c r="C616" s="41" t="s">
        <v>101</v>
      </c>
      <c r="D616" s="41" t="s">
        <v>33</v>
      </c>
      <c r="E616" s="55" t="s">
        <v>458</v>
      </c>
      <c r="F616" s="55" t="s">
        <v>77</v>
      </c>
      <c r="G616" s="67">
        <f>пр.4!H567</f>
        <v>30</v>
      </c>
      <c r="H616" s="67">
        <f>пр.4!I567</f>
        <v>0</v>
      </c>
      <c r="I616" s="86">
        <f t="shared" si="54"/>
        <v>30</v>
      </c>
      <c r="J616" s="86">
        <f t="shared" si="55"/>
        <v>0</v>
      </c>
    </row>
    <row r="617" spans="1:10" s="54" customFormat="1">
      <c r="A617" s="267" t="s">
        <v>562</v>
      </c>
      <c r="B617" s="268"/>
      <c r="C617" s="41" t="s">
        <v>101</v>
      </c>
      <c r="D617" s="41" t="s">
        <v>33</v>
      </c>
      <c r="E617" s="55" t="s">
        <v>563</v>
      </c>
      <c r="F617" s="55"/>
      <c r="G617" s="67">
        <f t="shared" ref="G617:H619" si="58">G618</f>
        <v>2604</v>
      </c>
      <c r="H617" s="67">
        <f t="shared" si="58"/>
        <v>1773.2</v>
      </c>
      <c r="I617" s="86">
        <f t="shared" si="54"/>
        <v>830.8</v>
      </c>
      <c r="J617" s="86">
        <f t="shared" si="55"/>
        <v>68.095238095238102</v>
      </c>
    </row>
    <row r="618" spans="1:10" s="54" customFormat="1">
      <c r="A618" s="267" t="s">
        <v>564</v>
      </c>
      <c r="B618" s="268"/>
      <c r="C618" s="41" t="s">
        <v>101</v>
      </c>
      <c r="D618" s="41" t="s">
        <v>33</v>
      </c>
      <c r="E618" s="55" t="s">
        <v>565</v>
      </c>
      <c r="F618" s="55"/>
      <c r="G618" s="67">
        <f t="shared" si="58"/>
        <v>2604</v>
      </c>
      <c r="H618" s="67">
        <f t="shared" si="58"/>
        <v>1773.2</v>
      </c>
      <c r="I618" s="86">
        <f t="shared" si="54"/>
        <v>830.8</v>
      </c>
      <c r="J618" s="86">
        <f t="shared" si="55"/>
        <v>68.095238095238102</v>
      </c>
    </row>
    <row r="619" spans="1:10" s="54" customFormat="1" ht="54.6" customHeight="1">
      <c r="A619" s="267" t="s">
        <v>74</v>
      </c>
      <c r="B619" s="268"/>
      <c r="C619" s="41" t="s">
        <v>101</v>
      </c>
      <c r="D619" s="41" t="s">
        <v>33</v>
      </c>
      <c r="E619" s="55" t="s">
        <v>565</v>
      </c>
      <c r="F619" s="55" t="s">
        <v>75</v>
      </c>
      <c r="G619" s="67">
        <f t="shared" si="58"/>
        <v>2604</v>
      </c>
      <c r="H619" s="67">
        <f t="shared" si="58"/>
        <v>1773.2</v>
      </c>
      <c r="I619" s="86">
        <f t="shared" si="54"/>
        <v>830.8</v>
      </c>
      <c r="J619" s="86">
        <f t="shared" si="55"/>
        <v>68.095238095238102</v>
      </c>
    </row>
    <row r="620" spans="1:10" s="54" customFormat="1">
      <c r="A620" s="267" t="s">
        <v>232</v>
      </c>
      <c r="B620" s="268"/>
      <c r="C620" s="41" t="s">
        <v>101</v>
      </c>
      <c r="D620" s="41" t="s">
        <v>33</v>
      </c>
      <c r="E620" s="55" t="s">
        <v>565</v>
      </c>
      <c r="F620" s="55" t="s">
        <v>233</v>
      </c>
      <c r="G620" s="67">
        <f>пр.4!H571</f>
        <v>2604</v>
      </c>
      <c r="H620" s="67">
        <f>пр.4!I571</f>
        <v>1773.2</v>
      </c>
      <c r="I620" s="86">
        <f t="shared" si="54"/>
        <v>830.8</v>
      </c>
      <c r="J620" s="86">
        <f t="shared" si="55"/>
        <v>68.095238095238102</v>
      </c>
    </row>
    <row r="621" spans="1:10" s="54" customFormat="1">
      <c r="A621" s="281" t="s">
        <v>80</v>
      </c>
      <c r="B621" s="282"/>
      <c r="C621" s="44" t="s">
        <v>81</v>
      </c>
      <c r="D621" s="172" t="s">
        <v>637</v>
      </c>
      <c r="E621" s="61"/>
      <c r="F621" s="61"/>
      <c r="G621" s="65">
        <f>G622+G691</f>
        <v>44526.7</v>
      </c>
      <c r="H621" s="65">
        <f>H622+H691</f>
        <v>9389.5</v>
      </c>
      <c r="I621" s="65">
        <f t="shared" si="54"/>
        <v>35137.199999999997</v>
      </c>
      <c r="J621" s="65">
        <f t="shared" si="55"/>
        <v>21.087347591445134</v>
      </c>
    </row>
    <row r="622" spans="1:10" s="96" customFormat="1">
      <c r="A622" s="275" t="s">
        <v>223</v>
      </c>
      <c r="B622" s="276"/>
      <c r="C622" s="45" t="s">
        <v>81</v>
      </c>
      <c r="D622" s="45" t="s">
        <v>67</v>
      </c>
      <c r="E622" s="88"/>
      <c r="F622" s="88"/>
      <c r="G622" s="89">
        <f>G623+G643+G660+G665+G678</f>
        <v>36823.199999999997</v>
      </c>
      <c r="H622" s="89">
        <f>H623+H643+H660+H665+H678</f>
        <v>7111.9</v>
      </c>
      <c r="I622" s="89">
        <f t="shared" si="54"/>
        <v>29711.299999999996</v>
      </c>
      <c r="J622" s="89">
        <f t="shared" si="55"/>
        <v>19.31363922744357</v>
      </c>
    </row>
    <row r="623" spans="1:10" s="63" customFormat="1" ht="30.6" customHeight="1">
      <c r="A623" s="279" t="s">
        <v>217</v>
      </c>
      <c r="B623" s="280"/>
      <c r="C623" s="175" t="s">
        <v>81</v>
      </c>
      <c r="D623" s="175" t="s">
        <v>67</v>
      </c>
      <c r="E623" s="59" t="s">
        <v>218</v>
      </c>
      <c r="F623" s="59"/>
      <c r="G623" s="68">
        <f>G624+G631+G635+G639</f>
        <v>1740</v>
      </c>
      <c r="H623" s="68">
        <f>H624+H631+H635+H639</f>
        <v>125.3</v>
      </c>
      <c r="I623" s="68">
        <f t="shared" si="54"/>
        <v>1614.7</v>
      </c>
      <c r="J623" s="68">
        <f t="shared" si="55"/>
        <v>7.2011494252873565</v>
      </c>
    </row>
    <row r="624" spans="1:10" s="54" customFormat="1" ht="31.2" customHeight="1">
      <c r="A624" s="267" t="s">
        <v>219</v>
      </c>
      <c r="B624" s="268"/>
      <c r="C624" s="41" t="s">
        <v>81</v>
      </c>
      <c r="D624" s="41" t="s">
        <v>67</v>
      </c>
      <c r="E624" s="55" t="s">
        <v>220</v>
      </c>
      <c r="F624" s="55"/>
      <c r="G624" s="67">
        <f>G625+G628</f>
        <v>49.4</v>
      </c>
      <c r="H624" s="67">
        <f>H625+H628</f>
        <v>0</v>
      </c>
      <c r="I624" s="86">
        <f t="shared" si="54"/>
        <v>49.4</v>
      </c>
      <c r="J624" s="86">
        <f t="shared" si="55"/>
        <v>0</v>
      </c>
    </row>
    <row r="625" spans="1:10" s="54" customFormat="1">
      <c r="A625" s="267" t="s">
        <v>221</v>
      </c>
      <c r="B625" s="268"/>
      <c r="C625" s="41" t="s">
        <v>81</v>
      </c>
      <c r="D625" s="41" t="s">
        <v>67</v>
      </c>
      <c r="E625" s="55" t="s">
        <v>222</v>
      </c>
      <c r="F625" s="55"/>
      <c r="G625" s="67">
        <f>G626</f>
        <v>39.4</v>
      </c>
      <c r="H625" s="67">
        <f>H626</f>
        <v>0</v>
      </c>
      <c r="I625" s="86">
        <f t="shared" si="54"/>
        <v>39.4</v>
      </c>
      <c r="J625" s="86">
        <f t="shared" si="55"/>
        <v>0</v>
      </c>
    </row>
    <row r="626" spans="1:10" s="54" customFormat="1" ht="30" customHeight="1">
      <c r="A626" s="267" t="s">
        <v>54</v>
      </c>
      <c r="B626" s="268"/>
      <c r="C626" s="41" t="s">
        <v>81</v>
      </c>
      <c r="D626" s="41" t="s">
        <v>67</v>
      </c>
      <c r="E626" s="55" t="s">
        <v>222</v>
      </c>
      <c r="F626" s="55" t="s">
        <v>55</v>
      </c>
      <c r="G626" s="67">
        <f>G627</f>
        <v>39.4</v>
      </c>
      <c r="H626" s="67">
        <f>H627</f>
        <v>0</v>
      </c>
      <c r="I626" s="86">
        <f t="shared" si="54"/>
        <v>39.4</v>
      </c>
      <c r="J626" s="86">
        <f t="shared" si="55"/>
        <v>0</v>
      </c>
    </row>
    <row r="627" spans="1:10" s="54" customFormat="1">
      <c r="A627" s="267" t="s">
        <v>103</v>
      </c>
      <c r="B627" s="268"/>
      <c r="C627" s="41" t="s">
        <v>81</v>
      </c>
      <c r="D627" s="41" t="s">
        <v>67</v>
      </c>
      <c r="E627" s="55" t="s">
        <v>222</v>
      </c>
      <c r="F627" s="55" t="s">
        <v>104</v>
      </c>
      <c r="G627" s="67">
        <f>пр.4!H644</f>
        <v>39.4</v>
      </c>
      <c r="H627" s="67">
        <f>пр.4!I644</f>
        <v>0</v>
      </c>
      <c r="I627" s="86">
        <f t="shared" si="54"/>
        <v>39.4</v>
      </c>
      <c r="J627" s="86">
        <f t="shared" si="55"/>
        <v>0</v>
      </c>
    </row>
    <row r="628" spans="1:10" s="54" customFormat="1" ht="27.6" customHeight="1">
      <c r="A628" s="267" t="s">
        <v>224</v>
      </c>
      <c r="B628" s="268"/>
      <c r="C628" s="41" t="s">
        <v>81</v>
      </c>
      <c r="D628" s="41" t="s">
        <v>67</v>
      </c>
      <c r="E628" s="55" t="s">
        <v>225</v>
      </c>
      <c r="F628" s="55"/>
      <c r="G628" s="67">
        <f>G629</f>
        <v>10</v>
      </c>
      <c r="H628" s="67">
        <f>H629</f>
        <v>0</v>
      </c>
      <c r="I628" s="86">
        <f t="shared" si="54"/>
        <v>10</v>
      </c>
      <c r="J628" s="86">
        <f t="shared" si="55"/>
        <v>0</v>
      </c>
    </row>
    <row r="629" spans="1:10" s="54" customFormat="1" ht="28.2" customHeight="1">
      <c r="A629" s="267" t="s">
        <v>54</v>
      </c>
      <c r="B629" s="268"/>
      <c r="C629" s="41" t="s">
        <v>81</v>
      </c>
      <c r="D629" s="41" t="s">
        <v>67</v>
      </c>
      <c r="E629" s="55" t="s">
        <v>225</v>
      </c>
      <c r="F629" s="55" t="s">
        <v>55</v>
      </c>
      <c r="G629" s="67">
        <f>G630</f>
        <v>10</v>
      </c>
      <c r="H629" s="67">
        <f>H630</f>
        <v>0</v>
      </c>
      <c r="I629" s="86">
        <f t="shared" si="54"/>
        <v>10</v>
      </c>
      <c r="J629" s="86">
        <f t="shared" si="55"/>
        <v>0</v>
      </c>
    </row>
    <row r="630" spans="1:10" s="54" customFormat="1">
      <c r="A630" s="267" t="s">
        <v>103</v>
      </c>
      <c r="B630" s="268"/>
      <c r="C630" s="41" t="s">
        <v>81</v>
      </c>
      <c r="D630" s="41" t="s">
        <v>67</v>
      </c>
      <c r="E630" s="55" t="s">
        <v>225</v>
      </c>
      <c r="F630" s="55" t="s">
        <v>104</v>
      </c>
      <c r="G630" s="67">
        <f>пр.4!H647</f>
        <v>10</v>
      </c>
      <c r="H630" s="67">
        <f>пр.4!I647</f>
        <v>0</v>
      </c>
      <c r="I630" s="86">
        <f t="shared" si="54"/>
        <v>10</v>
      </c>
      <c r="J630" s="86">
        <f t="shared" si="55"/>
        <v>0</v>
      </c>
    </row>
    <row r="631" spans="1:10" s="54" customFormat="1" ht="28.2" customHeight="1">
      <c r="A631" s="267" t="s">
        <v>226</v>
      </c>
      <c r="B631" s="268"/>
      <c r="C631" s="41" t="s">
        <v>81</v>
      </c>
      <c r="D631" s="41" t="s">
        <v>67</v>
      </c>
      <c r="E631" s="55" t="s">
        <v>227</v>
      </c>
      <c r="F631" s="55"/>
      <c r="G631" s="67">
        <f t="shared" ref="G631:H633" si="59">G632</f>
        <v>74.5</v>
      </c>
      <c r="H631" s="67">
        <f t="shared" si="59"/>
        <v>0</v>
      </c>
      <c r="I631" s="86">
        <f t="shared" si="54"/>
        <v>74.5</v>
      </c>
      <c r="J631" s="86">
        <f t="shared" si="55"/>
        <v>0</v>
      </c>
    </row>
    <row r="632" spans="1:10" s="54" customFormat="1" ht="30" customHeight="1">
      <c r="A632" s="267" t="s">
        <v>228</v>
      </c>
      <c r="B632" s="268"/>
      <c r="C632" s="41" t="s">
        <v>81</v>
      </c>
      <c r="D632" s="41" t="s">
        <v>67</v>
      </c>
      <c r="E632" s="55" t="s">
        <v>229</v>
      </c>
      <c r="F632" s="55"/>
      <c r="G632" s="67">
        <f t="shared" si="59"/>
        <v>74.5</v>
      </c>
      <c r="H632" s="67">
        <f t="shared" si="59"/>
        <v>0</v>
      </c>
      <c r="I632" s="86">
        <f t="shared" si="54"/>
        <v>74.5</v>
      </c>
      <c r="J632" s="86">
        <f t="shared" si="55"/>
        <v>0</v>
      </c>
    </row>
    <row r="633" spans="1:10" s="54" customFormat="1" ht="30.6" customHeight="1">
      <c r="A633" s="267" t="s">
        <v>54</v>
      </c>
      <c r="B633" s="268"/>
      <c r="C633" s="41" t="s">
        <v>81</v>
      </c>
      <c r="D633" s="41" t="s">
        <v>67</v>
      </c>
      <c r="E633" s="55" t="s">
        <v>229</v>
      </c>
      <c r="F633" s="55" t="s">
        <v>55</v>
      </c>
      <c r="G633" s="67">
        <f t="shared" si="59"/>
        <v>74.5</v>
      </c>
      <c r="H633" s="67">
        <f t="shared" si="59"/>
        <v>0</v>
      </c>
      <c r="I633" s="86">
        <f t="shared" si="54"/>
        <v>74.5</v>
      </c>
      <c r="J633" s="86">
        <f t="shared" si="55"/>
        <v>0</v>
      </c>
    </row>
    <row r="634" spans="1:10" s="54" customFormat="1">
      <c r="A634" s="267" t="s">
        <v>103</v>
      </c>
      <c r="B634" s="268"/>
      <c r="C634" s="41" t="s">
        <v>81</v>
      </c>
      <c r="D634" s="41" t="s">
        <v>67</v>
      </c>
      <c r="E634" s="55" t="s">
        <v>229</v>
      </c>
      <c r="F634" s="55" t="s">
        <v>104</v>
      </c>
      <c r="G634" s="67">
        <f>пр.4!H651</f>
        <v>74.5</v>
      </c>
      <c r="H634" s="67">
        <f>пр.4!I651</f>
        <v>0</v>
      </c>
      <c r="I634" s="86">
        <f t="shared" si="54"/>
        <v>74.5</v>
      </c>
      <c r="J634" s="86">
        <f t="shared" si="55"/>
        <v>0</v>
      </c>
    </row>
    <row r="635" spans="1:10" s="54" customFormat="1" ht="28.95" customHeight="1">
      <c r="A635" s="267" t="s">
        <v>234</v>
      </c>
      <c r="B635" s="268"/>
      <c r="C635" s="41" t="s">
        <v>81</v>
      </c>
      <c r="D635" s="41" t="s">
        <v>67</v>
      </c>
      <c r="E635" s="55" t="s">
        <v>235</v>
      </c>
      <c r="F635" s="55"/>
      <c r="G635" s="67">
        <f t="shared" ref="G635:H637" si="60">G636</f>
        <v>1366.1</v>
      </c>
      <c r="H635" s="67">
        <f t="shared" si="60"/>
        <v>125.3</v>
      </c>
      <c r="I635" s="86">
        <f t="shared" si="54"/>
        <v>1240.8</v>
      </c>
      <c r="J635" s="86">
        <f t="shared" si="55"/>
        <v>9.1720957470170568</v>
      </c>
    </row>
    <row r="636" spans="1:10" s="54" customFormat="1" ht="58.2" customHeight="1">
      <c r="A636" s="267" t="s">
        <v>110</v>
      </c>
      <c r="B636" s="268"/>
      <c r="C636" s="41" t="s">
        <v>81</v>
      </c>
      <c r="D636" s="41" t="s">
        <v>67</v>
      </c>
      <c r="E636" s="55" t="s">
        <v>236</v>
      </c>
      <c r="F636" s="55"/>
      <c r="G636" s="67">
        <f t="shared" si="60"/>
        <v>1366.1</v>
      </c>
      <c r="H636" s="67">
        <f t="shared" si="60"/>
        <v>125.3</v>
      </c>
      <c r="I636" s="86">
        <f t="shared" si="54"/>
        <v>1240.8</v>
      </c>
      <c r="J636" s="86">
        <f t="shared" si="55"/>
        <v>9.1720957470170568</v>
      </c>
    </row>
    <row r="637" spans="1:10" s="54" customFormat="1" ht="32.4" customHeight="1">
      <c r="A637" s="267" t="s">
        <v>54</v>
      </c>
      <c r="B637" s="268"/>
      <c r="C637" s="41" t="s">
        <v>81</v>
      </c>
      <c r="D637" s="41" t="s">
        <v>67</v>
      </c>
      <c r="E637" s="55" t="s">
        <v>236</v>
      </c>
      <c r="F637" s="55" t="s">
        <v>55</v>
      </c>
      <c r="G637" s="67">
        <f t="shared" si="60"/>
        <v>1366.1</v>
      </c>
      <c r="H637" s="67">
        <f t="shared" si="60"/>
        <v>125.3</v>
      </c>
      <c r="I637" s="86">
        <f t="shared" si="54"/>
        <v>1240.8</v>
      </c>
      <c r="J637" s="86">
        <f t="shared" si="55"/>
        <v>9.1720957470170568</v>
      </c>
    </row>
    <row r="638" spans="1:10" s="54" customFormat="1">
      <c r="A638" s="267" t="s">
        <v>103</v>
      </c>
      <c r="B638" s="268"/>
      <c r="C638" s="41" t="s">
        <v>81</v>
      </c>
      <c r="D638" s="41" t="s">
        <v>67</v>
      </c>
      <c r="E638" s="55" t="s">
        <v>236</v>
      </c>
      <c r="F638" s="55" t="s">
        <v>104</v>
      </c>
      <c r="G638" s="67">
        <f>пр.4!H655</f>
        <v>1366.1</v>
      </c>
      <c r="H638" s="67">
        <f>пр.4!I655</f>
        <v>125.3</v>
      </c>
      <c r="I638" s="86">
        <f t="shared" si="54"/>
        <v>1240.8</v>
      </c>
      <c r="J638" s="86">
        <f t="shared" si="55"/>
        <v>9.1720957470170568</v>
      </c>
    </row>
    <row r="639" spans="1:10" s="54" customFormat="1" ht="29.4" customHeight="1">
      <c r="A639" s="267" t="s">
        <v>237</v>
      </c>
      <c r="B639" s="268"/>
      <c r="C639" s="41" t="s">
        <v>81</v>
      </c>
      <c r="D639" s="41" t="s">
        <v>67</v>
      </c>
      <c r="E639" s="55" t="s">
        <v>238</v>
      </c>
      <c r="F639" s="55"/>
      <c r="G639" s="67">
        <f t="shared" ref="G639:H641" si="61">G640</f>
        <v>250</v>
      </c>
      <c r="H639" s="67">
        <f t="shared" si="61"/>
        <v>0</v>
      </c>
      <c r="I639" s="86">
        <f t="shared" si="54"/>
        <v>250</v>
      </c>
      <c r="J639" s="86">
        <f t="shared" si="55"/>
        <v>0</v>
      </c>
    </row>
    <row r="640" spans="1:10" s="54" customFormat="1" ht="30" customHeight="1">
      <c r="A640" s="267" t="s">
        <v>138</v>
      </c>
      <c r="B640" s="268"/>
      <c r="C640" s="41" t="s">
        <v>81</v>
      </c>
      <c r="D640" s="41" t="s">
        <v>67</v>
      </c>
      <c r="E640" s="55" t="s">
        <v>239</v>
      </c>
      <c r="F640" s="55"/>
      <c r="G640" s="67">
        <f t="shared" si="61"/>
        <v>250</v>
      </c>
      <c r="H640" s="67">
        <f t="shared" si="61"/>
        <v>0</v>
      </c>
      <c r="I640" s="86">
        <f t="shared" si="54"/>
        <v>250</v>
      </c>
      <c r="J640" s="86">
        <f t="shared" si="55"/>
        <v>0</v>
      </c>
    </row>
    <row r="641" spans="1:10" s="54" customFormat="1" ht="28.95" customHeight="1">
      <c r="A641" s="267" t="s">
        <v>54</v>
      </c>
      <c r="B641" s="268"/>
      <c r="C641" s="41" t="s">
        <v>81</v>
      </c>
      <c r="D641" s="41" t="s">
        <v>67</v>
      </c>
      <c r="E641" s="55" t="s">
        <v>239</v>
      </c>
      <c r="F641" s="55" t="s">
        <v>55</v>
      </c>
      <c r="G641" s="67">
        <f t="shared" si="61"/>
        <v>250</v>
      </c>
      <c r="H641" s="67">
        <f t="shared" si="61"/>
        <v>0</v>
      </c>
      <c r="I641" s="86">
        <f t="shared" si="54"/>
        <v>250</v>
      </c>
      <c r="J641" s="86">
        <f t="shared" si="55"/>
        <v>0</v>
      </c>
    </row>
    <row r="642" spans="1:10" s="54" customFormat="1">
      <c r="A642" s="267" t="s">
        <v>103</v>
      </c>
      <c r="B642" s="268"/>
      <c r="C642" s="41" t="s">
        <v>81</v>
      </c>
      <c r="D642" s="41" t="s">
        <v>67</v>
      </c>
      <c r="E642" s="55" t="s">
        <v>239</v>
      </c>
      <c r="F642" s="55" t="s">
        <v>104</v>
      </c>
      <c r="G642" s="67">
        <f>пр.4!H659</f>
        <v>250</v>
      </c>
      <c r="H642" s="67">
        <f>пр.4!I659</f>
        <v>0</v>
      </c>
      <c r="I642" s="86">
        <f t="shared" si="54"/>
        <v>250</v>
      </c>
      <c r="J642" s="86">
        <f t="shared" si="55"/>
        <v>0</v>
      </c>
    </row>
    <row r="643" spans="1:10" s="63" customFormat="1" ht="31.2" customHeight="1">
      <c r="A643" s="279" t="s">
        <v>302</v>
      </c>
      <c r="B643" s="280"/>
      <c r="C643" s="175" t="s">
        <v>81</v>
      </c>
      <c r="D643" s="175" t="s">
        <v>67</v>
      </c>
      <c r="E643" s="59" t="s">
        <v>303</v>
      </c>
      <c r="F643" s="59"/>
      <c r="G643" s="68">
        <f>G644</f>
        <v>479.5</v>
      </c>
      <c r="H643" s="68">
        <f>H644</f>
        <v>16.5</v>
      </c>
      <c r="I643" s="68">
        <f t="shared" si="54"/>
        <v>463</v>
      </c>
      <c r="J643" s="68">
        <f t="shared" si="55"/>
        <v>3.441084462982273</v>
      </c>
    </row>
    <row r="644" spans="1:10" s="54" customFormat="1" ht="45.6" customHeight="1">
      <c r="A644" s="267" t="s">
        <v>304</v>
      </c>
      <c r="B644" s="268"/>
      <c r="C644" s="41" t="s">
        <v>81</v>
      </c>
      <c r="D644" s="41" t="s">
        <v>67</v>
      </c>
      <c r="E644" s="55" t="s">
        <v>305</v>
      </c>
      <c r="F644" s="55"/>
      <c r="G644" s="67">
        <f>G645+G648+G651+G654+G657</f>
        <v>479.5</v>
      </c>
      <c r="H644" s="67">
        <f>H645+H648+H651+H654+H657</f>
        <v>16.5</v>
      </c>
      <c r="I644" s="86">
        <f t="shared" si="54"/>
        <v>463</v>
      </c>
      <c r="J644" s="86">
        <f t="shared" si="55"/>
        <v>3.441084462982273</v>
      </c>
    </row>
    <row r="645" spans="1:10" s="54" customFormat="1" ht="57.6" customHeight="1">
      <c r="A645" s="267" t="s">
        <v>306</v>
      </c>
      <c r="B645" s="268"/>
      <c r="C645" s="41" t="s">
        <v>81</v>
      </c>
      <c r="D645" s="41" t="s">
        <v>67</v>
      </c>
      <c r="E645" s="55" t="s">
        <v>307</v>
      </c>
      <c r="F645" s="55"/>
      <c r="G645" s="67">
        <f>G646</f>
        <v>295</v>
      </c>
      <c r="H645" s="67">
        <f>H646</f>
        <v>16.5</v>
      </c>
      <c r="I645" s="86">
        <f t="shared" si="54"/>
        <v>278.5</v>
      </c>
      <c r="J645" s="86">
        <f t="shared" si="55"/>
        <v>5.593220338983051</v>
      </c>
    </row>
    <row r="646" spans="1:10" s="54" customFormat="1" ht="28.2" customHeight="1">
      <c r="A646" s="267" t="s">
        <v>54</v>
      </c>
      <c r="B646" s="268"/>
      <c r="C646" s="41" t="s">
        <v>81</v>
      </c>
      <c r="D646" s="41" t="s">
        <v>67</v>
      </c>
      <c r="E646" s="55" t="s">
        <v>307</v>
      </c>
      <c r="F646" s="55" t="s">
        <v>55</v>
      </c>
      <c r="G646" s="67">
        <f>G647</f>
        <v>295</v>
      </c>
      <c r="H646" s="67">
        <f>H647</f>
        <v>16.5</v>
      </c>
      <c r="I646" s="86">
        <f t="shared" si="54"/>
        <v>278.5</v>
      </c>
      <c r="J646" s="86">
        <f t="shared" si="55"/>
        <v>5.593220338983051</v>
      </c>
    </row>
    <row r="647" spans="1:10" s="54" customFormat="1">
      <c r="A647" s="267" t="s">
        <v>103</v>
      </c>
      <c r="B647" s="268"/>
      <c r="C647" s="41" t="s">
        <v>81</v>
      </c>
      <c r="D647" s="41" t="s">
        <v>67</v>
      </c>
      <c r="E647" s="55" t="s">
        <v>307</v>
      </c>
      <c r="F647" s="55" t="s">
        <v>104</v>
      </c>
      <c r="G647" s="67">
        <f>пр.4!H664</f>
        <v>295</v>
      </c>
      <c r="H647" s="67">
        <f>пр.4!I664</f>
        <v>16.5</v>
      </c>
      <c r="I647" s="86">
        <f t="shared" si="54"/>
        <v>278.5</v>
      </c>
      <c r="J647" s="86">
        <f t="shared" si="55"/>
        <v>5.593220338983051</v>
      </c>
    </row>
    <row r="648" spans="1:10" s="54" customFormat="1" ht="30.6" customHeight="1">
      <c r="A648" s="267" t="s">
        <v>311</v>
      </c>
      <c r="B648" s="268"/>
      <c r="C648" s="41" t="s">
        <v>81</v>
      </c>
      <c r="D648" s="41" t="s">
        <v>67</v>
      </c>
      <c r="E648" s="55" t="s">
        <v>312</v>
      </c>
      <c r="F648" s="55"/>
      <c r="G648" s="67">
        <f>G649</f>
        <v>80</v>
      </c>
      <c r="H648" s="67">
        <f>H649</f>
        <v>0</v>
      </c>
      <c r="I648" s="86">
        <f t="shared" ref="I648:I711" si="62">G648-H648</f>
        <v>80</v>
      </c>
      <c r="J648" s="86">
        <f t="shared" ref="J648:J711" si="63">H648/G648*100</f>
        <v>0</v>
      </c>
    </row>
    <row r="649" spans="1:10" s="54" customFormat="1" ht="30.6" customHeight="1">
      <c r="A649" s="267" t="s">
        <v>54</v>
      </c>
      <c r="B649" s="268"/>
      <c r="C649" s="41" t="s">
        <v>81</v>
      </c>
      <c r="D649" s="41" t="s">
        <v>67</v>
      </c>
      <c r="E649" s="55" t="s">
        <v>312</v>
      </c>
      <c r="F649" s="55" t="s">
        <v>55</v>
      </c>
      <c r="G649" s="67">
        <f>G650</f>
        <v>80</v>
      </c>
      <c r="H649" s="67">
        <f>H650</f>
        <v>0</v>
      </c>
      <c r="I649" s="86">
        <f t="shared" si="62"/>
        <v>80</v>
      </c>
      <c r="J649" s="86">
        <f t="shared" si="63"/>
        <v>0</v>
      </c>
    </row>
    <row r="650" spans="1:10" s="54" customFormat="1">
      <c r="A650" s="267" t="s">
        <v>103</v>
      </c>
      <c r="B650" s="268"/>
      <c r="C650" s="41" t="s">
        <v>81</v>
      </c>
      <c r="D650" s="41" t="s">
        <v>67</v>
      </c>
      <c r="E650" s="55" t="s">
        <v>312</v>
      </c>
      <c r="F650" s="55" t="s">
        <v>104</v>
      </c>
      <c r="G650" s="67">
        <f>пр.4!H667</f>
        <v>80</v>
      </c>
      <c r="H650" s="67">
        <f>пр.4!I667</f>
        <v>0</v>
      </c>
      <c r="I650" s="86">
        <f t="shared" si="62"/>
        <v>80</v>
      </c>
      <c r="J650" s="86">
        <f t="shared" si="63"/>
        <v>0</v>
      </c>
    </row>
    <row r="651" spans="1:10" s="54" customFormat="1" ht="29.4" customHeight="1">
      <c r="A651" s="267" t="s">
        <v>313</v>
      </c>
      <c r="B651" s="268"/>
      <c r="C651" s="41" t="s">
        <v>81</v>
      </c>
      <c r="D651" s="41" t="s">
        <v>67</v>
      </c>
      <c r="E651" s="55" t="s">
        <v>314</v>
      </c>
      <c r="F651" s="55"/>
      <c r="G651" s="67">
        <f>G652</f>
        <v>34.5</v>
      </c>
      <c r="H651" s="67">
        <f>H652</f>
        <v>0</v>
      </c>
      <c r="I651" s="86">
        <f t="shared" si="62"/>
        <v>34.5</v>
      </c>
      <c r="J651" s="86">
        <f t="shared" si="63"/>
        <v>0</v>
      </c>
    </row>
    <row r="652" spans="1:10" s="54" customFormat="1" ht="28.95" customHeight="1">
      <c r="A652" s="267" t="s">
        <v>54</v>
      </c>
      <c r="B652" s="268"/>
      <c r="C652" s="41" t="s">
        <v>81</v>
      </c>
      <c r="D652" s="41" t="s">
        <v>67</v>
      </c>
      <c r="E652" s="55" t="s">
        <v>314</v>
      </c>
      <c r="F652" s="55" t="s">
        <v>55</v>
      </c>
      <c r="G652" s="67">
        <f>G653</f>
        <v>34.5</v>
      </c>
      <c r="H652" s="67">
        <f>H653</f>
        <v>0</v>
      </c>
      <c r="I652" s="86">
        <f t="shared" si="62"/>
        <v>34.5</v>
      </c>
      <c r="J652" s="86">
        <f t="shared" si="63"/>
        <v>0</v>
      </c>
    </row>
    <row r="653" spans="1:10" s="54" customFormat="1">
      <c r="A653" s="267" t="s">
        <v>103</v>
      </c>
      <c r="B653" s="268"/>
      <c r="C653" s="41" t="s">
        <v>81</v>
      </c>
      <c r="D653" s="41" t="s">
        <v>67</v>
      </c>
      <c r="E653" s="55" t="s">
        <v>314</v>
      </c>
      <c r="F653" s="55" t="s">
        <v>104</v>
      </c>
      <c r="G653" s="67">
        <f>пр.4!H670</f>
        <v>34.5</v>
      </c>
      <c r="H653" s="67">
        <f>пр.4!I670</f>
        <v>0</v>
      </c>
      <c r="I653" s="86">
        <f t="shared" si="62"/>
        <v>34.5</v>
      </c>
      <c r="J653" s="86">
        <f t="shared" si="63"/>
        <v>0</v>
      </c>
    </row>
    <row r="654" spans="1:10" s="54" customFormat="1" ht="27" customHeight="1">
      <c r="A654" s="267" t="s">
        <v>315</v>
      </c>
      <c r="B654" s="268"/>
      <c r="C654" s="41" t="s">
        <v>81</v>
      </c>
      <c r="D654" s="41" t="s">
        <v>67</v>
      </c>
      <c r="E654" s="55" t="s">
        <v>316</v>
      </c>
      <c r="F654" s="55"/>
      <c r="G654" s="67">
        <f>G655</f>
        <v>50</v>
      </c>
      <c r="H654" s="67">
        <f>H655</f>
        <v>0</v>
      </c>
      <c r="I654" s="86">
        <f t="shared" si="62"/>
        <v>50</v>
      </c>
      <c r="J654" s="86">
        <f t="shared" si="63"/>
        <v>0</v>
      </c>
    </row>
    <row r="655" spans="1:10" s="54" customFormat="1" ht="27" customHeight="1">
      <c r="A655" s="267" t="s">
        <v>54</v>
      </c>
      <c r="B655" s="268"/>
      <c r="C655" s="41" t="s">
        <v>81</v>
      </c>
      <c r="D655" s="41" t="s">
        <v>67</v>
      </c>
      <c r="E655" s="55" t="s">
        <v>316</v>
      </c>
      <c r="F655" s="55" t="s">
        <v>55</v>
      </c>
      <c r="G655" s="67">
        <f>G656</f>
        <v>50</v>
      </c>
      <c r="H655" s="67">
        <f>H656</f>
        <v>0</v>
      </c>
      <c r="I655" s="86">
        <f t="shared" si="62"/>
        <v>50</v>
      </c>
      <c r="J655" s="86">
        <f t="shared" si="63"/>
        <v>0</v>
      </c>
    </row>
    <row r="656" spans="1:10" s="54" customFormat="1">
      <c r="A656" s="267" t="s">
        <v>103</v>
      </c>
      <c r="B656" s="268"/>
      <c r="C656" s="41" t="s">
        <v>81</v>
      </c>
      <c r="D656" s="41" t="s">
        <v>67</v>
      </c>
      <c r="E656" s="55" t="s">
        <v>316</v>
      </c>
      <c r="F656" s="55" t="s">
        <v>104</v>
      </c>
      <c r="G656" s="67">
        <f>пр.4!H673</f>
        <v>50</v>
      </c>
      <c r="H656" s="67">
        <f>пр.4!I673</f>
        <v>0</v>
      </c>
      <c r="I656" s="86">
        <f t="shared" si="62"/>
        <v>50</v>
      </c>
      <c r="J656" s="86">
        <f t="shared" si="63"/>
        <v>0</v>
      </c>
    </row>
    <row r="657" spans="1:10" s="54" customFormat="1" ht="42.6" customHeight="1">
      <c r="A657" s="267" t="s">
        <v>317</v>
      </c>
      <c r="B657" s="268"/>
      <c r="C657" s="41" t="s">
        <v>81</v>
      </c>
      <c r="D657" s="41" t="s">
        <v>67</v>
      </c>
      <c r="E657" s="55" t="s">
        <v>318</v>
      </c>
      <c r="F657" s="55"/>
      <c r="G657" s="67">
        <f>G658</f>
        <v>20</v>
      </c>
      <c r="H657" s="67">
        <f>H658</f>
        <v>0</v>
      </c>
      <c r="I657" s="86">
        <f t="shared" si="62"/>
        <v>20</v>
      </c>
      <c r="J657" s="86">
        <f t="shared" si="63"/>
        <v>0</v>
      </c>
    </row>
    <row r="658" spans="1:10" s="54" customFormat="1" ht="30.6" customHeight="1">
      <c r="A658" s="267" t="s">
        <v>54</v>
      </c>
      <c r="B658" s="268"/>
      <c r="C658" s="41" t="s">
        <v>81</v>
      </c>
      <c r="D658" s="41" t="s">
        <v>67</v>
      </c>
      <c r="E658" s="55" t="s">
        <v>318</v>
      </c>
      <c r="F658" s="55" t="s">
        <v>55</v>
      </c>
      <c r="G658" s="67">
        <f>G659</f>
        <v>20</v>
      </c>
      <c r="H658" s="67">
        <f>H659</f>
        <v>0</v>
      </c>
      <c r="I658" s="86">
        <f t="shared" si="62"/>
        <v>20</v>
      </c>
      <c r="J658" s="86">
        <f t="shared" si="63"/>
        <v>0</v>
      </c>
    </row>
    <row r="659" spans="1:10" s="54" customFormat="1">
      <c r="A659" s="267" t="s">
        <v>103</v>
      </c>
      <c r="B659" s="268"/>
      <c r="C659" s="41" t="s">
        <v>81</v>
      </c>
      <c r="D659" s="41" t="s">
        <v>67</v>
      </c>
      <c r="E659" s="55" t="s">
        <v>318</v>
      </c>
      <c r="F659" s="55" t="s">
        <v>104</v>
      </c>
      <c r="G659" s="67">
        <f>пр.4!H676</f>
        <v>20</v>
      </c>
      <c r="H659" s="67">
        <f>пр.4!I676</f>
        <v>0</v>
      </c>
      <c r="I659" s="86">
        <f t="shared" si="62"/>
        <v>20</v>
      </c>
      <c r="J659" s="86">
        <f t="shared" si="63"/>
        <v>0</v>
      </c>
    </row>
    <row r="660" spans="1:10" s="63" customFormat="1" ht="42" customHeight="1">
      <c r="A660" s="279" t="s">
        <v>323</v>
      </c>
      <c r="B660" s="280"/>
      <c r="C660" s="175" t="s">
        <v>81</v>
      </c>
      <c r="D660" s="175" t="s">
        <v>67</v>
      </c>
      <c r="E660" s="59" t="s">
        <v>324</v>
      </c>
      <c r="F660" s="59"/>
      <c r="G660" s="68">
        <f t="shared" ref="G660:H663" si="64">G661</f>
        <v>310</v>
      </c>
      <c r="H660" s="68">
        <f t="shared" si="64"/>
        <v>0</v>
      </c>
      <c r="I660" s="68">
        <f t="shared" si="62"/>
        <v>310</v>
      </c>
      <c r="J660" s="68">
        <f t="shared" si="63"/>
        <v>0</v>
      </c>
    </row>
    <row r="661" spans="1:10" s="54" customFormat="1" ht="28.2" customHeight="1">
      <c r="A661" s="267" t="s">
        <v>333</v>
      </c>
      <c r="B661" s="268"/>
      <c r="C661" s="41" t="s">
        <v>81</v>
      </c>
      <c r="D661" s="41" t="s">
        <v>67</v>
      </c>
      <c r="E661" s="55" t="s">
        <v>334</v>
      </c>
      <c r="F661" s="55"/>
      <c r="G661" s="67">
        <f t="shared" si="64"/>
        <v>310</v>
      </c>
      <c r="H661" s="67">
        <f t="shared" si="64"/>
        <v>0</v>
      </c>
      <c r="I661" s="86">
        <f t="shared" si="62"/>
        <v>310</v>
      </c>
      <c r="J661" s="86">
        <f t="shared" si="63"/>
        <v>0</v>
      </c>
    </row>
    <row r="662" spans="1:10" s="54" customFormat="1">
      <c r="A662" s="267" t="s">
        <v>335</v>
      </c>
      <c r="B662" s="268"/>
      <c r="C662" s="41" t="s">
        <v>81</v>
      </c>
      <c r="D662" s="41" t="s">
        <v>67</v>
      </c>
      <c r="E662" s="55" t="s">
        <v>336</v>
      </c>
      <c r="F662" s="55"/>
      <c r="G662" s="67">
        <f t="shared" si="64"/>
        <v>310</v>
      </c>
      <c r="H662" s="67">
        <f t="shared" si="64"/>
        <v>0</v>
      </c>
      <c r="I662" s="86">
        <f t="shared" si="62"/>
        <v>310</v>
      </c>
      <c r="J662" s="86">
        <f t="shared" si="63"/>
        <v>0</v>
      </c>
    </row>
    <row r="663" spans="1:10" s="54" customFormat="1" ht="30" customHeight="1">
      <c r="A663" s="267" t="s">
        <v>54</v>
      </c>
      <c r="B663" s="268"/>
      <c r="C663" s="41" t="s">
        <v>81</v>
      </c>
      <c r="D663" s="41" t="s">
        <v>67</v>
      </c>
      <c r="E663" s="55" t="s">
        <v>336</v>
      </c>
      <c r="F663" s="55" t="s">
        <v>55</v>
      </c>
      <c r="G663" s="67">
        <f t="shared" si="64"/>
        <v>310</v>
      </c>
      <c r="H663" s="67">
        <f t="shared" si="64"/>
        <v>0</v>
      </c>
      <c r="I663" s="86">
        <f t="shared" si="62"/>
        <v>310</v>
      </c>
      <c r="J663" s="86">
        <f t="shared" si="63"/>
        <v>0</v>
      </c>
    </row>
    <row r="664" spans="1:10" s="54" customFormat="1">
      <c r="A664" s="267" t="s">
        <v>103</v>
      </c>
      <c r="B664" s="268"/>
      <c r="C664" s="41" t="s">
        <v>81</v>
      </c>
      <c r="D664" s="41" t="s">
        <v>67</v>
      </c>
      <c r="E664" s="55" t="s">
        <v>336</v>
      </c>
      <c r="F664" s="55" t="s">
        <v>104</v>
      </c>
      <c r="G664" s="67">
        <f>пр.4!H681</f>
        <v>310</v>
      </c>
      <c r="H664" s="67">
        <f>пр.4!I681</f>
        <v>0</v>
      </c>
      <c r="I664" s="86">
        <f t="shared" si="62"/>
        <v>310</v>
      </c>
      <c r="J664" s="86">
        <f t="shared" si="63"/>
        <v>0</v>
      </c>
    </row>
    <row r="665" spans="1:10" s="54" customFormat="1">
      <c r="A665" s="271" t="s">
        <v>570</v>
      </c>
      <c r="B665" s="272"/>
      <c r="C665" s="42" t="s">
        <v>81</v>
      </c>
      <c r="D665" s="42" t="s">
        <v>67</v>
      </c>
      <c r="E665" s="60" t="s">
        <v>571</v>
      </c>
      <c r="F665" s="60"/>
      <c r="G665" s="91">
        <f>G666+G669+G672+G675</f>
        <v>15742.3</v>
      </c>
      <c r="H665" s="91">
        <f>H666+H669+H672+H675</f>
        <v>2983</v>
      </c>
      <c r="I665" s="91">
        <f t="shared" si="62"/>
        <v>12759.3</v>
      </c>
      <c r="J665" s="91">
        <f t="shared" si="63"/>
        <v>18.948946469067419</v>
      </c>
    </row>
    <row r="666" spans="1:10" s="54" customFormat="1" ht="73.2" customHeight="1">
      <c r="A666" s="267" t="s">
        <v>446</v>
      </c>
      <c r="B666" s="268"/>
      <c r="C666" s="41" t="s">
        <v>81</v>
      </c>
      <c r="D666" s="41" t="s">
        <v>67</v>
      </c>
      <c r="E666" s="55" t="s">
        <v>572</v>
      </c>
      <c r="F666" s="55"/>
      <c r="G666" s="67">
        <f>G667</f>
        <v>300</v>
      </c>
      <c r="H666" s="67">
        <f>H667</f>
        <v>8.1999999999999993</v>
      </c>
      <c r="I666" s="86">
        <f t="shared" si="62"/>
        <v>291.8</v>
      </c>
      <c r="J666" s="86">
        <f t="shared" si="63"/>
        <v>2.7333333333333329</v>
      </c>
    </row>
    <row r="667" spans="1:10" s="54" customFormat="1" ht="28.95" customHeight="1">
      <c r="A667" s="267" t="s">
        <v>54</v>
      </c>
      <c r="B667" s="268"/>
      <c r="C667" s="41" t="s">
        <v>81</v>
      </c>
      <c r="D667" s="41" t="s">
        <v>67</v>
      </c>
      <c r="E667" s="55" t="s">
        <v>572</v>
      </c>
      <c r="F667" s="55" t="s">
        <v>55</v>
      </c>
      <c r="G667" s="67">
        <f>G668</f>
        <v>300</v>
      </c>
      <c r="H667" s="67">
        <f>H668</f>
        <v>8.1999999999999993</v>
      </c>
      <c r="I667" s="86">
        <f t="shared" si="62"/>
        <v>291.8</v>
      </c>
      <c r="J667" s="86">
        <f t="shared" si="63"/>
        <v>2.7333333333333329</v>
      </c>
    </row>
    <row r="668" spans="1:10" s="54" customFormat="1">
      <c r="A668" s="267" t="s">
        <v>103</v>
      </c>
      <c r="B668" s="268"/>
      <c r="C668" s="41" t="s">
        <v>81</v>
      </c>
      <c r="D668" s="41" t="s">
        <v>67</v>
      </c>
      <c r="E668" s="55" t="s">
        <v>572</v>
      </c>
      <c r="F668" s="55" t="s">
        <v>104</v>
      </c>
      <c r="G668" s="67">
        <f>пр.4!H685</f>
        <v>300</v>
      </c>
      <c r="H668" s="67">
        <f>пр.4!I685</f>
        <v>8.1999999999999993</v>
      </c>
      <c r="I668" s="86">
        <f t="shared" si="62"/>
        <v>291.8</v>
      </c>
      <c r="J668" s="86">
        <f t="shared" si="63"/>
        <v>2.7333333333333329</v>
      </c>
    </row>
    <row r="669" spans="1:10" s="54" customFormat="1">
      <c r="A669" s="267" t="s">
        <v>457</v>
      </c>
      <c r="B669" s="268"/>
      <c r="C669" s="41" t="s">
        <v>81</v>
      </c>
      <c r="D669" s="41" t="s">
        <v>67</v>
      </c>
      <c r="E669" s="55" t="s">
        <v>573</v>
      </c>
      <c r="F669" s="55"/>
      <c r="G669" s="67">
        <f>G670</f>
        <v>12</v>
      </c>
      <c r="H669" s="67">
        <f>H670</f>
        <v>0</v>
      </c>
      <c r="I669" s="86">
        <f t="shared" si="62"/>
        <v>12</v>
      </c>
      <c r="J669" s="86">
        <f t="shared" si="63"/>
        <v>0</v>
      </c>
    </row>
    <row r="670" spans="1:10" s="54" customFormat="1" ht="30.6" customHeight="1">
      <c r="A670" s="267" t="s">
        <v>54</v>
      </c>
      <c r="B670" s="268"/>
      <c r="C670" s="41" t="s">
        <v>81</v>
      </c>
      <c r="D670" s="41" t="s">
        <v>67</v>
      </c>
      <c r="E670" s="55" t="s">
        <v>573</v>
      </c>
      <c r="F670" s="55" t="s">
        <v>55</v>
      </c>
      <c r="G670" s="67">
        <f>G671</f>
        <v>12</v>
      </c>
      <c r="H670" s="67">
        <f>H671</f>
        <v>0</v>
      </c>
      <c r="I670" s="86">
        <f t="shared" si="62"/>
        <v>12</v>
      </c>
      <c r="J670" s="86">
        <f t="shared" si="63"/>
        <v>0</v>
      </c>
    </row>
    <row r="671" spans="1:10" s="54" customFormat="1">
      <c r="A671" s="267" t="s">
        <v>103</v>
      </c>
      <c r="B671" s="268"/>
      <c r="C671" s="41" t="s">
        <v>81</v>
      </c>
      <c r="D671" s="41" t="s">
        <v>67</v>
      </c>
      <c r="E671" s="55" t="s">
        <v>573</v>
      </c>
      <c r="F671" s="55" t="s">
        <v>104</v>
      </c>
      <c r="G671" s="67">
        <f>пр.4!H688</f>
        <v>12</v>
      </c>
      <c r="H671" s="67">
        <f>пр.4!I688</f>
        <v>0</v>
      </c>
      <c r="I671" s="86">
        <f t="shared" si="62"/>
        <v>12</v>
      </c>
      <c r="J671" s="86">
        <f t="shared" si="63"/>
        <v>0</v>
      </c>
    </row>
    <row r="672" spans="1:10" s="54" customFormat="1" ht="29.4" customHeight="1">
      <c r="A672" s="267" t="s">
        <v>530</v>
      </c>
      <c r="B672" s="268"/>
      <c r="C672" s="41" t="s">
        <v>81</v>
      </c>
      <c r="D672" s="41" t="s">
        <v>67</v>
      </c>
      <c r="E672" s="55" t="s">
        <v>574</v>
      </c>
      <c r="F672" s="55"/>
      <c r="G672" s="67">
        <f>G673</f>
        <v>2263.8000000000002</v>
      </c>
      <c r="H672" s="67">
        <f>H673</f>
        <v>711.3</v>
      </c>
      <c r="I672" s="86">
        <f t="shared" si="62"/>
        <v>1552.5000000000002</v>
      </c>
      <c r="J672" s="86">
        <f t="shared" si="63"/>
        <v>31.420620196130393</v>
      </c>
    </row>
    <row r="673" spans="1:10" s="54" customFormat="1" ht="28.2" customHeight="1">
      <c r="A673" s="267" t="s">
        <v>54</v>
      </c>
      <c r="B673" s="268"/>
      <c r="C673" s="41" t="s">
        <v>81</v>
      </c>
      <c r="D673" s="41" t="s">
        <v>67</v>
      </c>
      <c r="E673" s="55" t="s">
        <v>574</v>
      </c>
      <c r="F673" s="55" t="s">
        <v>55</v>
      </c>
      <c r="G673" s="67">
        <f>G674</f>
        <v>2263.8000000000002</v>
      </c>
      <c r="H673" s="67">
        <f>H674</f>
        <v>711.3</v>
      </c>
      <c r="I673" s="86">
        <f t="shared" si="62"/>
        <v>1552.5000000000002</v>
      </c>
      <c r="J673" s="86">
        <f t="shared" si="63"/>
        <v>31.420620196130393</v>
      </c>
    </row>
    <row r="674" spans="1:10" s="54" customFormat="1">
      <c r="A674" s="267" t="s">
        <v>103</v>
      </c>
      <c r="B674" s="268"/>
      <c r="C674" s="41" t="s">
        <v>81</v>
      </c>
      <c r="D674" s="41" t="s">
        <v>67</v>
      </c>
      <c r="E674" s="55" t="s">
        <v>574</v>
      </c>
      <c r="F674" s="55" t="s">
        <v>104</v>
      </c>
      <c r="G674" s="67">
        <f>пр.4!H691</f>
        <v>2263.8000000000002</v>
      </c>
      <c r="H674" s="67">
        <f>пр.4!I691</f>
        <v>711.3</v>
      </c>
      <c r="I674" s="86">
        <f t="shared" si="62"/>
        <v>1552.5000000000002</v>
      </c>
      <c r="J674" s="86">
        <f t="shared" si="63"/>
        <v>31.420620196130393</v>
      </c>
    </row>
    <row r="675" spans="1:10" s="54" customFormat="1" ht="105" customHeight="1">
      <c r="A675" s="267" t="s">
        <v>560</v>
      </c>
      <c r="B675" s="268"/>
      <c r="C675" s="41" t="s">
        <v>81</v>
      </c>
      <c r="D675" s="41" t="s">
        <v>67</v>
      </c>
      <c r="E675" s="55" t="s">
        <v>575</v>
      </c>
      <c r="F675" s="55"/>
      <c r="G675" s="67">
        <f>G676</f>
        <v>13166.5</v>
      </c>
      <c r="H675" s="67">
        <f>H676</f>
        <v>2263.5</v>
      </c>
      <c r="I675" s="86">
        <f t="shared" si="62"/>
        <v>10903</v>
      </c>
      <c r="J675" s="86">
        <f t="shared" si="63"/>
        <v>17.191356852618387</v>
      </c>
    </row>
    <row r="676" spans="1:10" s="54" customFormat="1" ht="30" customHeight="1">
      <c r="A676" s="267" t="s">
        <v>54</v>
      </c>
      <c r="B676" s="268"/>
      <c r="C676" s="41" t="s">
        <v>81</v>
      </c>
      <c r="D676" s="41" t="s">
        <v>67</v>
      </c>
      <c r="E676" s="55" t="s">
        <v>575</v>
      </c>
      <c r="F676" s="55" t="s">
        <v>55</v>
      </c>
      <c r="G676" s="67">
        <f>G677</f>
        <v>13166.5</v>
      </c>
      <c r="H676" s="67">
        <f>H677</f>
        <v>2263.5</v>
      </c>
      <c r="I676" s="86">
        <f t="shared" si="62"/>
        <v>10903</v>
      </c>
      <c r="J676" s="86">
        <f t="shared" si="63"/>
        <v>17.191356852618387</v>
      </c>
    </row>
    <row r="677" spans="1:10" s="54" customFormat="1" ht="16.95" customHeight="1">
      <c r="A677" s="267" t="s">
        <v>103</v>
      </c>
      <c r="B677" s="268"/>
      <c r="C677" s="41" t="s">
        <v>81</v>
      </c>
      <c r="D677" s="41" t="s">
        <v>67</v>
      </c>
      <c r="E677" s="55" t="s">
        <v>575</v>
      </c>
      <c r="F677" s="55" t="s">
        <v>104</v>
      </c>
      <c r="G677" s="67">
        <f>пр.4!H692</f>
        <v>13166.5</v>
      </c>
      <c r="H677" s="67">
        <f>пр.4!I692</f>
        <v>2263.5</v>
      </c>
      <c r="I677" s="86">
        <f t="shared" si="62"/>
        <v>10903</v>
      </c>
      <c r="J677" s="86">
        <f t="shared" si="63"/>
        <v>17.191356852618387</v>
      </c>
    </row>
    <row r="678" spans="1:10" s="63" customFormat="1" ht="27.6" customHeight="1">
      <c r="A678" s="271" t="s">
        <v>576</v>
      </c>
      <c r="B678" s="272"/>
      <c r="C678" s="42" t="s">
        <v>81</v>
      </c>
      <c r="D678" s="42" t="s">
        <v>67</v>
      </c>
      <c r="E678" s="60" t="s">
        <v>577</v>
      </c>
      <c r="F678" s="60"/>
      <c r="G678" s="91">
        <f>G679+G682+G685+G688</f>
        <v>18551.400000000001</v>
      </c>
      <c r="H678" s="91">
        <f>H679+H682+H685+H688</f>
        <v>3987.1</v>
      </c>
      <c r="I678" s="91">
        <f t="shared" si="62"/>
        <v>14564.300000000001</v>
      </c>
      <c r="J678" s="91">
        <f t="shared" si="63"/>
        <v>21.492178487876924</v>
      </c>
    </row>
    <row r="679" spans="1:10" s="54" customFormat="1" ht="72" customHeight="1">
      <c r="A679" s="267" t="s">
        <v>446</v>
      </c>
      <c r="B679" s="268"/>
      <c r="C679" s="41" t="s">
        <v>81</v>
      </c>
      <c r="D679" s="41" t="s">
        <v>67</v>
      </c>
      <c r="E679" s="55" t="s">
        <v>578</v>
      </c>
      <c r="F679" s="55"/>
      <c r="G679" s="67">
        <f>G680</f>
        <v>300</v>
      </c>
      <c r="H679" s="67">
        <f>H680</f>
        <v>0</v>
      </c>
      <c r="I679" s="86">
        <f t="shared" si="62"/>
        <v>300</v>
      </c>
      <c r="J679" s="86">
        <f t="shared" si="63"/>
        <v>0</v>
      </c>
    </row>
    <row r="680" spans="1:10" s="54" customFormat="1" ht="29.4" customHeight="1">
      <c r="A680" s="267" t="s">
        <v>54</v>
      </c>
      <c r="B680" s="268"/>
      <c r="C680" s="41" t="s">
        <v>81</v>
      </c>
      <c r="D680" s="41" t="s">
        <v>67</v>
      </c>
      <c r="E680" s="55" t="s">
        <v>578</v>
      </c>
      <c r="F680" s="55" t="s">
        <v>55</v>
      </c>
      <c r="G680" s="67">
        <f>G681</f>
        <v>300</v>
      </c>
      <c r="H680" s="67">
        <f>H681</f>
        <v>0</v>
      </c>
      <c r="I680" s="86">
        <f t="shared" si="62"/>
        <v>300</v>
      </c>
      <c r="J680" s="86">
        <f t="shared" si="63"/>
        <v>0</v>
      </c>
    </row>
    <row r="681" spans="1:10" s="54" customFormat="1">
      <c r="A681" s="267" t="s">
        <v>103</v>
      </c>
      <c r="B681" s="268"/>
      <c r="C681" s="41" t="s">
        <v>81</v>
      </c>
      <c r="D681" s="41" t="s">
        <v>67</v>
      </c>
      <c r="E681" s="55" t="s">
        <v>578</v>
      </c>
      <c r="F681" s="55" t="s">
        <v>104</v>
      </c>
      <c r="G681" s="67">
        <f>пр.4!H698</f>
        <v>300</v>
      </c>
      <c r="H681" s="67">
        <f>пр.4!I698</f>
        <v>0</v>
      </c>
      <c r="I681" s="86">
        <f t="shared" si="62"/>
        <v>300</v>
      </c>
      <c r="J681" s="86">
        <f t="shared" si="63"/>
        <v>0</v>
      </c>
    </row>
    <row r="682" spans="1:10" s="54" customFormat="1">
      <c r="A682" s="267" t="s">
        <v>457</v>
      </c>
      <c r="B682" s="268"/>
      <c r="C682" s="41" t="s">
        <v>81</v>
      </c>
      <c r="D682" s="41" t="s">
        <v>67</v>
      </c>
      <c r="E682" s="55" t="s">
        <v>579</v>
      </c>
      <c r="F682" s="55"/>
      <c r="G682" s="67">
        <f>G683</f>
        <v>7</v>
      </c>
      <c r="H682" s="67">
        <f>H683</f>
        <v>0</v>
      </c>
      <c r="I682" s="86">
        <f t="shared" si="62"/>
        <v>7</v>
      </c>
      <c r="J682" s="86">
        <f t="shared" si="63"/>
        <v>0</v>
      </c>
    </row>
    <row r="683" spans="1:10" s="54" customFormat="1" ht="34.950000000000003" customHeight="1">
      <c r="A683" s="267" t="s">
        <v>54</v>
      </c>
      <c r="B683" s="268"/>
      <c r="C683" s="41" t="s">
        <v>81</v>
      </c>
      <c r="D683" s="41" t="s">
        <v>67</v>
      </c>
      <c r="E683" s="55" t="s">
        <v>579</v>
      </c>
      <c r="F683" s="55" t="s">
        <v>55</v>
      </c>
      <c r="G683" s="67">
        <f>G684</f>
        <v>7</v>
      </c>
      <c r="H683" s="67">
        <f>H684</f>
        <v>0</v>
      </c>
      <c r="I683" s="86">
        <f t="shared" si="62"/>
        <v>7</v>
      </c>
      <c r="J683" s="86">
        <f t="shared" si="63"/>
        <v>0</v>
      </c>
    </row>
    <row r="684" spans="1:10" s="54" customFormat="1" ht="16.95" customHeight="1">
      <c r="A684" s="267" t="s">
        <v>103</v>
      </c>
      <c r="B684" s="268"/>
      <c r="C684" s="41" t="s">
        <v>81</v>
      </c>
      <c r="D684" s="41" t="s">
        <v>67</v>
      </c>
      <c r="E684" s="55" t="s">
        <v>579</v>
      </c>
      <c r="F684" s="55" t="s">
        <v>104</v>
      </c>
      <c r="G684" s="67">
        <f>пр.4!H701</f>
        <v>7</v>
      </c>
      <c r="H684" s="67">
        <f>пр.4!I701</f>
        <v>0</v>
      </c>
      <c r="I684" s="86">
        <f t="shared" si="62"/>
        <v>7</v>
      </c>
      <c r="J684" s="86">
        <f t="shared" si="63"/>
        <v>0</v>
      </c>
    </row>
    <row r="685" spans="1:10" s="54" customFormat="1" ht="33" customHeight="1">
      <c r="A685" s="267" t="s">
        <v>530</v>
      </c>
      <c r="B685" s="268"/>
      <c r="C685" s="41" t="s">
        <v>81</v>
      </c>
      <c r="D685" s="41" t="s">
        <v>67</v>
      </c>
      <c r="E685" s="55" t="s">
        <v>580</v>
      </c>
      <c r="F685" s="55"/>
      <c r="G685" s="67">
        <f>G686</f>
        <v>5149.1000000000004</v>
      </c>
      <c r="H685" s="67">
        <f>H686</f>
        <v>1912.1</v>
      </c>
      <c r="I685" s="86">
        <f t="shared" si="62"/>
        <v>3237.0000000000005</v>
      </c>
      <c r="J685" s="86">
        <f t="shared" si="63"/>
        <v>37.134644889398146</v>
      </c>
    </row>
    <row r="686" spans="1:10" s="54" customFormat="1" ht="28.95" customHeight="1">
      <c r="A686" s="267" t="s">
        <v>54</v>
      </c>
      <c r="B686" s="268"/>
      <c r="C686" s="41" t="s">
        <v>81</v>
      </c>
      <c r="D686" s="41" t="s">
        <v>67</v>
      </c>
      <c r="E686" s="55" t="s">
        <v>580</v>
      </c>
      <c r="F686" s="55" t="s">
        <v>55</v>
      </c>
      <c r="G686" s="67">
        <f>G687</f>
        <v>5149.1000000000004</v>
      </c>
      <c r="H686" s="67">
        <f>H687</f>
        <v>1912.1</v>
      </c>
      <c r="I686" s="86">
        <f t="shared" si="62"/>
        <v>3237.0000000000005</v>
      </c>
      <c r="J686" s="86">
        <f t="shared" si="63"/>
        <v>37.134644889398146</v>
      </c>
    </row>
    <row r="687" spans="1:10" s="54" customFormat="1">
      <c r="A687" s="267" t="s">
        <v>103</v>
      </c>
      <c r="B687" s="268"/>
      <c r="C687" s="41" t="s">
        <v>81</v>
      </c>
      <c r="D687" s="41" t="s">
        <v>67</v>
      </c>
      <c r="E687" s="55" t="s">
        <v>580</v>
      </c>
      <c r="F687" s="55" t="s">
        <v>104</v>
      </c>
      <c r="G687" s="67">
        <f>пр.4!H704</f>
        <v>5149.1000000000004</v>
      </c>
      <c r="H687" s="67">
        <f>пр.4!I704</f>
        <v>1912.1</v>
      </c>
      <c r="I687" s="86">
        <f t="shared" si="62"/>
        <v>3237.0000000000005</v>
      </c>
      <c r="J687" s="86">
        <f t="shared" si="63"/>
        <v>37.134644889398146</v>
      </c>
    </row>
    <row r="688" spans="1:10" s="54" customFormat="1" ht="109.95" customHeight="1">
      <c r="A688" s="267" t="s">
        <v>560</v>
      </c>
      <c r="B688" s="268"/>
      <c r="C688" s="41" t="s">
        <v>81</v>
      </c>
      <c r="D688" s="41" t="s">
        <v>67</v>
      </c>
      <c r="E688" s="55" t="s">
        <v>581</v>
      </c>
      <c r="F688" s="55"/>
      <c r="G688" s="67">
        <f>G689</f>
        <v>13095.3</v>
      </c>
      <c r="H688" s="67">
        <f>H689</f>
        <v>2075</v>
      </c>
      <c r="I688" s="86">
        <f t="shared" si="62"/>
        <v>11020.3</v>
      </c>
      <c r="J688" s="86">
        <f t="shared" si="63"/>
        <v>15.845379640023522</v>
      </c>
    </row>
    <row r="689" spans="1:10" s="54" customFormat="1" ht="31.95" customHeight="1">
      <c r="A689" s="267" t="s">
        <v>54</v>
      </c>
      <c r="B689" s="268"/>
      <c r="C689" s="41" t="s">
        <v>81</v>
      </c>
      <c r="D689" s="41" t="s">
        <v>67</v>
      </c>
      <c r="E689" s="55" t="s">
        <v>581</v>
      </c>
      <c r="F689" s="55" t="s">
        <v>55</v>
      </c>
      <c r="G689" s="67">
        <f>G690</f>
        <v>13095.3</v>
      </c>
      <c r="H689" s="67">
        <f>H690</f>
        <v>2075</v>
      </c>
      <c r="I689" s="86">
        <f t="shared" si="62"/>
        <v>11020.3</v>
      </c>
      <c r="J689" s="86">
        <f t="shared" si="63"/>
        <v>15.845379640023522</v>
      </c>
    </row>
    <row r="690" spans="1:10" s="54" customFormat="1">
      <c r="A690" s="267" t="s">
        <v>103</v>
      </c>
      <c r="B690" s="268"/>
      <c r="C690" s="41" t="s">
        <v>81</v>
      </c>
      <c r="D690" s="41" t="s">
        <v>67</v>
      </c>
      <c r="E690" s="55" t="s">
        <v>581</v>
      </c>
      <c r="F690" s="55" t="s">
        <v>104</v>
      </c>
      <c r="G690" s="67">
        <f>пр.4!H707</f>
        <v>13095.3</v>
      </c>
      <c r="H690" s="67">
        <f>пр.4!I707</f>
        <v>2075</v>
      </c>
      <c r="I690" s="86">
        <f t="shared" si="62"/>
        <v>11020.3</v>
      </c>
      <c r="J690" s="86">
        <f t="shared" si="63"/>
        <v>15.845379640023522</v>
      </c>
    </row>
    <row r="691" spans="1:10" s="96" customFormat="1">
      <c r="A691" s="275" t="s">
        <v>82</v>
      </c>
      <c r="B691" s="276"/>
      <c r="C691" s="45" t="s">
        <v>81</v>
      </c>
      <c r="D691" s="45" t="s">
        <v>15</v>
      </c>
      <c r="E691" s="88"/>
      <c r="F691" s="88"/>
      <c r="G691" s="89">
        <f>G692+G697+G704+G709+G725</f>
        <v>7703.5</v>
      </c>
      <c r="H691" s="89">
        <f>H692+H697+H704+H709+H725</f>
        <v>2277.6000000000004</v>
      </c>
      <c r="I691" s="91">
        <f t="shared" si="62"/>
        <v>5425.9</v>
      </c>
      <c r="J691" s="91">
        <f t="shared" si="63"/>
        <v>29.565781787499194</v>
      </c>
    </row>
    <row r="692" spans="1:10" s="63" customFormat="1" ht="70.95" customHeight="1">
      <c r="A692" s="279" t="s">
        <v>45</v>
      </c>
      <c r="B692" s="280"/>
      <c r="C692" s="175" t="s">
        <v>81</v>
      </c>
      <c r="D692" s="175" t="s">
        <v>15</v>
      </c>
      <c r="E692" s="59" t="s">
        <v>46</v>
      </c>
      <c r="F692" s="59"/>
      <c r="G692" s="68">
        <f t="shared" ref="G692:H695" si="65">G693</f>
        <v>6</v>
      </c>
      <c r="H692" s="68">
        <f t="shared" si="65"/>
        <v>0</v>
      </c>
      <c r="I692" s="94">
        <f t="shared" si="62"/>
        <v>6</v>
      </c>
      <c r="J692" s="94">
        <f t="shared" si="63"/>
        <v>0</v>
      </c>
    </row>
    <row r="693" spans="1:10" s="54" customFormat="1" ht="25.2" customHeight="1">
      <c r="A693" s="267" t="s">
        <v>70</v>
      </c>
      <c r="B693" s="268"/>
      <c r="C693" s="41" t="s">
        <v>81</v>
      </c>
      <c r="D693" s="41" t="s">
        <v>15</v>
      </c>
      <c r="E693" s="55" t="s">
        <v>71</v>
      </c>
      <c r="F693" s="55"/>
      <c r="G693" s="67">
        <f t="shared" si="65"/>
        <v>6</v>
      </c>
      <c r="H693" s="67">
        <f t="shared" si="65"/>
        <v>0</v>
      </c>
      <c r="I693" s="86">
        <f t="shared" si="62"/>
        <v>6</v>
      </c>
      <c r="J693" s="86">
        <f t="shared" si="63"/>
        <v>0</v>
      </c>
    </row>
    <row r="694" spans="1:10" s="54" customFormat="1" ht="42.6" customHeight="1">
      <c r="A694" s="267" t="s">
        <v>78</v>
      </c>
      <c r="B694" s="268"/>
      <c r="C694" s="41" t="s">
        <v>81</v>
      </c>
      <c r="D694" s="41" t="s">
        <v>15</v>
      </c>
      <c r="E694" s="55" t="s">
        <v>79</v>
      </c>
      <c r="F694" s="55"/>
      <c r="G694" s="67">
        <f t="shared" si="65"/>
        <v>6</v>
      </c>
      <c r="H694" s="67">
        <f t="shared" si="65"/>
        <v>0</v>
      </c>
      <c r="I694" s="86">
        <f t="shared" si="62"/>
        <v>6</v>
      </c>
      <c r="J694" s="86">
        <f t="shared" si="63"/>
        <v>0</v>
      </c>
    </row>
    <row r="695" spans="1:10" s="54" customFormat="1" ht="27" customHeight="1">
      <c r="A695" s="267" t="s">
        <v>18</v>
      </c>
      <c r="B695" s="268"/>
      <c r="C695" s="41" t="s">
        <v>81</v>
      </c>
      <c r="D695" s="41" t="s">
        <v>15</v>
      </c>
      <c r="E695" s="55" t="s">
        <v>79</v>
      </c>
      <c r="F695" s="55" t="s">
        <v>19</v>
      </c>
      <c r="G695" s="67">
        <f t="shared" si="65"/>
        <v>6</v>
      </c>
      <c r="H695" s="67">
        <f t="shared" si="65"/>
        <v>0</v>
      </c>
      <c r="I695" s="86">
        <f t="shared" si="62"/>
        <v>6</v>
      </c>
      <c r="J695" s="86">
        <f t="shared" si="63"/>
        <v>0</v>
      </c>
    </row>
    <row r="696" spans="1:10" s="54" customFormat="1" ht="27" customHeight="1">
      <c r="A696" s="267" t="s">
        <v>20</v>
      </c>
      <c r="B696" s="268"/>
      <c r="C696" s="41" t="s">
        <v>81</v>
      </c>
      <c r="D696" s="41" t="s">
        <v>15</v>
      </c>
      <c r="E696" s="55" t="s">
        <v>79</v>
      </c>
      <c r="F696" s="55" t="s">
        <v>21</v>
      </c>
      <c r="G696" s="67">
        <f>пр.4!H713</f>
        <v>6</v>
      </c>
      <c r="H696" s="67">
        <f>пр.4!I713</f>
        <v>0</v>
      </c>
      <c r="I696" s="86">
        <f t="shared" si="62"/>
        <v>6</v>
      </c>
      <c r="J696" s="86">
        <f t="shared" si="63"/>
        <v>0</v>
      </c>
    </row>
    <row r="697" spans="1:10" s="63" customFormat="1" ht="32.4" customHeight="1">
      <c r="A697" s="279" t="s">
        <v>217</v>
      </c>
      <c r="B697" s="280"/>
      <c r="C697" s="175" t="s">
        <v>81</v>
      </c>
      <c r="D697" s="175" t="s">
        <v>15</v>
      </c>
      <c r="E697" s="59" t="s">
        <v>218</v>
      </c>
      <c r="F697" s="59"/>
      <c r="G697" s="68">
        <f>G698</f>
        <v>261.60000000000002</v>
      </c>
      <c r="H697" s="68">
        <f>H698</f>
        <v>95.4</v>
      </c>
      <c r="I697" s="68">
        <f t="shared" si="62"/>
        <v>166.20000000000002</v>
      </c>
      <c r="J697" s="68">
        <f t="shared" si="63"/>
        <v>36.467889908256879</v>
      </c>
    </row>
    <row r="698" spans="1:10" s="54" customFormat="1" ht="26.4" customHeight="1">
      <c r="A698" s="267" t="s">
        <v>226</v>
      </c>
      <c r="B698" s="268"/>
      <c r="C698" s="41" t="s">
        <v>81</v>
      </c>
      <c r="D698" s="41" t="s">
        <v>15</v>
      </c>
      <c r="E698" s="55" t="s">
        <v>227</v>
      </c>
      <c r="F698" s="55"/>
      <c r="G698" s="67">
        <f>G699</f>
        <v>261.60000000000002</v>
      </c>
      <c r="H698" s="67">
        <f>H699</f>
        <v>95.4</v>
      </c>
      <c r="I698" s="86">
        <f t="shared" si="62"/>
        <v>166.20000000000002</v>
      </c>
      <c r="J698" s="86">
        <f t="shared" si="63"/>
        <v>36.467889908256879</v>
      </c>
    </row>
    <row r="699" spans="1:10" s="54" customFormat="1" ht="29.4" customHeight="1">
      <c r="A699" s="267" t="s">
        <v>230</v>
      </c>
      <c r="B699" s="268"/>
      <c r="C699" s="41" t="s">
        <v>81</v>
      </c>
      <c r="D699" s="41" t="s">
        <v>15</v>
      </c>
      <c r="E699" s="55" t="s">
        <v>231</v>
      </c>
      <c r="F699" s="55"/>
      <c r="G699" s="67">
        <f>G700+G702</f>
        <v>261.60000000000002</v>
      </c>
      <c r="H699" s="67">
        <f>H700+H702</f>
        <v>95.4</v>
      </c>
      <c r="I699" s="86">
        <f t="shared" si="62"/>
        <v>166.20000000000002</v>
      </c>
      <c r="J699" s="86">
        <f t="shared" si="63"/>
        <v>36.467889908256879</v>
      </c>
    </row>
    <row r="700" spans="1:10" s="54" customFormat="1" ht="57" customHeight="1">
      <c r="A700" s="267" t="s">
        <v>74</v>
      </c>
      <c r="B700" s="268"/>
      <c r="C700" s="41" t="s">
        <v>81</v>
      </c>
      <c r="D700" s="41" t="s">
        <v>15</v>
      </c>
      <c r="E700" s="55" t="s">
        <v>231</v>
      </c>
      <c r="F700" s="55" t="s">
        <v>75</v>
      </c>
      <c r="G700" s="67">
        <f>G701</f>
        <v>84</v>
      </c>
      <c r="H700" s="67">
        <f>H701</f>
        <v>95.4</v>
      </c>
      <c r="I700" s="86">
        <f t="shared" si="62"/>
        <v>-11.400000000000006</v>
      </c>
      <c r="J700" s="86">
        <f t="shared" si="63"/>
        <v>113.57142857142857</v>
      </c>
    </row>
    <row r="701" spans="1:10" s="54" customFormat="1">
      <c r="A701" s="267" t="s">
        <v>232</v>
      </c>
      <c r="B701" s="268"/>
      <c r="C701" s="41" t="s">
        <v>81</v>
      </c>
      <c r="D701" s="41" t="s">
        <v>15</v>
      </c>
      <c r="E701" s="55" t="s">
        <v>231</v>
      </c>
      <c r="F701" s="55" t="s">
        <v>233</v>
      </c>
      <c r="G701" s="67">
        <f>пр.4!H718</f>
        <v>84</v>
      </c>
      <c r="H701" s="67">
        <f>пр.4!I718</f>
        <v>95.4</v>
      </c>
      <c r="I701" s="86">
        <f t="shared" si="62"/>
        <v>-11.400000000000006</v>
      </c>
      <c r="J701" s="86">
        <f t="shared" si="63"/>
        <v>113.57142857142857</v>
      </c>
    </row>
    <row r="702" spans="1:10" s="54" customFormat="1" ht="30" customHeight="1">
      <c r="A702" s="267" t="s">
        <v>18</v>
      </c>
      <c r="B702" s="268"/>
      <c r="C702" s="41" t="s">
        <v>81</v>
      </c>
      <c r="D702" s="41" t="s">
        <v>15</v>
      </c>
      <c r="E702" s="55" t="s">
        <v>231</v>
      </c>
      <c r="F702" s="55" t="s">
        <v>19</v>
      </c>
      <c r="G702" s="67">
        <f>G703</f>
        <v>177.6</v>
      </c>
      <c r="H702" s="67">
        <f>H703</f>
        <v>0</v>
      </c>
      <c r="I702" s="86">
        <f t="shared" si="62"/>
        <v>177.6</v>
      </c>
      <c r="J702" s="86">
        <f t="shared" si="63"/>
        <v>0</v>
      </c>
    </row>
    <row r="703" spans="1:10" s="54" customFormat="1" ht="27.6" customHeight="1">
      <c r="A703" s="267" t="s">
        <v>20</v>
      </c>
      <c r="B703" s="268"/>
      <c r="C703" s="41" t="s">
        <v>81</v>
      </c>
      <c r="D703" s="41" t="s">
        <v>15</v>
      </c>
      <c r="E703" s="55" t="s">
        <v>231</v>
      </c>
      <c r="F703" s="55" t="s">
        <v>21</v>
      </c>
      <c r="G703" s="67">
        <f>пр.4!H720</f>
        <v>177.6</v>
      </c>
      <c r="H703" s="67">
        <f>пр.4!I720</f>
        <v>0</v>
      </c>
      <c r="I703" s="86">
        <f t="shared" si="62"/>
        <v>177.6</v>
      </c>
      <c r="J703" s="86">
        <f t="shared" si="63"/>
        <v>0</v>
      </c>
    </row>
    <row r="704" spans="1:10" s="63" customFormat="1" ht="28.2" customHeight="1">
      <c r="A704" s="279" t="s">
        <v>302</v>
      </c>
      <c r="B704" s="280"/>
      <c r="C704" s="175" t="s">
        <v>81</v>
      </c>
      <c r="D704" s="175" t="s">
        <v>15</v>
      </c>
      <c r="E704" s="59" t="s">
        <v>303</v>
      </c>
      <c r="F704" s="59"/>
      <c r="G704" s="68">
        <f t="shared" ref="G704:H707" si="66">G705</f>
        <v>36.4</v>
      </c>
      <c r="H704" s="68">
        <f t="shared" si="66"/>
        <v>0</v>
      </c>
      <c r="I704" s="68">
        <f t="shared" si="62"/>
        <v>36.4</v>
      </c>
      <c r="J704" s="68">
        <f t="shared" si="63"/>
        <v>0</v>
      </c>
    </row>
    <row r="705" spans="1:10" s="54" customFormat="1" ht="44.4" customHeight="1">
      <c r="A705" s="267" t="s">
        <v>304</v>
      </c>
      <c r="B705" s="268"/>
      <c r="C705" s="41" t="s">
        <v>81</v>
      </c>
      <c r="D705" s="41" t="s">
        <v>15</v>
      </c>
      <c r="E705" s="55" t="s">
        <v>305</v>
      </c>
      <c r="F705" s="55"/>
      <c r="G705" s="67">
        <f t="shared" si="66"/>
        <v>36.4</v>
      </c>
      <c r="H705" s="67">
        <f t="shared" si="66"/>
        <v>0</v>
      </c>
      <c r="I705" s="86">
        <f t="shared" si="62"/>
        <v>36.4</v>
      </c>
      <c r="J705" s="86">
        <f t="shared" si="63"/>
        <v>0</v>
      </c>
    </row>
    <row r="706" spans="1:10" s="54" customFormat="1" ht="31.2" customHeight="1">
      <c r="A706" s="267" t="s">
        <v>313</v>
      </c>
      <c r="B706" s="268"/>
      <c r="C706" s="41" t="s">
        <v>81</v>
      </c>
      <c r="D706" s="41" t="s">
        <v>15</v>
      </c>
      <c r="E706" s="55" t="s">
        <v>314</v>
      </c>
      <c r="F706" s="55"/>
      <c r="G706" s="67">
        <f t="shared" si="66"/>
        <v>36.4</v>
      </c>
      <c r="H706" s="67">
        <f t="shared" si="66"/>
        <v>0</v>
      </c>
      <c r="I706" s="86">
        <f t="shared" si="62"/>
        <v>36.4</v>
      </c>
      <c r="J706" s="86">
        <f t="shared" si="63"/>
        <v>0</v>
      </c>
    </row>
    <row r="707" spans="1:10" s="54" customFormat="1" ht="27" customHeight="1">
      <c r="A707" s="267" t="s">
        <v>18</v>
      </c>
      <c r="B707" s="268"/>
      <c r="C707" s="41" t="s">
        <v>81</v>
      </c>
      <c r="D707" s="41" t="s">
        <v>15</v>
      </c>
      <c r="E707" s="55" t="s">
        <v>314</v>
      </c>
      <c r="F707" s="55" t="s">
        <v>19</v>
      </c>
      <c r="G707" s="67">
        <f t="shared" si="66"/>
        <v>36.4</v>
      </c>
      <c r="H707" s="67">
        <f t="shared" si="66"/>
        <v>0</v>
      </c>
      <c r="I707" s="86">
        <f t="shared" si="62"/>
        <v>36.4</v>
      </c>
      <c r="J707" s="86">
        <f t="shared" si="63"/>
        <v>0</v>
      </c>
    </row>
    <row r="708" spans="1:10" s="54" customFormat="1" ht="27.6" customHeight="1">
      <c r="A708" s="267" t="s">
        <v>20</v>
      </c>
      <c r="B708" s="268"/>
      <c r="C708" s="41" t="s">
        <v>81</v>
      </c>
      <c r="D708" s="41" t="s">
        <v>15</v>
      </c>
      <c r="E708" s="55" t="s">
        <v>314</v>
      </c>
      <c r="F708" s="55" t="s">
        <v>21</v>
      </c>
      <c r="G708" s="67">
        <f>пр.4!H725</f>
        <v>36.4</v>
      </c>
      <c r="H708" s="67">
        <f>пр.4!I725</f>
        <v>0</v>
      </c>
      <c r="I708" s="86">
        <f t="shared" si="62"/>
        <v>36.4</v>
      </c>
      <c r="J708" s="86">
        <f t="shared" si="63"/>
        <v>0</v>
      </c>
    </row>
    <row r="709" spans="1:10" s="54" customFormat="1" ht="29.4" customHeight="1">
      <c r="A709" s="271" t="s">
        <v>432</v>
      </c>
      <c r="B709" s="272"/>
      <c r="C709" s="42" t="s">
        <v>81</v>
      </c>
      <c r="D709" s="42" t="s">
        <v>15</v>
      </c>
      <c r="E709" s="60" t="s">
        <v>433</v>
      </c>
      <c r="F709" s="60"/>
      <c r="G709" s="66">
        <f>G710</f>
        <v>6969.5</v>
      </c>
      <c r="H709" s="66">
        <f>H710</f>
        <v>1354.5</v>
      </c>
      <c r="I709" s="91">
        <f t="shared" si="62"/>
        <v>5615</v>
      </c>
      <c r="J709" s="91">
        <f t="shared" si="63"/>
        <v>19.434679675729967</v>
      </c>
    </row>
    <row r="710" spans="1:10" s="54" customFormat="1">
      <c r="A710" s="267" t="s">
        <v>450</v>
      </c>
      <c r="B710" s="268"/>
      <c r="C710" s="41" t="s">
        <v>81</v>
      </c>
      <c r="D710" s="41" t="s">
        <v>15</v>
      </c>
      <c r="E710" s="55" t="s">
        <v>451</v>
      </c>
      <c r="F710" s="55"/>
      <c r="G710" s="67">
        <f>G711+G714+G719+G722</f>
        <v>6969.5</v>
      </c>
      <c r="H710" s="67">
        <f>H711+H714+H719+H722</f>
        <v>1354.5</v>
      </c>
      <c r="I710" s="86">
        <f t="shared" si="62"/>
        <v>5615</v>
      </c>
      <c r="J710" s="86">
        <f t="shared" si="63"/>
        <v>19.434679675729967</v>
      </c>
    </row>
    <row r="711" spans="1:10" s="54" customFormat="1" ht="29.4" customHeight="1">
      <c r="A711" s="267" t="s">
        <v>436</v>
      </c>
      <c r="B711" s="268"/>
      <c r="C711" s="41" t="s">
        <v>81</v>
      </c>
      <c r="D711" s="41" t="s">
        <v>15</v>
      </c>
      <c r="E711" s="55" t="s">
        <v>452</v>
      </c>
      <c r="F711" s="55"/>
      <c r="G711" s="67">
        <f>G712</f>
        <v>6377.5</v>
      </c>
      <c r="H711" s="67">
        <f>H712</f>
        <v>1129.9000000000001</v>
      </c>
      <c r="I711" s="86">
        <f t="shared" si="62"/>
        <v>5247.6</v>
      </c>
      <c r="J711" s="86">
        <f t="shared" si="63"/>
        <v>17.716973735789885</v>
      </c>
    </row>
    <row r="712" spans="1:10" s="54" customFormat="1" ht="58.95" customHeight="1">
      <c r="A712" s="267" t="s">
        <v>74</v>
      </c>
      <c r="B712" s="268"/>
      <c r="C712" s="41" t="s">
        <v>81</v>
      </c>
      <c r="D712" s="41" t="s">
        <v>15</v>
      </c>
      <c r="E712" s="55" t="s">
        <v>452</v>
      </c>
      <c r="F712" s="55" t="s">
        <v>75</v>
      </c>
      <c r="G712" s="67">
        <f>G713</f>
        <v>6377.5</v>
      </c>
      <c r="H712" s="67">
        <f>H713</f>
        <v>1129.9000000000001</v>
      </c>
      <c r="I712" s="86">
        <f t="shared" ref="I712:I775" si="67">G712-H712</f>
        <v>5247.6</v>
      </c>
      <c r="J712" s="86">
        <f t="shared" ref="J712:J775" si="68">H712/G712*100</f>
        <v>17.716973735789885</v>
      </c>
    </row>
    <row r="713" spans="1:10" s="54" customFormat="1" ht="28.95" customHeight="1">
      <c r="A713" s="267" t="s">
        <v>76</v>
      </c>
      <c r="B713" s="268"/>
      <c r="C713" s="41" t="s">
        <v>81</v>
      </c>
      <c r="D713" s="41" t="s">
        <v>15</v>
      </c>
      <c r="E713" s="55" t="s">
        <v>452</v>
      </c>
      <c r="F713" s="55" t="s">
        <v>77</v>
      </c>
      <c r="G713" s="67">
        <f>пр.4!H730</f>
        <v>6377.5</v>
      </c>
      <c r="H713" s="67">
        <f>пр.4!I730</f>
        <v>1129.9000000000001</v>
      </c>
      <c r="I713" s="86">
        <f t="shared" si="67"/>
        <v>5247.6</v>
      </c>
      <c r="J713" s="86">
        <f t="shared" si="68"/>
        <v>17.716973735789885</v>
      </c>
    </row>
    <row r="714" spans="1:10" s="54" customFormat="1">
      <c r="A714" s="267" t="s">
        <v>444</v>
      </c>
      <c r="B714" s="268"/>
      <c r="C714" s="41" t="s">
        <v>81</v>
      </c>
      <c r="D714" s="41" t="s">
        <v>15</v>
      </c>
      <c r="E714" s="55" t="s">
        <v>453</v>
      </c>
      <c r="F714" s="55"/>
      <c r="G714" s="67">
        <f>G715+G717</f>
        <v>327</v>
      </c>
      <c r="H714" s="67">
        <f>H715+H717</f>
        <v>74.599999999999994</v>
      </c>
      <c r="I714" s="86">
        <f t="shared" si="67"/>
        <v>252.4</v>
      </c>
      <c r="J714" s="86">
        <f t="shared" si="68"/>
        <v>22.813455657492355</v>
      </c>
    </row>
    <row r="715" spans="1:10" s="54" customFormat="1" ht="28.95" customHeight="1">
      <c r="A715" s="267" t="s">
        <v>18</v>
      </c>
      <c r="B715" s="268"/>
      <c r="C715" s="41" t="s">
        <v>81</v>
      </c>
      <c r="D715" s="41" t="s">
        <v>15</v>
      </c>
      <c r="E715" s="55" t="s">
        <v>453</v>
      </c>
      <c r="F715" s="55" t="s">
        <v>19</v>
      </c>
      <c r="G715" s="67">
        <f>G716</f>
        <v>326</v>
      </c>
      <c r="H715" s="67">
        <f>H716</f>
        <v>74.599999999999994</v>
      </c>
      <c r="I715" s="86">
        <f t="shared" si="67"/>
        <v>251.4</v>
      </c>
      <c r="J715" s="86">
        <f t="shared" si="68"/>
        <v>22.883435582822084</v>
      </c>
    </row>
    <row r="716" spans="1:10" s="54" customFormat="1" ht="28.2" customHeight="1">
      <c r="A716" s="267" t="s">
        <v>20</v>
      </c>
      <c r="B716" s="268"/>
      <c r="C716" s="41" t="s">
        <v>81</v>
      </c>
      <c r="D716" s="41" t="s">
        <v>15</v>
      </c>
      <c r="E716" s="55" t="s">
        <v>453</v>
      </c>
      <c r="F716" s="55" t="s">
        <v>21</v>
      </c>
      <c r="G716" s="67">
        <f>пр.4!H733</f>
        <v>326</v>
      </c>
      <c r="H716" s="67">
        <f>пр.4!I733</f>
        <v>74.599999999999994</v>
      </c>
      <c r="I716" s="86">
        <f t="shared" si="67"/>
        <v>251.4</v>
      </c>
      <c r="J716" s="86">
        <f t="shared" si="68"/>
        <v>22.883435582822084</v>
      </c>
    </row>
    <row r="717" spans="1:10" s="54" customFormat="1">
      <c r="A717" s="267" t="s">
        <v>256</v>
      </c>
      <c r="B717" s="268"/>
      <c r="C717" s="41" t="s">
        <v>81</v>
      </c>
      <c r="D717" s="41" t="s">
        <v>15</v>
      </c>
      <c r="E717" s="55" t="s">
        <v>453</v>
      </c>
      <c r="F717" s="55" t="s">
        <v>257</v>
      </c>
      <c r="G717" s="67">
        <f>G718</f>
        <v>1</v>
      </c>
      <c r="H717" s="67">
        <f>H718</f>
        <v>0</v>
      </c>
      <c r="I717" s="86">
        <f t="shared" si="67"/>
        <v>1</v>
      </c>
      <c r="J717" s="86">
        <f t="shared" si="68"/>
        <v>0</v>
      </c>
    </row>
    <row r="718" spans="1:10" s="54" customFormat="1">
      <c r="A718" s="267" t="s">
        <v>454</v>
      </c>
      <c r="B718" s="268"/>
      <c r="C718" s="41" t="s">
        <v>81</v>
      </c>
      <c r="D718" s="41" t="s">
        <v>15</v>
      </c>
      <c r="E718" s="55" t="s">
        <v>453</v>
      </c>
      <c r="F718" s="55" t="s">
        <v>455</v>
      </c>
      <c r="G718" s="67">
        <f>пр.4!H735</f>
        <v>1</v>
      </c>
      <c r="H718" s="67">
        <f>пр.4!I735</f>
        <v>0</v>
      </c>
      <c r="I718" s="86">
        <f t="shared" si="67"/>
        <v>1</v>
      </c>
      <c r="J718" s="86">
        <f t="shared" si="68"/>
        <v>0</v>
      </c>
    </row>
    <row r="719" spans="1:10" s="54" customFormat="1" ht="67.2" customHeight="1">
      <c r="A719" s="267" t="s">
        <v>446</v>
      </c>
      <c r="B719" s="268"/>
      <c r="C719" s="41" t="s">
        <v>81</v>
      </c>
      <c r="D719" s="41" t="s">
        <v>15</v>
      </c>
      <c r="E719" s="55" t="s">
        <v>456</v>
      </c>
      <c r="F719" s="55"/>
      <c r="G719" s="67">
        <f>G720</f>
        <v>250</v>
      </c>
      <c r="H719" s="67">
        <f>H720</f>
        <v>150</v>
      </c>
      <c r="I719" s="86">
        <f t="shared" si="67"/>
        <v>100</v>
      </c>
      <c r="J719" s="86">
        <f t="shared" si="68"/>
        <v>60</v>
      </c>
    </row>
    <row r="720" spans="1:10" s="54" customFormat="1" ht="55.95" customHeight="1">
      <c r="A720" s="267" t="s">
        <v>74</v>
      </c>
      <c r="B720" s="268"/>
      <c r="C720" s="41" t="s">
        <v>81</v>
      </c>
      <c r="D720" s="41" t="s">
        <v>15</v>
      </c>
      <c r="E720" s="55" t="s">
        <v>456</v>
      </c>
      <c r="F720" s="55" t="s">
        <v>75</v>
      </c>
      <c r="G720" s="67">
        <f>G721</f>
        <v>250</v>
      </c>
      <c r="H720" s="67">
        <f>H721</f>
        <v>150</v>
      </c>
      <c r="I720" s="86">
        <f t="shared" si="67"/>
        <v>100</v>
      </c>
      <c r="J720" s="86">
        <f t="shared" si="68"/>
        <v>60</v>
      </c>
    </row>
    <row r="721" spans="1:10" s="54" customFormat="1" ht="28.2" customHeight="1">
      <c r="A721" s="267" t="s">
        <v>76</v>
      </c>
      <c r="B721" s="268"/>
      <c r="C721" s="41" t="s">
        <v>81</v>
      </c>
      <c r="D721" s="41" t="s">
        <v>15</v>
      </c>
      <c r="E721" s="55" t="s">
        <v>456</v>
      </c>
      <c r="F721" s="55" t="s">
        <v>77</v>
      </c>
      <c r="G721" s="67">
        <f>пр.4!H738</f>
        <v>250</v>
      </c>
      <c r="H721" s="67">
        <f>пр.4!I738</f>
        <v>150</v>
      </c>
      <c r="I721" s="86">
        <f t="shared" si="67"/>
        <v>100</v>
      </c>
      <c r="J721" s="86">
        <f t="shared" si="68"/>
        <v>60</v>
      </c>
    </row>
    <row r="722" spans="1:10" s="54" customFormat="1">
      <c r="A722" s="267" t="s">
        <v>457</v>
      </c>
      <c r="B722" s="268"/>
      <c r="C722" s="41" t="s">
        <v>81</v>
      </c>
      <c r="D722" s="41" t="s">
        <v>15</v>
      </c>
      <c r="E722" s="55" t="s">
        <v>458</v>
      </c>
      <c r="F722" s="55"/>
      <c r="G722" s="67">
        <f>G723</f>
        <v>15</v>
      </c>
      <c r="H722" s="67">
        <f>H723</f>
        <v>0</v>
      </c>
      <c r="I722" s="86">
        <f t="shared" si="67"/>
        <v>15</v>
      </c>
      <c r="J722" s="86">
        <f t="shared" si="68"/>
        <v>0</v>
      </c>
    </row>
    <row r="723" spans="1:10" s="54" customFormat="1" ht="59.4" customHeight="1">
      <c r="A723" s="267" t="s">
        <v>74</v>
      </c>
      <c r="B723" s="268"/>
      <c r="C723" s="41" t="s">
        <v>81</v>
      </c>
      <c r="D723" s="41" t="s">
        <v>15</v>
      </c>
      <c r="E723" s="55" t="s">
        <v>458</v>
      </c>
      <c r="F723" s="55" t="s">
        <v>75</v>
      </c>
      <c r="G723" s="67">
        <f>G724</f>
        <v>15</v>
      </c>
      <c r="H723" s="67">
        <f>H724</f>
        <v>0</v>
      </c>
      <c r="I723" s="86">
        <f t="shared" si="67"/>
        <v>15</v>
      </c>
      <c r="J723" s="86">
        <f t="shared" si="68"/>
        <v>0</v>
      </c>
    </row>
    <row r="724" spans="1:10" s="54" customFormat="1" ht="34.200000000000003" customHeight="1">
      <c r="A724" s="267" t="s">
        <v>76</v>
      </c>
      <c r="B724" s="268"/>
      <c r="C724" s="41" t="s">
        <v>81</v>
      </c>
      <c r="D724" s="41" t="s">
        <v>15</v>
      </c>
      <c r="E724" s="55" t="s">
        <v>458</v>
      </c>
      <c r="F724" s="55" t="s">
        <v>77</v>
      </c>
      <c r="G724" s="67">
        <f>пр.4!H741</f>
        <v>15</v>
      </c>
      <c r="H724" s="67">
        <f>пр.4!I741</f>
        <v>0</v>
      </c>
      <c r="I724" s="86">
        <f t="shared" si="67"/>
        <v>15</v>
      </c>
      <c r="J724" s="86">
        <f t="shared" si="68"/>
        <v>0</v>
      </c>
    </row>
    <row r="725" spans="1:10" s="54" customFormat="1">
      <c r="A725" s="271" t="s">
        <v>562</v>
      </c>
      <c r="B725" s="272"/>
      <c r="C725" s="42" t="s">
        <v>81</v>
      </c>
      <c r="D725" s="42" t="s">
        <v>15</v>
      </c>
      <c r="E725" s="60" t="s">
        <v>563</v>
      </c>
      <c r="F725" s="60"/>
      <c r="G725" s="66">
        <f t="shared" ref="G725:H727" si="69">G726</f>
        <v>430</v>
      </c>
      <c r="H725" s="66">
        <f t="shared" si="69"/>
        <v>827.7</v>
      </c>
      <c r="I725" s="91">
        <f t="shared" si="67"/>
        <v>-397.70000000000005</v>
      </c>
      <c r="J725" s="91">
        <f t="shared" si="68"/>
        <v>192.48837209302329</v>
      </c>
    </row>
    <row r="726" spans="1:10" s="54" customFormat="1" ht="28.2" customHeight="1">
      <c r="A726" s="267" t="s">
        <v>564</v>
      </c>
      <c r="B726" s="268"/>
      <c r="C726" s="41" t="s">
        <v>81</v>
      </c>
      <c r="D726" s="41" t="s">
        <v>15</v>
      </c>
      <c r="E726" s="55" t="s">
        <v>565</v>
      </c>
      <c r="F726" s="55"/>
      <c r="G726" s="67">
        <f t="shared" si="69"/>
        <v>430</v>
      </c>
      <c r="H726" s="67">
        <f t="shared" si="69"/>
        <v>827.7</v>
      </c>
      <c r="I726" s="86">
        <f t="shared" si="67"/>
        <v>-397.70000000000005</v>
      </c>
      <c r="J726" s="86">
        <f t="shared" si="68"/>
        <v>192.48837209302329</v>
      </c>
    </row>
    <row r="727" spans="1:10" s="54" customFormat="1" ht="57" customHeight="1">
      <c r="A727" s="267" t="s">
        <v>74</v>
      </c>
      <c r="B727" s="268"/>
      <c r="C727" s="41" t="s">
        <v>81</v>
      </c>
      <c r="D727" s="41" t="s">
        <v>15</v>
      </c>
      <c r="E727" s="55" t="s">
        <v>565</v>
      </c>
      <c r="F727" s="55" t="s">
        <v>75</v>
      </c>
      <c r="G727" s="67">
        <f t="shared" si="69"/>
        <v>430</v>
      </c>
      <c r="H727" s="67">
        <f t="shared" si="69"/>
        <v>827.7</v>
      </c>
      <c r="I727" s="86">
        <f t="shared" si="67"/>
        <v>-397.70000000000005</v>
      </c>
      <c r="J727" s="86">
        <f t="shared" si="68"/>
        <v>192.48837209302329</v>
      </c>
    </row>
    <row r="728" spans="1:10" s="54" customFormat="1">
      <c r="A728" s="267" t="s">
        <v>232</v>
      </c>
      <c r="B728" s="268"/>
      <c r="C728" s="41" t="s">
        <v>81</v>
      </c>
      <c r="D728" s="41" t="s">
        <v>15</v>
      </c>
      <c r="E728" s="55" t="s">
        <v>565</v>
      </c>
      <c r="F728" s="55" t="s">
        <v>233</v>
      </c>
      <c r="G728" s="67">
        <f>пр.4!H745</f>
        <v>430</v>
      </c>
      <c r="H728" s="67">
        <f>пр.4!I745</f>
        <v>827.7</v>
      </c>
      <c r="I728" s="86">
        <f t="shared" si="67"/>
        <v>-397.70000000000005</v>
      </c>
      <c r="J728" s="86">
        <f t="shared" si="68"/>
        <v>192.48837209302329</v>
      </c>
    </row>
    <row r="729" spans="1:10" s="54" customFormat="1">
      <c r="A729" s="281" t="s">
        <v>51</v>
      </c>
      <c r="B729" s="282"/>
      <c r="C729" s="44" t="s">
        <v>52</v>
      </c>
      <c r="D729" s="172" t="s">
        <v>637</v>
      </c>
      <c r="E729" s="61"/>
      <c r="F729" s="61"/>
      <c r="G729" s="65">
        <f>G730+G735+G749</f>
        <v>15569.699999999999</v>
      </c>
      <c r="H729" s="65">
        <f>H730+H735+H749</f>
        <v>2091.6000000000004</v>
      </c>
      <c r="I729" s="65">
        <f t="shared" si="67"/>
        <v>13478.099999999999</v>
      </c>
      <c r="J729" s="65">
        <f t="shared" si="68"/>
        <v>13.433784851345887</v>
      </c>
    </row>
    <row r="730" spans="1:10" s="54" customFormat="1">
      <c r="A730" s="269" t="s">
        <v>498</v>
      </c>
      <c r="B730" s="270"/>
      <c r="C730" s="40" t="s">
        <v>52</v>
      </c>
      <c r="D730" s="40" t="s">
        <v>67</v>
      </c>
      <c r="E730" s="53"/>
      <c r="F730" s="53"/>
      <c r="G730" s="64">
        <f t="shared" ref="G730:H733" si="70">G731</f>
        <v>9870.1</v>
      </c>
      <c r="H730" s="64">
        <f t="shared" si="70"/>
        <v>1664.4</v>
      </c>
      <c r="I730" s="89">
        <f t="shared" si="67"/>
        <v>8205.7000000000007</v>
      </c>
      <c r="J730" s="89">
        <f t="shared" si="68"/>
        <v>16.8630510329176</v>
      </c>
    </row>
    <row r="731" spans="1:10" s="54" customFormat="1" ht="26.4" customHeight="1">
      <c r="A731" s="271" t="s">
        <v>499</v>
      </c>
      <c r="B731" s="272"/>
      <c r="C731" s="42" t="s">
        <v>52</v>
      </c>
      <c r="D731" s="42" t="s">
        <v>67</v>
      </c>
      <c r="E731" s="60" t="s">
        <v>500</v>
      </c>
      <c r="F731" s="60"/>
      <c r="G731" s="66">
        <f t="shared" si="70"/>
        <v>9870.1</v>
      </c>
      <c r="H731" s="66">
        <f t="shared" si="70"/>
        <v>1664.4</v>
      </c>
      <c r="I731" s="91">
        <f t="shared" si="67"/>
        <v>8205.7000000000007</v>
      </c>
      <c r="J731" s="91">
        <f t="shared" si="68"/>
        <v>16.8630510329176</v>
      </c>
    </row>
    <row r="732" spans="1:10" s="54" customFormat="1">
      <c r="A732" s="267" t="s">
        <v>501</v>
      </c>
      <c r="B732" s="268"/>
      <c r="C732" s="41" t="s">
        <v>52</v>
      </c>
      <c r="D732" s="41" t="s">
        <v>67</v>
      </c>
      <c r="E732" s="55" t="s">
        <v>502</v>
      </c>
      <c r="F732" s="55"/>
      <c r="G732" s="67">
        <f t="shared" si="70"/>
        <v>9870.1</v>
      </c>
      <c r="H732" s="67">
        <f t="shared" si="70"/>
        <v>1664.4</v>
      </c>
      <c r="I732" s="86">
        <f t="shared" si="67"/>
        <v>8205.7000000000007</v>
      </c>
      <c r="J732" s="86">
        <f t="shared" si="68"/>
        <v>16.8630510329176</v>
      </c>
    </row>
    <row r="733" spans="1:10" s="54" customFormat="1">
      <c r="A733" s="267" t="s">
        <v>144</v>
      </c>
      <c r="B733" s="268"/>
      <c r="C733" s="41" t="s">
        <v>52</v>
      </c>
      <c r="D733" s="41" t="s">
        <v>67</v>
      </c>
      <c r="E733" s="55" t="s">
        <v>502</v>
      </c>
      <c r="F733" s="55" t="s">
        <v>145</v>
      </c>
      <c r="G733" s="67">
        <f t="shared" si="70"/>
        <v>9870.1</v>
      </c>
      <c r="H733" s="67">
        <f t="shared" si="70"/>
        <v>1664.4</v>
      </c>
      <c r="I733" s="86">
        <f t="shared" si="67"/>
        <v>8205.7000000000007</v>
      </c>
      <c r="J733" s="86">
        <f t="shared" si="68"/>
        <v>16.8630510329176</v>
      </c>
    </row>
    <row r="734" spans="1:10" s="54" customFormat="1">
      <c r="A734" s="267" t="s">
        <v>503</v>
      </c>
      <c r="B734" s="268"/>
      <c r="C734" s="41" t="s">
        <v>52</v>
      </c>
      <c r="D734" s="41" t="s">
        <v>67</v>
      </c>
      <c r="E734" s="55" t="s">
        <v>502</v>
      </c>
      <c r="F734" s="55" t="s">
        <v>504</v>
      </c>
      <c r="G734" s="67">
        <f>пр.4!H175</f>
        <v>9870.1</v>
      </c>
      <c r="H734" s="67">
        <f>пр.4!I175</f>
        <v>1664.4</v>
      </c>
      <c r="I734" s="86">
        <f t="shared" si="67"/>
        <v>8205.7000000000007</v>
      </c>
      <c r="J734" s="86">
        <f t="shared" si="68"/>
        <v>16.8630510329176</v>
      </c>
    </row>
    <row r="735" spans="1:10" s="54" customFormat="1">
      <c r="A735" s="269" t="s">
        <v>195</v>
      </c>
      <c r="B735" s="270"/>
      <c r="C735" s="40" t="s">
        <v>52</v>
      </c>
      <c r="D735" s="40" t="s">
        <v>113</v>
      </c>
      <c r="E735" s="53"/>
      <c r="F735" s="53"/>
      <c r="G735" s="64">
        <f>G736+G744</f>
        <v>1818.3</v>
      </c>
      <c r="H735" s="64">
        <f>H736+H744</f>
        <v>0</v>
      </c>
      <c r="I735" s="86">
        <f t="shared" si="67"/>
        <v>1818.3</v>
      </c>
      <c r="J735" s="86">
        <f t="shared" si="68"/>
        <v>0</v>
      </c>
    </row>
    <row r="736" spans="1:10" s="63" customFormat="1" ht="40.200000000000003" customHeight="1">
      <c r="A736" s="279" t="s">
        <v>184</v>
      </c>
      <c r="B736" s="280"/>
      <c r="C736" s="175" t="s">
        <v>52</v>
      </c>
      <c r="D736" s="175" t="s">
        <v>113</v>
      </c>
      <c r="E736" s="59" t="s">
        <v>185</v>
      </c>
      <c r="F736" s="59"/>
      <c r="G736" s="68">
        <f>G737</f>
        <v>117.19999999999999</v>
      </c>
      <c r="H736" s="68">
        <f>H737</f>
        <v>0</v>
      </c>
      <c r="I736" s="68">
        <f t="shared" si="67"/>
        <v>117.19999999999999</v>
      </c>
      <c r="J736" s="68">
        <f t="shared" si="68"/>
        <v>0</v>
      </c>
    </row>
    <row r="737" spans="1:10" s="54" customFormat="1" ht="42" customHeight="1">
      <c r="A737" s="267" t="s">
        <v>191</v>
      </c>
      <c r="B737" s="268"/>
      <c r="C737" s="41" t="s">
        <v>52</v>
      </c>
      <c r="D737" s="41" t="s">
        <v>113</v>
      </c>
      <c r="E737" s="55" t="s">
        <v>192</v>
      </c>
      <c r="F737" s="55"/>
      <c r="G737" s="67">
        <f>G738+G741</f>
        <v>117.19999999999999</v>
      </c>
      <c r="H737" s="67">
        <f>H738+H741</f>
        <v>0</v>
      </c>
      <c r="I737" s="86">
        <f t="shared" si="67"/>
        <v>117.19999999999999</v>
      </c>
      <c r="J737" s="86">
        <f t="shared" si="68"/>
        <v>0</v>
      </c>
    </row>
    <row r="738" spans="1:10" s="54" customFormat="1">
      <c r="A738" s="267" t="s">
        <v>193</v>
      </c>
      <c r="B738" s="268"/>
      <c r="C738" s="41" t="s">
        <v>52</v>
      </c>
      <c r="D738" s="41" t="s">
        <v>113</v>
      </c>
      <c r="E738" s="55" t="s">
        <v>194</v>
      </c>
      <c r="F738" s="55"/>
      <c r="G738" s="67">
        <f>G739</f>
        <v>27.6</v>
      </c>
      <c r="H738" s="67">
        <f>H739</f>
        <v>0</v>
      </c>
      <c r="I738" s="86">
        <f t="shared" si="67"/>
        <v>27.6</v>
      </c>
      <c r="J738" s="86">
        <f t="shared" si="68"/>
        <v>0</v>
      </c>
    </row>
    <row r="739" spans="1:10" s="54" customFormat="1">
      <c r="A739" s="267" t="s">
        <v>144</v>
      </c>
      <c r="B739" s="268"/>
      <c r="C739" s="41" t="s">
        <v>52</v>
      </c>
      <c r="D739" s="41" t="s">
        <v>113</v>
      </c>
      <c r="E739" s="55" t="s">
        <v>194</v>
      </c>
      <c r="F739" s="55" t="s">
        <v>145</v>
      </c>
      <c r="G739" s="67">
        <f>G740</f>
        <v>27.6</v>
      </c>
      <c r="H739" s="67">
        <f>H740</f>
        <v>0</v>
      </c>
      <c r="I739" s="86">
        <f t="shared" si="67"/>
        <v>27.6</v>
      </c>
      <c r="J739" s="86">
        <f t="shared" si="68"/>
        <v>0</v>
      </c>
    </row>
    <row r="740" spans="1:10" s="54" customFormat="1">
      <c r="A740" s="267" t="s">
        <v>196</v>
      </c>
      <c r="B740" s="268"/>
      <c r="C740" s="41" t="s">
        <v>52</v>
      </c>
      <c r="D740" s="41" t="s">
        <v>113</v>
      </c>
      <c r="E740" s="55" t="s">
        <v>194</v>
      </c>
      <c r="F740" s="55" t="s">
        <v>197</v>
      </c>
      <c r="G740" s="67">
        <f>пр.4!H181</f>
        <v>27.6</v>
      </c>
      <c r="H740" s="67">
        <f>пр.4!I181</f>
        <v>0</v>
      </c>
      <c r="I740" s="86">
        <f t="shared" si="67"/>
        <v>27.6</v>
      </c>
      <c r="J740" s="86">
        <f t="shared" si="68"/>
        <v>0</v>
      </c>
    </row>
    <row r="741" spans="1:10" s="54" customFormat="1" ht="28.2" customHeight="1">
      <c r="A741" s="267" t="s">
        <v>198</v>
      </c>
      <c r="B741" s="268"/>
      <c r="C741" s="41" t="s">
        <v>52</v>
      </c>
      <c r="D741" s="41" t="s">
        <v>113</v>
      </c>
      <c r="E741" s="55" t="s">
        <v>199</v>
      </c>
      <c r="F741" s="55"/>
      <c r="G741" s="67">
        <f>G742</f>
        <v>89.6</v>
      </c>
      <c r="H741" s="67">
        <f>H742</f>
        <v>0</v>
      </c>
      <c r="I741" s="86">
        <f t="shared" si="67"/>
        <v>89.6</v>
      </c>
      <c r="J741" s="86">
        <f t="shared" si="68"/>
        <v>0</v>
      </c>
    </row>
    <row r="742" spans="1:10" s="54" customFormat="1">
      <c r="A742" s="267" t="s">
        <v>144</v>
      </c>
      <c r="B742" s="268"/>
      <c r="C742" s="41" t="s">
        <v>52</v>
      </c>
      <c r="D742" s="41" t="s">
        <v>113</v>
      </c>
      <c r="E742" s="55" t="s">
        <v>199</v>
      </c>
      <c r="F742" s="55" t="s">
        <v>145</v>
      </c>
      <c r="G742" s="67">
        <f>G743</f>
        <v>89.6</v>
      </c>
      <c r="H742" s="67">
        <f>H743</f>
        <v>0</v>
      </c>
      <c r="I742" s="86">
        <f t="shared" si="67"/>
        <v>89.6</v>
      </c>
      <c r="J742" s="86">
        <f t="shared" si="68"/>
        <v>0</v>
      </c>
    </row>
    <row r="743" spans="1:10" s="54" customFormat="1">
      <c r="A743" s="267" t="s">
        <v>196</v>
      </c>
      <c r="B743" s="268"/>
      <c r="C743" s="41" t="s">
        <v>52</v>
      </c>
      <c r="D743" s="41" t="s">
        <v>113</v>
      </c>
      <c r="E743" s="55" t="s">
        <v>199</v>
      </c>
      <c r="F743" s="55" t="s">
        <v>197</v>
      </c>
      <c r="G743" s="67">
        <f>пр.4!H184</f>
        <v>89.6</v>
      </c>
      <c r="H743" s="67">
        <f>пр.4!I184</f>
        <v>0</v>
      </c>
      <c r="I743" s="86">
        <f t="shared" si="67"/>
        <v>89.6</v>
      </c>
      <c r="J743" s="86">
        <f t="shared" si="68"/>
        <v>0</v>
      </c>
    </row>
    <row r="744" spans="1:10" s="63" customFormat="1" ht="42" customHeight="1">
      <c r="A744" s="279" t="s">
        <v>240</v>
      </c>
      <c r="B744" s="280"/>
      <c r="C744" s="175" t="s">
        <v>52</v>
      </c>
      <c r="D744" s="175" t="s">
        <v>113</v>
      </c>
      <c r="E744" s="59" t="s">
        <v>241</v>
      </c>
      <c r="F744" s="59"/>
      <c r="G744" s="68">
        <f t="shared" ref="G744:H747" si="71">G745</f>
        <v>1701.1</v>
      </c>
      <c r="H744" s="68">
        <f t="shared" si="71"/>
        <v>0</v>
      </c>
      <c r="I744" s="68">
        <f t="shared" si="67"/>
        <v>1701.1</v>
      </c>
      <c r="J744" s="68">
        <f t="shared" si="68"/>
        <v>0</v>
      </c>
    </row>
    <row r="745" spans="1:10" s="54" customFormat="1" ht="30.6" customHeight="1">
      <c r="A745" s="267" t="s">
        <v>242</v>
      </c>
      <c r="B745" s="268"/>
      <c r="C745" s="41" t="s">
        <v>52</v>
      </c>
      <c r="D745" s="41" t="s">
        <v>113</v>
      </c>
      <c r="E745" s="55" t="s">
        <v>243</v>
      </c>
      <c r="F745" s="55"/>
      <c r="G745" s="67">
        <f t="shared" si="71"/>
        <v>1701.1</v>
      </c>
      <c r="H745" s="67">
        <f t="shared" si="71"/>
        <v>0</v>
      </c>
      <c r="I745" s="86">
        <f t="shared" si="67"/>
        <v>1701.1</v>
      </c>
      <c r="J745" s="86">
        <f t="shared" si="68"/>
        <v>0</v>
      </c>
    </row>
    <row r="746" spans="1:10" s="54" customFormat="1" ht="27.6" customHeight="1">
      <c r="A746" s="267" t="s">
        <v>244</v>
      </c>
      <c r="B746" s="268"/>
      <c r="C746" s="41" t="s">
        <v>52</v>
      </c>
      <c r="D746" s="41" t="s">
        <v>113</v>
      </c>
      <c r="E746" s="55" t="s">
        <v>245</v>
      </c>
      <c r="F746" s="55"/>
      <c r="G746" s="67">
        <f t="shared" si="71"/>
        <v>1701.1</v>
      </c>
      <c r="H746" s="67">
        <f t="shared" si="71"/>
        <v>0</v>
      </c>
      <c r="I746" s="86">
        <f t="shared" si="67"/>
        <v>1701.1</v>
      </c>
      <c r="J746" s="86">
        <f t="shared" si="68"/>
        <v>0</v>
      </c>
    </row>
    <row r="747" spans="1:10" s="54" customFormat="1">
      <c r="A747" s="267" t="s">
        <v>144</v>
      </c>
      <c r="B747" s="268"/>
      <c r="C747" s="41" t="s">
        <v>52</v>
      </c>
      <c r="D747" s="41" t="s">
        <v>113</v>
      </c>
      <c r="E747" s="55" t="s">
        <v>245</v>
      </c>
      <c r="F747" s="55" t="s">
        <v>145</v>
      </c>
      <c r="G747" s="67">
        <f t="shared" si="71"/>
        <v>1701.1</v>
      </c>
      <c r="H747" s="67">
        <f t="shared" si="71"/>
        <v>0</v>
      </c>
      <c r="I747" s="86">
        <f t="shared" si="67"/>
        <v>1701.1</v>
      </c>
      <c r="J747" s="86">
        <f t="shared" si="68"/>
        <v>0</v>
      </c>
    </row>
    <row r="748" spans="1:10" s="54" customFormat="1">
      <c r="A748" s="267" t="s">
        <v>246</v>
      </c>
      <c r="B748" s="268"/>
      <c r="C748" s="41" t="s">
        <v>52</v>
      </c>
      <c r="D748" s="41" t="s">
        <v>113</v>
      </c>
      <c r="E748" s="55" t="s">
        <v>245</v>
      </c>
      <c r="F748" s="55" t="s">
        <v>247</v>
      </c>
      <c r="G748" s="67">
        <f>пр.4!H752</f>
        <v>1701.1</v>
      </c>
      <c r="H748" s="67">
        <f>пр.4!I752</f>
        <v>0</v>
      </c>
      <c r="I748" s="86">
        <f t="shared" si="67"/>
        <v>1701.1</v>
      </c>
      <c r="J748" s="86">
        <f t="shared" si="68"/>
        <v>0</v>
      </c>
    </row>
    <row r="749" spans="1:10" s="54" customFormat="1">
      <c r="A749" s="269" t="s">
        <v>53</v>
      </c>
      <c r="B749" s="270"/>
      <c r="C749" s="40" t="s">
        <v>52</v>
      </c>
      <c r="D749" s="40" t="s">
        <v>17</v>
      </c>
      <c r="E749" s="53"/>
      <c r="F749" s="53"/>
      <c r="G749" s="64">
        <f>G750+G758+G766</f>
        <v>3881.2999999999997</v>
      </c>
      <c r="H749" s="64">
        <f>H750+H758+H766</f>
        <v>427.20000000000005</v>
      </c>
      <c r="I749" s="89">
        <f t="shared" si="67"/>
        <v>3454.0999999999995</v>
      </c>
      <c r="J749" s="89">
        <f t="shared" si="68"/>
        <v>11.006621492798807</v>
      </c>
    </row>
    <row r="750" spans="1:10" s="63" customFormat="1" ht="72" customHeight="1">
      <c r="A750" s="279" t="s">
        <v>45</v>
      </c>
      <c r="B750" s="280"/>
      <c r="C750" s="175" t="s">
        <v>52</v>
      </c>
      <c r="D750" s="175" t="s">
        <v>17</v>
      </c>
      <c r="E750" s="59" t="s">
        <v>46</v>
      </c>
      <c r="F750" s="59"/>
      <c r="G750" s="68">
        <f>G751</f>
        <v>69.7</v>
      </c>
      <c r="H750" s="68">
        <f>H751</f>
        <v>0</v>
      </c>
      <c r="I750" s="68">
        <f t="shared" si="67"/>
        <v>69.7</v>
      </c>
      <c r="J750" s="68">
        <f t="shared" si="68"/>
        <v>0</v>
      </c>
    </row>
    <row r="751" spans="1:10" s="54" customFormat="1" ht="40.950000000000003" customHeight="1">
      <c r="A751" s="267" t="s">
        <v>47</v>
      </c>
      <c r="B751" s="268"/>
      <c r="C751" s="41" t="s">
        <v>52</v>
      </c>
      <c r="D751" s="41" t="s">
        <v>17</v>
      </c>
      <c r="E751" s="55" t="s">
        <v>48</v>
      </c>
      <c r="F751" s="55"/>
      <c r="G751" s="67">
        <f>G752+G755</f>
        <v>69.7</v>
      </c>
      <c r="H751" s="67">
        <f>H752+H755</f>
        <v>0</v>
      </c>
      <c r="I751" s="86">
        <f t="shared" si="67"/>
        <v>69.7</v>
      </c>
      <c r="J751" s="86">
        <f t="shared" si="68"/>
        <v>0</v>
      </c>
    </row>
    <row r="752" spans="1:10" s="54" customFormat="1" ht="42" customHeight="1">
      <c r="A752" s="267" t="s">
        <v>49</v>
      </c>
      <c r="B752" s="268"/>
      <c r="C752" s="41" t="s">
        <v>52</v>
      </c>
      <c r="D752" s="41" t="s">
        <v>17</v>
      </c>
      <c r="E752" s="55" t="s">
        <v>50</v>
      </c>
      <c r="F752" s="55"/>
      <c r="G752" s="67">
        <f>G753</f>
        <v>39.700000000000003</v>
      </c>
      <c r="H752" s="67">
        <f>H753</f>
        <v>0</v>
      </c>
      <c r="I752" s="86">
        <f t="shared" si="67"/>
        <v>39.700000000000003</v>
      </c>
      <c r="J752" s="86">
        <f t="shared" si="68"/>
        <v>0</v>
      </c>
    </row>
    <row r="753" spans="1:10" s="54" customFormat="1" ht="28.2" customHeight="1">
      <c r="A753" s="267" t="s">
        <v>54</v>
      </c>
      <c r="B753" s="268"/>
      <c r="C753" s="41" t="s">
        <v>52</v>
      </c>
      <c r="D753" s="41" t="s">
        <v>17</v>
      </c>
      <c r="E753" s="55" t="s">
        <v>50</v>
      </c>
      <c r="F753" s="55" t="s">
        <v>55</v>
      </c>
      <c r="G753" s="67">
        <f>G754</f>
        <v>39.700000000000003</v>
      </c>
      <c r="H753" s="67">
        <f>H754</f>
        <v>0</v>
      </c>
      <c r="I753" s="86">
        <f t="shared" si="67"/>
        <v>39.700000000000003</v>
      </c>
      <c r="J753" s="86">
        <f t="shared" si="68"/>
        <v>0</v>
      </c>
    </row>
    <row r="754" spans="1:10" s="54" customFormat="1" ht="52.2" customHeight="1">
      <c r="A754" s="267" t="s">
        <v>56</v>
      </c>
      <c r="B754" s="268"/>
      <c r="C754" s="41" t="s">
        <v>52</v>
      </c>
      <c r="D754" s="41" t="s">
        <v>17</v>
      </c>
      <c r="E754" s="55" t="s">
        <v>50</v>
      </c>
      <c r="F754" s="55" t="s">
        <v>57</v>
      </c>
      <c r="G754" s="67">
        <f>пр.4!H190</f>
        <v>39.700000000000003</v>
      </c>
      <c r="H754" s="67">
        <f>пр.4!I190</f>
        <v>0</v>
      </c>
      <c r="I754" s="86">
        <f t="shared" si="67"/>
        <v>39.700000000000003</v>
      </c>
      <c r="J754" s="86">
        <f t="shared" si="68"/>
        <v>0</v>
      </c>
    </row>
    <row r="755" spans="1:10" s="54" customFormat="1" ht="39.6" customHeight="1">
      <c r="A755" s="267" t="s">
        <v>60</v>
      </c>
      <c r="B755" s="268"/>
      <c r="C755" s="41" t="s">
        <v>52</v>
      </c>
      <c r="D755" s="41" t="s">
        <v>17</v>
      </c>
      <c r="E755" s="55" t="s">
        <v>61</v>
      </c>
      <c r="F755" s="55"/>
      <c r="G755" s="67">
        <f>G756</f>
        <v>30</v>
      </c>
      <c r="H755" s="67">
        <f>H756</f>
        <v>0</v>
      </c>
      <c r="I755" s="86">
        <f t="shared" si="67"/>
        <v>30</v>
      </c>
      <c r="J755" s="86">
        <f t="shared" si="68"/>
        <v>0</v>
      </c>
    </row>
    <row r="756" spans="1:10" s="54" customFormat="1" ht="27.6" customHeight="1">
      <c r="A756" s="267" t="s">
        <v>54</v>
      </c>
      <c r="B756" s="268"/>
      <c r="C756" s="41" t="s">
        <v>52</v>
      </c>
      <c r="D756" s="41" t="s">
        <v>17</v>
      </c>
      <c r="E756" s="55" t="s">
        <v>61</v>
      </c>
      <c r="F756" s="55" t="s">
        <v>55</v>
      </c>
      <c r="G756" s="67">
        <f>G757</f>
        <v>30</v>
      </c>
      <c r="H756" s="67">
        <f>H757</f>
        <v>0</v>
      </c>
      <c r="I756" s="86">
        <f t="shared" si="67"/>
        <v>30</v>
      </c>
      <c r="J756" s="86">
        <f t="shared" si="68"/>
        <v>0</v>
      </c>
    </row>
    <row r="757" spans="1:10" s="54" customFormat="1" ht="55.2" customHeight="1">
      <c r="A757" s="267" t="s">
        <v>56</v>
      </c>
      <c r="B757" s="268"/>
      <c r="C757" s="41" t="s">
        <v>52</v>
      </c>
      <c r="D757" s="41" t="s">
        <v>17</v>
      </c>
      <c r="E757" s="55" t="s">
        <v>61</v>
      </c>
      <c r="F757" s="55" t="s">
        <v>57</v>
      </c>
      <c r="G757" s="67">
        <f>пр.4!H193</f>
        <v>30</v>
      </c>
      <c r="H757" s="67">
        <f>пр.4!I193</f>
        <v>0</v>
      </c>
      <c r="I757" s="86">
        <f t="shared" si="67"/>
        <v>30</v>
      </c>
      <c r="J757" s="86">
        <f t="shared" si="68"/>
        <v>0</v>
      </c>
    </row>
    <row r="758" spans="1:10" s="63" customFormat="1" ht="31.2" customHeight="1">
      <c r="A758" s="279" t="s">
        <v>94</v>
      </c>
      <c r="B758" s="280"/>
      <c r="C758" s="175" t="s">
        <v>52</v>
      </c>
      <c r="D758" s="175" t="s">
        <v>17</v>
      </c>
      <c r="E758" s="59" t="s">
        <v>95</v>
      </c>
      <c r="F758" s="59"/>
      <c r="G758" s="68">
        <f>G759</f>
        <v>2837.2</v>
      </c>
      <c r="H758" s="68">
        <f>H759</f>
        <v>421.00000000000006</v>
      </c>
      <c r="I758" s="68">
        <f t="shared" si="67"/>
        <v>2416.1999999999998</v>
      </c>
      <c r="J758" s="68">
        <f t="shared" si="68"/>
        <v>14.838573241223745</v>
      </c>
    </row>
    <row r="759" spans="1:10" s="54" customFormat="1" ht="40.950000000000003" customHeight="1">
      <c r="A759" s="267" t="str">
        <f>пр.4!A195</f>
        <v>Основное мероприятие «Обеспечение государственных полномочий  по организации и осуществлению деятельности органов опеки и попечительства»</v>
      </c>
      <c r="B759" s="268"/>
      <c r="C759" s="41" t="s">
        <v>52</v>
      </c>
      <c r="D759" s="41" t="s">
        <v>17</v>
      </c>
      <c r="E759" s="55" t="s">
        <v>133</v>
      </c>
      <c r="F759" s="55"/>
      <c r="G759" s="67">
        <f>G760</f>
        <v>2837.2</v>
      </c>
      <c r="H759" s="67">
        <f>H760</f>
        <v>421.00000000000006</v>
      </c>
      <c r="I759" s="86">
        <f t="shared" si="67"/>
        <v>2416.1999999999998</v>
      </c>
      <c r="J759" s="86">
        <f t="shared" si="68"/>
        <v>14.838573241223745</v>
      </c>
    </row>
    <row r="760" spans="1:10" s="54" customFormat="1" ht="43.95" customHeight="1">
      <c r="A760" s="267" t="s">
        <v>134</v>
      </c>
      <c r="B760" s="268"/>
      <c r="C760" s="41" t="s">
        <v>52</v>
      </c>
      <c r="D760" s="41" t="s">
        <v>17</v>
      </c>
      <c r="E760" s="55" t="s">
        <v>135</v>
      </c>
      <c r="F760" s="55"/>
      <c r="G760" s="67">
        <f>G761+G763</f>
        <v>2837.2</v>
      </c>
      <c r="H760" s="67">
        <f>H761+H763</f>
        <v>421.00000000000006</v>
      </c>
      <c r="I760" s="86">
        <f t="shared" si="67"/>
        <v>2416.1999999999998</v>
      </c>
      <c r="J760" s="86">
        <f t="shared" si="68"/>
        <v>14.838573241223745</v>
      </c>
    </row>
    <row r="761" spans="1:10" s="54" customFormat="1" ht="56.4" customHeight="1">
      <c r="A761" s="267" t="s">
        <v>74</v>
      </c>
      <c r="B761" s="268"/>
      <c r="C761" s="41" t="s">
        <v>52</v>
      </c>
      <c r="D761" s="41" t="s">
        <v>17</v>
      </c>
      <c r="E761" s="55" t="s">
        <v>135</v>
      </c>
      <c r="F761" s="55" t="s">
        <v>75</v>
      </c>
      <c r="G761" s="67">
        <f>G762</f>
        <v>2641.2</v>
      </c>
      <c r="H761" s="67">
        <f>H762</f>
        <v>418.40000000000003</v>
      </c>
      <c r="I761" s="86">
        <f t="shared" si="67"/>
        <v>2222.7999999999997</v>
      </c>
      <c r="J761" s="86">
        <f t="shared" si="68"/>
        <v>15.841284264728156</v>
      </c>
    </row>
    <row r="762" spans="1:10" s="54" customFormat="1" ht="30.6" customHeight="1">
      <c r="A762" s="267" t="s">
        <v>76</v>
      </c>
      <c r="B762" s="268"/>
      <c r="C762" s="41" t="s">
        <v>52</v>
      </c>
      <c r="D762" s="41" t="s">
        <v>17</v>
      </c>
      <c r="E762" s="55" t="s">
        <v>135</v>
      </c>
      <c r="F762" s="55" t="s">
        <v>77</v>
      </c>
      <c r="G762" s="67">
        <f>пр.4!H198</f>
        <v>2641.2</v>
      </c>
      <c r="H762" s="67">
        <f>пр.4!I198</f>
        <v>418.40000000000003</v>
      </c>
      <c r="I762" s="86">
        <f t="shared" si="67"/>
        <v>2222.7999999999997</v>
      </c>
      <c r="J762" s="86">
        <f t="shared" si="68"/>
        <v>15.841284264728156</v>
      </c>
    </row>
    <row r="763" spans="1:10" s="54" customFormat="1" ht="30.6" customHeight="1">
      <c r="A763" s="267" t="s">
        <v>18</v>
      </c>
      <c r="B763" s="268"/>
      <c r="C763" s="41" t="s">
        <v>52</v>
      </c>
      <c r="D763" s="41" t="s">
        <v>17</v>
      </c>
      <c r="E763" s="55" t="s">
        <v>135</v>
      </c>
      <c r="F763" s="55" t="s">
        <v>19</v>
      </c>
      <c r="G763" s="67">
        <f>G764</f>
        <v>196</v>
      </c>
      <c r="H763" s="67">
        <f>H764</f>
        <v>2.6</v>
      </c>
      <c r="I763" s="86">
        <f t="shared" si="67"/>
        <v>193.4</v>
      </c>
      <c r="J763" s="86">
        <f t="shared" si="68"/>
        <v>1.3265306122448981</v>
      </c>
    </row>
    <row r="764" spans="1:10" s="54" customFormat="1" ht="27.6" customHeight="1">
      <c r="A764" s="267" t="s">
        <v>20</v>
      </c>
      <c r="B764" s="268"/>
      <c r="C764" s="41" t="s">
        <v>52</v>
      </c>
      <c r="D764" s="41" t="s">
        <v>17</v>
      </c>
      <c r="E764" s="55" t="s">
        <v>135</v>
      </c>
      <c r="F764" s="55" t="s">
        <v>21</v>
      </c>
      <c r="G764" s="67">
        <f>пр.4!H200</f>
        <v>196</v>
      </c>
      <c r="H764" s="67">
        <f>пр.4!I200</f>
        <v>2.6</v>
      </c>
      <c r="I764" s="86">
        <f t="shared" si="67"/>
        <v>193.4</v>
      </c>
      <c r="J764" s="86">
        <f t="shared" si="68"/>
        <v>1.3265306122448981</v>
      </c>
    </row>
    <row r="765" spans="1:10" s="54" customFormat="1" ht="56.4" customHeight="1">
      <c r="A765" s="267" t="s">
        <v>439</v>
      </c>
      <c r="B765" s="268"/>
      <c r="C765" s="41" t="s">
        <v>52</v>
      </c>
      <c r="D765" s="41" t="s">
        <v>17</v>
      </c>
      <c r="E765" s="55" t="s">
        <v>440</v>
      </c>
      <c r="F765" s="55"/>
      <c r="G765" s="67">
        <v>974.4</v>
      </c>
      <c r="H765" s="67">
        <v>974.4</v>
      </c>
      <c r="I765" s="86">
        <f t="shared" si="67"/>
        <v>0</v>
      </c>
      <c r="J765" s="86">
        <f t="shared" si="68"/>
        <v>100</v>
      </c>
    </row>
    <row r="766" spans="1:10" s="54" customFormat="1" ht="40.950000000000003" customHeight="1">
      <c r="A766" s="271" t="s">
        <v>505</v>
      </c>
      <c r="B766" s="272"/>
      <c r="C766" s="42" t="s">
        <v>52</v>
      </c>
      <c r="D766" s="42" t="s">
        <v>17</v>
      </c>
      <c r="E766" s="60" t="s">
        <v>506</v>
      </c>
      <c r="F766" s="60"/>
      <c r="G766" s="66">
        <f>G767</f>
        <v>974.4</v>
      </c>
      <c r="H766" s="66">
        <f>H767</f>
        <v>6.2</v>
      </c>
      <c r="I766" s="86">
        <f t="shared" si="67"/>
        <v>968.19999999999993</v>
      </c>
      <c r="J766" s="86">
        <f t="shared" si="68"/>
        <v>0.63628899835796393</v>
      </c>
    </row>
    <row r="767" spans="1:10" s="54" customFormat="1" ht="43.2" customHeight="1">
      <c r="A767" s="267" t="s">
        <v>134</v>
      </c>
      <c r="B767" s="268"/>
      <c r="C767" s="41" t="s">
        <v>52</v>
      </c>
      <c r="D767" s="41" t="s">
        <v>17</v>
      </c>
      <c r="E767" s="55" t="s">
        <v>507</v>
      </c>
      <c r="F767" s="55"/>
      <c r="G767" s="67">
        <f>G768+G770</f>
        <v>974.4</v>
      </c>
      <c r="H767" s="67">
        <f>H768+H770</f>
        <v>6.2</v>
      </c>
      <c r="I767" s="86">
        <f t="shared" si="67"/>
        <v>968.19999999999993</v>
      </c>
      <c r="J767" s="86">
        <f t="shared" si="68"/>
        <v>0.63628899835796393</v>
      </c>
    </row>
    <row r="768" spans="1:10" s="54" customFormat="1" ht="54" customHeight="1">
      <c r="A768" s="267" t="s">
        <v>74</v>
      </c>
      <c r="B768" s="268"/>
      <c r="C768" s="41" t="s">
        <v>52</v>
      </c>
      <c r="D768" s="41" t="s">
        <v>17</v>
      </c>
      <c r="E768" s="55" t="s">
        <v>507</v>
      </c>
      <c r="F768" s="55" t="s">
        <v>75</v>
      </c>
      <c r="G768" s="67">
        <f>G769</f>
        <v>586.9</v>
      </c>
      <c r="H768" s="67">
        <f>H769</f>
        <v>6.2</v>
      </c>
      <c r="I768" s="86">
        <f t="shared" si="67"/>
        <v>580.69999999999993</v>
      </c>
      <c r="J768" s="86">
        <f t="shared" si="68"/>
        <v>1.0563980235133754</v>
      </c>
    </row>
    <row r="769" spans="1:10" s="54" customFormat="1" ht="31.95" customHeight="1">
      <c r="A769" s="267" t="s">
        <v>76</v>
      </c>
      <c r="B769" s="268"/>
      <c r="C769" s="41" t="s">
        <v>52</v>
      </c>
      <c r="D769" s="41" t="s">
        <v>17</v>
      </c>
      <c r="E769" s="55" t="s">
        <v>507</v>
      </c>
      <c r="F769" s="55" t="s">
        <v>77</v>
      </c>
      <c r="G769" s="67">
        <f>пр.4!H205</f>
        <v>586.9</v>
      </c>
      <c r="H769" s="67">
        <f>пр.4!I205</f>
        <v>6.2</v>
      </c>
      <c r="I769" s="86">
        <f t="shared" si="67"/>
        <v>580.69999999999993</v>
      </c>
      <c r="J769" s="86">
        <f t="shared" si="68"/>
        <v>1.0563980235133754</v>
      </c>
    </row>
    <row r="770" spans="1:10" s="54" customFormat="1" ht="27.6" customHeight="1">
      <c r="A770" s="267" t="s">
        <v>18</v>
      </c>
      <c r="B770" s="268"/>
      <c r="C770" s="41" t="s">
        <v>52</v>
      </c>
      <c r="D770" s="41" t="s">
        <v>17</v>
      </c>
      <c r="E770" s="55" t="s">
        <v>507</v>
      </c>
      <c r="F770" s="55" t="s">
        <v>19</v>
      </c>
      <c r="G770" s="67">
        <f>G771</f>
        <v>387.5</v>
      </c>
      <c r="H770" s="67">
        <f>H771</f>
        <v>0</v>
      </c>
      <c r="I770" s="86">
        <f t="shared" si="67"/>
        <v>387.5</v>
      </c>
      <c r="J770" s="86">
        <f t="shared" si="68"/>
        <v>0</v>
      </c>
    </row>
    <row r="771" spans="1:10" s="54" customFormat="1" ht="28.2" customHeight="1">
      <c r="A771" s="267" t="s">
        <v>20</v>
      </c>
      <c r="B771" s="268"/>
      <c r="C771" s="41" t="s">
        <v>52</v>
      </c>
      <c r="D771" s="41" t="s">
        <v>17</v>
      </c>
      <c r="E771" s="55" t="s">
        <v>507</v>
      </c>
      <c r="F771" s="55" t="s">
        <v>21</v>
      </c>
      <c r="G771" s="67">
        <f>пр.4!H207</f>
        <v>387.5</v>
      </c>
      <c r="H771" s="67">
        <f>пр.4!I207</f>
        <v>0</v>
      </c>
      <c r="I771" s="86">
        <f t="shared" si="67"/>
        <v>387.5</v>
      </c>
      <c r="J771" s="86">
        <f t="shared" si="68"/>
        <v>0</v>
      </c>
    </row>
    <row r="772" spans="1:10" s="54" customFormat="1">
      <c r="A772" s="281" t="s">
        <v>308</v>
      </c>
      <c r="B772" s="282"/>
      <c r="C772" s="44" t="s">
        <v>309</v>
      </c>
      <c r="D772" s="172" t="s">
        <v>637</v>
      </c>
      <c r="E772" s="61"/>
      <c r="F772" s="61"/>
      <c r="G772" s="65">
        <f>G773+G784+G810</f>
        <v>31643.5</v>
      </c>
      <c r="H772" s="65">
        <f>H773+H784+H810</f>
        <v>8590.6999999999989</v>
      </c>
      <c r="I772" s="65">
        <f t="shared" si="67"/>
        <v>23052.800000000003</v>
      </c>
      <c r="J772" s="65">
        <f t="shared" si="68"/>
        <v>27.148387504542793</v>
      </c>
    </row>
    <row r="773" spans="1:10" s="54" customFormat="1">
      <c r="A773" s="269" t="s">
        <v>582</v>
      </c>
      <c r="B773" s="270"/>
      <c r="C773" s="40" t="s">
        <v>309</v>
      </c>
      <c r="D773" s="40" t="s">
        <v>67</v>
      </c>
      <c r="E773" s="53"/>
      <c r="F773" s="53"/>
      <c r="G773" s="64">
        <f>G774</f>
        <v>22138.7</v>
      </c>
      <c r="H773" s="64">
        <f>H774</f>
        <v>6543.6</v>
      </c>
      <c r="I773" s="89">
        <f t="shared" si="67"/>
        <v>15595.1</v>
      </c>
      <c r="J773" s="89">
        <f t="shared" si="68"/>
        <v>29.55729107851861</v>
      </c>
    </row>
    <row r="774" spans="1:10" s="54" customFormat="1" ht="27.6" customHeight="1">
      <c r="A774" s="271" t="s">
        <v>583</v>
      </c>
      <c r="B774" s="272"/>
      <c r="C774" s="42" t="s">
        <v>309</v>
      </c>
      <c r="D774" s="42" t="s">
        <v>67</v>
      </c>
      <c r="E774" s="60" t="s">
        <v>584</v>
      </c>
      <c r="F774" s="60"/>
      <c r="G774" s="66">
        <f>G775+G778+G781</f>
        <v>22138.7</v>
      </c>
      <c r="H774" s="66">
        <f>H775+H778+H781</f>
        <v>6543.6</v>
      </c>
      <c r="I774" s="91">
        <f t="shared" si="67"/>
        <v>15595.1</v>
      </c>
      <c r="J774" s="91">
        <f t="shared" si="68"/>
        <v>29.55729107851861</v>
      </c>
    </row>
    <row r="775" spans="1:10" s="54" customFormat="1" ht="68.400000000000006" customHeight="1">
      <c r="A775" s="267" t="s">
        <v>446</v>
      </c>
      <c r="B775" s="268"/>
      <c r="C775" s="41" t="s">
        <v>309</v>
      </c>
      <c r="D775" s="41" t="s">
        <v>67</v>
      </c>
      <c r="E775" s="55" t="s">
        <v>585</v>
      </c>
      <c r="F775" s="55"/>
      <c r="G775" s="67">
        <f>G776</f>
        <v>400</v>
      </c>
      <c r="H775" s="67">
        <f>H776</f>
        <v>160.4</v>
      </c>
      <c r="I775" s="86">
        <f t="shared" si="67"/>
        <v>239.6</v>
      </c>
      <c r="J775" s="86">
        <f t="shared" si="68"/>
        <v>40.1</v>
      </c>
    </row>
    <row r="776" spans="1:10" s="54" customFormat="1" ht="27.6" customHeight="1">
      <c r="A776" s="267" t="s">
        <v>54</v>
      </c>
      <c r="B776" s="268"/>
      <c r="C776" s="41" t="s">
        <v>309</v>
      </c>
      <c r="D776" s="41" t="s">
        <v>67</v>
      </c>
      <c r="E776" s="55" t="s">
        <v>585</v>
      </c>
      <c r="F776" s="55" t="s">
        <v>55</v>
      </c>
      <c r="G776" s="67">
        <f>G777</f>
        <v>400</v>
      </c>
      <c r="H776" s="67">
        <f>H777</f>
        <v>160.4</v>
      </c>
      <c r="I776" s="86">
        <f t="shared" ref="I776:I839" si="72">G776-H776</f>
        <v>239.6</v>
      </c>
      <c r="J776" s="86">
        <f t="shared" ref="J776:J839" si="73">H776/G776*100</f>
        <v>40.1</v>
      </c>
    </row>
    <row r="777" spans="1:10" s="54" customFormat="1">
      <c r="A777" s="267" t="s">
        <v>103</v>
      </c>
      <c r="B777" s="268"/>
      <c r="C777" s="41" t="s">
        <v>309</v>
      </c>
      <c r="D777" s="41" t="s">
        <v>67</v>
      </c>
      <c r="E777" s="55" t="s">
        <v>585</v>
      </c>
      <c r="F777" s="55" t="s">
        <v>104</v>
      </c>
      <c r="G777" s="67">
        <f>пр.4!H758</f>
        <v>400</v>
      </c>
      <c r="H777" s="67">
        <f>пр.4!I758</f>
        <v>160.4</v>
      </c>
      <c r="I777" s="86">
        <f t="shared" si="72"/>
        <v>239.6</v>
      </c>
      <c r="J777" s="86">
        <f t="shared" si="73"/>
        <v>40.1</v>
      </c>
    </row>
    <row r="778" spans="1:10" s="54" customFormat="1">
      <c r="A778" s="267" t="s">
        <v>457</v>
      </c>
      <c r="B778" s="268"/>
      <c r="C778" s="41" t="s">
        <v>309</v>
      </c>
      <c r="D778" s="41" t="s">
        <v>67</v>
      </c>
      <c r="E778" s="55" t="s">
        <v>586</v>
      </c>
      <c r="F778" s="55"/>
      <c r="G778" s="67">
        <f>G779</f>
        <v>30</v>
      </c>
      <c r="H778" s="67">
        <f>H779</f>
        <v>0.1</v>
      </c>
      <c r="I778" s="86">
        <f t="shared" si="72"/>
        <v>29.9</v>
      </c>
      <c r="J778" s="86">
        <f t="shared" si="73"/>
        <v>0.33333333333333337</v>
      </c>
    </row>
    <row r="779" spans="1:10" s="54" customFormat="1" ht="28.2" customHeight="1">
      <c r="A779" s="267" t="s">
        <v>54</v>
      </c>
      <c r="B779" s="268"/>
      <c r="C779" s="41" t="s">
        <v>309</v>
      </c>
      <c r="D779" s="41" t="s">
        <v>67</v>
      </c>
      <c r="E779" s="55" t="s">
        <v>586</v>
      </c>
      <c r="F779" s="55" t="s">
        <v>55</v>
      </c>
      <c r="G779" s="67">
        <f>G780</f>
        <v>30</v>
      </c>
      <c r="H779" s="67">
        <f>H780</f>
        <v>0.1</v>
      </c>
      <c r="I779" s="86">
        <f t="shared" si="72"/>
        <v>29.9</v>
      </c>
      <c r="J779" s="86">
        <f t="shared" si="73"/>
        <v>0.33333333333333337</v>
      </c>
    </row>
    <row r="780" spans="1:10" s="54" customFormat="1">
      <c r="A780" s="267" t="s">
        <v>103</v>
      </c>
      <c r="B780" s="268"/>
      <c r="C780" s="41" t="s">
        <v>309</v>
      </c>
      <c r="D780" s="41" t="s">
        <v>67</v>
      </c>
      <c r="E780" s="55" t="s">
        <v>586</v>
      </c>
      <c r="F780" s="55" t="s">
        <v>104</v>
      </c>
      <c r="G780" s="67">
        <f>пр.4!H761</f>
        <v>30</v>
      </c>
      <c r="H780" s="67">
        <f>пр.4!I761</f>
        <v>0.1</v>
      </c>
      <c r="I780" s="86">
        <f t="shared" si="72"/>
        <v>29.9</v>
      </c>
      <c r="J780" s="86">
        <f t="shared" si="73"/>
        <v>0.33333333333333337</v>
      </c>
    </row>
    <row r="781" spans="1:10" s="54" customFormat="1" ht="28.95" customHeight="1">
      <c r="A781" s="267" t="s">
        <v>530</v>
      </c>
      <c r="B781" s="268"/>
      <c r="C781" s="41" t="s">
        <v>309</v>
      </c>
      <c r="D781" s="41" t="s">
        <v>67</v>
      </c>
      <c r="E781" s="55" t="s">
        <v>587</v>
      </c>
      <c r="F781" s="55"/>
      <c r="G781" s="67">
        <f>G782</f>
        <v>21708.7</v>
      </c>
      <c r="H781" s="67">
        <f>H782</f>
        <v>6383.1</v>
      </c>
      <c r="I781" s="86">
        <f t="shared" si="72"/>
        <v>15325.6</v>
      </c>
      <c r="J781" s="86">
        <f t="shared" si="73"/>
        <v>29.403418905784317</v>
      </c>
    </row>
    <row r="782" spans="1:10" s="54" customFormat="1" ht="29.4" customHeight="1">
      <c r="A782" s="267" t="s">
        <v>54</v>
      </c>
      <c r="B782" s="268"/>
      <c r="C782" s="41" t="s">
        <v>309</v>
      </c>
      <c r="D782" s="41" t="s">
        <v>67</v>
      </c>
      <c r="E782" s="55" t="s">
        <v>587</v>
      </c>
      <c r="F782" s="55" t="s">
        <v>55</v>
      </c>
      <c r="G782" s="67">
        <f>G783</f>
        <v>21708.7</v>
      </c>
      <c r="H782" s="67">
        <f>H783</f>
        <v>6383.1</v>
      </c>
      <c r="I782" s="86">
        <f t="shared" si="72"/>
        <v>15325.6</v>
      </c>
      <c r="J782" s="86">
        <f t="shared" si="73"/>
        <v>29.403418905784317</v>
      </c>
    </row>
    <row r="783" spans="1:10" s="54" customFormat="1">
      <c r="A783" s="267" t="s">
        <v>103</v>
      </c>
      <c r="B783" s="268"/>
      <c r="C783" s="41" t="s">
        <v>309</v>
      </c>
      <c r="D783" s="41" t="s">
        <v>67</v>
      </c>
      <c r="E783" s="55" t="s">
        <v>587</v>
      </c>
      <c r="F783" s="55" t="s">
        <v>104</v>
      </c>
      <c r="G783" s="67">
        <f>пр.4!H764</f>
        <v>21708.7</v>
      </c>
      <c r="H783" s="67">
        <f>пр.4!I764</f>
        <v>6383.1</v>
      </c>
      <c r="I783" s="86">
        <f t="shared" si="72"/>
        <v>15325.6</v>
      </c>
      <c r="J783" s="86">
        <f t="shared" si="73"/>
        <v>29.403418905784317</v>
      </c>
    </row>
    <row r="784" spans="1:10" s="54" customFormat="1">
      <c r="A784" s="269" t="s">
        <v>348</v>
      </c>
      <c r="B784" s="270"/>
      <c r="C784" s="40" t="s">
        <v>309</v>
      </c>
      <c r="D784" s="40" t="s">
        <v>113</v>
      </c>
      <c r="E784" s="53"/>
      <c r="F784" s="53"/>
      <c r="G784" s="64">
        <f>G785+G796+G806</f>
        <v>8165.7</v>
      </c>
      <c r="H784" s="64">
        <f>H785+H796+H806</f>
        <v>1717.6999999999998</v>
      </c>
      <c r="I784" s="89">
        <f t="shared" si="72"/>
        <v>6448</v>
      </c>
      <c r="J784" s="89">
        <f t="shared" si="73"/>
        <v>21.035551146870443</v>
      </c>
    </row>
    <row r="785" spans="1:10" s="63" customFormat="1" ht="46.95" customHeight="1">
      <c r="A785" s="279" t="s">
        <v>343</v>
      </c>
      <c r="B785" s="280"/>
      <c r="C785" s="175" t="s">
        <v>309</v>
      </c>
      <c r="D785" s="175" t="s">
        <v>113</v>
      </c>
      <c r="E785" s="59" t="s">
        <v>344</v>
      </c>
      <c r="F785" s="59"/>
      <c r="G785" s="68">
        <f>G786</f>
        <v>527.9</v>
      </c>
      <c r="H785" s="68">
        <f>H786</f>
        <v>172.8</v>
      </c>
      <c r="I785" s="68">
        <f t="shared" si="72"/>
        <v>355.09999999999997</v>
      </c>
      <c r="J785" s="68">
        <f t="shared" si="73"/>
        <v>32.733472248531925</v>
      </c>
    </row>
    <row r="786" spans="1:10" s="54" customFormat="1" ht="43.2" customHeight="1">
      <c r="A786" s="267" t="s">
        <v>345</v>
      </c>
      <c r="B786" s="268"/>
      <c r="C786" s="41" t="s">
        <v>309</v>
      </c>
      <c r="D786" s="41" t="s">
        <v>113</v>
      </c>
      <c r="E786" s="55" t="s">
        <v>346</v>
      </c>
      <c r="F786" s="55"/>
      <c r="G786" s="67">
        <f>G787+G790+G793</f>
        <v>527.9</v>
      </c>
      <c r="H786" s="67">
        <f>H787+H790+H793</f>
        <v>172.8</v>
      </c>
      <c r="I786" s="86">
        <f t="shared" si="72"/>
        <v>355.09999999999997</v>
      </c>
      <c r="J786" s="86">
        <f t="shared" si="73"/>
        <v>32.733472248531925</v>
      </c>
    </row>
    <row r="787" spans="1:10" s="54" customFormat="1" ht="55.2" customHeight="1">
      <c r="A787" s="267" t="s">
        <v>110</v>
      </c>
      <c r="B787" s="268"/>
      <c r="C787" s="41" t="s">
        <v>309</v>
      </c>
      <c r="D787" s="41" t="s">
        <v>113</v>
      </c>
      <c r="E787" s="55" t="s">
        <v>347</v>
      </c>
      <c r="F787" s="55"/>
      <c r="G787" s="67">
        <f>G788</f>
        <v>87.9</v>
      </c>
      <c r="H787" s="67">
        <f>H788</f>
        <v>28.1</v>
      </c>
      <c r="I787" s="86">
        <f t="shared" si="72"/>
        <v>59.800000000000004</v>
      </c>
      <c r="J787" s="86">
        <f t="shared" si="73"/>
        <v>31.968145620022753</v>
      </c>
    </row>
    <row r="788" spans="1:10" s="54" customFormat="1" ht="28.2" customHeight="1">
      <c r="A788" s="267" t="s">
        <v>54</v>
      </c>
      <c r="B788" s="268"/>
      <c r="C788" s="41" t="s">
        <v>309</v>
      </c>
      <c r="D788" s="41" t="s">
        <v>113</v>
      </c>
      <c r="E788" s="55" t="s">
        <v>347</v>
      </c>
      <c r="F788" s="55" t="s">
        <v>55</v>
      </c>
      <c r="G788" s="67">
        <f>G789</f>
        <v>87.9</v>
      </c>
      <c r="H788" s="67">
        <f>H789</f>
        <v>28.1</v>
      </c>
      <c r="I788" s="86">
        <f t="shared" si="72"/>
        <v>59.800000000000004</v>
      </c>
      <c r="J788" s="86">
        <f t="shared" si="73"/>
        <v>31.968145620022753</v>
      </c>
    </row>
    <row r="789" spans="1:10" s="54" customFormat="1">
      <c r="A789" s="267" t="s">
        <v>103</v>
      </c>
      <c r="B789" s="268"/>
      <c r="C789" s="41" t="s">
        <v>309</v>
      </c>
      <c r="D789" s="41" t="s">
        <v>113</v>
      </c>
      <c r="E789" s="55" t="s">
        <v>347</v>
      </c>
      <c r="F789" s="55" t="s">
        <v>104</v>
      </c>
      <c r="G789" s="67">
        <f>пр.4!H770</f>
        <v>87.9</v>
      </c>
      <c r="H789" s="67">
        <f>пр.4!I770</f>
        <v>28.1</v>
      </c>
      <c r="I789" s="86">
        <f t="shared" si="72"/>
        <v>59.800000000000004</v>
      </c>
      <c r="J789" s="86">
        <f t="shared" si="73"/>
        <v>31.968145620022753</v>
      </c>
    </row>
    <row r="790" spans="1:10" s="54" customFormat="1">
      <c r="A790" s="267" t="s">
        <v>180</v>
      </c>
      <c r="B790" s="268"/>
      <c r="C790" s="41" t="s">
        <v>309</v>
      </c>
      <c r="D790" s="41" t="s">
        <v>113</v>
      </c>
      <c r="E790" s="55" t="s">
        <v>349</v>
      </c>
      <c r="F790" s="55"/>
      <c r="G790" s="67">
        <f>G791</f>
        <v>250</v>
      </c>
      <c r="H790" s="67">
        <f>H791</f>
        <v>9.9</v>
      </c>
      <c r="I790" s="86">
        <f t="shared" si="72"/>
        <v>240.1</v>
      </c>
      <c r="J790" s="86">
        <f t="shared" si="73"/>
        <v>3.9600000000000004</v>
      </c>
    </row>
    <row r="791" spans="1:10" s="54" customFormat="1" ht="27.6" customHeight="1">
      <c r="A791" s="267" t="s">
        <v>54</v>
      </c>
      <c r="B791" s="268"/>
      <c r="C791" s="41" t="s">
        <v>309</v>
      </c>
      <c r="D791" s="41" t="s">
        <v>113</v>
      </c>
      <c r="E791" s="55" t="s">
        <v>349</v>
      </c>
      <c r="F791" s="55" t="s">
        <v>55</v>
      </c>
      <c r="G791" s="67">
        <f>G792</f>
        <v>250</v>
      </c>
      <c r="H791" s="67">
        <f>H792</f>
        <v>9.9</v>
      </c>
      <c r="I791" s="86">
        <f t="shared" si="72"/>
        <v>240.1</v>
      </c>
      <c r="J791" s="86">
        <f t="shared" si="73"/>
        <v>3.9600000000000004</v>
      </c>
    </row>
    <row r="792" spans="1:10" s="54" customFormat="1">
      <c r="A792" s="267" t="s">
        <v>103</v>
      </c>
      <c r="B792" s="268"/>
      <c r="C792" s="41" t="s">
        <v>309</v>
      </c>
      <c r="D792" s="41" t="s">
        <v>113</v>
      </c>
      <c r="E792" s="55" t="s">
        <v>349</v>
      </c>
      <c r="F792" s="55" t="s">
        <v>104</v>
      </c>
      <c r="G792" s="67">
        <f>пр.4!H773</f>
        <v>250</v>
      </c>
      <c r="H792" s="67">
        <f>пр.4!I773</f>
        <v>9.9</v>
      </c>
      <c r="I792" s="86">
        <f t="shared" si="72"/>
        <v>240.1</v>
      </c>
      <c r="J792" s="86">
        <f t="shared" si="73"/>
        <v>3.9600000000000004</v>
      </c>
    </row>
    <row r="793" spans="1:10" s="54" customFormat="1" ht="28.2" customHeight="1">
      <c r="A793" s="267" t="s">
        <v>350</v>
      </c>
      <c r="B793" s="268"/>
      <c r="C793" s="41" t="s">
        <v>309</v>
      </c>
      <c r="D793" s="41" t="s">
        <v>113</v>
      </c>
      <c r="E793" s="55" t="s">
        <v>351</v>
      </c>
      <c r="F793" s="55"/>
      <c r="G793" s="67">
        <f>G794</f>
        <v>190</v>
      </c>
      <c r="H793" s="67">
        <f>H794</f>
        <v>134.80000000000001</v>
      </c>
      <c r="I793" s="86">
        <f t="shared" si="72"/>
        <v>55.199999999999989</v>
      </c>
      <c r="J793" s="86">
        <f t="shared" si="73"/>
        <v>70.94736842105263</v>
      </c>
    </row>
    <row r="794" spans="1:10" s="54" customFormat="1" ht="27.6" customHeight="1">
      <c r="A794" s="267" t="s">
        <v>54</v>
      </c>
      <c r="B794" s="268"/>
      <c r="C794" s="41" t="s">
        <v>309</v>
      </c>
      <c r="D794" s="41" t="s">
        <v>113</v>
      </c>
      <c r="E794" s="55" t="s">
        <v>351</v>
      </c>
      <c r="F794" s="55" t="s">
        <v>55</v>
      </c>
      <c r="G794" s="67">
        <f>G795</f>
        <v>190</v>
      </c>
      <c r="H794" s="67">
        <f>H795</f>
        <v>134.80000000000001</v>
      </c>
      <c r="I794" s="86">
        <f t="shared" si="72"/>
        <v>55.199999999999989</v>
      </c>
      <c r="J794" s="86">
        <f t="shared" si="73"/>
        <v>70.94736842105263</v>
      </c>
    </row>
    <row r="795" spans="1:10" s="54" customFormat="1">
      <c r="A795" s="267" t="s">
        <v>103</v>
      </c>
      <c r="B795" s="268"/>
      <c r="C795" s="41" t="s">
        <v>309</v>
      </c>
      <c r="D795" s="41" t="s">
        <v>113</v>
      </c>
      <c r="E795" s="55" t="s">
        <v>351</v>
      </c>
      <c r="F795" s="55" t="s">
        <v>104</v>
      </c>
      <c r="G795" s="67">
        <f>пр.4!H776</f>
        <v>190</v>
      </c>
      <c r="H795" s="67">
        <f>пр.4!I776</f>
        <v>134.80000000000001</v>
      </c>
      <c r="I795" s="86">
        <f t="shared" si="72"/>
        <v>55.199999999999989</v>
      </c>
      <c r="J795" s="86">
        <f t="shared" si="73"/>
        <v>70.94736842105263</v>
      </c>
    </row>
    <row r="796" spans="1:10" s="54" customFormat="1" ht="27.6" customHeight="1">
      <c r="A796" s="271" t="s">
        <v>583</v>
      </c>
      <c r="B796" s="272"/>
      <c r="C796" s="42" t="s">
        <v>309</v>
      </c>
      <c r="D796" s="42" t="s">
        <v>113</v>
      </c>
      <c r="E796" s="60" t="s">
        <v>584</v>
      </c>
      <c r="F796" s="60"/>
      <c r="G796" s="66">
        <f>G797+G800+G803</f>
        <v>7449.8</v>
      </c>
      <c r="H796" s="66">
        <f>H797+H800+H803</f>
        <v>1471.3</v>
      </c>
      <c r="I796" s="91">
        <f t="shared" si="72"/>
        <v>5978.5</v>
      </c>
      <c r="J796" s="91">
        <f t="shared" si="73"/>
        <v>19.749523477140325</v>
      </c>
    </row>
    <row r="797" spans="1:10" s="54" customFormat="1" ht="72" customHeight="1">
      <c r="A797" s="267" t="s">
        <v>446</v>
      </c>
      <c r="B797" s="268"/>
      <c r="C797" s="41" t="s">
        <v>309</v>
      </c>
      <c r="D797" s="41" t="s">
        <v>113</v>
      </c>
      <c r="E797" s="55" t="s">
        <v>585</v>
      </c>
      <c r="F797" s="55"/>
      <c r="G797" s="67">
        <f>G798</f>
        <v>300</v>
      </c>
      <c r="H797" s="67">
        <f>H798</f>
        <v>0</v>
      </c>
      <c r="I797" s="86">
        <f t="shared" si="72"/>
        <v>300</v>
      </c>
      <c r="J797" s="86">
        <f t="shared" si="73"/>
        <v>0</v>
      </c>
    </row>
    <row r="798" spans="1:10" s="54" customFormat="1" ht="29.4" customHeight="1">
      <c r="A798" s="267" t="s">
        <v>54</v>
      </c>
      <c r="B798" s="268"/>
      <c r="C798" s="41" t="s">
        <v>309</v>
      </c>
      <c r="D798" s="41" t="s">
        <v>113</v>
      </c>
      <c r="E798" s="55" t="s">
        <v>585</v>
      </c>
      <c r="F798" s="55" t="s">
        <v>55</v>
      </c>
      <c r="G798" s="67">
        <f>G799</f>
        <v>300</v>
      </c>
      <c r="H798" s="67">
        <f>H799</f>
        <v>0</v>
      </c>
      <c r="I798" s="86">
        <f t="shared" si="72"/>
        <v>300</v>
      </c>
      <c r="J798" s="86">
        <f t="shared" si="73"/>
        <v>0</v>
      </c>
    </row>
    <row r="799" spans="1:10" s="54" customFormat="1">
      <c r="A799" s="267" t="s">
        <v>103</v>
      </c>
      <c r="B799" s="268"/>
      <c r="C799" s="41" t="s">
        <v>309</v>
      </c>
      <c r="D799" s="41" t="s">
        <v>113</v>
      </c>
      <c r="E799" s="55" t="s">
        <v>585</v>
      </c>
      <c r="F799" s="55" t="s">
        <v>104</v>
      </c>
      <c r="G799" s="67">
        <f>пр.4!H780</f>
        <v>300</v>
      </c>
      <c r="H799" s="67">
        <f>пр.4!I780</f>
        <v>0</v>
      </c>
      <c r="I799" s="86">
        <f t="shared" si="72"/>
        <v>300</v>
      </c>
      <c r="J799" s="86">
        <f t="shared" si="73"/>
        <v>0</v>
      </c>
    </row>
    <row r="800" spans="1:10" s="54" customFormat="1">
      <c r="A800" s="267" t="s">
        <v>457</v>
      </c>
      <c r="B800" s="268"/>
      <c r="C800" s="41" t="s">
        <v>309</v>
      </c>
      <c r="D800" s="41" t="s">
        <v>113</v>
      </c>
      <c r="E800" s="55" t="s">
        <v>586</v>
      </c>
      <c r="F800" s="55"/>
      <c r="G800" s="67">
        <f>G801</f>
        <v>5</v>
      </c>
      <c r="H800" s="67">
        <f>H801</f>
        <v>0</v>
      </c>
      <c r="I800" s="86">
        <f t="shared" si="72"/>
        <v>5</v>
      </c>
      <c r="J800" s="86">
        <f t="shared" si="73"/>
        <v>0</v>
      </c>
    </row>
    <row r="801" spans="1:10" s="54" customFormat="1" ht="29.4" customHeight="1">
      <c r="A801" s="267" t="s">
        <v>54</v>
      </c>
      <c r="B801" s="268"/>
      <c r="C801" s="41" t="s">
        <v>309</v>
      </c>
      <c r="D801" s="41" t="s">
        <v>113</v>
      </c>
      <c r="E801" s="55" t="s">
        <v>586</v>
      </c>
      <c r="F801" s="55" t="s">
        <v>55</v>
      </c>
      <c r="G801" s="67">
        <f>G802</f>
        <v>5</v>
      </c>
      <c r="H801" s="67">
        <f>H802</f>
        <v>0</v>
      </c>
      <c r="I801" s="86">
        <f t="shared" si="72"/>
        <v>5</v>
      </c>
      <c r="J801" s="86">
        <f t="shared" si="73"/>
        <v>0</v>
      </c>
    </row>
    <row r="802" spans="1:10" s="54" customFormat="1">
      <c r="A802" s="267" t="s">
        <v>103</v>
      </c>
      <c r="B802" s="268"/>
      <c r="C802" s="41" t="s">
        <v>309</v>
      </c>
      <c r="D802" s="41" t="s">
        <v>113</v>
      </c>
      <c r="E802" s="55" t="s">
        <v>586</v>
      </c>
      <c r="F802" s="55" t="s">
        <v>104</v>
      </c>
      <c r="G802" s="67">
        <f>пр.4!H783</f>
        <v>5</v>
      </c>
      <c r="H802" s="67">
        <f>пр.4!I783</f>
        <v>0</v>
      </c>
      <c r="I802" s="86">
        <f t="shared" si="72"/>
        <v>5</v>
      </c>
      <c r="J802" s="86">
        <f t="shared" si="73"/>
        <v>0</v>
      </c>
    </row>
    <row r="803" spans="1:10" s="54" customFormat="1" ht="29.4" customHeight="1">
      <c r="A803" s="267" t="s">
        <v>530</v>
      </c>
      <c r="B803" s="268"/>
      <c r="C803" s="41" t="s">
        <v>309</v>
      </c>
      <c r="D803" s="41" t="s">
        <v>113</v>
      </c>
      <c r="E803" s="55" t="s">
        <v>587</v>
      </c>
      <c r="F803" s="55"/>
      <c r="G803" s="67">
        <f>G804</f>
        <v>7144.8</v>
      </c>
      <c r="H803" s="67">
        <f>H804</f>
        <v>1471.3</v>
      </c>
      <c r="I803" s="86">
        <f t="shared" si="72"/>
        <v>5673.5</v>
      </c>
      <c r="J803" s="86">
        <f t="shared" si="73"/>
        <v>20.592598813122827</v>
      </c>
    </row>
    <row r="804" spans="1:10" s="54" customFormat="1" ht="30" customHeight="1">
      <c r="A804" s="267" t="s">
        <v>54</v>
      </c>
      <c r="B804" s="268"/>
      <c r="C804" s="41" t="s">
        <v>309</v>
      </c>
      <c r="D804" s="41" t="s">
        <v>113</v>
      </c>
      <c r="E804" s="55" t="s">
        <v>587</v>
      </c>
      <c r="F804" s="55" t="s">
        <v>55</v>
      </c>
      <c r="G804" s="67">
        <f>G805</f>
        <v>7144.8</v>
      </c>
      <c r="H804" s="67">
        <f>H805</f>
        <v>1471.3</v>
      </c>
      <c r="I804" s="86">
        <f t="shared" si="72"/>
        <v>5673.5</v>
      </c>
      <c r="J804" s="86">
        <f t="shared" si="73"/>
        <v>20.592598813122827</v>
      </c>
    </row>
    <row r="805" spans="1:10" s="54" customFormat="1">
      <c r="A805" s="267" t="s">
        <v>103</v>
      </c>
      <c r="B805" s="268"/>
      <c r="C805" s="41" t="s">
        <v>309</v>
      </c>
      <c r="D805" s="41" t="s">
        <v>113</v>
      </c>
      <c r="E805" s="55" t="s">
        <v>587</v>
      </c>
      <c r="F805" s="55" t="s">
        <v>104</v>
      </c>
      <c r="G805" s="67">
        <f>пр.4!H786</f>
        <v>7144.8</v>
      </c>
      <c r="H805" s="67">
        <f>пр.4!I786</f>
        <v>1471.3</v>
      </c>
      <c r="I805" s="86">
        <f t="shared" si="72"/>
        <v>5673.5</v>
      </c>
      <c r="J805" s="86">
        <f t="shared" si="73"/>
        <v>20.592598813122827</v>
      </c>
    </row>
    <row r="806" spans="1:10" s="54" customFormat="1" ht="28.2" customHeight="1">
      <c r="A806" s="271" t="s">
        <v>588</v>
      </c>
      <c r="B806" s="272"/>
      <c r="C806" s="42" t="s">
        <v>309</v>
      </c>
      <c r="D806" s="42" t="s">
        <v>113</v>
      </c>
      <c r="E806" s="60" t="s">
        <v>589</v>
      </c>
      <c r="F806" s="60"/>
      <c r="G806" s="66">
        <f t="shared" ref="G806:H808" si="74">G807</f>
        <v>188</v>
      </c>
      <c r="H806" s="66">
        <f t="shared" si="74"/>
        <v>73.599999999999994</v>
      </c>
      <c r="I806" s="91">
        <f t="shared" si="72"/>
        <v>114.4</v>
      </c>
      <c r="J806" s="91">
        <f t="shared" si="73"/>
        <v>39.148936170212764</v>
      </c>
    </row>
    <row r="807" spans="1:10" s="54" customFormat="1">
      <c r="A807" s="267" t="s">
        <v>590</v>
      </c>
      <c r="B807" s="268"/>
      <c r="C807" s="41" t="s">
        <v>309</v>
      </c>
      <c r="D807" s="41" t="s">
        <v>113</v>
      </c>
      <c r="E807" s="55" t="s">
        <v>591</v>
      </c>
      <c r="F807" s="55"/>
      <c r="G807" s="67">
        <f t="shared" si="74"/>
        <v>188</v>
      </c>
      <c r="H807" s="67">
        <f t="shared" si="74"/>
        <v>73.599999999999994</v>
      </c>
      <c r="I807" s="86">
        <f t="shared" si="72"/>
        <v>114.4</v>
      </c>
      <c r="J807" s="86">
        <f t="shared" si="73"/>
        <v>39.148936170212764</v>
      </c>
    </row>
    <row r="808" spans="1:10" s="54" customFormat="1" ht="28.95" customHeight="1">
      <c r="A808" s="267" t="s">
        <v>54</v>
      </c>
      <c r="B808" s="268"/>
      <c r="C808" s="41" t="s">
        <v>309</v>
      </c>
      <c r="D808" s="41" t="s">
        <v>113</v>
      </c>
      <c r="E808" s="55" t="s">
        <v>591</v>
      </c>
      <c r="F808" s="55" t="s">
        <v>55</v>
      </c>
      <c r="G808" s="67">
        <f t="shared" si="74"/>
        <v>188</v>
      </c>
      <c r="H808" s="67">
        <f t="shared" si="74"/>
        <v>73.599999999999994</v>
      </c>
      <c r="I808" s="86">
        <f t="shared" si="72"/>
        <v>114.4</v>
      </c>
      <c r="J808" s="86">
        <f t="shared" si="73"/>
        <v>39.148936170212764</v>
      </c>
    </row>
    <row r="809" spans="1:10" s="54" customFormat="1">
      <c r="A809" s="267" t="s">
        <v>103</v>
      </c>
      <c r="B809" s="268"/>
      <c r="C809" s="41" t="s">
        <v>309</v>
      </c>
      <c r="D809" s="41" t="s">
        <v>113</v>
      </c>
      <c r="E809" s="55" t="s">
        <v>591</v>
      </c>
      <c r="F809" s="55" t="s">
        <v>104</v>
      </c>
      <c r="G809" s="67">
        <f>пр.4!H790</f>
        <v>188</v>
      </c>
      <c r="H809" s="67">
        <f>пр.4!I790</f>
        <v>73.599999999999994</v>
      </c>
      <c r="I809" s="86">
        <f t="shared" si="72"/>
        <v>114.4</v>
      </c>
      <c r="J809" s="86">
        <f t="shared" si="73"/>
        <v>39.148936170212764</v>
      </c>
    </row>
    <row r="810" spans="1:10" s="54" customFormat="1" ht="27.6" customHeight="1">
      <c r="A810" s="269" t="s">
        <v>310</v>
      </c>
      <c r="B810" s="270"/>
      <c r="C810" s="40" t="s">
        <v>309</v>
      </c>
      <c r="D810" s="40" t="s">
        <v>42</v>
      </c>
      <c r="E810" s="53"/>
      <c r="F810" s="53"/>
      <c r="G810" s="64">
        <f>G811+G825+G836</f>
        <v>1339.1</v>
      </c>
      <c r="H810" s="64">
        <f>H811+H825+H836</f>
        <v>329.4</v>
      </c>
      <c r="I810" s="89">
        <f t="shared" si="72"/>
        <v>1009.6999999999999</v>
      </c>
      <c r="J810" s="89">
        <f t="shared" si="73"/>
        <v>24.598611007393025</v>
      </c>
    </row>
    <row r="811" spans="1:10" s="63" customFormat="1" ht="33" customHeight="1">
      <c r="A811" s="279" t="s">
        <v>302</v>
      </c>
      <c r="B811" s="280"/>
      <c r="C811" s="175" t="s">
        <v>309</v>
      </c>
      <c r="D811" s="175" t="s">
        <v>42</v>
      </c>
      <c r="E811" s="59" t="s">
        <v>303</v>
      </c>
      <c r="F811" s="59"/>
      <c r="G811" s="68">
        <f>G812</f>
        <v>329.1</v>
      </c>
      <c r="H811" s="68">
        <f>H812</f>
        <v>14.5</v>
      </c>
      <c r="I811" s="68">
        <f t="shared" si="72"/>
        <v>314.60000000000002</v>
      </c>
      <c r="J811" s="68">
        <f t="shared" si="73"/>
        <v>4.4059556365846237</v>
      </c>
    </row>
    <row r="812" spans="1:10" s="54" customFormat="1" ht="45" customHeight="1">
      <c r="A812" s="267" t="s">
        <v>304</v>
      </c>
      <c r="B812" s="268"/>
      <c r="C812" s="41" t="s">
        <v>309</v>
      </c>
      <c r="D812" s="41" t="s">
        <v>42</v>
      </c>
      <c r="E812" s="55" t="s">
        <v>305</v>
      </c>
      <c r="F812" s="55"/>
      <c r="G812" s="67">
        <f>G813+G816+G819+G822</f>
        <v>329.1</v>
      </c>
      <c r="H812" s="67">
        <f>H813+H816+H819+H822</f>
        <v>14.5</v>
      </c>
      <c r="I812" s="86">
        <f t="shared" si="72"/>
        <v>314.60000000000002</v>
      </c>
      <c r="J812" s="86">
        <f t="shared" si="73"/>
        <v>4.4059556365846237</v>
      </c>
    </row>
    <row r="813" spans="1:10" s="54" customFormat="1" ht="57" customHeight="1">
      <c r="A813" s="267" t="s">
        <v>306</v>
      </c>
      <c r="B813" s="268"/>
      <c r="C813" s="41" t="s">
        <v>309</v>
      </c>
      <c r="D813" s="41" t="s">
        <v>42</v>
      </c>
      <c r="E813" s="55" t="s">
        <v>307</v>
      </c>
      <c r="F813" s="55"/>
      <c r="G813" s="67">
        <f>G814</f>
        <v>180</v>
      </c>
      <c r="H813" s="67">
        <f>H814</f>
        <v>14.5</v>
      </c>
      <c r="I813" s="86">
        <f t="shared" si="72"/>
        <v>165.5</v>
      </c>
      <c r="J813" s="86">
        <f t="shared" si="73"/>
        <v>8.0555555555555554</v>
      </c>
    </row>
    <row r="814" spans="1:10" s="54" customFormat="1" ht="30.6" customHeight="1">
      <c r="A814" s="267" t="s">
        <v>54</v>
      </c>
      <c r="B814" s="268"/>
      <c r="C814" s="41" t="s">
        <v>309</v>
      </c>
      <c r="D814" s="41" t="s">
        <v>42</v>
      </c>
      <c r="E814" s="55" t="s">
        <v>307</v>
      </c>
      <c r="F814" s="55" t="s">
        <v>55</v>
      </c>
      <c r="G814" s="67">
        <f>G815</f>
        <v>180</v>
      </c>
      <c r="H814" s="67">
        <f>H815</f>
        <v>14.5</v>
      </c>
      <c r="I814" s="86">
        <f t="shared" si="72"/>
        <v>165.5</v>
      </c>
      <c r="J814" s="86">
        <f t="shared" si="73"/>
        <v>8.0555555555555554</v>
      </c>
    </row>
    <row r="815" spans="1:10" s="54" customFormat="1">
      <c r="A815" s="267" t="s">
        <v>103</v>
      </c>
      <c r="B815" s="268"/>
      <c r="C815" s="41" t="s">
        <v>309</v>
      </c>
      <c r="D815" s="41" t="s">
        <v>42</v>
      </c>
      <c r="E815" s="55" t="s">
        <v>307</v>
      </c>
      <c r="F815" s="55" t="s">
        <v>104</v>
      </c>
      <c r="G815" s="67">
        <f>пр.4!H796</f>
        <v>180</v>
      </c>
      <c r="H815" s="67">
        <f>пр.4!I796</f>
        <v>14.5</v>
      </c>
      <c r="I815" s="86">
        <f t="shared" si="72"/>
        <v>165.5</v>
      </c>
      <c r="J815" s="86">
        <f t="shared" si="73"/>
        <v>8.0555555555555554</v>
      </c>
    </row>
    <row r="816" spans="1:10" s="54" customFormat="1" ht="30.6" customHeight="1">
      <c r="A816" s="267" t="s">
        <v>313</v>
      </c>
      <c r="B816" s="268"/>
      <c r="C816" s="41" t="s">
        <v>309</v>
      </c>
      <c r="D816" s="41" t="s">
        <v>42</v>
      </c>
      <c r="E816" s="55" t="s">
        <v>314</v>
      </c>
      <c r="F816" s="55"/>
      <c r="G816" s="67">
        <f>G817</f>
        <v>33.6</v>
      </c>
      <c r="H816" s="67">
        <f>H817</f>
        <v>0</v>
      </c>
      <c r="I816" s="86">
        <f t="shared" si="72"/>
        <v>33.6</v>
      </c>
      <c r="J816" s="86">
        <f t="shared" si="73"/>
        <v>0</v>
      </c>
    </row>
    <row r="817" spans="1:10" s="54" customFormat="1" ht="30" customHeight="1">
      <c r="A817" s="267" t="s">
        <v>54</v>
      </c>
      <c r="B817" s="268"/>
      <c r="C817" s="41" t="s">
        <v>309</v>
      </c>
      <c r="D817" s="41" t="s">
        <v>42</v>
      </c>
      <c r="E817" s="55" t="s">
        <v>314</v>
      </c>
      <c r="F817" s="55" t="s">
        <v>55</v>
      </c>
      <c r="G817" s="67">
        <f>G818</f>
        <v>33.6</v>
      </c>
      <c r="H817" s="67">
        <f>H818</f>
        <v>0</v>
      </c>
      <c r="I817" s="86">
        <f t="shared" si="72"/>
        <v>33.6</v>
      </c>
      <c r="J817" s="86">
        <f t="shared" si="73"/>
        <v>0</v>
      </c>
    </row>
    <row r="818" spans="1:10" s="54" customFormat="1">
      <c r="A818" s="267" t="s">
        <v>103</v>
      </c>
      <c r="B818" s="268"/>
      <c r="C818" s="41" t="s">
        <v>309</v>
      </c>
      <c r="D818" s="41" t="s">
        <v>42</v>
      </c>
      <c r="E818" s="55" t="s">
        <v>314</v>
      </c>
      <c r="F818" s="55" t="s">
        <v>104</v>
      </c>
      <c r="G818" s="67">
        <f>пр.4!H799</f>
        <v>33.6</v>
      </c>
      <c r="H818" s="67">
        <f>пр.4!I799</f>
        <v>0</v>
      </c>
      <c r="I818" s="86">
        <f t="shared" si="72"/>
        <v>33.6</v>
      </c>
      <c r="J818" s="86">
        <f t="shared" si="73"/>
        <v>0</v>
      </c>
    </row>
    <row r="819" spans="1:10" s="54" customFormat="1" ht="42" customHeight="1">
      <c r="A819" s="267" t="s">
        <v>317</v>
      </c>
      <c r="B819" s="268"/>
      <c r="C819" s="41" t="s">
        <v>309</v>
      </c>
      <c r="D819" s="41" t="s">
        <v>42</v>
      </c>
      <c r="E819" s="55" t="s">
        <v>318</v>
      </c>
      <c r="F819" s="55"/>
      <c r="G819" s="67">
        <f>G820</f>
        <v>94.5</v>
      </c>
      <c r="H819" s="67">
        <f>H820</f>
        <v>0</v>
      </c>
      <c r="I819" s="86">
        <f t="shared" si="72"/>
        <v>94.5</v>
      </c>
      <c r="J819" s="86">
        <f t="shared" si="73"/>
        <v>0</v>
      </c>
    </row>
    <row r="820" spans="1:10" s="54" customFormat="1" ht="28.95" customHeight="1">
      <c r="A820" s="267" t="s">
        <v>54</v>
      </c>
      <c r="B820" s="268"/>
      <c r="C820" s="41" t="s">
        <v>309</v>
      </c>
      <c r="D820" s="41" t="s">
        <v>42</v>
      </c>
      <c r="E820" s="55" t="s">
        <v>318</v>
      </c>
      <c r="F820" s="55" t="s">
        <v>55</v>
      </c>
      <c r="G820" s="67">
        <f>G821</f>
        <v>94.5</v>
      </c>
      <c r="H820" s="67">
        <f>H821</f>
        <v>0</v>
      </c>
      <c r="I820" s="86">
        <f t="shared" si="72"/>
        <v>94.5</v>
      </c>
      <c r="J820" s="86">
        <f t="shared" si="73"/>
        <v>0</v>
      </c>
    </row>
    <row r="821" spans="1:10" s="54" customFormat="1">
      <c r="A821" s="267" t="s">
        <v>103</v>
      </c>
      <c r="B821" s="268"/>
      <c r="C821" s="41" t="s">
        <v>309</v>
      </c>
      <c r="D821" s="41" t="s">
        <v>42</v>
      </c>
      <c r="E821" s="55" t="s">
        <v>318</v>
      </c>
      <c r="F821" s="55" t="s">
        <v>104</v>
      </c>
      <c r="G821" s="67">
        <f>пр.4!H802</f>
        <v>94.5</v>
      </c>
      <c r="H821" s="67">
        <f>пр.4!I802</f>
        <v>0</v>
      </c>
      <c r="I821" s="86">
        <f t="shared" si="72"/>
        <v>94.5</v>
      </c>
      <c r="J821" s="86">
        <f t="shared" si="73"/>
        <v>0</v>
      </c>
    </row>
    <row r="822" spans="1:10" s="54" customFormat="1">
      <c r="A822" s="267" t="s">
        <v>321</v>
      </c>
      <c r="B822" s="268"/>
      <c r="C822" s="41" t="s">
        <v>309</v>
      </c>
      <c r="D822" s="41" t="s">
        <v>42</v>
      </c>
      <c r="E822" s="55" t="s">
        <v>322</v>
      </c>
      <c r="F822" s="55"/>
      <c r="G822" s="67">
        <f>G823</f>
        <v>21</v>
      </c>
      <c r="H822" s="67">
        <f>H823</f>
        <v>0</v>
      </c>
      <c r="I822" s="86">
        <f t="shared" si="72"/>
        <v>21</v>
      </c>
      <c r="J822" s="86">
        <f t="shared" si="73"/>
        <v>0</v>
      </c>
    </row>
    <row r="823" spans="1:10" s="54" customFormat="1" ht="27.6" customHeight="1">
      <c r="A823" s="267" t="s">
        <v>54</v>
      </c>
      <c r="B823" s="268"/>
      <c r="C823" s="41" t="s">
        <v>309</v>
      </c>
      <c r="D823" s="41" t="s">
        <v>42</v>
      </c>
      <c r="E823" s="55" t="s">
        <v>322</v>
      </c>
      <c r="F823" s="55" t="s">
        <v>55</v>
      </c>
      <c r="G823" s="67">
        <f>G824</f>
        <v>21</v>
      </c>
      <c r="H823" s="67">
        <f>H824</f>
        <v>0</v>
      </c>
      <c r="I823" s="86">
        <f t="shared" si="72"/>
        <v>21</v>
      </c>
      <c r="J823" s="86">
        <f t="shared" si="73"/>
        <v>0</v>
      </c>
    </row>
    <row r="824" spans="1:10" s="54" customFormat="1">
      <c r="A824" s="267" t="s">
        <v>103</v>
      </c>
      <c r="B824" s="268"/>
      <c r="C824" s="41" t="s">
        <v>309</v>
      </c>
      <c r="D824" s="41" t="s">
        <v>42</v>
      </c>
      <c r="E824" s="55" t="s">
        <v>322</v>
      </c>
      <c r="F824" s="55" t="s">
        <v>104</v>
      </c>
      <c r="G824" s="67">
        <f>пр.4!H805</f>
        <v>21</v>
      </c>
      <c r="H824" s="67">
        <f>пр.4!I805</f>
        <v>0</v>
      </c>
      <c r="I824" s="86">
        <f t="shared" si="72"/>
        <v>21</v>
      </c>
      <c r="J824" s="86">
        <f t="shared" si="73"/>
        <v>0</v>
      </c>
    </row>
    <row r="825" spans="1:10" s="54" customFormat="1" ht="40.950000000000003" customHeight="1">
      <c r="A825" s="279" t="s">
        <v>343</v>
      </c>
      <c r="B825" s="280"/>
      <c r="C825" s="175" t="s">
        <v>309</v>
      </c>
      <c r="D825" s="175" t="s">
        <v>42</v>
      </c>
      <c r="E825" s="59" t="s">
        <v>344</v>
      </c>
      <c r="F825" s="59"/>
      <c r="G825" s="68">
        <f>G826</f>
        <v>710</v>
      </c>
      <c r="H825" s="68">
        <f>H826</f>
        <v>113.5</v>
      </c>
      <c r="I825" s="68">
        <f t="shared" si="72"/>
        <v>596.5</v>
      </c>
      <c r="J825" s="68">
        <f t="shared" si="73"/>
        <v>15.985915492957748</v>
      </c>
    </row>
    <row r="826" spans="1:10" s="54" customFormat="1" ht="39" customHeight="1">
      <c r="A826" s="267" t="s">
        <v>345</v>
      </c>
      <c r="B826" s="268"/>
      <c r="C826" s="41" t="s">
        <v>309</v>
      </c>
      <c r="D826" s="41" t="s">
        <v>42</v>
      </c>
      <c r="E826" s="55" t="s">
        <v>346</v>
      </c>
      <c r="F826" s="55"/>
      <c r="G826" s="67">
        <f>G827+G830+G833</f>
        <v>710</v>
      </c>
      <c r="H826" s="67">
        <f>H827+H830+H833</f>
        <v>113.5</v>
      </c>
      <c r="I826" s="86">
        <f t="shared" si="72"/>
        <v>596.5</v>
      </c>
      <c r="J826" s="86">
        <f t="shared" si="73"/>
        <v>15.985915492957748</v>
      </c>
    </row>
    <row r="827" spans="1:10" s="54" customFormat="1">
      <c r="A827" s="267" t="s">
        <v>180</v>
      </c>
      <c r="B827" s="268"/>
      <c r="C827" s="41" t="s">
        <v>309</v>
      </c>
      <c r="D827" s="41" t="s">
        <v>42</v>
      </c>
      <c r="E827" s="55" t="s">
        <v>349</v>
      </c>
      <c r="F827" s="55"/>
      <c r="G827" s="67">
        <f>G828</f>
        <v>250</v>
      </c>
      <c r="H827" s="67">
        <f>H828</f>
        <v>0</v>
      </c>
      <c r="I827" s="86">
        <f t="shared" si="72"/>
        <v>250</v>
      </c>
      <c r="J827" s="86">
        <f t="shared" si="73"/>
        <v>0</v>
      </c>
    </row>
    <row r="828" spans="1:10" s="54" customFormat="1" ht="28.2" customHeight="1">
      <c r="A828" s="267" t="s">
        <v>54</v>
      </c>
      <c r="B828" s="268"/>
      <c r="C828" s="41" t="s">
        <v>309</v>
      </c>
      <c r="D828" s="41" t="s">
        <v>42</v>
      </c>
      <c r="E828" s="55" t="s">
        <v>349</v>
      </c>
      <c r="F828" s="55" t="s">
        <v>55</v>
      </c>
      <c r="G828" s="67">
        <f>G829</f>
        <v>250</v>
      </c>
      <c r="H828" s="67">
        <f>H829</f>
        <v>0</v>
      </c>
      <c r="I828" s="86">
        <f t="shared" si="72"/>
        <v>250</v>
      </c>
      <c r="J828" s="86">
        <f t="shared" si="73"/>
        <v>0</v>
      </c>
    </row>
    <row r="829" spans="1:10" s="54" customFormat="1">
      <c r="A829" s="267" t="s">
        <v>103</v>
      </c>
      <c r="B829" s="268"/>
      <c r="C829" s="41" t="s">
        <v>309</v>
      </c>
      <c r="D829" s="41" t="s">
        <v>42</v>
      </c>
      <c r="E829" s="55" t="s">
        <v>349</v>
      </c>
      <c r="F829" s="55" t="s">
        <v>104</v>
      </c>
      <c r="G829" s="67">
        <f>пр.4!H810</f>
        <v>250</v>
      </c>
      <c r="H829" s="67">
        <f>пр.4!I810</f>
        <v>0</v>
      </c>
      <c r="I829" s="86">
        <f t="shared" si="72"/>
        <v>250</v>
      </c>
      <c r="J829" s="86">
        <f t="shared" si="73"/>
        <v>0</v>
      </c>
    </row>
    <row r="830" spans="1:10" s="54" customFormat="1" ht="31.95" customHeight="1">
      <c r="A830" s="267" t="s">
        <v>350</v>
      </c>
      <c r="B830" s="268"/>
      <c r="C830" s="41" t="s">
        <v>309</v>
      </c>
      <c r="D830" s="41" t="s">
        <v>42</v>
      </c>
      <c r="E830" s="55" t="s">
        <v>351</v>
      </c>
      <c r="F830" s="55"/>
      <c r="G830" s="67">
        <f>G831</f>
        <v>190</v>
      </c>
      <c r="H830" s="67">
        <f>H831</f>
        <v>113.5</v>
      </c>
      <c r="I830" s="86">
        <f t="shared" si="72"/>
        <v>76.5</v>
      </c>
      <c r="J830" s="86">
        <f t="shared" si="73"/>
        <v>59.736842105263158</v>
      </c>
    </row>
    <row r="831" spans="1:10" s="54" customFormat="1" ht="28.2" customHeight="1">
      <c r="A831" s="267" t="s">
        <v>54</v>
      </c>
      <c r="B831" s="268"/>
      <c r="C831" s="41" t="s">
        <v>309</v>
      </c>
      <c r="D831" s="41" t="s">
        <v>42</v>
      </c>
      <c r="E831" s="55" t="s">
        <v>351</v>
      </c>
      <c r="F831" s="55" t="s">
        <v>55</v>
      </c>
      <c r="G831" s="67">
        <f>G832</f>
        <v>190</v>
      </c>
      <c r="H831" s="67">
        <f>H832</f>
        <v>113.5</v>
      </c>
      <c r="I831" s="86">
        <f t="shared" si="72"/>
        <v>76.5</v>
      </c>
      <c r="J831" s="86">
        <f t="shared" si="73"/>
        <v>59.736842105263158</v>
      </c>
    </row>
    <row r="832" spans="1:10" s="54" customFormat="1">
      <c r="A832" s="267" t="s">
        <v>103</v>
      </c>
      <c r="B832" s="268"/>
      <c r="C832" s="41" t="s">
        <v>309</v>
      </c>
      <c r="D832" s="41" t="s">
        <v>42</v>
      </c>
      <c r="E832" s="55" t="s">
        <v>351</v>
      </c>
      <c r="F832" s="55" t="s">
        <v>104</v>
      </c>
      <c r="G832" s="67">
        <f>пр.4!H813</f>
        <v>190</v>
      </c>
      <c r="H832" s="67">
        <f>пр.4!I813</f>
        <v>113.5</v>
      </c>
      <c r="I832" s="86">
        <f t="shared" si="72"/>
        <v>76.5</v>
      </c>
      <c r="J832" s="86">
        <f t="shared" si="73"/>
        <v>59.736842105263158</v>
      </c>
    </row>
    <row r="833" spans="1:10" s="54" customFormat="1">
      <c r="A833" s="267" t="s">
        <v>352</v>
      </c>
      <c r="B833" s="268"/>
      <c r="C833" s="41" t="s">
        <v>309</v>
      </c>
      <c r="D833" s="41" t="s">
        <v>42</v>
      </c>
      <c r="E833" s="55" t="s">
        <v>353</v>
      </c>
      <c r="F833" s="55"/>
      <c r="G833" s="67">
        <f>G834</f>
        <v>270</v>
      </c>
      <c r="H833" s="67">
        <f>H834</f>
        <v>0</v>
      </c>
      <c r="I833" s="86">
        <f t="shared" si="72"/>
        <v>270</v>
      </c>
      <c r="J833" s="86">
        <f t="shared" si="73"/>
        <v>0</v>
      </c>
    </row>
    <row r="834" spans="1:10" s="54" customFormat="1" ht="30.6" customHeight="1">
      <c r="A834" s="267" t="s">
        <v>54</v>
      </c>
      <c r="B834" s="268"/>
      <c r="C834" s="41" t="s">
        <v>309</v>
      </c>
      <c r="D834" s="41" t="s">
        <v>42</v>
      </c>
      <c r="E834" s="55" t="s">
        <v>353</v>
      </c>
      <c r="F834" s="55" t="s">
        <v>55</v>
      </c>
      <c r="G834" s="67">
        <f>G835</f>
        <v>270</v>
      </c>
      <c r="H834" s="67">
        <f>H835</f>
        <v>0</v>
      </c>
      <c r="I834" s="86">
        <f t="shared" si="72"/>
        <v>270</v>
      </c>
      <c r="J834" s="86">
        <f t="shared" si="73"/>
        <v>0</v>
      </c>
    </row>
    <row r="835" spans="1:10" s="54" customFormat="1">
      <c r="A835" s="267" t="s">
        <v>103</v>
      </c>
      <c r="B835" s="268"/>
      <c r="C835" s="41" t="s">
        <v>309</v>
      </c>
      <c r="D835" s="41" t="s">
        <v>42</v>
      </c>
      <c r="E835" s="55" t="s">
        <v>353</v>
      </c>
      <c r="F835" s="55" t="s">
        <v>104</v>
      </c>
      <c r="G835" s="67">
        <f>пр.4!H816</f>
        <v>270</v>
      </c>
      <c r="H835" s="67">
        <f>пр.4!I816</f>
        <v>0</v>
      </c>
      <c r="I835" s="86">
        <f t="shared" si="72"/>
        <v>270</v>
      </c>
      <c r="J835" s="86">
        <f t="shared" si="73"/>
        <v>0</v>
      </c>
    </row>
    <row r="836" spans="1:10" s="54" customFormat="1" ht="28.95" customHeight="1">
      <c r="A836" s="271" t="s">
        <v>588</v>
      </c>
      <c r="B836" s="272"/>
      <c r="C836" s="42" t="s">
        <v>309</v>
      </c>
      <c r="D836" s="42" t="s">
        <v>42</v>
      </c>
      <c r="E836" s="60" t="s">
        <v>589</v>
      </c>
      <c r="F836" s="60"/>
      <c r="G836" s="66">
        <f t="shared" ref="G836:H838" si="75">G837</f>
        <v>300</v>
      </c>
      <c r="H836" s="66">
        <f t="shared" si="75"/>
        <v>201.4</v>
      </c>
      <c r="I836" s="86">
        <f t="shared" si="72"/>
        <v>98.6</v>
      </c>
      <c r="J836" s="86">
        <f t="shared" si="73"/>
        <v>67.13333333333334</v>
      </c>
    </row>
    <row r="837" spans="1:10" s="54" customFormat="1">
      <c r="A837" s="267" t="s">
        <v>590</v>
      </c>
      <c r="B837" s="268"/>
      <c r="C837" s="41" t="s">
        <v>309</v>
      </c>
      <c r="D837" s="41" t="s">
        <v>42</v>
      </c>
      <c r="E837" s="55" t="s">
        <v>591</v>
      </c>
      <c r="F837" s="55"/>
      <c r="G837" s="67">
        <f t="shared" si="75"/>
        <v>300</v>
      </c>
      <c r="H837" s="67">
        <f t="shared" si="75"/>
        <v>201.4</v>
      </c>
      <c r="I837" s="86">
        <f t="shared" si="72"/>
        <v>98.6</v>
      </c>
      <c r="J837" s="86">
        <f t="shared" si="73"/>
        <v>67.13333333333334</v>
      </c>
    </row>
    <row r="838" spans="1:10" s="54" customFormat="1" ht="27.6" customHeight="1">
      <c r="A838" s="267" t="s">
        <v>54</v>
      </c>
      <c r="B838" s="268"/>
      <c r="C838" s="41" t="s">
        <v>309</v>
      </c>
      <c r="D838" s="41" t="s">
        <v>42</v>
      </c>
      <c r="E838" s="55" t="s">
        <v>591</v>
      </c>
      <c r="F838" s="55" t="s">
        <v>55</v>
      </c>
      <c r="G838" s="67">
        <f t="shared" si="75"/>
        <v>300</v>
      </c>
      <c r="H838" s="67">
        <f t="shared" si="75"/>
        <v>201.4</v>
      </c>
      <c r="I838" s="86">
        <f t="shared" si="72"/>
        <v>98.6</v>
      </c>
      <c r="J838" s="86">
        <f t="shared" si="73"/>
        <v>67.13333333333334</v>
      </c>
    </row>
    <row r="839" spans="1:10" s="54" customFormat="1">
      <c r="A839" s="267" t="s">
        <v>103</v>
      </c>
      <c r="B839" s="268"/>
      <c r="C839" s="41" t="s">
        <v>309</v>
      </c>
      <c r="D839" s="41" t="s">
        <v>42</v>
      </c>
      <c r="E839" s="55" t="s">
        <v>591</v>
      </c>
      <c r="F839" s="55" t="s">
        <v>104</v>
      </c>
      <c r="G839" s="67">
        <f>пр.4!H820</f>
        <v>300</v>
      </c>
      <c r="H839" s="67">
        <f>пр.4!I820</f>
        <v>201.4</v>
      </c>
      <c r="I839" s="86">
        <f t="shared" si="72"/>
        <v>98.6</v>
      </c>
      <c r="J839" s="86">
        <f t="shared" si="73"/>
        <v>67.13333333333334</v>
      </c>
    </row>
    <row r="840" spans="1:10" s="54" customFormat="1">
      <c r="A840" s="281" t="s">
        <v>538</v>
      </c>
      <c r="B840" s="282"/>
      <c r="C840" s="44" t="s">
        <v>255</v>
      </c>
      <c r="D840" s="172" t="s">
        <v>637</v>
      </c>
      <c r="E840" s="61"/>
      <c r="F840" s="61"/>
      <c r="G840" s="65">
        <f t="shared" ref="G840:H844" si="76">G841</f>
        <v>5617</v>
      </c>
      <c r="H840" s="65">
        <f t="shared" si="76"/>
        <v>1404.2</v>
      </c>
      <c r="I840" s="65">
        <f t="shared" ref="I840:I845" si="77">G840-H840</f>
        <v>4212.8</v>
      </c>
      <c r="J840" s="65">
        <f t="shared" ref="J840:J845" si="78">H840/G840*100</f>
        <v>24.99910984511305</v>
      </c>
    </row>
    <row r="841" spans="1:10" s="54" customFormat="1">
      <c r="A841" s="269" t="s">
        <v>539</v>
      </c>
      <c r="B841" s="270"/>
      <c r="C841" s="40" t="s">
        <v>255</v>
      </c>
      <c r="D841" s="40" t="s">
        <v>93</v>
      </c>
      <c r="E841" s="53"/>
      <c r="F841" s="53"/>
      <c r="G841" s="64">
        <f t="shared" si="76"/>
        <v>5617</v>
      </c>
      <c r="H841" s="64">
        <f t="shared" si="76"/>
        <v>1404.2</v>
      </c>
      <c r="I841" s="89">
        <f t="shared" si="77"/>
        <v>4212.8</v>
      </c>
      <c r="J841" s="89">
        <f t="shared" si="78"/>
        <v>24.99910984511305</v>
      </c>
    </row>
    <row r="842" spans="1:10" s="54" customFormat="1" ht="27.6" customHeight="1">
      <c r="A842" s="271" t="s">
        <v>540</v>
      </c>
      <c r="B842" s="272"/>
      <c r="C842" s="42" t="s">
        <v>255</v>
      </c>
      <c r="D842" s="42" t="s">
        <v>93</v>
      </c>
      <c r="E842" s="60" t="s">
        <v>541</v>
      </c>
      <c r="F842" s="60"/>
      <c r="G842" s="66">
        <f t="shared" si="76"/>
        <v>5617</v>
      </c>
      <c r="H842" s="66">
        <f t="shared" si="76"/>
        <v>1404.2</v>
      </c>
      <c r="I842" s="91">
        <f t="shared" si="77"/>
        <v>4212.8</v>
      </c>
      <c r="J842" s="91">
        <f t="shared" si="78"/>
        <v>24.99910984511305</v>
      </c>
    </row>
    <row r="843" spans="1:10" s="54" customFormat="1" ht="29.4" customHeight="1">
      <c r="A843" s="267" t="s">
        <v>530</v>
      </c>
      <c r="B843" s="268"/>
      <c r="C843" s="41" t="s">
        <v>255</v>
      </c>
      <c r="D843" s="41" t="s">
        <v>93</v>
      </c>
      <c r="E843" s="55" t="s">
        <v>542</v>
      </c>
      <c r="F843" s="55"/>
      <c r="G843" s="67">
        <f t="shared" si="76"/>
        <v>5617</v>
      </c>
      <c r="H843" s="67">
        <f t="shared" si="76"/>
        <v>1404.2</v>
      </c>
      <c r="I843" s="86">
        <f t="shared" si="77"/>
        <v>4212.8</v>
      </c>
      <c r="J843" s="86">
        <f t="shared" si="78"/>
        <v>24.99910984511305</v>
      </c>
    </row>
    <row r="844" spans="1:10" s="54" customFormat="1" ht="25.95" customHeight="1">
      <c r="A844" s="267" t="s">
        <v>54</v>
      </c>
      <c r="B844" s="268"/>
      <c r="C844" s="41" t="s">
        <v>255</v>
      </c>
      <c r="D844" s="41" t="s">
        <v>93</v>
      </c>
      <c r="E844" s="55" t="s">
        <v>542</v>
      </c>
      <c r="F844" s="55" t="s">
        <v>55</v>
      </c>
      <c r="G844" s="67">
        <f t="shared" si="76"/>
        <v>5617</v>
      </c>
      <c r="H844" s="67">
        <f t="shared" si="76"/>
        <v>1404.2</v>
      </c>
      <c r="I844" s="86">
        <f t="shared" si="77"/>
        <v>4212.8</v>
      </c>
      <c r="J844" s="86">
        <f t="shared" si="78"/>
        <v>24.99910984511305</v>
      </c>
    </row>
    <row r="845" spans="1:10" s="54" customFormat="1" ht="19.95" customHeight="1">
      <c r="A845" s="267" t="s">
        <v>543</v>
      </c>
      <c r="B845" s="268"/>
      <c r="C845" s="41" t="s">
        <v>255</v>
      </c>
      <c r="D845" s="41" t="s">
        <v>93</v>
      </c>
      <c r="E845" s="55" t="s">
        <v>542</v>
      </c>
      <c r="F845" s="55" t="s">
        <v>544</v>
      </c>
      <c r="G845" s="67">
        <f>пр.4!H312</f>
        <v>5617</v>
      </c>
      <c r="H845" s="67">
        <f>пр.4!I312</f>
        <v>1404.2</v>
      </c>
      <c r="I845" s="86">
        <f t="shared" si="77"/>
        <v>4212.8</v>
      </c>
      <c r="J845" s="86">
        <f t="shared" si="78"/>
        <v>24.99910984511305</v>
      </c>
    </row>
    <row r="846" spans="1:10">
      <c r="A846" s="57"/>
      <c r="B846" s="56"/>
    </row>
  </sheetData>
  <autoFilter ref="A5:L845"/>
  <mergeCells count="845">
    <mergeCell ref="A842:B842"/>
    <mergeCell ref="A843:B843"/>
    <mergeCell ref="A844:B844"/>
    <mergeCell ref="A845:B845"/>
    <mergeCell ref="A836:B836"/>
    <mergeCell ref="A837:B837"/>
    <mergeCell ref="A838:B838"/>
    <mergeCell ref="A839:B839"/>
    <mergeCell ref="A840:B840"/>
    <mergeCell ref="A841:B841"/>
    <mergeCell ref="A830:B830"/>
    <mergeCell ref="A831:B831"/>
    <mergeCell ref="A832:B832"/>
    <mergeCell ref="A833:B833"/>
    <mergeCell ref="A834:B834"/>
    <mergeCell ref="A835:B835"/>
    <mergeCell ref="A824:B824"/>
    <mergeCell ref="A825:B825"/>
    <mergeCell ref="A826:B826"/>
    <mergeCell ref="A827:B827"/>
    <mergeCell ref="A828:B828"/>
    <mergeCell ref="A829:B829"/>
    <mergeCell ref="A818:B818"/>
    <mergeCell ref="A819:B819"/>
    <mergeCell ref="A820:B820"/>
    <mergeCell ref="A821:B821"/>
    <mergeCell ref="A822:B822"/>
    <mergeCell ref="A823:B823"/>
    <mergeCell ref="A812:B812"/>
    <mergeCell ref="A813:B813"/>
    <mergeCell ref="A814:B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05:B805"/>
    <mergeCell ref="A794:B794"/>
    <mergeCell ref="A795:B795"/>
    <mergeCell ref="A796:B796"/>
    <mergeCell ref="A797:B797"/>
    <mergeCell ref="A798:B798"/>
    <mergeCell ref="A799:B799"/>
    <mergeCell ref="A788:B788"/>
    <mergeCell ref="A789:B789"/>
    <mergeCell ref="A790:B790"/>
    <mergeCell ref="A791:B791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70:B770"/>
    <mergeCell ref="A771:B771"/>
    <mergeCell ref="A772:B772"/>
    <mergeCell ref="A773:B773"/>
    <mergeCell ref="A774:B774"/>
    <mergeCell ref="A775:B775"/>
    <mergeCell ref="A764:B764"/>
    <mergeCell ref="A765:B765"/>
    <mergeCell ref="A766:B766"/>
    <mergeCell ref="A767:B767"/>
    <mergeCell ref="A768:B768"/>
    <mergeCell ref="A769:B769"/>
    <mergeCell ref="A758:B758"/>
    <mergeCell ref="A759:B759"/>
    <mergeCell ref="A760:B760"/>
    <mergeCell ref="A761:B761"/>
    <mergeCell ref="A762:B762"/>
    <mergeCell ref="A763:B763"/>
    <mergeCell ref="A752:B752"/>
    <mergeCell ref="A753:B753"/>
    <mergeCell ref="A754:B754"/>
    <mergeCell ref="A755:B755"/>
    <mergeCell ref="A756:B756"/>
    <mergeCell ref="A757:B757"/>
    <mergeCell ref="A746:B746"/>
    <mergeCell ref="A747:B747"/>
    <mergeCell ref="A748:B748"/>
    <mergeCell ref="A749:B749"/>
    <mergeCell ref="A750:B750"/>
    <mergeCell ref="A751:B751"/>
    <mergeCell ref="A740:B740"/>
    <mergeCell ref="A741:B741"/>
    <mergeCell ref="A742:B742"/>
    <mergeCell ref="A743:B743"/>
    <mergeCell ref="A744:B744"/>
    <mergeCell ref="A745:B745"/>
    <mergeCell ref="A734:B734"/>
    <mergeCell ref="A735:B735"/>
    <mergeCell ref="A736:B736"/>
    <mergeCell ref="A737:B737"/>
    <mergeCell ref="A738:B738"/>
    <mergeCell ref="A739:B739"/>
    <mergeCell ref="A728:B728"/>
    <mergeCell ref="A729:B729"/>
    <mergeCell ref="A730:B730"/>
    <mergeCell ref="A731:B731"/>
    <mergeCell ref="A732:B732"/>
    <mergeCell ref="A733:B733"/>
    <mergeCell ref="A722:B722"/>
    <mergeCell ref="A723:B723"/>
    <mergeCell ref="A724:B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A704:B704"/>
    <mergeCell ref="A705:B705"/>
    <mergeCell ref="A706:B706"/>
    <mergeCell ref="A707:B707"/>
    <mergeCell ref="A708:B708"/>
    <mergeCell ref="A709:B709"/>
    <mergeCell ref="A698:B698"/>
    <mergeCell ref="A699:B699"/>
    <mergeCell ref="A700:B700"/>
    <mergeCell ref="A701:B701"/>
    <mergeCell ref="A702:B702"/>
    <mergeCell ref="A703:B703"/>
    <mergeCell ref="A692:B692"/>
    <mergeCell ref="A693:B693"/>
    <mergeCell ref="A694:B694"/>
    <mergeCell ref="A695:B695"/>
    <mergeCell ref="A696:B696"/>
    <mergeCell ref="A697:B697"/>
    <mergeCell ref="A686:B686"/>
    <mergeCell ref="A687:B687"/>
    <mergeCell ref="A688:B688"/>
    <mergeCell ref="A689:B689"/>
    <mergeCell ref="A690:B690"/>
    <mergeCell ref="A691:B691"/>
    <mergeCell ref="A680:B680"/>
    <mergeCell ref="A681:B681"/>
    <mergeCell ref="A682:B682"/>
    <mergeCell ref="A683:B683"/>
    <mergeCell ref="A684:B684"/>
    <mergeCell ref="A685:B685"/>
    <mergeCell ref="A674:B674"/>
    <mergeCell ref="A675:B675"/>
    <mergeCell ref="A676:B676"/>
    <mergeCell ref="A677:B677"/>
    <mergeCell ref="A678:B678"/>
    <mergeCell ref="A679:B679"/>
    <mergeCell ref="A668:B668"/>
    <mergeCell ref="A669:B669"/>
    <mergeCell ref="A670:B670"/>
    <mergeCell ref="A671:B671"/>
    <mergeCell ref="A672:B672"/>
    <mergeCell ref="A673:B673"/>
    <mergeCell ref="A662:B662"/>
    <mergeCell ref="A663:B663"/>
    <mergeCell ref="A664:B664"/>
    <mergeCell ref="A665:B665"/>
    <mergeCell ref="A666:B666"/>
    <mergeCell ref="A667:B667"/>
    <mergeCell ref="A656:B656"/>
    <mergeCell ref="A657:B657"/>
    <mergeCell ref="A658:B658"/>
    <mergeCell ref="A659:B659"/>
    <mergeCell ref="A660:B660"/>
    <mergeCell ref="A661:B661"/>
    <mergeCell ref="A650:B650"/>
    <mergeCell ref="A651:B651"/>
    <mergeCell ref="A652:B652"/>
    <mergeCell ref="A653:B653"/>
    <mergeCell ref="A654:B654"/>
    <mergeCell ref="A655:B655"/>
    <mergeCell ref="A644:B644"/>
    <mergeCell ref="A645:B645"/>
    <mergeCell ref="A646:B646"/>
    <mergeCell ref="A647:B647"/>
    <mergeCell ref="A648:B648"/>
    <mergeCell ref="A649:B649"/>
    <mergeCell ref="A638:B638"/>
    <mergeCell ref="A639:B639"/>
    <mergeCell ref="A640:B640"/>
    <mergeCell ref="A641:B641"/>
    <mergeCell ref="A642:B642"/>
    <mergeCell ref="A643:B643"/>
    <mergeCell ref="A632:B632"/>
    <mergeCell ref="A633:B633"/>
    <mergeCell ref="A634:B634"/>
    <mergeCell ref="A635:B635"/>
    <mergeCell ref="A636:B636"/>
    <mergeCell ref="A637:B637"/>
    <mergeCell ref="A626:B626"/>
    <mergeCell ref="A627:B627"/>
    <mergeCell ref="A628:B628"/>
    <mergeCell ref="A629:B629"/>
    <mergeCell ref="A630:B630"/>
    <mergeCell ref="A631:B631"/>
    <mergeCell ref="A620:B620"/>
    <mergeCell ref="A621:B621"/>
    <mergeCell ref="A622:B622"/>
    <mergeCell ref="A623:B623"/>
    <mergeCell ref="A624:B624"/>
    <mergeCell ref="A625:B625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7:B527"/>
    <mergeCell ref="A528:B528"/>
    <mergeCell ref="A529:B529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4:B4"/>
    <mergeCell ref="A6:B6"/>
    <mergeCell ref="A7:B7"/>
    <mergeCell ref="A8:B8"/>
    <mergeCell ref="A9:B9"/>
    <mergeCell ref="A10:B10"/>
    <mergeCell ref="A3:G3"/>
    <mergeCell ref="B1:J1"/>
    <mergeCell ref="A2:J2"/>
    <mergeCell ref="I3:J3"/>
  </mergeCells>
  <pageMargins left="0.98425196850393704" right="0.39370078740157483" top="0.78740157480314965" bottom="0.78740157480314965" header="0" footer="0.51181102362204722"/>
  <pageSetup paperSize="9" scale="65" fitToHeight="0" orientation="portrait" r:id="rId1"/>
  <headerFooter>
    <oddHeader>&amp;"Times New Roman"&amp;10&amp;K000000&amp;P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5"/>
  <sheetViews>
    <sheetView view="pageBreakPreview" topLeftCell="A817" zoomScale="60" zoomScaleNormal="89" workbookViewId="0">
      <selection activeCell="A920" sqref="A920:XFD920"/>
    </sheetView>
  </sheetViews>
  <sheetFormatPr defaultRowHeight="14.4"/>
  <cols>
    <col min="1" max="1" width="51.33203125" style="47" customWidth="1"/>
    <col min="2" max="2" width="3.88671875" customWidth="1"/>
    <col min="3" max="3" width="1.33203125" customWidth="1"/>
    <col min="4" max="5" width="4.33203125" customWidth="1"/>
    <col min="6" max="6" width="14.6640625" style="18" customWidth="1"/>
    <col min="7" max="7" width="5.33203125" customWidth="1"/>
    <col min="8" max="8" width="10.5546875" customWidth="1"/>
    <col min="9" max="10" width="10.109375" bestFit="1" customWidth="1"/>
    <col min="11" max="11" width="8.21875" customWidth="1"/>
    <col min="12" max="12" width="12.6640625" customWidth="1"/>
    <col min="13" max="13" width="9" style="101" bestFit="1" customWidth="1"/>
    <col min="14" max="16" width="8.88671875" style="101"/>
  </cols>
  <sheetData>
    <row r="1" spans="1:16" ht="18">
      <c r="A1" s="291"/>
      <c r="B1" s="291"/>
      <c r="C1" s="248" t="s">
        <v>642</v>
      </c>
      <c r="D1" s="248"/>
      <c r="E1" s="248"/>
      <c r="F1" s="248"/>
      <c r="G1" s="248"/>
      <c r="H1" s="248"/>
      <c r="I1" s="249"/>
      <c r="J1" s="249"/>
      <c r="K1" s="249"/>
    </row>
    <row r="2" spans="1:16" ht="33" customHeight="1">
      <c r="A2" s="245" t="s">
        <v>632</v>
      </c>
      <c r="B2" s="245"/>
      <c r="C2" s="245"/>
      <c r="D2" s="245"/>
      <c r="E2" s="245"/>
      <c r="F2" s="245"/>
      <c r="G2" s="245"/>
      <c r="H2" s="245"/>
      <c r="I2" s="292"/>
      <c r="J2" s="292"/>
      <c r="K2" s="292"/>
    </row>
    <row r="3" spans="1:16" ht="34.950000000000003" customHeight="1">
      <c r="A3" s="253"/>
      <c r="B3" s="253"/>
      <c r="C3" s="253"/>
      <c r="D3" s="253"/>
      <c r="E3" s="253"/>
      <c r="F3" s="253"/>
      <c r="G3" s="253"/>
      <c r="H3" s="253"/>
      <c r="K3" s="19" t="s">
        <v>430</v>
      </c>
    </row>
    <row r="4" spans="1:16" ht="48">
      <c r="A4" s="70" t="s">
        <v>1</v>
      </c>
      <c r="B4" s="289" t="s">
        <v>6</v>
      </c>
      <c r="C4" s="290"/>
      <c r="D4" s="70" t="s">
        <v>3</v>
      </c>
      <c r="E4" s="70" t="s">
        <v>4</v>
      </c>
      <c r="F4" s="70" t="s">
        <v>2</v>
      </c>
      <c r="G4" s="70" t="s">
        <v>5</v>
      </c>
      <c r="H4" s="71" t="s">
        <v>630</v>
      </c>
      <c r="I4" s="72" t="s">
        <v>703</v>
      </c>
      <c r="J4" s="73" t="s">
        <v>396</v>
      </c>
      <c r="K4" s="74" t="s">
        <v>629</v>
      </c>
    </row>
    <row r="5" spans="1:16">
      <c r="A5" s="80">
        <v>1</v>
      </c>
      <c r="B5" s="80">
        <v>2</v>
      </c>
      <c r="C5" s="81"/>
      <c r="D5" s="81">
        <v>3</v>
      </c>
      <c r="E5" s="77">
        <v>4</v>
      </c>
      <c r="F5" s="77">
        <v>5</v>
      </c>
      <c r="G5" s="77">
        <v>6</v>
      </c>
      <c r="H5" s="78">
        <v>7</v>
      </c>
      <c r="I5" s="79">
        <v>8</v>
      </c>
      <c r="J5" s="78">
        <v>9</v>
      </c>
      <c r="K5" s="78">
        <v>10</v>
      </c>
    </row>
    <row r="6" spans="1:16" ht="15.6">
      <c r="A6" s="323" t="s">
        <v>7</v>
      </c>
      <c r="B6" s="324"/>
      <c r="C6" s="325"/>
      <c r="D6" s="326"/>
      <c r="E6" s="326"/>
      <c r="F6" s="326"/>
      <c r="G6" s="326"/>
      <c r="H6" s="327">
        <f>H7+H208+H232+H272+H313+H572+H821</f>
        <v>877469.49999999988</v>
      </c>
      <c r="I6" s="327">
        <f>I7+I208+I232+I272+I313+I572+I821</f>
        <v>148726.79999999999</v>
      </c>
      <c r="J6" s="327">
        <f>J7+J208+J232+J272+J313+J572+J821</f>
        <v>728742.70000000007</v>
      </c>
      <c r="K6" s="328">
        <f>I6/H6*100</f>
        <v>16.949512205267535</v>
      </c>
      <c r="L6" s="100"/>
    </row>
    <row r="7" spans="1:16" ht="26.4">
      <c r="A7" s="329" t="s">
        <v>58</v>
      </c>
      <c r="B7" s="330" t="s">
        <v>59</v>
      </c>
      <c r="C7" s="331"/>
      <c r="D7" s="332"/>
      <c r="E7" s="332"/>
      <c r="F7" s="332"/>
      <c r="G7" s="332"/>
      <c r="H7" s="333">
        <f>H8+H107+H114+H133+H155+H161+H170</f>
        <v>141924.29999999999</v>
      </c>
      <c r="I7" s="333">
        <f t="shared" ref="I7" si="0">I8+I107+I114+I133+I155+I161+I170</f>
        <v>23544.399999999994</v>
      </c>
      <c r="J7" s="334">
        <f>H7-I7</f>
        <v>118379.9</v>
      </c>
      <c r="K7" s="335">
        <f>I7/H7*100</f>
        <v>16.589407169878587</v>
      </c>
      <c r="L7" s="12"/>
      <c r="M7" s="102"/>
    </row>
    <row r="8" spans="1:16" s="38" customFormat="1">
      <c r="A8" s="336" t="s">
        <v>66</v>
      </c>
      <c r="B8" s="337" t="s">
        <v>59</v>
      </c>
      <c r="C8" s="338"/>
      <c r="D8" s="339" t="s">
        <v>67</v>
      </c>
      <c r="E8" s="340" t="s">
        <v>637</v>
      </c>
      <c r="F8" s="339"/>
      <c r="G8" s="339"/>
      <c r="H8" s="341">
        <f>H9+H15+H48</f>
        <v>109853.59999999999</v>
      </c>
      <c r="I8" s="341">
        <f t="shared" ref="I8" si="1">I9+I15+I48</f>
        <v>18704.699999999997</v>
      </c>
      <c r="J8" s="342">
        <f t="shared" ref="J8:J71" si="2">H8-I8</f>
        <v>91148.9</v>
      </c>
      <c r="K8" s="328">
        <f t="shared" ref="K8:K71" si="3">I8/H8*100</f>
        <v>17.026934028561648</v>
      </c>
      <c r="M8" s="103"/>
      <c r="N8" s="103"/>
      <c r="O8" s="103"/>
      <c r="P8" s="103"/>
    </row>
    <row r="9" spans="1:16" s="38" customFormat="1" ht="39.6">
      <c r="A9" s="336" t="s">
        <v>431</v>
      </c>
      <c r="B9" s="337" t="s">
        <v>59</v>
      </c>
      <c r="C9" s="338"/>
      <c r="D9" s="339" t="s">
        <v>67</v>
      </c>
      <c r="E9" s="339" t="s">
        <v>93</v>
      </c>
      <c r="F9" s="339"/>
      <c r="G9" s="339"/>
      <c r="H9" s="341">
        <f>H10</f>
        <v>5116.2</v>
      </c>
      <c r="I9" s="341">
        <f t="shared" ref="I9:I13" si="4">I10</f>
        <v>875.7</v>
      </c>
      <c r="J9" s="342">
        <f t="shared" si="2"/>
        <v>4240.5</v>
      </c>
      <c r="K9" s="328">
        <f t="shared" si="3"/>
        <v>17.116219068840156</v>
      </c>
      <c r="M9" s="103"/>
      <c r="N9" s="103"/>
      <c r="O9" s="103"/>
      <c r="P9" s="103"/>
    </row>
    <row r="10" spans="1:16" s="39" customFormat="1" ht="41.4">
      <c r="A10" s="343" t="s">
        <v>432</v>
      </c>
      <c r="B10" s="344" t="s">
        <v>59</v>
      </c>
      <c r="C10" s="345"/>
      <c r="D10" s="346" t="s">
        <v>67</v>
      </c>
      <c r="E10" s="346" t="s">
        <v>93</v>
      </c>
      <c r="F10" s="346" t="s">
        <v>433</v>
      </c>
      <c r="G10" s="346"/>
      <c r="H10" s="347">
        <f>H11</f>
        <v>5116.2</v>
      </c>
      <c r="I10" s="347">
        <f t="shared" si="4"/>
        <v>875.7</v>
      </c>
      <c r="J10" s="342">
        <f t="shared" si="2"/>
        <v>4240.5</v>
      </c>
      <c r="K10" s="328">
        <f t="shared" si="3"/>
        <v>17.116219068840156</v>
      </c>
      <c r="M10" s="104"/>
      <c r="N10" s="104"/>
      <c r="O10" s="104"/>
      <c r="P10" s="104"/>
    </row>
    <row r="11" spans="1:16">
      <c r="A11" s="348" t="s">
        <v>434</v>
      </c>
      <c r="B11" s="349" t="s">
        <v>59</v>
      </c>
      <c r="C11" s="350"/>
      <c r="D11" s="351" t="s">
        <v>67</v>
      </c>
      <c r="E11" s="351" t="s">
        <v>93</v>
      </c>
      <c r="F11" s="351" t="s">
        <v>435</v>
      </c>
      <c r="G11" s="351"/>
      <c r="H11" s="352">
        <f>H12</f>
        <v>5116.2</v>
      </c>
      <c r="I11" s="352">
        <f t="shared" si="4"/>
        <v>875.7</v>
      </c>
      <c r="J11" s="353">
        <f t="shared" si="2"/>
        <v>4240.5</v>
      </c>
      <c r="K11" s="354">
        <f t="shared" si="3"/>
        <v>17.116219068840156</v>
      </c>
    </row>
    <row r="12" spans="1:16" ht="26.4">
      <c r="A12" s="348" t="s">
        <v>436</v>
      </c>
      <c r="B12" s="349" t="s">
        <v>59</v>
      </c>
      <c r="C12" s="350"/>
      <c r="D12" s="351" t="s">
        <v>67</v>
      </c>
      <c r="E12" s="351" t="s">
        <v>93</v>
      </c>
      <c r="F12" s="351" t="s">
        <v>437</v>
      </c>
      <c r="G12" s="351"/>
      <c r="H12" s="352">
        <f>H13</f>
        <v>5116.2</v>
      </c>
      <c r="I12" s="352">
        <f t="shared" si="4"/>
        <v>875.7</v>
      </c>
      <c r="J12" s="353">
        <f t="shared" si="2"/>
        <v>4240.5</v>
      </c>
      <c r="K12" s="354">
        <f t="shared" si="3"/>
        <v>17.116219068840156</v>
      </c>
    </row>
    <row r="13" spans="1:16" ht="55.2" customHeight="1">
      <c r="A13" s="348" t="s">
        <v>74</v>
      </c>
      <c r="B13" s="349" t="s">
        <v>59</v>
      </c>
      <c r="C13" s="350"/>
      <c r="D13" s="351" t="s">
        <v>67</v>
      </c>
      <c r="E13" s="351" t="s">
        <v>93</v>
      </c>
      <c r="F13" s="351" t="s">
        <v>437</v>
      </c>
      <c r="G13" s="351" t="s">
        <v>75</v>
      </c>
      <c r="H13" s="352">
        <f>H14</f>
        <v>5116.2</v>
      </c>
      <c r="I13" s="352">
        <f t="shared" si="4"/>
        <v>875.7</v>
      </c>
      <c r="J13" s="353">
        <f t="shared" si="2"/>
        <v>4240.5</v>
      </c>
      <c r="K13" s="354">
        <f t="shared" si="3"/>
        <v>17.116219068840156</v>
      </c>
    </row>
    <row r="14" spans="1:16" ht="26.4">
      <c r="A14" s="348" t="s">
        <v>76</v>
      </c>
      <c r="B14" s="349" t="s">
        <v>59</v>
      </c>
      <c r="C14" s="350"/>
      <c r="D14" s="351" t="s">
        <v>67</v>
      </c>
      <c r="E14" s="351" t="s">
        <v>93</v>
      </c>
      <c r="F14" s="351" t="s">
        <v>437</v>
      </c>
      <c r="G14" s="351" t="s">
        <v>77</v>
      </c>
      <c r="H14" s="352">
        <v>5116.2</v>
      </c>
      <c r="I14" s="352">
        <f>659.1+216.6</f>
        <v>875.7</v>
      </c>
      <c r="J14" s="353">
        <f t="shared" si="2"/>
        <v>4240.5</v>
      </c>
      <c r="K14" s="354">
        <f t="shared" si="3"/>
        <v>17.116219068840156</v>
      </c>
    </row>
    <row r="15" spans="1:16" ht="55.2" customHeight="1">
      <c r="A15" s="336" t="s">
        <v>438</v>
      </c>
      <c r="B15" s="337" t="s">
        <v>59</v>
      </c>
      <c r="C15" s="338"/>
      <c r="D15" s="339" t="s">
        <v>67</v>
      </c>
      <c r="E15" s="339" t="s">
        <v>15</v>
      </c>
      <c r="F15" s="339"/>
      <c r="G15" s="339"/>
      <c r="H15" s="341">
        <f>H16+H30</f>
        <v>102507.09999999999</v>
      </c>
      <c r="I15" s="341">
        <f t="shared" ref="I15" si="5">I16+I30</f>
        <v>17750.599999999995</v>
      </c>
      <c r="J15" s="342">
        <f t="shared" si="2"/>
        <v>84756.5</v>
      </c>
      <c r="K15" s="328">
        <f t="shared" si="3"/>
        <v>17.316459055031306</v>
      </c>
    </row>
    <row r="16" spans="1:16" ht="59.4" customHeight="1">
      <c r="A16" s="343" t="s">
        <v>439</v>
      </c>
      <c r="B16" s="344" t="s">
        <v>59</v>
      </c>
      <c r="C16" s="345"/>
      <c r="D16" s="346" t="s">
        <v>67</v>
      </c>
      <c r="E16" s="346" t="s">
        <v>15</v>
      </c>
      <c r="F16" s="346" t="s">
        <v>440</v>
      </c>
      <c r="G16" s="346"/>
      <c r="H16" s="347">
        <f>H17+H27</f>
        <v>3665.9</v>
      </c>
      <c r="I16" s="347">
        <f t="shared" ref="I16" si="6">I17+I27</f>
        <v>829.1</v>
      </c>
      <c r="J16" s="355">
        <f t="shared" si="2"/>
        <v>2836.8</v>
      </c>
      <c r="K16" s="356">
        <f t="shared" si="3"/>
        <v>22.616547096211026</v>
      </c>
    </row>
    <row r="17" spans="1:16" ht="28.2" customHeight="1">
      <c r="A17" s="348" t="s">
        <v>441</v>
      </c>
      <c r="B17" s="349" t="s">
        <v>59</v>
      </c>
      <c r="C17" s="350"/>
      <c r="D17" s="351" t="s">
        <v>67</v>
      </c>
      <c r="E17" s="351" t="s">
        <v>15</v>
      </c>
      <c r="F17" s="351" t="s">
        <v>442</v>
      </c>
      <c r="G17" s="351"/>
      <c r="H17" s="352">
        <f>H18+H21+H24</f>
        <v>2410.5</v>
      </c>
      <c r="I17" s="352">
        <f t="shared" ref="I17" si="7">I18+I21+I24</f>
        <v>519.1</v>
      </c>
      <c r="J17" s="353">
        <f t="shared" si="2"/>
        <v>1891.4</v>
      </c>
      <c r="K17" s="354">
        <f t="shared" si="3"/>
        <v>21.534951254926366</v>
      </c>
    </row>
    <row r="18" spans="1:16" ht="26.4">
      <c r="A18" s="348" t="s">
        <v>436</v>
      </c>
      <c r="B18" s="349" t="s">
        <v>59</v>
      </c>
      <c r="C18" s="350"/>
      <c r="D18" s="351" t="s">
        <v>67</v>
      </c>
      <c r="E18" s="351" t="s">
        <v>15</v>
      </c>
      <c r="F18" s="351" t="s">
        <v>443</v>
      </c>
      <c r="G18" s="351"/>
      <c r="H18" s="352">
        <f>H19</f>
        <v>1934.5</v>
      </c>
      <c r="I18" s="352">
        <f t="shared" ref="I18:I19" si="8">I19</f>
        <v>430.40000000000003</v>
      </c>
      <c r="J18" s="353">
        <f t="shared" si="2"/>
        <v>1504.1</v>
      </c>
      <c r="K18" s="354">
        <f t="shared" si="3"/>
        <v>22.248643060222282</v>
      </c>
    </row>
    <row r="19" spans="1:16" ht="58.2" customHeight="1">
      <c r="A19" s="348" t="s">
        <v>74</v>
      </c>
      <c r="B19" s="349" t="s">
        <v>59</v>
      </c>
      <c r="C19" s="350"/>
      <c r="D19" s="351" t="s">
        <v>67</v>
      </c>
      <c r="E19" s="351" t="s">
        <v>15</v>
      </c>
      <c r="F19" s="351" t="s">
        <v>443</v>
      </c>
      <c r="G19" s="351" t="s">
        <v>75</v>
      </c>
      <c r="H19" s="352">
        <f>H20</f>
        <v>1934.5</v>
      </c>
      <c r="I19" s="352">
        <f t="shared" si="8"/>
        <v>430.40000000000003</v>
      </c>
      <c r="J19" s="353">
        <f t="shared" si="2"/>
        <v>1504.1</v>
      </c>
      <c r="K19" s="354">
        <f t="shared" si="3"/>
        <v>22.248643060222282</v>
      </c>
    </row>
    <row r="20" spans="1:16" ht="26.4">
      <c r="A20" s="348" t="s">
        <v>76</v>
      </c>
      <c r="B20" s="349" t="s">
        <v>59</v>
      </c>
      <c r="C20" s="350"/>
      <c r="D20" s="351" t="s">
        <v>67</v>
      </c>
      <c r="E20" s="351" t="s">
        <v>15</v>
      </c>
      <c r="F20" s="351" t="s">
        <v>443</v>
      </c>
      <c r="G20" s="351" t="s">
        <v>77</v>
      </c>
      <c r="H20" s="352">
        <v>1934.5</v>
      </c>
      <c r="I20" s="352">
        <f>330.1+100.3</f>
        <v>430.40000000000003</v>
      </c>
      <c r="J20" s="353">
        <f t="shared" si="2"/>
        <v>1504.1</v>
      </c>
      <c r="K20" s="354">
        <f t="shared" si="3"/>
        <v>22.248643060222282</v>
      </c>
    </row>
    <row r="21" spans="1:16">
      <c r="A21" s="348" t="s">
        <v>444</v>
      </c>
      <c r="B21" s="349" t="s">
        <v>59</v>
      </c>
      <c r="C21" s="350"/>
      <c r="D21" s="351" t="s">
        <v>67</v>
      </c>
      <c r="E21" s="351" t="s">
        <v>15</v>
      </c>
      <c r="F21" s="351" t="s">
        <v>445</v>
      </c>
      <c r="G21" s="351"/>
      <c r="H21" s="352">
        <f>H22</f>
        <v>326</v>
      </c>
      <c r="I21" s="352">
        <f t="shared" ref="I21:I22" si="9">I22</f>
        <v>3.8</v>
      </c>
      <c r="J21" s="353">
        <f t="shared" si="2"/>
        <v>322.2</v>
      </c>
      <c r="K21" s="354">
        <f t="shared" si="3"/>
        <v>1.165644171779141</v>
      </c>
    </row>
    <row r="22" spans="1:16" ht="26.4">
      <c r="A22" s="348" t="s">
        <v>18</v>
      </c>
      <c r="B22" s="349" t="s">
        <v>59</v>
      </c>
      <c r="C22" s="350"/>
      <c r="D22" s="351" t="s">
        <v>67</v>
      </c>
      <c r="E22" s="351" t="s">
        <v>15</v>
      </c>
      <c r="F22" s="351" t="s">
        <v>445</v>
      </c>
      <c r="G22" s="351" t="s">
        <v>19</v>
      </c>
      <c r="H22" s="352">
        <f>H23</f>
        <v>326</v>
      </c>
      <c r="I22" s="352">
        <f t="shared" si="9"/>
        <v>3.8</v>
      </c>
      <c r="J22" s="353">
        <f t="shared" si="2"/>
        <v>322.2</v>
      </c>
      <c r="K22" s="354">
        <f t="shared" si="3"/>
        <v>1.165644171779141</v>
      </c>
    </row>
    <row r="23" spans="1:16" ht="29.4" customHeight="1">
      <c r="A23" s="348" t="s">
        <v>20</v>
      </c>
      <c r="B23" s="349" t="s">
        <v>59</v>
      </c>
      <c r="C23" s="350"/>
      <c r="D23" s="351" t="s">
        <v>67</v>
      </c>
      <c r="E23" s="351" t="s">
        <v>15</v>
      </c>
      <c r="F23" s="351" t="s">
        <v>445</v>
      </c>
      <c r="G23" s="351" t="s">
        <v>21</v>
      </c>
      <c r="H23" s="352">
        <v>326</v>
      </c>
      <c r="I23" s="352">
        <v>3.8</v>
      </c>
      <c r="J23" s="353">
        <f t="shared" si="2"/>
        <v>322.2</v>
      </c>
      <c r="K23" s="354">
        <f t="shared" si="3"/>
        <v>1.165644171779141</v>
      </c>
    </row>
    <row r="24" spans="1:16" ht="67.8" customHeight="1">
      <c r="A24" s="348" t="s">
        <v>446</v>
      </c>
      <c r="B24" s="349" t="s">
        <v>59</v>
      </c>
      <c r="C24" s="350"/>
      <c r="D24" s="351" t="s">
        <v>67</v>
      </c>
      <c r="E24" s="351" t="s">
        <v>15</v>
      </c>
      <c r="F24" s="351" t="s">
        <v>447</v>
      </c>
      <c r="G24" s="351"/>
      <c r="H24" s="352">
        <f>H25</f>
        <v>150</v>
      </c>
      <c r="I24" s="352">
        <f t="shared" ref="I24:I25" si="10">I25</f>
        <v>84.9</v>
      </c>
      <c r="J24" s="353">
        <f t="shared" si="2"/>
        <v>65.099999999999994</v>
      </c>
      <c r="K24" s="354">
        <f t="shared" si="3"/>
        <v>56.600000000000009</v>
      </c>
    </row>
    <row r="25" spans="1:16" ht="61.2" customHeight="1">
      <c r="A25" s="348" t="s">
        <v>74</v>
      </c>
      <c r="B25" s="349" t="s">
        <v>59</v>
      </c>
      <c r="C25" s="350"/>
      <c r="D25" s="351" t="s">
        <v>67</v>
      </c>
      <c r="E25" s="351" t="s">
        <v>15</v>
      </c>
      <c r="F25" s="351" t="s">
        <v>447</v>
      </c>
      <c r="G25" s="351" t="s">
        <v>75</v>
      </c>
      <c r="H25" s="352">
        <f>H26</f>
        <v>150</v>
      </c>
      <c r="I25" s="352">
        <f t="shared" si="10"/>
        <v>84.9</v>
      </c>
      <c r="J25" s="353">
        <f t="shared" si="2"/>
        <v>65.099999999999994</v>
      </c>
      <c r="K25" s="354">
        <f t="shared" si="3"/>
        <v>56.600000000000009</v>
      </c>
    </row>
    <row r="26" spans="1:16" ht="26.4">
      <c r="A26" s="348" t="s">
        <v>76</v>
      </c>
      <c r="B26" s="349" t="s">
        <v>59</v>
      </c>
      <c r="C26" s="350"/>
      <c r="D26" s="351" t="s">
        <v>67</v>
      </c>
      <c r="E26" s="351" t="s">
        <v>15</v>
      </c>
      <c r="F26" s="351" t="s">
        <v>447</v>
      </c>
      <c r="G26" s="351" t="s">
        <v>77</v>
      </c>
      <c r="H26" s="352">
        <v>150</v>
      </c>
      <c r="I26" s="352">
        <v>84.9</v>
      </c>
      <c r="J26" s="353">
        <f t="shared" si="2"/>
        <v>65.099999999999994</v>
      </c>
      <c r="K26" s="354">
        <f t="shared" si="3"/>
        <v>56.600000000000009</v>
      </c>
    </row>
    <row r="27" spans="1:16" ht="84.6" customHeight="1">
      <c r="A27" s="348" t="s">
        <v>448</v>
      </c>
      <c r="B27" s="349" t="s">
        <v>59</v>
      </c>
      <c r="C27" s="350"/>
      <c r="D27" s="351" t="s">
        <v>67</v>
      </c>
      <c r="E27" s="351" t="s">
        <v>15</v>
      </c>
      <c r="F27" s="351" t="s">
        <v>449</v>
      </c>
      <c r="G27" s="351"/>
      <c r="H27" s="352">
        <f>H28</f>
        <v>1255.4000000000001</v>
      </c>
      <c r="I27" s="352">
        <f t="shared" ref="I27:I28" si="11">I28</f>
        <v>310</v>
      </c>
      <c r="J27" s="353">
        <f t="shared" si="2"/>
        <v>945.40000000000009</v>
      </c>
      <c r="K27" s="354">
        <f t="shared" si="3"/>
        <v>24.693324836705429</v>
      </c>
    </row>
    <row r="28" spans="1:16" ht="52.8" customHeight="1">
      <c r="A28" s="348" t="s">
        <v>74</v>
      </c>
      <c r="B28" s="349" t="s">
        <v>59</v>
      </c>
      <c r="C28" s="350"/>
      <c r="D28" s="351" t="s">
        <v>67</v>
      </c>
      <c r="E28" s="351" t="s">
        <v>15</v>
      </c>
      <c r="F28" s="351" t="s">
        <v>449</v>
      </c>
      <c r="G28" s="351" t="s">
        <v>75</v>
      </c>
      <c r="H28" s="352">
        <f>H29</f>
        <v>1255.4000000000001</v>
      </c>
      <c r="I28" s="352">
        <f t="shared" si="11"/>
        <v>310</v>
      </c>
      <c r="J28" s="353">
        <f t="shared" si="2"/>
        <v>945.40000000000009</v>
      </c>
      <c r="K28" s="354">
        <f t="shared" si="3"/>
        <v>24.693324836705429</v>
      </c>
    </row>
    <row r="29" spans="1:16" ht="26.4">
      <c r="A29" s="348" t="s">
        <v>76</v>
      </c>
      <c r="B29" s="349" t="s">
        <v>59</v>
      </c>
      <c r="C29" s="350"/>
      <c r="D29" s="351" t="s">
        <v>67</v>
      </c>
      <c r="E29" s="351" t="s">
        <v>15</v>
      </c>
      <c r="F29" s="351" t="s">
        <v>449</v>
      </c>
      <c r="G29" s="351" t="s">
        <v>77</v>
      </c>
      <c r="H29" s="352">
        <v>1255.4000000000001</v>
      </c>
      <c r="I29" s="352">
        <v>310</v>
      </c>
      <c r="J29" s="353">
        <f t="shared" si="2"/>
        <v>945.40000000000009</v>
      </c>
      <c r="K29" s="354">
        <f t="shared" si="3"/>
        <v>24.693324836705429</v>
      </c>
    </row>
    <row r="30" spans="1:16" s="39" customFormat="1" ht="41.4">
      <c r="A30" s="343" t="s">
        <v>432</v>
      </c>
      <c r="B30" s="344" t="s">
        <v>59</v>
      </c>
      <c r="C30" s="345"/>
      <c r="D30" s="346" t="s">
        <v>67</v>
      </c>
      <c r="E30" s="346" t="s">
        <v>15</v>
      </c>
      <c r="F30" s="346" t="s">
        <v>433</v>
      </c>
      <c r="G30" s="346"/>
      <c r="H30" s="347">
        <f>H31</f>
        <v>98841.2</v>
      </c>
      <c r="I30" s="347">
        <f t="shared" ref="I30" si="12">I31</f>
        <v>16921.499999999996</v>
      </c>
      <c r="J30" s="355">
        <f t="shared" si="2"/>
        <v>81919.7</v>
      </c>
      <c r="K30" s="356">
        <f t="shared" si="3"/>
        <v>17.119885230045767</v>
      </c>
      <c r="M30" s="104"/>
      <c r="N30" s="104"/>
      <c r="O30" s="104"/>
      <c r="P30" s="104"/>
    </row>
    <row r="31" spans="1:16">
      <c r="A31" s="348" t="s">
        <v>450</v>
      </c>
      <c r="B31" s="349" t="s">
        <v>59</v>
      </c>
      <c r="C31" s="350"/>
      <c r="D31" s="351" t="s">
        <v>67</v>
      </c>
      <c r="E31" s="351" t="s">
        <v>15</v>
      </c>
      <c r="F31" s="351" t="s">
        <v>451</v>
      </c>
      <c r="G31" s="351"/>
      <c r="H31" s="352">
        <f>H32+H35+H40+H43</f>
        <v>98841.2</v>
      </c>
      <c r="I31" s="352">
        <f t="shared" ref="I31" si="13">I32+I35+I40+I43</f>
        <v>16921.499999999996</v>
      </c>
      <c r="J31" s="353">
        <f t="shared" si="2"/>
        <v>81919.7</v>
      </c>
      <c r="K31" s="354">
        <f t="shared" si="3"/>
        <v>17.119885230045767</v>
      </c>
    </row>
    <row r="32" spans="1:16" ht="26.4">
      <c r="A32" s="348" t="s">
        <v>436</v>
      </c>
      <c r="B32" s="349" t="s">
        <v>59</v>
      </c>
      <c r="C32" s="350"/>
      <c r="D32" s="351" t="s">
        <v>67</v>
      </c>
      <c r="E32" s="351" t="s">
        <v>15</v>
      </c>
      <c r="F32" s="351" t="s">
        <v>452</v>
      </c>
      <c r="G32" s="351"/>
      <c r="H32" s="352">
        <f>H33</f>
        <v>92496.8</v>
      </c>
      <c r="I32" s="352">
        <f t="shared" ref="I32:I33" si="14">I33</f>
        <v>15374.3</v>
      </c>
      <c r="J32" s="353">
        <f t="shared" si="2"/>
        <v>77122.5</v>
      </c>
      <c r="K32" s="354">
        <f t="shared" si="3"/>
        <v>16.621439876838981</v>
      </c>
    </row>
    <row r="33" spans="1:16" ht="54.6" customHeight="1">
      <c r="A33" s="348" t="s">
        <v>74</v>
      </c>
      <c r="B33" s="349" t="s">
        <v>59</v>
      </c>
      <c r="C33" s="350"/>
      <c r="D33" s="351" t="s">
        <v>67</v>
      </c>
      <c r="E33" s="351" t="s">
        <v>15</v>
      </c>
      <c r="F33" s="351" t="s">
        <v>452</v>
      </c>
      <c r="G33" s="351" t="s">
        <v>75</v>
      </c>
      <c r="H33" s="352">
        <f>H34</f>
        <v>92496.8</v>
      </c>
      <c r="I33" s="352">
        <f t="shared" si="14"/>
        <v>15374.3</v>
      </c>
      <c r="J33" s="353">
        <f t="shared" si="2"/>
        <v>77122.5</v>
      </c>
      <c r="K33" s="354">
        <f t="shared" si="3"/>
        <v>16.621439876838981</v>
      </c>
    </row>
    <row r="34" spans="1:16" ht="26.4">
      <c r="A34" s="348" t="s">
        <v>76</v>
      </c>
      <c r="B34" s="349" t="s">
        <v>59</v>
      </c>
      <c r="C34" s="350"/>
      <c r="D34" s="351" t="s">
        <v>67</v>
      </c>
      <c r="E34" s="351" t="s">
        <v>15</v>
      </c>
      <c r="F34" s="351" t="s">
        <v>452</v>
      </c>
      <c r="G34" s="351" t="s">
        <v>77</v>
      </c>
      <c r="H34" s="352">
        <v>92496.8</v>
      </c>
      <c r="I34" s="352">
        <f>12729.3+9.5+2635.5</f>
        <v>15374.3</v>
      </c>
      <c r="J34" s="353">
        <f t="shared" si="2"/>
        <v>77122.5</v>
      </c>
      <c r="K34" s="354">
        <f t="shared" si="3"/>
        <v>16.621439876838981</v>
      </c>
    </row>
    <row r="35" spans="1:16" ht="14.4" customHeight="1">
      <c r="A35" s="348" t="s">
        <v>444</v>
      </c>
      <c r="B35" s="349" t="s">
        <v>59</v>
      </c>
      <c r="C35" s="350"/>
      <c r="D35" s="351" t="s">
        <v>67</v>
      </c>
      <c r="E35" s="351" t="s">
        <v>15</v>
      </c>
      <c r="F35" s="351" t="s">
        <v>453</v>
      </c>
      <c r="G35" s="351"/>
      <c r="H35" s="352">
        <f>H36+H38</f>
        <v>4344.3999999999996</v>
      </c>
      <c r="I35" s="352">
        <f t="shared" ref="I35" si="15">I36+I38</f>
        <v>750.30000000000007</v>
      </c>
      <c r="J35" s="353">
        <f t="shared" si="2"/>
        <v>3594.0999999999995</v>
      </c>
      <c r="K35" s="354">
        <f t="shared" si="3"/>
        <v>17.270509161219046</v>
      </c>
    </row>
    <row r="36" spans="1:16" ht="26.4">
      <c r="A36" s="348" t="s">
        <v>18</v>
      </c>
      <c r="B36" s="349" t="s">
        <v>59</v>
      </c>
      <c r="C36" s="350"/>
      <c r="D36" s="351" t="s">
        <v>67</v>
      </c>
      <c r="E36" s="351" t="s">
        <v>15</v>
      </c>
      <c r="F36" s="351" t="s">
        <v>453</v>
      </c>
      <c r="G36" s="351" t="s">
        <v>19</v>
      </c>
      <c r="H36" s="352">
        <f>H37</f>
        <v>3834.4</v>
      </c>
      <c r="I36" s="352">
        <f t="shared" ref="I36" si="16">I37</f>
        <v>514.6</v>
      </c>
      <c r="J36" s="353">
        <f t="shared" si="2"/>
        <v>3319.8</v>
      </c>
      <c r="K36" s="354">
        <f t="shared" si="3"/>
        <v>13.420613394533696</v>
      </c>
    </row>
    <row r="37" spans="1:16" ht="30.6" customHeight="1">
      <c r="A37" s="348" t="s">
        <v>20</v>
      </c>
      <c r="B37" s="349" t="s">
        <v>59</v>
      </c>
      <c r="C37" s="350"/>
      <c r="D37" s="351" t="s">
        <v>67</v>
      </c>
      <c r="E37" s="351" t="s">
        <v>15</v>
      </c>
      <c r="F37" s="351" t="s">
        <v>453</v>
      </c>
      <c r="G37" s="351" t="s">
        <v>21</v>
      </c>
      <c r="H37" s="352">
        <v>3834.4</v>
      </c>
      <c r="I37" s="352">
        <v>514.6</v>
      </c>
      <c r="J37" s="353">
        <f t="shared" si="2"/>
        <v>3319.8</v>
      </c>
      <c r="K37" s="354">
        <f t="shared" si="3"/>
        <v>13.420613394533696</v>
      </c>
    </row>
    <row r="38" spans="1:16">
      <c r="A38" s="348" t="s">
        <v>256</v>
      </c>
      <c r="B38" s="349" t="s">
        <v>59</v>
      </c>
      <c r="C38" s="350"/>
      <c r="D38" s="351" t="s">
        <v>67</v>
      </c>
      <c r="E38" s="351" t="s">
        <v>15</v>
      </c>
      <c r="F38" s="351" t="s">
        <v>453</v>
      </c>
      <c r="G38" s="351" t="s">
        <v>257</v>
      </c>
      <c r="H38" s="352">
        <f>H39</f>
        <v>510</v>
      </c>
      <c r="I38" s="352">
        <f t="shared" ref="I38" si="17">I39</f>
        <v>235.70000000000002</v>
      </c>
      <c r="J38" s="353">
        <f t="shared" si="2"/>
        <v>274.29999999999995</v>
      </c>
      <c r="K38" s="354">
        <f t="shared" si="3"/>
        <v>46.215686274509807</v>
      </c>
    </row>
    <row r="39" spans="1:16">
      <c r="A39" s="348" t="s">
        <v>454</v>
      </c>
      <c r="B39" s="349" t="s">
        <v>59</v>
      </c>
      <c r="C39" s="350"/>
      <c r="D39" s="351" t="s">
        <v>67</v>
      </c>
      <c r="E39" s="351" t="s">
        <v>15</v>
      </c>
      <c r="F39" s="351" t="s">
        <v>453</v>
      </c>
      <c r="G39" s="351" t="s">
        <v>455</v>
      </c>
      <c r="H39" s="352">
        <v>510</v>
      </c>
      <c r="I39" s="352">
        <f>231.9+3.8</f>
        <v>235.70000000000002</v>
      </c>
      <c r="J39" s="353">
        <f t="shared" si="2"/>
        <v>274.29999999999995</v>
      </c>
      <c r="K39" s="354">
        <f t="shared" si="3"/>
        <v>46.215686274509807</v>
      </c>
    </row>
    <row r="40" spans="1:16" ht="67.2" customHeight="1">
      <c r="A40" s="348" t="s">
        <v>446</v>
      </c>
      <c r="B40" s="349" t="s">
        <v>59</v>
      </c>
      <c r="C40" s="350"/>
      <c r="D40" s="351" t="s">
        <v>67</v>
      </c>
      <c r="E40" s="351" t="s">
        <v>15</v>
      </c>
      <c r="F40" s="351" t="s">
        <v>456</v>
      </c>
      <c r="G40" s="351"/>
      <c r="H40" s="352">
        <f>H41</f>
        <v>1550</v>
      </c>
      <c r="I40" s="352">
        <f t="shared" ref="I40:I41" si="18">I41</f>
        <v>763.1</v>
      </c>
      <c r="J40" s="353">
        <f t="shared" si="2"/>
        <v>786.9</v>
      </c>
      <c r="K40" s="354">
        <f t="shared" si="3"/>
        <v>49.232258064516131</v>
      </c>
    </row>
    <row r="41" spans="1:16" ht="55.2" customHeight="1">
      <c r="A41" s="348" t="s">
        <v>74</v>
      </c>
      <c r="B41" s="349" t="s">
        <v>59</v>
      </c>
      <c r="C41" s="350"/>
      <c r="D41" s="351" t="s">
        <v>67</v>
      </c>
      <c r="E41" s="351" t="s">
        <v>15</v>
      </c>
      <c r="F41" s="351" t="s">
        <v>456</v>
      </c>
      <c r="G41" s="351" t="s">
        <v>75</v>
      </c>
      <c r="H41" s="352">
        <f>H42</f>
        <v>1550</v>
      </c>
      <c r="I41" s="352">
        <f t="shared" si="18"/>
        <v>763.1</v>
      </c>
      <c r="J41" s="353">
        <f t="shared" si="2"/>
        <v>786.9</v>
      </c>
      <c r="K41" s="354">
        <f t="shared" si="3"/>
        <v>49.232258064516131</v>
      </c>
    </row>
    <row r="42" spans="1:16" ht="26.4">
      <c r="A42" s="348" t="s">
        <v>76</v>
      </c>
      <c r="B42" s="349" t="s">
        <v>59</v>
      </c>
      <c r="C42" s="350"/>
      <c r="D42" s="351" t="s">
        <v>67</v>
      </c>
      <c r="E42" s="351" t="s">
        <v>15</v>
      </c>
      <c r="F42" s="351" t="s">
        <v>456</v>
      </c>
      <c r="G42" s="351" t="s">
        <v>77</v>
      </c>
      <c r="H42" s="352">
        <v>1550</v>
      </c>
      <c r="I42" s="352">
        <v>763.1</v>
      </c>
      <c r="J42" s="353">
        <f t="shared" si="2"/>
        <v>786.9</v>
      </c>
      <c r="K42" s="354">
        <f t="shared" si="3"/>
        <v>49.232258064516131</v>
      </c>
    </row>
    <row r="43" spans="1:16">
      <c r="A43" s="348" t="s">
        <v>457</v>
      </c>
      <c r="B43" s="349" t="s">
        <v>59</v>
      </c>
      <c r="C43" s="350"/>
      <c r="D43" s="351" t="s">
        <v>67</v>
      </c>
      <c r="E43" s="351" t="s">
        <v>15</v>
      </c>
      <c r="F43" s="351" t="s">
        <v>458</v>
      </c>
      <c r="G43" s="351"/>
      <c r="H43" s="352">
        <f>H44+H46</f>
        <v>450</v>
      </c>
      <c r="I43" s="352">
        <f t="shared" ref="I43" si="19">I44+I46</f>
        <v>33.799999999999997</v>
      </c>
      <c r="J43" s="353">
        <f t="shared" si="2"/>
        <v>416.2</v>
      </c>
      <c r="K43" s="354">
        <f t="shared" si="3"/>
        <v>7.5111111111111102</v>
      </c>
    </row>
    <row r="44" spans="1:16" ht="55.8" customHeight="1">
      <c r="A44" s="348" t="s">
        <v>74</v>
      </c>
      <c r="B44" s="349" t="s">
        <v>59</v>
      </c>
      <c r="C44" s="350"/>
      <c r="D44" s="351" t="s">
        <v>67</v>
      </c>
      <c r="E44" s="351" t="s">
        <v>15</v>
      </c>
      <c r="F44" s="351" t="s">
        <v>458</v>
      </c>
      <c r="G44" s="351" t="s">
        <v>75</v>
      </c>
      <c r="H44" s="352">
        <f>H45</f>
        <v>250</v>
      </c>
      <c r="I44" s="352">
        <f t="shared" ref="I44" si="20">I45</f>
        <v>33.799999999999997</v>
      </c>
      <c r="J44" s="353">
        <f t="shared" si="2"/>
        <v>216.2</v>
      </c>
      <c r="K44" s="354">
        <f t="shared" si="3"/>
        <v>13.52</v>
      </c>
    </row>
    <row r="45" spans="1:16" ht="26.4">
      <c r="A45" s="348" t="s">
        <v>76</v>
      </c>
      <c r="B45" s="349" t="s">
        <v>59</v>
      </c>
      <c r="C45" s="350"/>
      <c r="D45" s="351" t="s">
        <v>67</v>
      </c>
      <c r="E45" s="351" t="s">
        <v>15</v>
      </c>
      <c r="F45" s="351" t="s">
        <v>458</v>
      </c>
      <c r="G45" s="351" t="s">
        <v>77</v>
      </c>
      <c r="H45" s="352">
        <v>250</v>
      </c>
      <c r="I45" s="352">
        <v>33.799999999999997</v>
      </c>
      <c r="J45" s="353">
        <f t="shared" si="2"/>
        <v>216.2</v>
      </c>
      <c r="K45" s="354">
        <f t="shared" si="3"/>
        <v>13.52</v>
      </c>
    </row>
    <row r="46" spans="1:16">
      <c r="A46" s="348" t="s">
        <v>144</v>
      </c>
      <c r="B46" s="349" t="s">
        <v>59</v>
      </c>
      <c r="C46" s="350"/>
      <c r="D46" s="351" t="s">
        <v>67</v>
      </c>
      <c r="E46" s="351" t="s">
        <v>15</v>
      </c>
      <c r="F46" s="351" t="s">
        <v>458</v>
      </c>
      <c r="G46" s="351" t="s">
        <v>145</v>
      </c>
      <c r="H46" s="352">
        <f>H47</f>
        <v>200</v>
      </c>
      <c r="I46" s="352">
        <f t="shared" ref="I46" si="21">I47</f>
        <v>0</v>
      </c>
      <c r="J46" s="353">
        <f t="shared" si="2"/>
        <v>200</v>
      </c>
      <c r="K46" s="354">
        <f t="shared" si="3"/>
        <v>0</v>
      </c>
    </row>
    <row r="47" spans="1:16" ht="26.4">
      <c r="A47" s="348" t="s">
        <v>246</v>
      </c>
      <c r="B47" s="349" t="s">
        <v>59</v>
      </c>
      <c r="C47" s="350"/>
      <c r="D47" s="351" t="s">
        <v>67</v>
      </c>
      <c r="E47" s="351" t="s">
        <v>15</v>
      </c>
      <c r="F47" s="351" t="s">
        <v>458</v>
      </c>
      <c r="G47" s="351" t="s">
        <v>247</v>
      </c>
      <c r="H47" s="352">
        <v>200</v>
      </c>
      <c r="I47" s="352">
        <v>0</v>
      </c>
      <c r="J47" s="353">
        <f t="shared" si="2"/>
        <v>200</v>
      </c>
      <c r="K47" s="354">
        <f t="shared" si="3"/>
        <v>0</v>
      </c>
    </row>
    <row r="48" spans="1:16" s="38" customFormat="1">
      <c r="A48" s="336" t="s">
        <v>68</v>
      </c>
      <c r="B48" s="337" t="s">
        <v>59</v>
      </c>
      <c r="C48" s="338"/>
      <c r="D48" s="339" t="s">
        <v>67</v>
      </c>
      <c r="E48" s="339" t="s">
        <v>69</v>
      </c>
      <c r="F48" s="339"/>
      <c r="G48" s="339"/>
      <c r="H48" s="341">
        <f>H49+H61+H72+H87+H96</f>
        <v>2230.3000000000002</v>
      </c>
      <c r="I48" s="341">
        <f t="shared" ref="I48" si="22">I49+I61+I72+I87+I96</f>
        <v>78.400000000000006</v>
      </c>
      <c r="J48" s="342">
        <f t="shared" si="2"/>
        <v>2151.9</v>
      </c>
      <c r="K48" s="328">
        <f t="shared" si="3"/>
        <v>3.515222167421423</v>
      </c>
      <c r="M48" s="103"/>
      <c r="N48" s="103"/>
      <c r="O48" s="103"/>
      <c r="P48" s="103"/>
    </row>
    <row r="49" spans="1:16" s="38" customFormat="1" ht="71.400000000000006" customHeight="1">
      <c r="A49" s="357" t="s">
        <v>45</v>
      </c>
      <c r="B49" s="358" t="s">
        <v>59</v>
      </c>
      <c r="C49" s="359"/>
      <c r="D49" s="360" t="s">
        <v>67</v>
      </c>
      <c r="E49" s="360" t="s">
        <v>69</v>
      </c>
      <c r="F49" s="360" t="s">
        <v>46</v>
      </c>
      <c r="G49" s="360"/>
      <c r="H49" s="361">
        <f>H50+H54</f>
        <v>74</v>
      </c>
      <c r="I49" s="361">
        <f t="shared" ref="I49" si="23">I50+I54</f>
        <v>0</v>
      </c>
      <c r="J49" s="362">
        <f t="shared" si="2"/>
        <v>74</v>
      </c>
      <c r="K49" s="363">
        <f t="shared" si="3"/>
        <v>0</v>
      </c>
      <c r="M49" s="103"/>
      <c r="N49" s="103"/>
      <c r="O49" s="103"/>
      <c r="P49" s="103"/>
    </row>
    <row r="50" spans="1:16" ht="26.4">
      <c r="A50" s="348" t="s">
        <v>62</v>
      </c>
      <c r="B50" s="349" t="s">
        <v>59</v>
      </c>
      <c r="C50" s="350"/>
      <c r="D50" s="351" t="s">
        <v>67</v>
      </c>
      <c r="E50" s="351" t="s">
        <v>69</v>
      </c>
      <c r="F50" s="351" t="s">
        <v>63</v>
      </c>
      <c r="G50" s="351"/>
      <c r="H50" s="352">
        <f>H51</f>
        <v>50</v>
      </c>
      <c r="I50" s="352">
        <f t="shared" ref="I50:I52" si="24">I51</f>
        <v>0</v>
      </c>
      <c r="J50" s="353">
        <f t="shared" si="2"/>
        <v>50</v>
      </c>
      <c r="K50" s="354">
        <f t="shared" si="3"/>
        <v>0</v>
      </c>
    </row>
    <row r="51" spans="1:16" ht="30" customHeight="1">
      <c r="A51" s="348" t="s">
        <v>64</v>
      </c>
      <c r="B51" s="349" t="s">
        <v>59</v>
      </c>
      <c r="C51" s="350"/>
      <c r="D51" s="351" t="s">
        <v>67</v>
      </c>
      <c r="E51" s="351" t="s">
        <v>69</v>
      </c>
      <c r="F51" s="351" t="s">
        <v>65</v>
      </c>
      <c r="G51" s="351"/>
      <c r="H51" s="352">
        <f>H52</f>
        <v>50</v>
      </c>
      <c r="I51" s="352">
        <f t="shared" si="24"/>
        <v>0</v>
      </c>
      <c r="J51" s="353">
        <f t="shared" si="2"/>
        <v>50</v>
      </c>
      <c r="K51" s="354">
        <f t="shared" si="3"/>
        <v>0</v>
      </c>
    </row>
    <row r="52" spans="1:16" ht="26.4">
      <c r="A52" s="348" t="s">
        <v>18</v>
      </c>
      <c r="B52" s="349" t="s">
        <v>59</v>
      </c>
      <c r="C52" s="350"/>
      <c r="D52" s="351" t="s">
        <v>67</v>
      </c>
      <c r="E52" s="351" t="s">
        <v>69</v>
      </c>
      <c r="F52" s="351" t="s">
        <v>65</v>
      </c>
      <c r="G52" s="351" t="s">
        <v>19</v>
      </c>
      <c r="H52" s="352">
        <f>H53</f>
        <v>50</v>
      </c>
      <c r="I52" s="352">
        <f t="shared" si="24"/>
        <v>0</v>
      </c>
      <c r="J52" s="353">
        <f t="shared" si="2"/>
        <v>50</v>
      </c>
      <c r="K52" s="354">
        <f t="shared" si="3"/>
        <v>0</v>
      </c>
    </row>
    <row r="53" spans="1:16" ht="29.4" customHeight="1">
      <c r="A53" s="348" t="s">
        <v>20</v>
      </c>
      <c r="B53" s="349" t="s">
        <v>59</v>
      </c>
      <c r="C53" s="350"/>
      <c r="D53" s="351" t="s">
        <v>67</v>
      </c>
      <c r="E53" s="351" t="s">
        <v>69</v>
      </c>
      <c r="F53" s="351" t="s">
        <v>65</v>
      </c>
      <c r="G53" s="351" t="s">
        <v>21</v>
      </c>
      <c r="H53" s="352">
        <f>'МП пр.5'!H63</f>
        <v>50</v>
      </c>
      <c r="I53" s="352">
        <f>'МП пр.5'!I63</f>
        <v>0</v>
      </c>
      <c r="J53" s="353">
        <f t="shared" si="2"/>
        <v>50</v>
      </c>
      <c r="K53" s="354">
        <f t="shared" si="3"/>
        <v>0</v>
      </c>
    </row>
    <row r="54" spans="1:16" ht="26.4">
      <c r="A54" s="348" t="s">
        <v>70</v>
      </c>
      <c r="B54" s="349" t="s">
        <v>59</v>
      </c>
      <c r="C54" s="350"/>
      <c r="D54" s="351" t="s">
        <v>67</v>
      </c>
      <c r="E54" s="351" t="s">
        <v>69</v>
      </c>
      <c r="F54" s="351" t="s">
        <v>71</v>
      </c>
      <c r="G54" s="351"/>
      <c r="H54" s="352">
        <f>H55+H58</f>
        <v>24</v>
      </c>
      <c r="I54" s="352">
        <f t="shared" ref="I54" si="25">I55+I58</f>
        <v>0</v>
      </c>
      <c r="J54" s="353">
        <f t="shared" si="2"/>
        <v>24</v>
      </c>
      <c r="K54" s="354">
        <f t="shared" si="3"/>
        <v>0</v>
      </c>
    </row>
    <row r="55" spans="1:16" ht="42" customHeight="1">
      <c r="A55" s="348" t="s">
        <v>72</v>
      </c>
      <c r="B55" s="349" t="s">
        <v>59</v>
      </c>
      <c r="C55" s="350"/>
      <c r="D55" s="351" t="s">
        <v>67</v>
      </c>
      <c r="E55" s="351" t="s">
        <v>69</v>
      </c>
      <c r="F55" s="351" t="s">
        <v>73</v>
      </c>
      <c r="G55" s="351"/>
      <c r="H55" s="352">
        <f>H56</f>
        <v>14</v>
      </c>
      <c r="I55" s="352">
        <f t="shared" ref="I55:I56" si="26">I56</f>
        <v>0</v>
      </c>
      <c r="J55" s="353">
        <f t="shared" si="2"/>
        <v>14</v>
      </c>
      <c r="K55" s="354">
        <f t="shared" si="3"/>
        <v>0</v>
      </c>
    </row>
    <row r="56" spans="1:16" ht="55.2" customHeight="1">
      <c r="A56" s="348" t="s">
        <v>74</v>
      </c>
      <c r="B56" s="349" t="s">
        <v>59</v>
      </c>
      <c r="C56" s="350"/>
      <c r="D56" s="351" t="s">
        <v>67</v>
      </c>
      <c r="E56" s="351" t="s">
        <v>69</v>
      </c>
      <c r="F56" s="351" t="s">
        <v>73</v>
      </c>
      <c r="G56" s="351" t="s">
        <v>75</v>
      </c>
      <c r="H56" s="352">
        <f>H57</f>
        <v>14</v>
      </c>
      <c r="I56" s="352">
        <f t="shared" si="26"/>
        <v>0</v>
      </c>
      <c r="J56" s="353">
        <f t="shared" si="2"/>
        <v>14</v>
      </c>
      <c r="K56" s="354">
        <f t="shared" si="3"/>
        <v>0</v>
      </c>
    </row>
    <row r="57" spans="1:16" ht="26.4">
      <c r="A57" s="348" t="s">
        <v>76</v>
      </c>
      <c r="B57" s="349" t="s">
        <v>59</v>
      </c>
      <c r="C57" s="350"/>
      <c r="D57" s="351" t="s">
        <v>67</v>
      </c>
      <c r="E57" s="351" t="s">
        <v>69</v>
      </c>
      <c r="F57" s="351" t="s">
        <v>73</v>
      </c>
      <c r="G57" s="351" t="s">
        <v>77</v>
      </c>
      <c r="H57" s="352">
        <f>'МП пр.5'!H70</f>
        <v>14</v>
      </c>
      <c r="I57" s="352">
        <f>'МП пр.5'!I70</f>
        <v>0</v>
      </c>
      <c r="J57" s="353">
        <f t="shared" si="2"/>
        <v>14</v>
      </c>
      <c r="K57" s="354">
        <f t="shared" si="3"/>
        <v>0</v>
      </c>
    </row>
    <row r="58" spans="1:16" ht="39.6">
      <c r="A58" s="348" t="s">
        <v>78</v>
      </c>
      <c r="B58" s="349" t="s">
        <v>59</v>
      </c>
      <c r="C58" s="350"/>
      <c r="D58" s="351" t="s">
        <v>67</v>
      </c>
      <c r="E58" s="351" t="s">
        <v>69</v>
      </c>
      <c r="F58" s="351" t="s">
        <v>79</v>
      </c>
      <c r="G58" s="351"/>
      <c r="H58" s="352">
        <f>H59</f>
        <v>10</v>
      </c>
      <c r="I58" s="352">
        <f t="shared" ref="I58:I59" si="27">I59</f>
        <v>0</v>
      </c>
      <c r="J58" s="353">
        <f t="shared" si="2"/>
        <v>10</v>
      </c>
      <c r="K58" s="354">
        <f t="shared" si="3"/>
        <v>0</v>
      </c>
    </row>
    <row r="59" spans="1:16" ht="26.4">
      <c r="A59" s="348" t="s">
        <v>18</v>
      </c>
      <c r="B59" s="349" t="s">
        <v>59</v>
      </c>
      <c r="C59" s="350"/>
      <c r="D59" s="351" t="s">
        <v>67</v>
      </c>
      <c r="E59" s="351" t="s">
        <v>69</v>
      </c>
      <c r="F59" s="351" t="s">
        <v>79</v>
      </c>
      <c r="G59" s="351" t="s">
        <v>19</v>
      </c>
      <c r="H59" s="352">
        <f>H60</f>
        <v>10</v>
      </c>
      <c r="I59" s="352">
        <f t="shared" si="27"/>
        <v>0</v>
      </c>
      <c r="J59" s="353">
        <f t="shared" si="2"/>
        <v>10</v>
      </c>
      <c r="K59" s="354">
        <f t="shared" si="3"/>
        <v>0</v>
      </c>
    </row>
    <row r="60" spans="1:16" ht="29.4" customHeight="1">
      <c r="A60" s="348" t="s">
        <v>20</v>
      </c>
      <c r="B60" s="349" t="s">
        <v>59</v>
      </c>
      <c r="C60" s="350"/>
      <c r="D60" s="351" t="s">
        <v>67</v>
      </c>
      <c r="E60" s="351" t="s">
        <v>69</v>
      </c>
      <c r="F60" s="351" t="s">
        <v>79</v>
      </c>
      <c r="G60" s="351" t="s">
        <v>21</v>
      </c>
      <c r="H60" s="352">
        <f>'МП пр.5'!H76</f>
        <v>10</v>
      </c>
      <c r="I60" s="352">
        <f>'МП пр.5'!I76</f>
        <v>0</v>
      </c>
      <c r="J60" s="353">
        <f t="shared" si="2"/>
        <v>10</v>
      </c>
      <c r="K60" s="354">
        <f t="shared" si="3"/>
        <v>0</v>
      </c>
    </row>
    <row r="61" spans="1:16" ht="52.8">
      <c r="A61" s="357" t="s">
        <v>152</v>
      </c>
      <c r="B61" s="358" t="s">
        <v>59</v>
      </c>
      <c r="C61" s="359"/>
      <c r="D61" s="360" t="s">
        <v>67</v>
      </c>
      <c r="E61" s="360" t="s">
        <v>69</v>
      </c>
      <c r="F61" s="360" t="s">
        <v>153</v>
      </c>
      <c r="G61" s="360"/>
      <c r="H61" s="361">
        <f>H62</f>
        <v>80</v>
      </c>
      <c r="I61" s="361">
        <f t="shared" ref="I61" si="28">I62</f>
        <v>0</v>
      </c>
      <c r="J61" s="362">
        <f t="shared" si="2"/>
        <v>80</v>
      </c>
      <c r="K61" s="363">
        <f t="shared" si="3"/>
        <v>0</v>
      </c>
    </row>
    <row r="62" spans="1:16" ht="57.6" customHeight="1">
      <c r="A62" s="348" t="s">
        <v>154</v>
      </c>
      <c r="B62" s="349" t="s">
        <v>59</v>
      </c>
      <c r="C62" s="350"/>
      <c r="D62" s="351" t="s">
        <v>67</v>
      </c>
      <c r="E62" s="351" t="s">
        <v>69</v>
      </c>
      <c r="F62" s="351" t="s">
        <v>155</v>
      </c>
      <c r="G62" s="351"/>
      <c r="H62" s="352">
        <f>H63+H66+H69</f>
        <v>80</v>
      </c>
      <c r="I62" s="352">
        <f t="shared" ref="I62" si="29">I63+I66+I69</f>
        <v>0</v>
      </c>
      <c r="J62" s="353">
        <f t="shared" si="2"/>
        <v>80</v>
      </c>
      <c r="K62" s="354">
        <f t="shared" si="3"/>
        <v>0</v>
      </c>
    </row>
    <row r="63" spans="1:16" ht="26.4">
      <c r="A63" s="348" t="s">
        <v>156</v>
      </c>
      <c r="B63" s="349" t="s">
        <v>59</v>
      </c>
      <c r="C63" s="350"/>
      <c r="D63" s="351" t="s">
        <v>67</v>
      </c>
      <c r="E63" s="351" t="s">
        <v>69</v>
      </c>
      <c r="F63" s="351" t="s">
        <v>157</v>
      </c>
      <c r="G63" s="351"/>
      <c r="H63" s="352">
        <f>H64</f>
        <v>30</v>
      </c>
      <c r="I63" s="352">
        <f t="shared" ref="I63:I64" si="30">I64</f>
        <v>0</v>
      </c>
      <c r="J63" s="353">
        <f t="shared" si="2"/>
        <v>30</v>
      </c>
      <c r="K63" s="354">
        <f t="shared" si="3"/>
        <v>0</v>
      </c>
    </row>
    <row r="64" spans="1:16" ht="26.4">
      <c r="A64" s="348" t="s">
        <v>18</v>
      </c>
      <c r="B64" s="349" t="s">
        <v>59</v>
      </c>
      <c r="C64" s="350"/>
      <c r="D64" s="351" t="s">
        <v>67</v>
      </c>
      <c r="E64" s="351" t="s">
        <v>69</v>
      </c>
      <c r="F64" s="351" t="s">
        <v>157</v>
      </c>
      <c r="G64" s="351" t="s">
        <v>19</v>
      </c>
      <c r="H64" s="352">
        <f>H65</f>
        <v>30</v>
      </c>
      <c r="I64" s="352">
        <f t="shared" si="30"/>
        <v>0</v>
      </c>
      <c r="J64" s="353">
        <f t="shared" si="2"/>
        <v>30</v>
      </c>
      <c r="K64" s="354">
        <f t="shared" si="3"/>
        <v>0</v>
      </c>
    </row>
    <row r="65" spans="1:16" ht="27.6" customHeight="1">
      <c r="A65" s="348" t="s">
        <v>20</v>
      </c>
      <c r="B65" s="349" t="s">
        <v>59</v>
      </c>
      <c r="C65" s="350"/>
      <c r="D65" s="351" t="s">
        <v>67</v>
      </c>
      <c r="E65" s="351" t="s">
        <v>69</v>
      </c>
      <c r="F65" s="351" t="s">
        <v>157</v>
      </c>
      <c r="G65" s="351" t="s">
        <v>21</v>
      </c>
      <c r="H65" s="352">
        <f>'МП пр.5'!H231</f>
        <v>30</v>
      </c>
      <c r="I65" s="352">
        <f>'МП пр.5'!I231</f>
        <v>0</v>
      </c>
      <c r="J65" s="353">
        <f t="shared" si="2"/>
        <v>30</v>
      </c>
      <c r="K65" s="354">
        <f t="shared" si="3"/>
        <v>0</v>
      </c>
    </row>
    <row r="66" spans="1:16" ht="26.4">
      <c r="A66" s="348" t="s">
        <v>158</v>
      </c>
      <c r="B66" s="349" t="s">
        <v>59</v>
      </c>
      <c r="C66" s="350"/>
      <c r="D66" s="351" t="s">
        <v>67</v>
      </c>
      <c r="E66" s="351" t="s">
        <v>69</v>
      </c>
      <c r="F66" s="351" t="s">
        <v>159</v>
      </c>
      <c r="G66" s="351"/>
      <c r="H66" s="352">
        <f>H67</f>
        <v>49</v>
      </c>
      <c r="I66" s="352">
        <f t="shared" ref="I66:I67" si="31">I67</f>
        <v>0</v>
      </c>
      <c r="J66" s="353">
        <f t="shared" si="2"/>
        <v>49</v>
      </c>
      <c r="K66" s="354">
        <f t="shared" si="3"/>
        <v>0</v>
      </c>
    </row>
    <row r="67" spans="1:16" ht="26.4">
      <c r="A67" s="348" t="s">
        <v>18</v>
      </c>
      <c r="B67" s="349" t="s">
        <v>59</v>
      </c>
      <c r="C67" s="350"/>
      <c r="D67" s="351" t="s">
        <v>67</v>
      </c>
      <c r="E67" s="351" t="s">
        <v>69</v>
      </c>
      <c r="F67" s="351" t="s">
        <v>159</v>
      </c>
      <c r="G67" s="351" t="s">
        <v>19</v>
      </c>
      <c r="H67" s="352">
        <f>H68</f>
        <v>49</v>
      </c>
      <c r="I67" s="352">
        <f t="shared" si="31"/>
        <v>0</v>
      </c>
      <c r="J67" s="353">
        <f t="shared" si="2"/>
        <v>49</v>
      </c>
      <c r="K67" s="354">
        <f t="shared" si="3"/>
        <v>0</v>
      </c>
    </row>
    <row r="68" spans="1:16" ht="27.6" customHeight="1">
      <c r="A68" s="348" t="s">
        <v>20</v>
      </c>
      <c r="B68" s="349" t="s">
        <v>59</v>
      </c>
      <c r="C68" s="350"/>
      <c r="D68" s="351" t="s">
        <v>67</v>
      </c>
      <c r="E68" s="351" t="s">
        <v>69</v>
      </c>
      <c r="F68" s="351" t="s">
        <v>159</v>
      </c>
      <c r="G68" s="351" t="s">
        <v>21</v>
      </c>
      <c r="H68" s="352">
        <f>'МП пр.5'!H237</f>
        <v>49</v>
      </c>
      <c r="I68" s="352">
        <f>'МП пр.5'!I237</f>
        <v>0</v>
      </c>
      <c r="J68" s="353">
        <f t="shared" si="2"/>
        <v>49</v>
      </c>
      <c r="K68" s="354">
        <f t="shared" si="3"/>
        <v>0</v>
      </c>
    </row>
    <row r="69" spans="1:16" ht="39.6">
      <c r="A69" s="348" t="s">
        <v>160</v>
      </c>
      <c r="B69" s="349" t="s">
        <v>59</v>
      </c>
      <c r="C69" s="350"/>
      <c r="D69" s="351" t="s">
        <v>67</v>
      </c>
      <c r="E69" s="351" t="s">
        <v>69</v>
      </c>
      <c r="F69" s="351" t="s">
        <v>161</v>
      </c>
      <c r="G69" s="351"/>
      <c r="H69" s="352">
        <f>H70</f>
        <v>1</v>
      </c>
      <c r="I69" s="352">
        <f t="shared" ref="I69:I70" si="32">I70</f>
        <v>0</v>
      </c>
      <c r="J69" s="353">
        <f t="shared" si="2"/>
        <v>1</v>
      </c>
      <c r="K69" s="354">
        <f t="shared" si="3"/>
        <v>0</v>
      </c>
    </row>
    <row r="70" spans="1:16" ht="26.4">
      <c r="A70" s="348" t="s">
        <v>18</v>
      </c>
      <c r="B70" s="349" t="s">
        <v>59</v>
      </c>
      <c r="C70" s="350"/>
      <c r="D70" s="351" t="s">
        <v>67</v>
      </c>
      <c r="E70" s="351" t="s">
        <v>69</v>
      </c>
      <c r="F70" s="351" t="s">
        <v>161</v>
      </c>
      <c r="G70" s="351" t="s">
        <v>19</v>
      </c>
      <c r="H70" s="352">
        <f>H71</f>
        <v>1</v>
      </c>
      <c r="I70" s="352">
        <f t="shared" si="32"/>
        <v>0</v>
      </c>
      <c r="J70" s="353">
        <f t="shared" si="2"/>
        <v>1</v>
      </c>
      <c r="K70" s="354">
        <f t="shared" si="3"/>
        <v>0</v>
      </c>
    </row>
    <row r="71" spans="1:16" ht="27" customHeight="1">
      <c r="A71" s="348" t="s">
        <v>20</v>
      </c>
      <c r="B71" s="349" t="s">
        <v>59</v>
      </c>
      <c r="C71" s="350"/>
      <c r="D71" s="351" t="s">
        <v>67</v>
      </c>
      <c r="E71" s="351" t="s">
        <v>69</v>
      </c>
      <c r="F71" s="351" t="s">
        <v>161</v>
      </c>
      <c r="G71" s="351" t="s">
        <v>21</v>
      </c>
      <c r="H71" s="352">
        <f>'МП пр.5'!H243</f>
        <v>1</v>
      </c>
      <c r="I71" s="352">
        <f>'МП пр.5'!I243</f>
        <v>0</v>
      </c>
      <c r="J71" s="353">
        <f t="shared" si="2"/>
        <v>1</v>
      </c>
      <c r="K71" s="354">
        <f t="shared" si="3"/>
        <v>0</v>
      </c>
    </row>
    <row r="72" spans="1:16" s="38" customFormat="1" ht="52.8">
      <c r="A72" s="357" t="s">
        <v>323</v>
      </c>
      <c r="B72" s="358" t="s">
        <v>59</v>
      </c>
      <c r="C72" s="359"/>
      <c r="D72" s="360" t="s">
        <v>67</v>
      </c>
      <c r="E72" s="360" t="s">
        <v>69</v>
      </c>
      <c r="F72" s="360" t="s">
        <v>324</v>
      </c>
      <c r="G72" s="360"/>
      <c r="H72" s="361">
        <f>H73+H83</f>
        <v>87.9</v>
      </c>
      <c r="I72" s="361">
        <f t="shared" ref="I72" si="33">I73+I83</f>
        <v>0</v>
      </c>
      <c r="J72" s="362">
        <f t="shared" ref="J72:J135" si="34">H72-I72</f>
        <v>87.9</v>
      </c>
      <c r="K72" s="363">
        <f t="shared" ref="K72:K135" si="35">I72/H72*100</f>
        <v>0</v>
      </c>
      <c r="M72" s="103"/>
      <c r="N72" s="103"/>
      <c r="O72" s="103"/>
      <c r="P72" s="103"/>
    </row>
    <row r="73" spans="1:16" ht="31.2" customHeight="1">
      <c r="A73" s="348" t="s">
        <v>325</v>
      </c>
      <c r="B73" s="349" t="s">
        <v>59</v>
      </c>
      <c r="C73" s="350"/>
      <c r="D73" s="351" t="s">
        <v>67</v>
      </c>
      <c r="E73" s="351" t="s">
        <v>69</v>
      </c>
      <c r="F73" s="351" t="s">
        <v>326</v>
      </c>
      <c r="G73" s="351"/>
      <c r="H73" s="352">
        <f>H74+H77+H80</f>
        <v>67.900000000000006</v>
      </c>
      <c r="I73" s="352">
        <f t="shared" ref="I73" si="36">I74+I77+I80</f>
        <v>0</v>
      </c>
      <c r="J73" s="353">
        <f t="shared" si="34"/>
        <v>67.900000000000006</v>
      </c>
      <c r="K73" s="354">
        <f t="shared" si="35"/>
        <v>0</v>
      </c>
    </row>
    <row r="74" spans="1:16" ht="28.2" customHeight="1">
      <c r="A74" s="348" t="s">
        <v>327</v>
      </c>
      <c r="B74" s="349" t="s">
        <v>59</v>
      </c>
      <c r="C74" s="350"/>
      <c r="D74" s="351" t="s">
        <v>67</v>
      </c>
      <c r="E74" s="351" t="s">
        <v>69</v>
      </c>
      <c r="F74" s="351" t="s">
        <v>328</v>
      </c>
      <c r="G74" s="351"/>
      <c r="H74" s="352">
        <f>H75</f>
        <v>39.9</v>
      </c>
      <c r="I74" s="352">
        <f t="shared" ref="I74:I75" si="37">I75</f>
        <v>0</v>
      </c>
      <c r="J74" s="353">
        <f t="shared" si="34"/>
        <v>39.9</v>
      </c>
      <c r="K74" s="354">
        <f t="shared" si="35"/>
        <v>0</v>
      </c>
    </row>
    <row r="75" spans="1:16" ht="26.4">
      <c r="A75" s="348" t="s">
        <v>18</v>
      </c>
      <c r="B75" s="349" t="s">
        <v>59</v>
      </c>
      <c r="C75" s="350"/>
      <c r="D75" s="351" t="s">
        <v>67</v>
      </c>
      <c r="E75" s="351" t="s">
        <v>69</v>
      </c>
      <c r="F75" s="351" t="s">
        <v>328</v>
      </c>
      <c r="G75" s="351" t="s">
        <v>19</v>
      </c>
      <c r="H75" s="352">
        <f>H76</f>
        <v>39.9</v>
      </c>
      <c r="I75" s="352">
        <f t="shared" si="37"/>
        <v>0</v>
      </c>
      <c r="J75" s="353">
        <f t="shared" si="34"/>
        <v>39.9</v>
      </c>
      <c r="K75" s="354">
        <f t="shared" si="35"/>
        <v>0</v>
      </c>
    </row>
    <row r="76" spans="1:16" ht="28.2" customHeight="1">
      <c r="A76" s="348" t="s">
        <v>20</v>
      </c>
      <c r="B76" s="349" t="s">
        <v>59</v>
      </c>
      <c r="C76" s="350"/>
      <c r="D76" s="351" t="s">
        <v>67</v>
      </c>
      <c r="E76" s="351" t="s">
        <v>69</v>
      </c>
      <c r="F76" s="351" t="s">
        <v>328</v>
      </c>
      <c r="G76" s="351" t="s">
        <v>21</v>
      </c>
      <c r="H76" s="352">
        <f>'МП пр.5'!H608</f>
        <v>39.9</v>
      </c>
      <c r="I76" s="352">
        <f>'МП пр.5'!I608</f>
        <v>0</v>
      </c>
      <c r="J76" s="353">
        <f t="shared" si="34"/>
        <v>39.9</v>
      </c>
      <c r="K76" s="354">
        <f t="shared" si="35"/>
        <v>0</v>
      </c>
    </row>
    <row r="77" spans="1:16" ht="56.4" customHeight="1">
      <c r="A77" s="348" t="s">
        <v>329</v>
      </c>
      <c r="B77" s="349" t="s">
        <v>59</v>
      </c>
      <c r="C77" s="350"/>
      <c r="D77" s="351" t="s">
        <v>67</v>
      </c>
      <c r="E77" s="351" t="s">
        <v>69</v>
      </c>
      <c r="F77" s="351" t="s">
        <v>330</v>
      </c>
      <c r="G77" s="351"/>
      <c r="H77" s="352">
        <f>H78</f>
        <v>8</v>
      </c>
      <c r="I77" s="352">
        <f t="shared" ref="I77:I78" si="38">I78</f>
        <v>0</v>
      </c>
      <c r="J77" s="353">
        <f t="shared" si="34"/>
        <v>8</v>
      </c>
      <c r="K77" s="354">
        <f t="shared" si="35"/>
        <v>0</v>
      </c>
    </row>
    <row r="78" spans="1:16" ht="26.4">
      <c r="A78" s="348" t="s">
        <v>18</v>
      </c>
      <c r="B78" s="349" t="s">
        <v>59</v>
      </c>
      <c r="C78" s="350"/>
      <c r="D78" s="351" t="s">
        <v>67</v>
      </c>
      <c r="E78" s="351" t="s">
        <v>69</v>
      </c>
      <c r="F78" s="351" t="s">
        <v>330</v>
      </c>
      <c r="G78" s="351" t="s">
        <v>19</v>
      </c>
      <c r="H78" s="352">
        <f>H79</f>
        <v>8</v>
      </c>
      <c r="I78" s="352">
        <f t="shared" si="38"/>
        <v>0</v>
      </c>
      <c r="J78" s="353">
        <f t="shared" si="34"/>
        <v>8</v>
      </c>
      <c r="K78" s="354">
        <f t="shared" si="35"/>
        <v>0</v>
      </c>
    </row>
    <row r="79" spans="1:16" ht="28.2" customHeight="1">
      <c r="A79" s="348" t="s">
        <v>20</v>
      </c>
      <c r="B79" s="349" t="s">
        <v>59</v>
      </c>
      <c r="C79" s="350"/>
      <c r="D79" s="351" t="s">
        <v>67</v>
      </c>
      <c r="E79" s="351" t="s">
        <v>69</v>
      </c>
      <c r="F79" s="351" t="s">
        <v>330</v>
      </c>
      <c r="G79" s="351" t="s">
        <v>21</v>
      </c>
      <c r="H79" s="352">
        <f>'МП пр.5'!H614</f>
        <v>8</v>
      </c>
      <c r="I79" s="352">
        <f>'МП пр.5'!I614</f>
        <v>0</v>
      </c>
      <c r="J79" s="353">
        <f t="shared" si="34"/>
        <v>8</v>
      </c>
      <c r="K79" s="354">
        <f t="shared" si="35"/>
        <v>0</v>
      </c>
    </row>
    <row r="80" spans="1:16" ht="41.4" customHeight="1">
      <c r="A80" s="348" t="s">
        <v>331</v>
      </c>
      <c r="B80" s="349" t="s">
        <v>59</v>
      </c>
      <c r="C80" s="350"/>
      <c r="D80" s="351" t="s">
        <v>67</v>
      </c>
      <c r="E80" s="351" t="s">
        <v>69</v>
      </c>
      <c r="F80" s="351" t="s">
        <v>332</v>
      </c>
      <c r="G80" s="351"/>
      <c r="H80" s="352">
        <f>H81</f>
        <v>20</v>
      </c>
      <c r="I80" s="352">
        <f t="shared" ref="I80:I81" si="39">I81</f>
        <v>0</v>
      </c>
      <c r="J80" s="353">
        <f t="shared" si="34"/>
        <v>20</v>
      </c>
      <c r="K80" s="354">
        <f t="shared" si="35"/>
        <v>0</v>
      </c>
    </row>
    <row r="81" spans="1:16" ht="54.6" customHeight="1">
      <c r="A81" s="348" t="s">
        <v>74</v>
      </c>
      <c r="B81" s="349" t="s">
        <v>59</v>
      </c>
      <c r="C81" s="350"/>
      <c r="D81" s="351" t="s">
        <v>67</v>
      </c>
      <c r="E81" s="351" t="s">
        <v>69</v>
      </c>
      <c r="F81" s="351" t="s">
        <v>332</v>
      </c>
      <c r="G81" s="351" t="s">
        <v>75</v>
      </c>
      <c r="H81" s="352">
        <f>H82</f>
        <v>20</v>
      </c>
      <c r="I81" s="352">
        <f t="shared" si="39"/>
        <v>0</v>
      </c>
      <c r="J81" s="353">
        <f t="shared" si="34"/>
        <v>20</v>
      </c>
      <c r="K81" s="354">
        <f t="shared" si="35"/>
        <v>0</v>
      </c>
    </row>
    <row r="82" spans="1:16" ht="27.6" customHeight="1">
      <c r="A82" s="348" t="s">
        <v>76</v>
      </c>
      <c r="B82" s="349" t="s">
        <v>59</v>
      </c>
      <c r="C82" s="350"/>
      <c r="D82" s="351" t="s">
        <v>67</v>
      </c>
      <c r="E82" s="351" t="s">
        <v>69</v>
      </c>
      <c r="F82" s="351" t="s">
        <v>332</v>
      </c>
      <c r="G82" s="351" t="s">
        <v>77</v>
      </c>
      <c r="H82" s="352">
        <f>'МП пр.5'!H620</f>
        <v>20</v>
      </c>
      <c r="I82" s="352">
        <f>'МП пр.5'!I620</f>
        <v>0</v>
      </c>
      <c r="J82" s="353">
        <f t="shared" si="34"/>
        <v>20</v>
      </c>
      <c r="K82" s="354">
        <f t="shared" si="35"/>
        <v>0</v>
      </c>
    </row>
    <row r="83" spans="1:16" ht="28.2" customHeight="1">
      <c r="A83" s="348" t="s">
        <v>333</v>
      </c>
      <c r="B83" s="349" t="s">
        <v>59</v>
      </c>
      <c r="C83" s="350"/>
      <c r="D83" s="351" t="s">
        <v>67</v>
      </c>
      <c r="E83" s="351" t="s">
        <v>69</v>
      </c>
      <c r="F83" s="351" t="s">
        <v>334</v>
      </c>
      <c r="G83" s="351"/>
      <c r="H83" s="352">
        <f>H84</f>
        <v>20</v>
      </c>
      <c r="I83" s="352">
        <f t="shared" ref="I83:I85" si="40">I84</f>
        <v>0</v>
      </c>
      <c r="J83" s="353">
        <f t="shared" si="34"/>
        <v>20</v>
      </c>
      <c r="K83" s="354">
        <f t="shared" si="35"/>
        <v>0</v>
      </c>
    </row>
    <row r="84" spans="1:16" ht="30" customHeight="1">
      <c r="A84" s="348" t="s">
        <v>337</v>
      </c>
      <c r="B84" s="349" t="s">
        <v>59</v>
      </c>
      <c r="C84" s="350"/>
      <c r="D84" s="351" t="s">
        <v>67</v>
      </c>
      <c r="E84" s="351" t="s">
        <v>69</v>
      </c>
      <c r="F84" s="351" t="s">
        <v>338</v>
      </c>
      <c r="G84" s="351"/>
      <c r="H84" s="352">
        <f>H85</f>
        <v>20</v>
      </c>
      <c r="I84" s="352">
        <f t="shared" si="40"/>
        <v>0</v>
      </c>
      <c r="J84" s="353">
        <f t="shared" si="34"/>
        <v>20</v>
      </c>
      <c r="K84" s="354">
        <f t="shared" si="35"/>
        <v>0</v>
      </c>
    </row>
    <row r="85" spans="1:16" ht="26.4">
      <c r="A85" s="348" t="s">
        <v>18</v>
      </c>
      <c r="B85" s="349" t="s">
        <v>59</v>
      </c>
      <c r="C85" s="350"/>
      <c r="D85" s="351" t="s">
        <v>67</v>
      </c>
      <c r="E85" s="351" t="s">
        <v>69</v>
      </c>
      <c r="F85" s="351" t="s">
        <v>338</v>
      </c>
      <c r="G85" s="351" t="s">
        <v>19</v>
      </c>
      <c r="H85" s="352">
        <f>H86</f>
        <v>20</v>
      </c>
      <c r="I85" s="352">
        <f t="shared" si="40"/>
        <v>0</v>
      </c>
      <c r="J85" s="353">
        <f t="shared" si="34"/>
        <v>20</v>
      </c>
      <c r="K85" s="354">
        <f t="shared" si="35"/>
        <v>0</v>
      </c>
    </row>
    <row r="86" spans="1:16" ht="28.2" customHeight="1">
      <c r="A86" s="348" t="s">
        <v>20</v>
      </c>
      <c r="B86" s="349" t="s">
        <v>59</v>
      </c>
      <c r="C86" s="350"/>
      <c r="D86" s="351" t="s">
        <v>67</v>
      </c>
      <c r="E86" s="351" t="s">
        <v>69</v>
      </c>
      <c r="F86" s="351" t="s">
        <v>338</v>
      </c>
      <c r="G86" s="351" t="s">
        <v>21</v>
      </c>
      <c r="H86" s="352">
        <f>'МП пр.5'!H633</f>
        <v>20</v>
      </c>
      <c r="I86" s="352">
        <f>'МП пр.5'!I633</f>
        <v>0</v>
      </c>
      <c r="J86" s="353">
        <f t="shared" si="34"/>
        <v>20</v>
      </c>
      <c r="K86" s="354">
        <f t="shared" si="35"/>
        <v>0</v>
      </c>
    </row>
    <row r="87" spans="1:16" s="39" customFormat="1" ht="58.2" customHeight="1">
      <c r="A87" s="343" t="s">
        <v>439</v>
      </c>
      <c r="B87" s="344" t="s">
        <v>59</v>
      </c>
      <c r="C87" s="345"/>
      <c r="D87" s="346" t="s">
        <v>67</v>
      </c>
      <c r="E87" s="346" t="s">
        <v>69</v>
      </c>
      <c r="F87" s="346" t="s">
        <v>459</v>
      </c>
      <c r="G87" s="346"/>
      <c r="H87" s="347">
        <f>H88+H92</f>
        <v>257.8</v>
      </c>
      <c r="I87" s="347">
        <f t="shared" ref="I87" si="41">I88+I92</f>
        <v>0</v>
      </c>
      <c r="J87" s="355">
        <f t="shared" si="34"/>
        <v>257.8</v>
      </c>
      <c r="K87" s="356">
        <f t="shared" si="35"/>
        <v>0</v>
      </c>
      <c r="M87" s="104"/>
      <c r="N87" s="104"/>
      <c r="O87" s="104"/>
      <c r="P87" s="104"/>
    </row>
    <row r="88" spans="1:16" ht="45" customHeight="1">
      <c r="A88" s="348" t="s">
        <v>460</v>
      </c>
      <c r="B88" s="349" t="s">
        <v>59</v>
      </c>
      <c r="C88" s="350"/>
      <c r="D88" s="351" t="s">
        <v>67</v>
      </c>
      <c r="E88" s="351" t="s">
        <v>69</v>
      </c>
      <c r="F88" s="351" t="s">
        <v>461</v>
      </c>
      <c r="G88" s="351"/>
      <c r="H88" s="352">
        <f>H89</f>
        <v>151.9</v>
      </c>
      <c r="I88" s="352">
        <f t="shared" ref="I88" si="42">I89</f>
        <v>0</v>
      </c>
      <c r="J88" s="353">
        <f t="shared" si="34"/>
        <v>151.9</v>
      </c>
      <c r="K88" s="354">
        <f t="shared" si="35"/>
        <v>0</v>
      </c>
    </row>
    <row r="89" spans="1:16" ht="39.6">
      <c r="A89" s="348" t="s">
        <v>462</v>
      </c>
      <c r="B89" s="349" t="s">
        <v>59</v>
      </c>
      <c r="C89" s="350"/>
      <c r="D89" s="351" t="s">
        <v>67</v>
      </c>
      <c r="E89" s="351" t="s">
        <v>69</v>
      </c>
      <c r="F89" s="351" t="s">
        <v>463</v>
      </c>
      <c r="G89" s="351"/>
      <c r="H89" s="352">
        <f>H90</f>
        <v>151.9</v>
      </c>
      <c r="I89" s="352">
        <f t="shared" ref="I89:I90" si="43">I90</f>
        <v>0</v>
      </c>
      <c r="J89" s="353">
        <f t="shared" si="34"/>
        <v>151.9</v>
      </c>
      <c r="K89" s="354">
        <f t="shared" si="35"/>
        <v>0</v>
      </c>
    </row>
    <row r="90" spans="1:16" ht="26.4">
      <c r="A90" s="348" t="s">
        <v>18</v>
      </c>
      <c r="B90" s="349" t="s">
        <v>59</v>
      </c>
      <c r="C90" s="350"/>
      <c r="D90" s="351" t="s">
        <v>67</v>
      </c>
      <c r="E90" s="351" t="s">
        <v>69</v>
      </c>
      <c r="F90" s="351" t="s">
        <v>463</v>
      </c>
      <c r="G90" s="351" t="s">
        <v>19</v>
      </c>
      <c r="H90" s="352">
        <f>H91</f>
        <v>151.9</v>
      </c>
      <c r="I90" s="352">
        <f t="shared" si="43"/>
        <v>0</v>
      </c>
      <c r="J90" s="353">
        <f t="shared" si="34"/>
        <v>151.9</v>
      </c>
      <c r="K90" s="354">
        <f t="shared" si="35"/>
        <v>0</v>
      </c>
    </row>
    <row r="91" spans="1:16" ht="28.8" customHeight="1">
      <c r="A91" s="348" t="s">
        <v>20</v>
      </c>
      <c r="B91" s="349" t="s">
        <v>59</v>
      </c>
      <c r="C91" s="350"/>
      <c r="D91" s="351" t="s">
        <v>67</v>
      </c>
      <c r="E91" s="351" t="s">
        <v>69</v>
      </c>
      <c r="F91" s="351" t="s">
        <v>463</v>
      </c>
      <c r="G91" s="351" t="s">
        <v>21</v>
      </c>
      <c r="H91" s="352">
        <v>151.9</v>
      </c>
      <c r="I91" s="352">
        <v>0</v>
      </c>
      <c r="J91" s="353">
        <f t="shared" si="34"/>
        <v>151.9</v>
      </c>
      <c r="K91" s="354">
        <f t="shared" si="35"/>
        <v>0</v>
      </c>
    </row>
    <row r="92" spans="1:16" ht="39.6">
      <c r="A92" s="348" t="s">
        <v>464</v>
      </c>
      <c r="B92" s="349" t="s">
        <v>59</v>
      </c>
      <c r="C92" s="350"/>
      <c r="D92" s="351" t="s">
        <v>67</v>
      </c>
      <c r="E92" s="351" t="s">
        <v>69</v>
      </c>
      <c r="F92" s="351" t="s">
        <v>465</v>
      </c>
      <c r="G92" s="351"/>
      <c r="H92" s="352">
        <f>H93</f>
        <v>105.9</v>
      </c>
      <c r="I92" s="352">
        <f t="shared" ref="I92:I94" si="44">I93</f>
        <v>0</v>
      </c>
      <c r="J92" s="353">
        <f t="shared" si="34"/>
        <v>105.9</v>
      </c>
      <c r="K92" s="354">
        <f t="shared" si="35"/>
        <v>0</v>
      </c>
    </row>
    <row r="93" spans="1:16" ht="26.4" customHeight="1">
      <c r="A93" s="348" t="s">
        <v>466</v>
      </c>
      <c r="B93" s="349" t="s">
        <v>59</v>
      </c>
      <c r="C93" s="350"/>
      <c r="D93" s="351" t="s">
        <v>67</v>
      </c>
      <c r="E93" s="351" t="s">
        <v>69</v>
      </c>
      <c r="F93" s="351" t="s">
        <v>467</v>
      </c>
      <c r="G93" s="351"/>
      <c r="H93" s="352">
        <f>H94</f>
        <v>105.9</v>
      </c>
      <c r="I93" s="352">
        <f t="shared" si="44"/>
        <v>0</v>
      </c>
      <c r="J93" s="353">
        <f t="shared" si="34"/>
        <v>105.9</v>
      </c>
      <c r="K93" s="354">
        <f t="shared" si="35"/>
        <v>0</v>
      </c>
    </row>
    <row r="94" spans="1:16" ht="26.4">
      <c r="A94" s="348" t="s">
        <v>18</v>
      </c>
      <c r="B94" s="349" t="s">
        <v>59</v>
      </c>
      <c r="C94" s="350"/>
      <c r="D94" s="351" t="s">
        <v>67</v>
      </c>
      <c r="E94" s="351" t="s">
        <v>69</v>
      </c>
      <c r="F94" s="351" t="s">
        <v>467</v>
      </c>
      <c r="G94" s="351" t="s">
        <v>19</v>
      </c>
      <c r="H94" s="352">
        <f>H95</f>
        <v>105.9</v>
      </c>
      <c r="I94" s="352">
        <f t="shared" si="44"/>
        <v>0</v>
      </c>
      <c r="J94" s="353">
        <f t="shared" si="34"/>
        <v>105.9</v>
      </c>
      <c r="K94" s="354">
        <f t="shared" si="35"/>
        <v>0</v>
      </c>
    </row>
    <row r="95" spans="1:16" ht="28.8" customHeight="1">
      <c r="A95" s="348" t="s">
        <v>20</v>
      </c>
      <c r="B95" s="349" t="s">
        <v>59</v>
      </c>
      <c r="C95" s="350"/>
      <c r="D95" s="351" t="s">
        <v>67</v>
      </c>
      <c r="E95" s="351" t="s">
        <v>69</v>
      </c>
      <c r="F95" s="351" t="s">
        <v>467</v>
      </c>
      <c r="G95" s="351" t="s">
        <v>21</v>
      </c>
      <c r="H95" s="352">
        <v>105.9</v>
      </c>
      <c r="I95" s="352">
        <v>0</v>
      </c>
      <c r="J95" s="353">
        <f t="shared" si="34"/>
        <v>105.9</v>
      </c>
      <c r="K95" s="354">
        <f t="shared" si="35"/>
        <v>0</v>
      </c>
    </row>
    <row r="96" spans="1:16" s="39" customFormat="1" ht="57" customHeight="1">
      <c r="A96" s="343" t="s">
        <v>439</v>
      </c>
      <c r="B96" s="344" t="s">
        <v>59</v>
      </c>
      <c r="C96" s="345"/>
      <c r="D96" s="346" t="s">
        <v>67</v>
      </c>
      <c r="E96" s="346" t="s">
        <v>69</v>
      </c>
      <c r="F96" s="346" t="s">
        <v>440</v>
      </c>
      <c r="G96" s="346"/>
      <c r="H96" s="347">
        <f>H97+H103</f>
        <v>1730.6000000000001</v>
      </c>
      <c r="I96" s="347">
        <f t="shared" ref="I96" si="45">I97+I103</f>
        <v>78.400000000000006</v>
      </c>
      <c r="J96" s="355">
        <f t="shared" si="34"/>
        <v>1652.2</v>
      </c>
      <c r="K96" s="356">
        <f t="shared" si="35"/>
        <v>4.5302207326938637</v>
      </c>
      <c r="M96" s="104"/>
      <c r="N96" s="104"/>
      <c r="O96" s="104"/>
      <c r="P96" s="104"/>
    </row>
    <row r="97" spans="1:16" s="18" customFormat="1" ht="28.8" customHeight="1">
      <c r="A97" s="348" t="s">
        <v>468</v>
      </c>
      <c r="B97" s="349" t="s">
        <v>59</v>
      </c>
      <c r="C97" s="350"/>
      <c r="D97" s="351" t="s">
        <v>67</v>
      </c>
      <c r="E97" s="351" t="s">
        <v>69</v>
      </c>
      <c r="F97" s="351" t="s">
        <v>469</v>
      </c>
      <c r="G97" s="351"/>
      <c r="H97" s="352">
        <f>H98</f>
        <v>1334.3000000000002</v>
      </c>
      <c r="I97" s="352">
        <f t="shared" ref="I97" si="46">I98</f>
        <v>46</v>
      </c>
      <c r="J97" s="353">
        <f t="shared" si="34"/>
        <v>1288.3000000000002</v>
      </c>
      <c r="K97" s="354">
        <f t="shared" si="35"/>
        <v>3.4475005620924821</v>
      </c>
      <c r="M97" s="105"/>
      <c r="N97" s="105"/>
      <c r="O97" s="105"/>
      <c r="P97" s="105"/>
    </row>
    <row r="98" spans="1:16" ht="27.6" customHeight="1">
      <c r="A98" s="348" t="s">
        <v>470</v>
      </c>
      <c r="B98" s="349" t="s">
        <v>59</v>
      </c>
      <c r="C98" s="350"/>
      <c r="D98" s="351" t="s">
        <v>67</v>
      </c>
      <c r="E98" s="351" t="s">
        <v>69</v>
      </c>
      <c r="F98" s="351" t="s">
        <v>471</v>
      </c>
      <c r="G98" s="351"/>
      <c r="H98" s="352">
        <f>H99+H101</f>
        <v>1334.3000000000002</v>
      </c>
      <c r="I98" s="352">
        <f t="shared" ref="I98" si="47">I99+I101</f>
        <v>46</v>
      </c>
      <c r="J98" s="353">
        <f t="shared" si="34"/>
        <v>1288.3000000000002</v>
      </c>
      <c r="K98" s="354">
        <f t="shared" si="35"/>
        <v>3.4475005620924821</v>
      </c>
    </row>
    <row r="99" spans="1:16" ht="54.6" customHeight="1">
      <c r="A99" s="348" t="s">
        <v>74</v>
      </c>
      <c r="B99" s="349" t="s">
        <v>59</v>
      </c>
      <c r="C99" s="350"/>
      <c r="D99" s="351" t="s">
        <v>67</v>
      </c>
      <c r="E99" s="351" t="s">
        <v>69</v>
      </c>
      <c r="F99" s="351" t="s">
        <v>471</v>
      </c>
      <c r="G99" s="351" t="s">
        <v>75</v>
      </c>
      <c r="H99" s="352">
        <f>H100</f>
        <v>1233.9000000000001</v>
      </c>
      <c r="I99" s="352">
        <f t="shared" ref="I99" si="48">I100</f>
        <v>45</v>
      </c>
      <c r="J99" s="353">
        <f t="shared" si="34"/>
        <v>1188.9000000000001</v>
      </c>
      <c r="K99" s="354">
        <f t="shared" si="35"/>
        <v>3.6469730123997084</v>
      </c>
    </row>
    <row r="100" spans="1:16" ht="30.6" customHeight="1">
      <c r="A100" s="348" t="s">
        <v>76</v>
      </c>
      <c r="B100" s="349" t="s">
        <v>59</v>
      </c>
      <c r="C100" s="350"/>
      <c r="D100" s="351" t="s">
        <v>67</v>
      </c>
      <c r="E100" s="351" t="s">
        <v>69</v>
      </c>
      <c r="F100" s="351" t="s">
        <v>471</v>
      </c>
      <c r="G100" s="351" t="s">
        <v>77</v>
      </c>
      <c r="H100" s="352">
        <v>1233.9000000000001</v>
      </c>
      <c r="I100" s="352">
        <v>45</v>
      </c>
      <c r="J100" s="353">
        <f t="shared" si="34"/>
        <v>1188.9000000000001</v>
      </c>
      <c r="K100" s="354">
        <f t="shared" si="35"/>
        <v>3.6469730123997084</v>
      </c>
    </row>
    <row r="101" spans="1:16" ht="26.4">
      <c r="A101" s="348" t="s">
        <v>18</v>
      </c>
      <c r="B101" s="349" t="s">
        <v>59</v>
      </c>
      <c r="C101" s="350"/>
      <c r="D101" s="351" t="s">
        <v>67</v>
      </c>
      <c r="E101" s="351" t="s">
        <v>69</v>
      </c>
      <c r="F101" s="351" t="s">
        <v>471</v>
      </c>
      <c r="G101" s="351" t="s">
        <v>19</v>
      </c>
      <c r="H101" s="352">
        <f>H102</f>
        <v>100.4</v>
      </c>
      <c r="I101" s="352">
        <f t="shared" ref="I101" si="49">I102</f>
        <v>1</v>
      </c>
      <c r="J101" s="353">
        <f t="shared" si="34"/>
        <v>99.4</v>
      </c>
      <c r="K101" s="354">
        <f t="shared" si="35"/>
        <v>0.99601593625498008</v>
      </c>
    </row>
    <row r="102" spans="1:16" ht="28.8" customHeight="1">
      <c r="A102" s="348" t="s">
        <v>20</v>
      </c>
      <c r="B102" s="349" t="s">
        <v>59</v>
      </c>
      <c r="C102" s="350"/>
      <c r="D102" s="351" t="s">
        <v>67</v>
      </c>
      <c r="E102" s="351" t="s">
        <v>69</v>
      </c>
      <c r="F102" s="351" t="s">
        <v>471</v>
      </c>
      <c r="G102" s="351" t="s">
        <v>21</v>
      </c>
      <c r="H102" s="352">
        <v>100.4</v>
      </c>
      <c r="I102" s="352">
        <v>1</v>
      </c>
      <c r="J102" s="353">
        <f t="shared" si="34"/>
        <v>99.4</v>
      </c>
      <c r="K102" s="354">
        <f t="shared" si="35"/>
        <v>0.99601593625498008</v>
      </c>
    </row>
    <row r="103" spans="1:16" ht="41.4" customHeight="1">
      <c r="A103" s="348" t="s">
        <v>472</v>
      </c>
      <c r="B103" s="349" t="s">
        <v>59</v>
      </c>
      <c r="C103" s="350"/>
      <c r="D103" s="351" t="s">
        <v>67</v>
      </c>
      <c r="E103" s="351" t="s">
        <v>69</v>
      </c>
      <c r="F103" s="351" t="s">
        <v>473</v>
      </c>
      <c r="G103" s="351"/>
      <c r="H103" s="352">
        <f>H104</f>
        <v>396.3</v>
      </c>
      <c r="I103" s="352">
        <f t="shared" ref="I103:I105" si="50">I104</f>
        <v>32.4</v>
      </c>
      <c r="J103" s="353">
        <f t="shared" si="34"/>
        <v>363.90000000000003</v>
      </c>
      <c r="K103" s="354">
        <f t="shared" si="35"/>
        <v>8.1756245268735803</v>
      </c>
    </row>
    <row r="104" spans="1:16" ht="134.4" customHeight="1">
      <c r="A104" s="348" t="s">
        <v>474</v>
      </c>
      <c r="B104" s="349" t="s">
        <v>59</v>
      </c>
      <c r="C104" s="350"/>
      <c r="D104" s="351" t="s">
        <v>67</v>
      </c>
      <c r="E104" s="351" t="s">
        <v>69</v>
      </c>
      <c r="F104" s="351" t="s">
        <v>475</v>
      </c>
      <c r="G104" s="351"/>
      <c r="H104" s="352">
        <f>H105</f>
        <v>396.3</v>
      </c>
      <c r="I104" s="352">
        <f t="shared" si="50"/>
        <v>32.4</v>
      </c>
      <c r="J104" s="353">
        <f t="shared" si="34"/>
        <v>363.90000000000003</v>
      </c>
      <c r="K104" s="354">
        <f t="shared" si="35"/>
        <v>8.1756245268735803</v>
      </c>
    </row>
    <row r="105" spans="1:16" ht="55.8" customHeight="1">
      <c r="A105" s="348" t="s">
        <v>74</v>
      </c>
      <c r="B105" s="349" t="s">
        <v>59</v>
      </c>
      <c r="C105" s="350"/>
      <c r="D105" s="351" t="s">
        <v>67</v>
      </c>
      <c r="E105" s="351" t="s">
        <v>69</v>
      </c>
      <c r="F105" s="351" t="s">
        <v>475</v>
      </c>
      <c r="G105" s="351" t="s">
        <v>75</v>
      </c>
      <c r="H105" s="352">
        <f>H106</f>
        <v>396.3</v>
      </c>
      <c r="I105" s="352">
        <f t="shared" si="50"/>
        <v>32.4</v>
      </c>
      <c r="J105" s="353">
        <f t="shared" si="34"/>
        <v>363.90000000000003</v>
      </c>
      <c r="K105" s="354">
        <f t="shared" si="35"/>
        <v>8.1756245268735803</v>
      </c>
    </row>
    <row r="106" spans="1:16" ht="26.4">
      <c r="A106" s="348" t="s">
        <v>76</v>
      </c>
      <c r="B106" s="349" t="s">
        <v>59</v>
      </c>
      <c r="C106" s="350"/>
      <c r="D106" s="351" t="s">
        <v>67</v>
      </c>
      <c r="E106" s="351" t="s">
        <v>69</v>
      </c>
      <c r="F106" s="351" t="s">
        <v>475</v>
      </c>
      <c r="G106" s="351" t="s">
        <v>77</v>
      </c>
      <c r="H106" s="352">
        <v>396.3</v>
      </c>
      <c r="I106" s="352">
        <v>32.4</v>
      </c>
      <c r="J106" s="353">
        <f t="shared" si="34"/>
        <v>363.90000000000003</v>
      </c>
      <c r="K106" s="354">
        <f t="shared" si="35"/>
        <v>8.1756245268735803</v>
      </c>
    </row>
    <row r="107" spans="1:16" s="38" customFormat="1">
      <c r="A107" s="336" t="s">
        <v>476</v>
      </c>
      <c r="B107" s="337" t="s">
        <v>59</v>
      </c>
      <c r="C107" s="338"/>
      <c r="D107" s="339" t="s">
        <v>93</v>
      </c>
      <c r="E107" s="340" t="s">
        <v>637</v>
      </c>
      <c r="F107" s="339"/>
      <c r="G107" s="339"/>
      <c r="H107" s="341">
        <f t="shared" ref="H107:H112" si="51">H108</f>
        <v>560.1</v>
      </c>
      <c r="I107" s="341">
        <f t="shared" ref="I107:I112" si="52">I108</f>
        <v>134.4</v>
      </c>
      <c r="J107" s="342">
        <f t="shared" si="34"/>
        <v>425.70000000000005</v>
      </c>
      <c r="K107" s="328">
        <f t="shared" si="35"/>
        <v>23.995715050883771</v>
      </c>
      <c r="M107" s="103"/>
      <c r="N107" s="103"/>
      <c r="O107" s="103"/>
      <c r="P107" s="103"/>
    </row>
    <row r="108" spans="1:16">
      <c r="A108" s="348" t="s">
        <v>477</v>
      </c>
      <c r="B108" s="349" t="s">
        <v>59</v>
      </c>
      <c r="C108" s="350"/>
      <c r="D108" s="351" t="s">
        <v>93</v>
      </c>
      <c r="E108" s="351" t="s">
        <v>113</v>
      </c>
      <c r="F108" s="351"/>
      <c r="G108" s="351"/>
      <c r="H108" s="352">
        <f t="shared" si="51"/>
        <v>560.1</v>
      </c>
      <c r="I108" s="352">
        <f t="shared" si="52"/>
        <v>134.4</v>
      </c>
      <c r="J108" s="353">
        <f t="shared" si="34"/>
        <v>425.70000000000005</v>
      </c>
      <c r="K108" s="354">
        <f t="shared" si="35"/>
        <v>23.995715050883771</v>
      </c>
    </row>
    <row r="109" spans="1:16" ht="58.2" customHeight="1">
      <c r="A109" s="348" t="s">
        <v>439</v>
      </c>
      <c r="B109" s="349" t="s">
        <v>59</v>
      </c>
      <c r="C109" s="350"/>
      <c r="D109" s="351" t="s">
        <v>93</v>
      </c>
      <c r="E109" s="351" t="s">
        <v>113</v>
      </c>
      <c r="F109" s="351" t="s">
        <v>440</v>
      </c>
      <c r="G109" s="351"/>
      <c r="H109" s="352">
        <f t="shared" si="51"/>
        <v>560.1</v>
      </c>
      <c r="I109" s="352">
        <f t="shared" si="52"/>
        <v>134.4</v>
      </c>
      <c r="J109" s="353">
        <f t="shared" si="34"/>
        <v>425.70000000000005</v>
      </c>
      <c r="K109" s="354">
        <f t="shared" si="35"/>
        <v>23.995715050883771</v>
      </c>
    </row>
    <row r="110" spans="1:16" ht="41.4" customHeight="1">
      <c r="A110" s="348" t="s">
        <v>478</v>
      </c>
      <c r="B110" s="349" t="s">
        <v>59</v>
      </c>
      <c r="C110" s="350"/>
      <c r="D110" s="351" t="s">
        <v>93</v>
      </c>
      <c r="E110" s="351" t="s">
        <v>113</v>
      </c>
      <c r="F110" s="351" t="s">
        <v>479</v>
      </c>
      <c r="G110" s="351"/>
      <c r="H110" s="352">
        <f t="shared" si="51"/>
        <v>560.1</v>
      </c>
      <c r="I110" s="352">
        <f t="shared" si="52"/>
        <v>134.4</v>
      </c>
      <c r="J110" s="353">
        <f t="shared" si="34"/>
        <v>425.70000000000005</v>
      </c>
      <c r="K110" s="354">
        <f t="shared" si="35"/>
        <v>23.995715050883771</v>
      </c>
    </row>
    <row r="111" spans="1:16" ht="26.4" customHeight="1">
      <c r="A111" s="348" t="s">
        <v>480</v>
      </c>
      <c r="B111" s="349" t="s">
        <v>59</v>
      </c>
      <c r="C111" s="350"/>
      <c r="D111" s="351" t="s">
        <v>93</v>
      </c>
      <c r="E111" s="351" t="s">
        <v>113</v>
      </c>
      <c r="F111" s="351" t="s">
        <v>481</v>
      </c>
      <c r="G111" s="351"/>
      <c r="H111" s="352">
        <f t="shared" si="51"/>
        <v>560.1</v>
      </c>
      <c r="I111" s="352">
        <f t="shared" si="52"/>
        <v>134.4</v>
      </c>
      <c r="J111" s="353">
        <f t="shared" si="34"/>
        <v>425.70000000000005</v>
      </c>
      <c r="K111" s="354">
        <f t="shared" si="35"/>
        <v>23.995715050883771</v>
      </c>
    </row>
    <row r="112" spans="1:16" ht="57" customHeight="1">
      <c r="A112" s="348" t="s">
        <v>74</v>
      </c>
      <c r="B112" s="349" t="s">
        <v>59</v>
      </c>
      <c r="C112" s="350"/>
      <c r="D112" s="351" t="s">
        <v>93</v>
      </c>
      <c r="E112" s="351" t="s">
        <v>113</v>
      </c>
      <c r="F112" s="351" t="s">
        <v>481</v>
      </c>
      <c r="G112" s="351" t="s">
        <v>75</v>
      </c>
      <c r="H112" s="352">
        <f t="shared" si="51"/>
        <v>560.1</v>
      </c>
      <c r="I112" s="352">
        <f t="shared" si="52"/>
        <v>134.4</v>
      </c>
      <c r="J112" s="353">
        <f t="shared" si="34"/>
        <v>425.70000000000005</v>
      </c>
      <c r="K112" s="354">
        <f t="shared" si="35"/>
        <v>23.995715050883771</v>
      </c>
    </row>
    <row r="113" spans="1:16" ht="26.4">
      <c r="A113" s="348" t="s">
        <v>76</v>
      </c>
      <c r="B113" s="349" t="s">
        <v>59</v>
      </c>
      <c r="C113" s="350"/>
      <c r="D113" s="351" t="s">
        <v>93</v>
      </c>
      <c r="E113" s="351" t="s">
        <v>113</v>
      </c>
      <c r="F113" s="351" t="s">
        <v>481</v>
      </c>
      <c r="G113" s="351" t="s">
        <v>77</v>
      </c>
      <c r="H113" s="352">
        <v>560.1</v>
      </c>
      <c r="I113" s="352">
        <v>134.4</v>
      </c>
      <c r="J113" s="353">
        <f t="shared" si="34"/>
        <v>425.70000000000005</v>
      </c>
      <c r="K113" s="354">
        <f t="shared" si="35"/>
        <v>23.995715050883771</v>
      </c>
    </row>
    <row r="114" spans="1:16" ht="26.4">
      <c r="A114" s="336" t="s">
        <v>360</v>
      </c>
      <c r="B114" s="337" t="s">
        <v>59</v>
      </c>
      <c r="C114" s="338"/>
      <c r="D114" s="339" t="s">
        <v>113</v>
      </c>
      <c r="E114" s="340" t="s">
        <v>637</v>
      </c>
      <c r="F114" s="339"/>
      <c r="G114" s="339"/>
      <c r="H114" s="341">
        <f>H115</f>
        <v>9306.5</v>
      </c>
      <c r="I114" s="341">
        <f t="shared" ref="I114" si="53">I115</f>
        <v>1921.8000000000002</v>
      </c>
      <c r="J114" s="342">
        <f t="shared" si="34"/>
        <v>7384.7</v>
      </c>
      <c r="K114" s="328">
        <f t="shared" si="35"/>
        <v>20.650083275130289</v>
      </c>
    </row>
    <row r="115" spans="1:16" ht="41.4" customHeight="1">
      <c r="A115" s="343" t="s">
        <v>361</v>
      </c>
      <c r="B115" s="344" t="s">
        <v>59</v>
      </c>
      <c r="C115" s="345"/>
      <c r="D115" s="346" t="s">
        <v>113</v>
      </c>
      <c r="E115" s="346" t="s">
        <v>52</v>
      </c>
      <c r="F115" s="346"/>
      <c r="G115" s="346"/>
      <c r="H115" s="347">
        <f>H116+H121</f>
        <v>9306.5</v>
      </c>
      <c r="I115" s="347">
        <f t="shared" ref="I115" si="54">I116+I121</f>
        <v>1921.8000000000002</v>
      </c>
      <c r="J115" s="355">
        <f t="shared" si="34"/>
        <v>7384.7</v>
      </c>
      <c r="K115" s="356">
        <f t="shared" si="35"/>
        <v>20.650083275130289</v>
      </c>
    </row>
    <row r="116" spans="1:16" ht="55.2" customHeight="1">
      <c r="A116" s="357" t="s">
        <v>354</v>
      </c>
      <c r="B116" s="358" t="s">
        <v>59</v>
      </c>
      <c r="C116" s="359"/>
      <c r="D116" s="360" t="s">
        <v>113</v>
      </c>
      <c r="E116" s="360" t="s">
        <v>52</v>
      </c>
      <c r="F116" s="360" t="s">
        <v>355</v>
      </c>
      <c r="G116" s="360"/>
      <c r="H116" s="361">
        <f>H117</f>
        <v>350</v>
      </c>
      <c r="I116" s="361">
        <f t="shared" ref="I116:I119" si="55">I117</f>
        <v>0</v>
      </c>
      <c r="J116" s="362">
        <f t="shared" si="34"/>
        <v>350</v>
      </c>
      <c r="K116" s="363">
        <f t="shared" si="35"/>
        <v>0</v>
      </c>
    </row>
    <row r="117" spans="1:16" ht="55.8" customHeight="1">
      <c r="A117" s="348" t="s">
        <v>356</v>
      </c>
      <c r="B117" s="349" t="s">
        <v>59</v>
      </c>
      <c r="C117" s="350"/>
      <c r="D117" s="351" t="s">
        <v>113</v>
      </c>
      <c r="E117" s="351" t="s">
        <v>52</v>
      </c>
      <c r="F117" s="351" t="s">
        <v>357</v>
      </c>
      <c r="G117" s="351"/>
      <c r="H117" s="352">
        <f>H118</f>
        <v>350</v>
      </c>
      <c r="I117" s="352">
        <f t="shared" si="55"/>
        <v>0</v>
      </c>
      <c r="J117" s="353">
        <f t="shared" si="34"/>
        <v>350</v>
      </c>
      <c r="K117" s="354">
        <f t="shared" si="35"/>
        <v>0</v>
      </c>
    </row>
    <row r="118" spans="1:16" ht="28.8" customHeight="1">
      <c r="A118" s="348" t="s">
        <v>358</v>
      </c>
      <c r="B118" s="349" t="s">
        <v>59</v>
      </c>
      <c r="C118" s="350"/>
      <c r="D118" s="351" t="s">
        <v>113</v>
      </c>
      <c r="E118" s="351" t="s">
        <v>52</v>
      </c>
      <c r="F118" s="351" t="s">
        <v>359</v>
      </c>
      <c r="G118" s="351"/>
      <c r="H118" s="352">
        <f>H119</f>
        <v>350</v>
      </c>
      <c r="I118" s="352">
        <f t="shared" si="55"/>
        <v>0</v>
      </c>
      <c r="J118" s="353">
        <f t="shared" si="34"/>
        <v>350</v>
      </c>
      <c r="K118" s="354">
        <f t="shared" si="35"/>
        <v>0</v>
      </c>
    </row>
    <row r="119" spans="1:16" ht="26.4">
      <c r="A119" s="348" t="s">
        <v>18</v>
      </c>
      <c r="B119" s="349" t="s">
        <v>59</v>
      </c>
      <c r="C119" s="350"/>
      <c r="D119" s="351" t="s">
        <v>113</v>
      </c>
      <c r="E119" s="351" t="s">
        <v>52</v>
      </c>
      <c r="F119" s="351" t="s">
        <v>359</v>
      </c>
      <c r="G119" s="351" t="s">
        <v>19</v>
      </c>
      <c r="H119" s="352">
        <f>H120</f>
        <v>350</v>
      </c>
      <c r="I119" s="352">
        <f t="shared" si="55"/>
        <v>0</v>
      </c>
      <c r="J119" s="353">
        <f t="shared" si="34"/>
        <v>350</v>
      </c>
      <c r="K119" s="354">
        <f t="shared" si="35"/>
        <v>0</v>
      </c>
    </row>
    <row r="120" spans="1:16" ht="31.2" customHeight="1">
      <c r="A120" s="348" t="s">
        <v>20</v>
      </c>
      <c r="B120" s="349" t="s">
        <v>59</v>
      </c>
      <c r="C120" s="350"/>
      <c r="D120" s="351" t="s">
        <v>113</v>
      </c>
      <c r="E120" s="351" t="s">
        <v>52</v>
      </c>
      <c r="F120" s="351" t="s">
        <v>359</v>
      </c>
      <c r="G120" s="351" t="s">
        <v>21</v>
      </c>
      <c r="H120" s="352">
        <f>'МП пр.5'!H682</f>
        <v>350</v>
      </c>
      <c r="I120" s="352">
        <f>'МП пр.5'!I682</f>
        <v>0</v>
      </c>
      <c r="J120" s="353">
        <f t="shared" si="34"/>
        <v>350</v>
      </c>
      <c r="K120" s="354">
        <f t="shared" si="35"/>
        <v>0</v>
      </c>
    </row>
    <row r="121" spans="1:16" s="39" customFormat="1" ht="41.4">
      <c r="A121" s="343" t="s">
        <v>482</v>
      </c>
      <c r="B121" s="344" t="s">
        <v>59</v>
      </c>
      <c r="C121" s="345"/>
      <c r="D121" s="346" t="s">
        <v>113</v>
      </c>
      <c r="E121" s="346" t="s">
        <v>52</v>
      </c>
      <c r="F121" s="346" t="s">
        <v>483</v>
      </c>
      <c r="G121" s="346"/>
      <c r="H121" s="347">
        <f>H122+H125+H130</f>
        <v>8956.5</v>
      </c>
      <c r="I121" s="347">
        <f t="shared" ref="I121" si="56">I122+I125+I130</f>
        <v>1921.8000000000002</v>
      </c>
      <c r="J121" s="355">
        <f t="shared" si="34"/>
        <v>7034.7</v>
      </c>
      <c r="K121" s="356">
        <f t="shared" si="35"/>
        <v>21.457042371462069</v>
      </c>
      <c r="M121" s="104"/>
      <c r="N121" s="104"/>
      <c r="O121" s="104"/>
      <c r="P121" s="104"/>
    </row>
    <row r="122" spans="1:16" ht="67.2" customHeight="1">
      <c r="A122" s="348" t="s">
        <v>446</v>
      </c>
      <c r="B122" s="349" t="s">
        <v>59</v>
      </c>
      <c r="C122" s="350"/>
      <c r="D122" s="351" t="s">
        <v>113</v>
      </c>
      <c r="E122" s="351" t="s">
        <v>52</v>
      </c>
      <c r="F122" s="351" t="s">
        <v>484</v>
      </c>
      <c r="G122" s="351"/>
      <c r="H122" s="352">
        <f>H123</f>
        <v>300</v>
      </c>
      <c r="I122" s="352">
        <f t="shared" ref="I122:I123" si="57">I123</f>
        <v>0</v>
      </c>
      <c r="J122" s="353">
        <f t="shared" si="34"/>
        <v>300</v>
      </c>
      <c r="K122" s="354">
        <f t="shared" si="35"/>
        <v>0</v>
      </c>
    </row>
    <row r="123" spans="1:16" ht="56.4" customHeight="1">
      <c r="A123" s="348" t="s">
        <v>74</v>
      </c>
      <c r="B123" s="349" t="s">
        <v>59</v>
      </c>
      <c r="C123" s="350"/>
      <c r="D123" s="351" t="s">
        <v>113</v>
      </c>
      <c r="E123" s="351" t="s">
        <v>52</v>
      </c>
      <c r="F123" s="351" t="s">
        <v>484</v>
      </c>
      <c r="G123" s="351" t="s">
        <v>75</v>
      </c>
      <c r="H123" s="352">
        <f>H124</f>
        <v>300</v>
      </c>
      <c r="I123" s="352">
        <f t="shared" si="57"/>
        <v>0</v>
      </c>
      <c r="J123" s="353">
        <f t="shared" si="34"/>
        <v>300</v>
      </c>
      <c r="K123" s="354">
        <f t="shared" si="35"/>
        <v>0</v>
      </c>
    </row>
    <row r="124" spans="1:16">
      <c r="A124" s="348" t="s">
        <v>232</v>
      </c>
      <c r="B124" s="349" t="s">
        <v>59</v>
      </c>
      <c r="C124" s="350"/>
      <c r="D124" s="351" t="s">
        <v>113</v>
      </c>
      <c r="E124" s="351" t="s">
        <v>52</v>
      </c>
      <c r="F124" s="351" t="s">
        <v>484</v>
      </c>
      <c r="G124" s="351" t="s">
        <v>233</v>
      </c>
      <c r="H124" s="352">
        <v>300</v>
      </c>
      <c r="I124" s="352">
        <v>0</v>
      </c>
      <c r="J124" s="353">
        <f t="shared" si="34"/>
        <v>300</v>
      </c>
      <c r="K124" s="354">
        <f t="shared" si="35"/>
        <v>0</v>
      </c>
    </row>
    <row r="125" spans="1:16" ht="26.4">
      <c r="A125" s="348" t="s">
        <v>485</v>
      </c>
      <c r="B125" s="349" t="s">
        <v>59</v>
      </c>
      <c r="C125" s="350"/>
      <c r="D125" s="351" t="s">
        <v>113</v>
      </c>
      <c r="E125" s="351" t="s">
        <v>52</v>
      </c>
      <c r="F125" s="351" t="s">
        <v>486</v>
      </c>
      <c r="G125" s="351"/>
      <c r="H125" s="352">
        <f>H126+H128</f>
        <v>8506.5</v>
      </c>
      <c r="I125" s="352">
        <f t="shared" ref="I125" si="58">I126+I128</f>
        <v>1921.8000000000002</v>
      </c>
      <c r="J125" s="353">
        <f t="shared" si="34"/>
        <v>6584.7</v>
      </c>
      <c r="K125" s="354">
        <f t="shared" si="35"/>
        <v>22.592135425850824</v>
      </c>
    </row>
    <row r="126" spans="1:16" ht="54" customHeight="1">
      <c r="A126" s="348" t="s">
        <v>74</v>
      </c>
      <c r="B126" s="349" t="s">
        <v>59</v>
      </c>
      <c r="C126" s="350"/>
      <c r="D126" s="351" t="s">
        <v>113</v>
      </c>
      <c r="E126" s="351" t="s">
        <v>52</v>
      </c>
      <c r="F126" s="351" t="s">
        <v>486</v>
      </c>
      <c r="G126" s="351" t="s">
        <v>75</v>
      </c>
      <c r="H126" s="352">
        <f>H127</f>
        <v>8232.5</v>
      </c>
      <c r="I126" s="352">
        <f t="shared" ref="I126" si="59">I127</f>
        <v>1906.9</v>
      </c>
      <c r="J126" s="353">
        <f t="shared" si="34"/>
        <v>6325.6</v>
      </c>
      <c r="K126" s="354">
        <f t="shared" si="35"/>
        <v>23.163073185545098</v>
      </c>
    </row>
    <row r="127" spans="1:16">
      <c r="A127" s="348" t="s">
        <v>232</v>
      </c>
      <c r="B127" s="349" t="s">
        <v>59</v>
      </c>
      <c r="C127" s="350"/>
      <c r="D127" s="351" t="s">
        <v>113</v>
      </c>
      <c r="E127" s="351" t="s">
        <v>52</v>
      </c>
      <c r="F127" s="351" t="s">
        <v>486</v>
      </c>
      <c r="G127" s="351" t="s">
        <v>233</v>
      </c>
      <c r="H127" s="352">
        <v>8232.5</v>
      </c>
      <c r="I127" s="352">
        <f>1548.3+358.6</f>
        <v>1906.9</v>
      </c>
      <c r="J127" s="353">
        <f t="shared" si="34"/>
        <v>6325.6</v>
      </c>
      <c r="K127" s="354">
        <f t="shared" si="35"/>
        <v>23.163073185545098</v>
      </c>
    </row>
    <row r="128" spans="1:16" ht="26.4">
      <c r="A128" s="348" t="s">
        <v>18</v>
      </c>
      <c r="B128" s="349" t="s">
        <v>59</v>
      </c>
      <c r="C128" s="350"/>
      <c r="D128" s="351" t="s">
        <v>113</v>
      </c>
      <c r="E128" s="351" t="s">
        <v>52</v>
      </c>
      <c r="F128" s="351" t="s">
        <v>486</v>
      </c>
      <c r="G128" s="351" t="s">
        <v>19</v>
      </c>
      <c r="H128" s="352">
        <f>H129</f>
        <v>274</v>
      </c>
      <c r="I128" s="352">
        <f t="shared" ref="I128" si="60">I129</f>
        <v>14.9</v>
      </c>
      <c r="J128" s="353">
        <f t="shared" si="34"/>
        <v>259.10000000000002</v>
      </c>
      <c r="K128" s="354">
        <f t="shared" si="35"/>
        <v>5.437956204379562</v>
      </c>
    </row>
    <row r="129" spans="1:16" ht="28.8" customHeight="1">
      <c r="A129" s="348" t="s">
        <v>20</v>
      </c>
      <c r="B129" s="349" t="s">
        <v>59</v>
      </c>
      <c r="C129" s="350"/>
      <c r="D129" s="351" t="s">
        <v>113</v>
      </c>
      <c r="E129" s="351" t="s">
        <v>52</v>
      </c>
      <c r="F129" s="351" t="s">
        <v>486</v>
      </c>
      <c r="G129" s="351" t="s">
        <v>21</v>
      </c>
      <c r="H129" s="352">
        <v>274</v>
      </c>
      <c r="I129" s="352">
        <v>14.9</v>
      </c>
      <c r="J129" s="353">
        <f t="shared" si="34"/>
        <v>259.10000000000002</v>
      </c>
      <c r="K129" s="354">
        <f t="shared" si="35"/>
        <v>5.437956204379562</v>
      </c>
    </row>
    <row r="130" spans="1:16" ht="39.6">
      <c r="A130" s="348" t="s">
        <v>487</v>
      </c>
      <c r="B130" s="349" t="s">
        <v>59</v>
      </c>
      <c r="C130" s="350"/>
      <c r="D130" s="351" t="s">
        <v>113</v>
      </c>
      <c r="E130" s="351" t="s">
        <v>52</v>
      </c>
      <c r="F130" s="351" t="s">
        <v>488</v>
      </c>
      <c r="G130" s="351"/>
      <c r="H130" s="352">
        <f>H131</f>
        <v>150</v>
      </c>
      <c r="I130" s="352">
        <f t="shared" ref="I130:I131" si="61">I131</f>
        <v>0</v>
      </c>
      <c r="J130" s="353">
        <f t="shared" si="34"/>
        <v>150</v>
      </c>
      <c r="K130" s="354">
        <f t="shared" si="35"/>
        <v>0</v>
      </c>
    </row>
    <row r="131" spans="1:16" ht="26.4">
      <c r="A131" s="348" t="s">
        <v>18</v>
      </c>
      <c r="B131" s="349" t="s">
        <v>59</v>
      </c>
      <c r="C131" s="350"/>
      <c r="D131" s="351" t="s">
        <v>113</v>
      </c>
      <c r="E131" s="351" t="s">
        <v>52</v>
      </c>
      <c r="F131" s="351" t="s">
        <v>488</v>
      </c>
      <c r="G131" s="351" t="s">
        <v>19</v>
      </c>
      <c r="H131" s="352">
        <f>H132</f>
        <v>150</v>
      </c>
      <c r="I131" s="352">
        <f t="shared" si="61"/>
        <v>0</v>
      </c>
      <c r="J131" s="353">
        <f t="shared" si="34"/>
        <v>150</v>
      </c>
      <c r="K131" s="354">
        <f t="shared" si="35"/>
        <v>0</v>
      </c>
    </row>
    <row r="132" spans="1:16" ht="28.8" customHeight="1">
      <c r="A132" s="348" t="s">
        <v>20</v>
      </c>
      <c r="B132" s="349" t="s">
        <v>59</v>
      </c>
      <c r="C132" s="350"/>
      <c r="D132" s="351" t="s">
        <v>113</v>
      </c>
      <c r="E132" s="351" t="s">
        <v>52</v>
      </c>
      <c r="F132" s="351" t="s">
        <v>488</v>
      </c>
      <c r="G132" s="351" t="s">
        <v>21</v>
      </c>
      <c r="H132" s="352">
        <v>150</v>
      </c>
      <c r="I132" s="352">
        <v>0</v>
      </c>
      <c r="J132" s="353">
        <f t="shared" si="34"/>
        <v>150</v>
      </c>
      <c r="K132" s="354">
        <f t="shared" si="35"/>
        <v>0</v>
      </c>
    </row>
    <row r="133" spans="1:16" s="38" customFormat="1">
      <c r="A133" s="336" t="s">
        <v>14</v>
      </c>
      <c r="B133" s="337" t="s">
        <v>59</v>
      </c>
      <c r="C133" s="338"/>
      <c r="D133" s="339" t="s">
        <v>15</v>
      </c>
      <c r="E133" s="340" t="s">
        <v>637</v>
      </c>
      <c r="F133" s="339"/>
      <c r="G133" s="339"/>
      <c r="H133" s="341">
        <f>H134+H139</f>
        <v>5543</v>
      </c>
      <c r="I133" s="341">
        <f t="shared" ref="I133" si="62">I134+I139</f>
        <v>0</v>
      </c>
      <c r="J133" s="342">
        <f t="shared" si="34"/>
        <v>5543</v>
      </c>
      <c r="K133" s="328">
        <f t="shared" si="35"/>
        <v>0</v>
      </c>
      <c r="M133" s="103"/>
      <c r="N133" s="103"/>
      <c r="O133" s="103"/>
      <c r="P133" s="103"/>
    </row>
    <row r="134" spans="1:16" s="39" customFormat="1">
      <c r="A134" s="343" t="s">
        <v>489</v>
      </c>
      <c r="B134" s="344" t="s">
        <v>59</v>
      </c>
      <c r="C134" s="345"/>
      <c r="D134" s="346" t="s">
        <v>15</v>
      </c>
      <c r="E134" s="346" t="s">
        <v>81</v>
      </c>
      <c r="F134" s="346"/>
      <c r="G134" s="346"/>
      <c r="H134" s="347">
        <f>H135</f>
        <v>4955</v>
      </c>
      <c r="I134" s="347">
        <f t="shared" ref="I134:I137" si="63">I135</f>
        <v>0</v>
      </c>
      <c r="J134" s="355">
        <f t="shared" si="34"/>
        <v>4955</v>
      </c>
      <c r="K134" s="356">
        <f t="shared" si="35"/>
        <v>0</v>
      </c>
      <c r="M134" s="104"/>
      <c r="N134" s="104"/>
      <c r="O134" s="104"/>
      <c r="P134" s="104"/>
    </row>
    <row r="135" spans="1:16">
      <c r="A135" s="348" t="s">
        <v>490</v>
      </c>
      <c r="B135" s="349" t="s">
        <v>59</v>
      </c>
      <c r="C135" s="350"/>
      <c r="D135" s="351" t="s">
        <v>15</v>
      </c>
      <c r="E135" s="351" t="s">
        <v>81</v>
      </c>
      <c r="F135" s="351" t="s">
        <v>491</v>
      </c>
      <c r="G135" s="351"/>
      <c r="H135" s="352">
        <f>H136</f>
        <v>4955</v>
      </c>
      <c r="I135" s="352">
        <f t="shared" si="63"/>
        <v>0</v>
      </c>
      <c r="J135" s="353">
        <f t="shared" si="34"/>
        <v>4955</v>
      </c>
      <c r="K135" s="354">
        <f t="shared" si="35"/>
        <v>0</v>
      </c>
    </row>
    <row r="136" spans="1:16" ht="30" customHeight="1">
      <c r="A136" s="348" t="s">
        <v>492</v>
      </c>
      <c r="B136" s="349" t="s">
        <v>59</v>
      </c>
      <c r="C136" s="350"/>
      <c r="D136" s="351" t="s">
        <v>15</v>
      </c>
      <c r="E136" s="351" t="s">
        <v>81</v>
      </c>
      <c r="F136" s="351" t="s">
        <v>493</v>
      </c>
      <c r="G136" s="351"/>
      <c r="H136" s="352">
        <f>H137</f>
        <v>4955</v>
      </c>
      <c r="I136" s="352">
        <f t="shared" si="63"/>
        <v>0</v>
      </c>
      <c r="J136" s="353">
        <f t="shared" ref="J136:J199" si="64">H136-I136</f>
        <v>4955</v>
      </c>
      <c r="K136" s="354">
        <f t="shared" ref="K136:K199" si="65">I136/H136*100</f>
        <v>0</v>
      </c>
    </row>
    <row r="137" spans="1:16" ht="26.4">
      <c r="A137" s="348" t="s">
        <v>18</v>
      </c>
      <c r="B137" s="349" t="s">
        <v>59</v>
      </c>
      <c r="C137" s="350"/>
      <c r="D137" s="351" t="s">
        <v>15</v>
      </c>
      <c r="E137" s="351" t="s">
        <v>81</v>
      </c>
      <c r="F137" s="351" t="s">
        <v>493</v>
      </c>
      <c r="G137" s="351" t="s">
        <v>19</v>
      </c>
      <c r="H137" s="352">
        <f>H138</f>
        <v>4955</v>
      </c>
      <c r="I137" s="352">
        <f t="shared" si="63"/>
        <v>0</v>
      </c>
      <c r="J137" s="353">
        <f t="shared" si="64"/>
        <v>4955</v>
      </c>
      <c r="K137" s="354">
        <f t="shared" si="65"/>
        <v>0</v>
      </c>
    </row>
    <row r="138" spans="1:16" ht="28.8" customHeight="1">
      <c r="A138" s="348" t="s">
        <v>20</v>
      </c>
      <c r="B138" s="349" t="s">
        <v>59</v>
      </c>
      <c r="C138" s="350"/>
      <c r="D138" s="351" t="s">
        <v>15</v>
      </c>
      <c r="E138" s="351" t="s">
        <v>81</v>
      </c>
      <c r="F138" s="351" t="s">
        <v>493</v>
      </c>
      <c r="G138" s="351" t="s">
        <v>21</v>
      </c>
      <c r="H138" s="352">
        <v>4955</v>
      </c>
      <c r="I138" s="352">
        <v>0</v>
      </c>
      <c r="J138" s="353">
        <f t="shared" si="64"/>
        <v>4955</v>
      </c>
      <c r="K138" s="354">
        <f t="shared" si="65"/>
        <v>0</v>
      </c>
    </row>
    <row r="139" spans="1:16" s="39" customFormat="1">
      <c r="A139" s="343" t="s">
        <v>254</v>
      </c>
      <c r="B139" s="344" t="s">
        <v>59</v>
      </c>
      <c r="C139" s="345"/>
      <c r="D139" s="346" t="s">
        <v>15</v>
      </c>
      <c r="E139" s="346" t="s">
        <v>255</v>
      </c>
      <c r="F139" s="346"/>
      <c r="G139" s="346"/>
      <c r="H139" s="347">
        <f>H140+H145</f>
        <v>588</v>
      </c>
      <c r="I139" s="347">
        <f t="shared" ref="I139" si="66">I140+I145</f>
        <v>0</v>
      </c>
      <c r="J139" s="355">
        <f t="shared" si="64"/>
        <v>588</v>
      </c>
      <c r="K139" s="356">
        <f t="shared" si="65"/>
        <v>0</v>
      </c>
      <c r="M139" s="104"/>
      <c r="N139" s="104"/>
      <c r="O139" s="104"/>
      <c r="P139" s="104"/>
    </row>
    <row r="140" spans="1:16" ht="52.8">
      <c r="A140" s="357" t="s">
        <v>248</v>
      </c>
      <c r="B140" s="358" t="s">
        <v>59</v>
      </c>
      <c r="C140" s="359"/>
      <c r="D140" s="360" t="s">
        <v>15</v>
      </c>
      <c r="E140" s="360" t="s">
        <v>255</v>
      </c>
      <c r="F140" s="360" t="s">
        <v>249</v>
      </c>
      <c r="G140" s="360"/>
      <c r="H140" s="361">
        <f>H141</f>
        <v>100</v>
      </c>
      <c r="I140" s="361">
        <f t="shared" ref="I140:I143" si="67">I141</f>
        <v>0</v>
      </c>
      <c r="J140" s="362">
        <f t="shared" si="64"/>
        <v>100</v>
      </c>
      <c r="K140" s="363">
        <f t="shared" si="65"/>
        <v>0</v>
      </c>
    </row>
    <row r="141" spans="1:16" ht="39.6">
      <c r="A141" s="348" t="s">
        <v>250</v>
      </c>
      <c r="B141" s="349" t="s">
        <v>59</v>
      </c>
      <c r="C141" s="350"/>
      <c r="D141" s="351" t="s">
        <v>15</v>
      </c>
      <c r="E141" s="351" t="s">
        <v>255</v>
      </c>
      <c r="F141" s="351" t="s">
        <v>251</v>
      </c>
      <c r="G141" s="351"/>
      <c r="H141" s="352">
        <f>H142</f>
        <v>100</v>
      </c>
      <c r="I141" s="352">
        <f t="shared" si="67"/>
        <v>0</v>
      </c>
      <c r="J141" s="353">
        <f t="shared" si="64"/>
        <v>100</v>
      </c>
      <c r="K141" s="354">
        <f t="shared" si="65"/>
        <v>0</v>
      </c>
    </row>
    <row r="142" spans="1:16" ht="26.4">
      <c r="A142" s="348" t="s">
        <v>252</v>
      </c>
      <c r="B142" s="349" t="s">
        <v>59</v>
      </c>
      <c r="C142" s="350"/>
      <c r="D142" s="351" t="s">
        <v>15</v>
      </c>
      <c r="E142" s="351" t="s">
        <v>255</v>
      </c>
      <c r="F142" s="351" t="s">
        <v>253</v>
      </c>
      <c r="G142" s="351"/>
      <c r="H142" s="352">
        <f>H143</f>
        <v>100</v>
      </c>
      <c r="I142" s="352">
        <f t="shared" si="67"/>
        <v>0</v>
      </c>
      <c r="J142" s="353">
        <f t="shared" si="64"/>
        <v>100</v>
      </c>
      <c r="K142" s="354">
        <f t="shared" si="65"/>
        <v>0</v>
      </c>
    </row>
    <row r="143" spans="1:16">
      <c r="A143" s="348" t="s">
        <v>256</v>
      </c>
      <c r="B143" s="349" t="s">
        <v>59</v>
      </c>
      <c r="C143" s="350"/>
      <c r="D143" s="351" t="s">
        <v>15</v>
      </c>
      <c r="E143" s="351" t="s">
        <v>255</v>
      </c>
      <c r="F143" s="351" t="s">
        <v>253</v>
      </c>
      <c r="G143" s="351" t="s">
        <v>257</v>
      </c>
      <c r="H143" s="352">
        <f>H144</f>
        <v>100</v>
      </c>
      <c r="I143" s="352">
        <f t="shared" si="67"/>
        <v>0</v>
      </c>
      <c r="J143" s="353">
        <f t="shared" si="64"/>
        <v>100</v>
      </c>
      <c r="K143" s="354">
        <f t="shared" si="65"/>
        <v>0</v>
      </c>
    </row>
    <row r="144" spans="1:16" ht="43.8" customHeight="1">
      <c r="A144" s="348" t="s">
        <v>258</v>
      </c>
      <c r="B144" s="349" t="s">
        <v>59</v>
      </c>
      <c r="C144" s="350"/>
      <c r="D144" s="351" t="s">
        <v>15</v>
      </c>
      <c r="E144" s="351" t="s">
        <v>255</v>
      </c>
      <c r="F144" s="351" t="s">
        <v>253</v>
      </c>
      <c r="G144" s="351" t="s">
        <v>259</v>
      </c>
      <c r="H144" s="352">
        <f>'МП пр.5'!H396</f>
        <v>100</v>
      </c>
      <c r="I144" s="352">
        <f>'МП пр.5'!I396</f>
        <v>0</v>
      </c>
      <c r="J144" s="353">
        <f t="shared" si="64"/>
        <v>100</v>
      </c>
      <c r="K144" s="354">
        <f t="shared" si="65"/>
        <v>0</v>
      </c>
    </row>
    <row r="145" spans="1:16" ht="39.6">
      <c r="A145" s="357" t="s">
        <v>294</v>
      </c>
      <c r="B145" s="358" t="s">
        <v>59</v>
      </c>
      <c r="C145" s="359"/>
      <c r="D145" s="360" t="s">
        <v>15</v>
      </c>
      <c r="E145" s="360" t="s">
        <v>255</v>
      </c>
      <c r="F145" s="360" t="s">
        <v>295</v>
      </c>
      <c r="G145" s="360"/>
      <c r="H145" s="361">
        <f>H146</f>
        <v>488</v>
      </c>
      <c r="I145" s="361">
        <f t="shared" ref="I145" si="68">I146</f>
        <v>0</v>
      </c>
      <c r="J145" s="362">
        <f t="shared" si="64"/>
        <v>488</v>
      </c>
      <c r="K145" s="363">
        <f t="shared" si="65"/>
        <v>0</v>
      </c>
    </row>
    <row r="146" spans="1:16" ht="27.6" customHeight="1">
      <c r="A146" s="348" t="s">
        <v>296</v>
      </c>
      <c r="B146" s="349" t="s">
        <v>59</v>
      </c>
      <c r="C146" s="350"/>
      <c r="D146" s="351" t="s">
        <v>15</v>
      </c>
      <c r="E146" s="351" t="s">
        <v>255</v>
      </c>
      <c r="F146" s="351" t="s">
        <v>297</v>
      </c>
      <c r="G146" s="351"/>
      <c r="H146" s="352">
        <f>H147+H150</f>
        <v>488</v>
      </c>
      <c r="I146" s="352">
        <f t="shared" ref="I146" si="69">I147+I150</f>
        <v>0</v>
      </c>
      <c r="J146" s="353">
        <f t="shared" si="64"/>
        <v>488</v>
      </c>
      <c r="K146" s="354">
        <f t="shared" si="65"/>
        <v>0</v>
      </c>
    </row>
    <row r="147" spans="1:16" ht="26.4">
      <c r="A147" s="348" t="s">
        <v>298</v>
      </c>
      <c r="B147" s="349" t="s">
        <v>59</v>
      </c>
      <c r="C147" s="350"/>
      <c r="D147" s="351" t="s">
        <v>15</v>
      </c>
      <c r="E147" s="351" t="s">
        <v>255</v>
      </c>
      <c r="F147" s="351" t="s">
        <v>299</v>
      </c>
      <c r="G147" s="351"/>
      <c r="H147" s="352">
        <f>H148</f>
        <v>436</v>
      </c>
      <c r="I147" s="352">
        <f t="shared" ref="I147:I148" si="70">I148</f>
        <v>0</v>
      </c>
      <c r="J147" s="353">
        <f t="shared" si="64"/>
        <v>436</v>
      </c>
      <c r="K147" s="354">
        <f t="shared" si="65"/>
        <v>0</v>
      </c>
    </row>
    <row r="148" spans="1:16" ht="26.4">
      <c r="A148" s="348" t="s">
        <v>18</v>
      </c>
      <c r="B148" s="349" t="s">
        <v>59</v>
      </c>
      <c r="C148" s="350"/>
      <c r="D148" s="351" t="s">
        <v>15</v>
      </c>
      <c r="E148" s="351" t="s">
        <v>255</v>
      </c>
      <c r="F148" s="351" t="s">
        <v>299</v>
      </c>
      <c r="G148" s="351" t="s">
        <v>19</v>
      </c>
      <c r="H148" s="352">
        <f>H149</f>
        <v>436</v>
      </c>
      <c r="I148" s="352">
        <f t="shared" si="70"/>
        <v>0</v>
      </c>
      <c r="J148" s="353">
        <f t="shared" si="64"/>
        <v>436</v>
      </c>
      <c r="K148" s="354">
        <f t="shared" si="65"/>
        <v>0</v>
      </c>
    </row>
    <row r="149" spans="1:16" ht="28.8" customHeight="1">
      <c r="A149" s="348" t="s">
        <v>20</v>
      </c>
      <c r="B149" s="349" t="s">
        <v>59</v>
      </c>
      <c r="C149" s="350"/>
      <c r="D149" s="351" t="s">
        <v>15</v>
      </c>
      <c r="E149" s="351" t="s">
        <v>255</v>
      </c>
      <c r="F149" s="351" t="s">
        <v>299</v>
      </c>
      <c r="G149" s="351" t="s">
        <v>21</v>
      </c>
      <c r="H149" s="352">
        <f>'МП пр.5'!H466</f>
        <v>436</v>
      </c>
      <c r="I149" s="352">
        <f>'МП пр.5'!I466</f>
        <v>0</v>
      </c>
      <c r="J149" s="353">
        <f t="shared" si="64"/>
        <v>436</v>
      </c>
      <c r="K149" s="354">
        <f t="shared" si="65"/>
        <v>0</v>
      </c>
    </row>
    <row r="150" spans="1:16" ht="39.6">
      <c r="A150" s="348" t="s">
        <v>300</v>
      </c>
      <c r="B150" s="349" t="s">
        <v>59</v>
      </c>
      <c r="C150" s="350"/>
      <c r="D150" s="351" t="s">
        <v>15</v>
      </c>
      <c r="E150" s="351" t="s">
        <v>255</v>
      </c>
      <c r="F150" s="351" t="s">
        <v>301</v>
      </c>
      <c r="G150" s="351"/>
      <c r="H150" s="352">
        <f>H151+H153</f>
        <v>52</v>
      </c>
      <c r="I150" s="352">
        <f t="shared" ref="I150" si="71">I151+I153</f>
        <v>0</v>
      </c>
      <c r="J150" s="353">
        <f t="shared" si="64"/>
        <v>52</v>
      </c>
      <c r="K150" s="354">
        <f t="shared" si="65"/>
        <v>0</v>
      </c>
    </row>
    <row r="151" spans="1:16" ht="56.4" customHeight="1">
      <c r="A151" s="348" t="s">
        <v>74</v>
      </c>
      <c r="B151" s="349" t="s">
        <v>59</v>
      </c>
      <c r="C151" s="350"/>
      <c r="D151" s="351" t="s">
        <v>15</v>
      </c>
      <c r="E151" s="351" t="s">
        <v>255</v>
      </c>
      <c r="F151" s="351" t="s">
        <v>301</v>
      </c>
      <c r="G151" s="351" t="s">
        <v>75</v>
      </c>
      <c r="H151" s="352">
        <f>H152</f>
        <v>32</v>
      </c>
      <c r="I151" s="352">
        <f t="shared" ref="I151" si="72">I152</f>
        <v>0</v>
      </c>
      <c r="J151" s="353">
        <f t="shared" si="64"/>
        <v>32</v>
      </c>
      <c r="K151" s="354">
        <f t="shared" si="65"/>
        <v>0</v>
      </c>
    </row>
    <row r="152" spans="1:16" ht="26.4">
      <c r="A152" s="348" t="s">
        <v>76</v>
      </c>
      <c r="B152" s="349" t="s">
        <v>59</v>
      </c>
      <c r="C152" s="350"/>
      <c r="D152" s="351" t="s">
        <v>15</v>
      </c>
      <c r="E152" s="351" t="s">
        <v>255</v>
      </c>
      <c r="F152" s="351" t="s">
        <v>301</v>
      </c>
      <c r="G152" s="351" t="s">
        <v>77</v>
      </c>
      <c r="H152" s="352">
        <f>'МП пр.5'!H472</f>
        <v>32</v>
      </c>
      <c r="I152" s="352">
        <f>'МП пр.5'!I472</f>
        <v>0</v>
      </c>
      <c r="J152" s="353">
        <f t="shared" si="64"/>
        <v>32</v>
      </c>
      <c r="K152" s="354">
        <f t="shared" si="65"/>
        <v>0</v>
      </c>
    </row>
    <row r="153" spans="1:16" ht="26.4">
      <c r="A153" s="348" t="s">
        <v>18</v>
      </c>
      <c r="B153" s="349" t="s">
        <v>59</v>
      </c>
      <c r="C153" s="350"/>
      <c r="D153" s="351" t="s">
        <v>15</v>
      </c>
      <c r="E153" s="351" t="s">
        <v>255</v>
      </c>
      <c r="F153" s="351" t="s">
        <v>301</v>
      </c>
      <c r="G153" s="351" t="s">
        <v>19</v>
      </c>
      <c r="H153" s="352">
        <f>H154</f>
        <v>20</v>
      </c>
      <c r="I153" s="352">
        <f t="shared" ref="I153" si="73">I154</f>
        <v>0</v>
      </c>
      <c r="J153" s="353">
        <f t="shared" si="64"/>
        <v>20</v>
      </c>
      <c r="K153" s="354">
        <f t="shared" si="65"/>
        <v>0</v>
      </c>
    </row>
    <row r="154" spans="1:16" ht="27" customHeight="1">
      <c r="A154" s="348" t="s">
        <v>20</v>
      </c>
      <c r="B154" s="349" t="s">
        <v>59</v>
      </c>
      <c r="C154" s="350"/>
      <c r="D154" s="351" t="s">
        <v>15</v>
      </c>
      <c r="E154" s="351" t="s">
        <v>255</v>
      </c>
      <c r="F154" s="351" t="s">
        <v>301</v>
      </c>
      <c r="G154" s="351" t="s">
        <v>21</v>
      </c>
      <c r="H154" s="352">
        <f>'МП пр.5'!H475</f>
        <v>20</v>
      </c>
      <c r="I154" s="352">
        <f>'МП пр.5'!I475</f>
        <v>0</v>
      </c>
      <c r="J154" s="353">
        <f t="shared" si="64"/>
        <v>20</v>
      </c>
      <c r="K154" s="354">
        <f t="shared" si="65"/>
        <v>0</v>
      </c>
    </row>
    <row r="155" spans="1:16" s="38" customFormat="1">
      <c r="A155" s="336" t="s">
        <v>91</v>
      </c>
      <c r="B155" s="337" t="s">
        <v>59</v>
      </c>
      <c r="C155" s="338"/>
      <c r="D155" s="339" t="s">
        <v>42</v>
      </c>
      <c r="E155" s="340" t="s">
        <v>637</v>
      </c>
      <c r="F155" s="339"/>
      <c r="G155" s="339"/>
      <c r="H155" s="341">
        <f>H156</f>
        <v>10</v>
      </c>
      <c r="I155" s="341">
        <f t="shared" ref="I155:I159" si="74">I156</f>
        <v>2.1</v>
      </c>
      <c r="J155" s="342">
        <f t="shared" si="64"/>
        <v>7.9</v>
      </c>
      <c r="K155" s="328">
        <f t="shared" si="65"/>
        <v>21.000000000000004</v>
      </c>
      <c r="M155" s="103"/>
      <c r="N155" s="103"/>
      <c r="O155" s="103"/>
      <c r="P155" s="103"/>
    </row>
    <row r="156" spans="1:16" s="39" customFormat="1">
      <c r="A156" s="343" t="s">
        <v>206</v>
      </c>
      <c r="B156" s="344" t="s">
        <v>59</v>
      </c>
      <c r="C156" s="345"/>
      <c r="D156" s="346" t="s">
        <v>42</v>
      </c>
      <c r="E156" s="346" t="s">
        <v>67</v>
      </c>
      <c r="F156" s="346"/>
      <c r="G156" s="346"/>
      <c r="H156" s="347">
        <f>H157</f>
        <v>10</v>
      </c>
      <c r="I156" s="347">
        <f t="shared" si="74"/>
        <v>2.1</v>
      </c>
      <c r="J156" s="355">
        <f t="shared" si="64"/>
        <v>7.9</v>
      </c>
      <c r="K156" s="356">
        <f t="shared" si="65"/>
        <v>21.000000000000004</v>
      </c>
      <c r="M156" s="104"/>
      <c r="N156" s="104"/>
      <c r="O156" s="104"/>
      <c r="P156" s="104"/>
    </row>
    <row r="157" spans="1:16">
      <c r="A157" s="348" t="s">
        <v>494</v>
      </c>
      <c r="B157" s="349" t="s">
        <v>59</v>
      </c>
      <c r="C157" s="350"/>
      <c r="D157" s="351" t="s">
        <v>42</v>
      </c>
      <c r="E157" s="351" t="s">
        <v>67</v>
      </c>
      <c r="F157" s="351" t="s">
        <v>495</v>
      </c>
      <c r="G157" s="351"/>
      <c r="H157" s="352">
        <f>H158</f>
        <v>10</v>
      </c>
      <c r="I157" s="352">
        <f t="shared" si="74"/>
        <v>2.1</v>
      </c>
      <c r="J157" s="353">
        <f t="shared" si="64"/>
        <v>7.9</v>
      </c>
      <c r="K157" s="354">
        <f t="shared" si="65"/>
        <v>21.000000000000004</v>
      </c>
    </row>
    <row r="158" spans="1:16">
      <c r="A158" s="348" t="s">
        <v>496</v>
      </c>
      <c r="B158" s="349" t="s">
        <v>59</v>
      </c>
      <c r="C158" s="350"/>
      <c r="D158" s="351" t="s">
        <v>42</v>
      </c>
      <c r="E158" s="351" t="s">
        <v>67</v>
      </c>
      <c r="F158" s="351" t="s">
        <v>497</v>
      </c>
      <c r="G158" s="351"/>
      <c r="H158" s="352">
        <f>H159</f>
        <v>10</v>
      </c>
      <c r="I158" s="352">
        <f t="shared" si="74"/>
        <v>2.1</v>
      </c>
      <c r="J158" s="353">
        <f t="shared" si="64"/>
        <v>7.9</v>
      </c>
      <c r="K158" s="354">
        <f t="shared" si="65"/>
        <v>21.000000000000004</v>
      </c>
    </row>
    <row r="159" spans="1:16" ht="26.4">
      <c r="A159" s="348" t="s">
        <v>18</v>
      </c>
      <c r="B159" s="349" t="s">
        <v>59</v>
      </c>
      <c r="C159" s="350"/>
      <c r="D159" s="351" t="s">
        <v>42</v>
      </c>
      <c r="E159" s="351" t="s">
        <v>67</v>
      </c>
      <c r="F159" s="351" t="s">
        <v>497</v>
      </c>
      <c r="G159" s="351" t="s">
        <v>19</v>
      </c>
      <c r="H159" s="352">
        <f>H160</f>
        <v>10</v>
      </c>
      <c r="I159" s="352">
        <f t="shared" si="74"/>
        <v>2.1</v>
      </c>
      <c r="J159" s="353">
        <f t="shared" si="64"/>
        <v>7.9</v>
      </c>
      <c r="K159" s="354">
        <f t="shared" si="65"/>
        <v>21.000000000000004</v>
      </c>
    </row>
    <row r="160" spans="1:16" ht="28.8" customHeight="1">
      <c r="A160" s="348" t="s">
        <v>20</v>
      </c>
      <c r="B160" s="349" t="s">
        <v>59</v>
      </c>
      <c r="C160" s="350"/>
      <c r="D160" s="351" t="s">
        <v>42</v>
      </c>
      <c r="E160" s="351" t="s">
        <v>67</v>
      </c>
      <c r="F160" s="351" t="s">
        <v>497</v>
      </c>
      <c r="G160" s="351" t="s">
        <v>21</v>
      </c>
      <c r="H160" s="352">
        <v>10</v>
      </c>
      <c r="I160" s="352">
        <v>2.1</v>
      </c>
      <c r="J160" s="353">
        <f t="shared" si="64"/>
        <v>7.9</v>
      </c>
      <c r="K160" s="354">
        <f t="shared" si="65"/>
        <v>21.000000000000004</v>
      </c>
    </row>
    <row r="161" spans="1:16">
      <c r="A161" s="336" t="s">
        <v>100</v>
      </c>
      <c r="B161" s="337" t="s">
        <v>59</v>
      </c>
      <c r="C161" s="338"/>
      <c r="D161" s="339" t="s">
        <v>101</v>
      </c>
      <c r="E161" s="340" t="s">
        <v>637</v>
      </c>
      <c r="F161" s="339"/>
      <c r="G161" s="339"/>
      <c r="H161" s="341">
        <f>H162</f>
        <v>2782.5</v>
      </c>
      <c r="I161" s="341">
        <f t="shared" ref="I161:I164" si="75">I162</f>
        <v>689.8</v>
      </c>
      <c r="J161" s="342">
        <f t="shared" si="64"/>
        <v>2092.6999999999998</v>
      </c>
      <c r="K161" s="328">
        <f t="shared" si="65"/>
        <v>24.790655884995505</v>
      </c>
    </row>
    <row r="162" spans="1:16" s="51" customFormat="1">
      <c r="A162" s="343" t="s">
        <v>132</v>
      </c>
      <c r="B162" s="344" t="s">
        <v>59</v>
      </c>
      <c r="C162" s="345"/>
      <c r="D162" s="346" t="s">
        <v>101</v>
      </c>
      <c r="E162" s="346" t="s">
        <v>33</v>
      </c>
      <c r="F162" s="346"/>
      <c r="G162" s="346"/>
      <c r="H162" s="347">
        <f>H163</f>
        <v>2782.5</v>
      </c>
      <c r="I162" s="347">
        <f t="shared" si="75"/>
        <v>689.8</v>
      </c>
      <c r="J162" s="355">
        <f t="shared" si="64"/>
        <v>2092.6999999999998</v>
      </c>
      <c r="K162" s="356">
        <f t="shared" si="65"/>
        <v>24.790655884995505</v>
      </c>
      <c r="M162" s="106"/>
      <c r="N162" s="106"/>
      <c r="O162" s="106"/>
      <c r="P162" s="106"/>
    </row>
    <row r="163" spans="1:16" ht="39.6">
      <c r="A163" s="357" t="s">
        <v>94</v>
      </c>
      <c r="B163" s="358" t="s">
        <v>59</v>
      </c>
      <c r="C163" s="359"/>
      <c r="D163" s="360" t="s">
        <v>101</v>
      </c>
      <c r="E163" s="360" t="s">
        <v>33</v>
      </c>
      <c r="F163" s="360" t="s">
        <v>95</v>
      </c>
      <c r="G163" s="360"/>
      <c r="H163" s="361">
        <f>H164</f>
        <v>2782.5</v>
      </c>
      <c r="I163" s="361">
        <f t="shared" si="75"/>
        <v>689.8</v>
      </c>
      <c r="J163" s="362">
        <f t="shared" si="64"/>
        <v>2092.6999999999998</v>
      </c>
      <c r="K163" s="363">
        <f t="shared" si="65"/>
        <v>24.790655884995505</v>
      </c>
    </row>
    <row r="164" spans="1:16" ht="41.4" customHeight="1">
      <c r="A164" s="348" t="s">
        <v>128</v>
      </c>
      <c r="B164" s="349" t="s">
        <v>59</v>
      </c>
      <c r="C164" s="350"/>
      <c r="D164" s="351" t="s">
        <v>101</v>
      </c>
      <c r="E164" s="351" t="s">
        <v>33</v>
      </c>
      <c r="F164" s="351" t="s">
        <v>129</v>
      </c>
      <c r="G164" s="351"/>
      <c r="H164" s="352">
        <f>H165</f>
        <v>2782.5</v>
      </c>
      <c r="I164" s="352">
        <f t="shared" si="75"/>
        <v>689.8</v>
      </c>
      <c r="J164" s="353">
        <f t="shared" si="64"/>
        <v>2092.6999999999998</v>
      </c>
      <c r="K164" s="354">
        <f t="shared" si="65"/>
        <v>24.790655884995505</v>
      </c>
    </row>
    <row r="165" spans="1:16" ht="39.6">
      <c r="A165" s="348" t="s">
        <v>130</v>
      </c>
      <c r="B165" s="349" t="s">
        <v>59</v>
      </c>
      <c r="C165" s="350"/>
      <c r="D165" s="351" t="s">
        <v>101</v>
      </c>
      <c r="E165" s="351" t="s">
        <v>33</v>
      </c>
      <c r="F165" s="351" t="s">
        <v>131</v>
      </c>
      <c r="G165" s="351"/>
      <c r="H165" s="352">
        <f>H166+H168</f>
        <v>2782.5</v>
      </c>
      <c r="I165" s="352">
        <f t="shared" ref="I165" si="76">I166+I168</f>
        <v>689.8</v>
      </c>
      <c r="J165" s="353">
        <f t="shared" si="64"/>
        <v>2092.6999999999998</v>
      </c>
      <c r="K165" s="354">
        <f t="shared" si="65"/>
        <v>24.790655884995505</v>
      </c>
    </row>
    <row r="166" spans="1:16" ht="52.8" customHeight="1">
      <c r="A166" s="348" t="s">
        <v>74</v>
      </c>
      <c r="B166" s="349" t="s">
        <v>59</v>
      </c>
      <c r="C166" s="350"/>
      <c r="D166" s="351" t="s">
        <v>101</v>
      </c>
      <c r="E166" s="351" t="s">
        <v>33</v>
      </c>
      <c r="F166" s="351" t="s">
        <v>131</v>
      </c>
      <c r="G166" s="351" t="s">
        <v>75</v>
      </c>
      <c r="H166" s="352">
        <f>H167</f>
        <v>2673</v>
      </c>
      <c r="I166" s="352">
        <f t="shared" ref="I166" si="77">I167</f>
        <v>688.8</v>
      </c>
      <c r="J166" s="353">
        <f t="shared" si="64"/>
        <v>1984.2</v>
      </c>
      <c r="K166" s="354">
        <f t="shared" si="65"/>
        <v>25.768799102132434</v>
      </c>
    </row>
    <row r="167" spans="1:16" ht="28.8" customHeight="1">
      <c r="A167" s="348" t="s">
        <v>76</v>
      </c>
      <c r="B167" s="349" t="s">
        <v>59</v>
      </c>
      <c r="C167" s="350"/>
      <c r="D167" s="351" t="s">
        <v>101</v>
      </c>
      <c r="E167" s="351" t="s">
        <v>33</v>
      </c>
      <c r="F167" s="351" t="s">
        <v>131</v>
      </c>
      <c r="G167" s="351" t="s">
        <v>77</v>
      </c>
      <c r="H167" s="352">
        <f>'МП пр.5'!H189</f>
        <v>2673</v>
      </c>
      <c r="I167" s="352">
        <f>'МП пр.5'!I189</f>
        <v>688.8</v>
      </c>
      <c r="J167" s="353">
        <f t="shared" si="64"/>
        <v>1984.2</v>
      </c>
      <c r="K167" s="354">
        <f t="shared" si="65"/>
        <v>25.768799102132434</v>
      </c>
    </row>
    <row r="168" spans="1:16" ht="26.4">
      <c r="A168" s="348" t="s">
        <v>18</v>
      </c>
      <c r="B168" s="349" t="s">
        <v>59</v>
      </c>
      <c r="C168" s="350"/>
      <c r="D168" s="351" t="s">
        <v>101</v>
      </c>
      <c r="E168" s="351" t="s">
        <v>33</v>
      </c>
      <c r="F168" s="351" t="s">
        <v>131</v>
      </c>
      <c r="G168" s="351" t="s">
        <v>19</v>
      </c>
      <c r="H168" s="352">
        <f>H169</f>
        <v>109.5</v>
      </c>
      <c r="I168" s="352">
        <f t="shared" ref="I168" si="78">I169</f>
        <v>1</v>
      </c>
      <c r="J168" s="353">
        <f t="shared" si="64"/>
        <v>108.5</v>
      </c>
      <c r="K168" s="354">
        <f t="shared" si="65"/>
        <v>0.91324200913242004</v>
      </c>
    </row>
    <row r="169" spans="1:16" ht="25.8" customHeight="1">
      <c r="A169" s="348" t="s">
        <v>20</v>
      </c>
      <c r="B169" s="349" t="s">
        <v>59</v>
      </c>
      <c r="C169" s="350"/>
      <c r="D169" s="351" t="s">
        <v>101</v>
      </c>
      <c r="E169" s="351" t="s">
        <v>33</v>
      </c>
      <c r="F169" s="351" t="s">
        <v>131</v>
      </c>
      <c r="G169" s="351" t="s">
        <v>21</v>
      </c>
      <c r="H169" s="352">
        <f>'МП пр.5'!H192</f>
        <v>109.5</v>
      </c>
      <c r="I169" s="352">
        <f>'МП пр.5'!I192</f>
        <v>1</v>
      </c>
      <c r="J169" s="353">
        <f t="shared" si="64"/>
        <v>108.5</v>
      </c>
      <c r="K169" s="354">
        <f t="shared" si="65"/>
        <v>0.91324200913242004</v>
      </c>
    </row>
    <row r="170" spans="1:16" s="38" customFormat="1">
      <c r="A170" s="336" t="s">
        <v>51</v>
      </c>
      <c r="B170" s="337" t="s">
        <v>59</v>
      </c>
      <c r="C170" s="338"/>
      <c r="D170" s="339" t="s">
        <v>52</v>
      </c>
      <c r="E170" s="340" t="s">
        <v>637</v>
      </c>
      <c r="F170" s="339"/>
      <c r="G170" s="339"/>
      <c r="H170" s="341">
        <f>H171+H176+H185</f>
        <v>13868.6</v>
      </c>
      <c r="I170" s="341">
        <f t="shared" ref="I170" si="79">I171+I176+I185</f>
        <v>2091.6000000000004</v>
      </c>
      <c r="J170" s="342">
        <f t="shared" si="64"/>
        <v>11777</v>
      </c>
      <c r="K170" s="328">
        <f t="shared" si="65"/>
        <v>15.081551129890547</v>
      </c>
      <c r="M170" s="103"/>
      <c r="N170" s="103"/>
      <c r="O170" s="103"/>
      <c r="P170" s="103"/>
    </row>
    <row r="171" spans="1:16" s="39" customFormat="1">
      <c r="A171" s="343" t="s">
        <v>498</v>
      </c>
      <c r="B171" s="344" t="s">
        <v>59</v>
      </c>
      <c r="C171" s="345"/>
      <c r="D171" s="346" t="s">
        <v>52</v>
      </c>
      <c r="E171" s="346" t="s">
        <v>67</v>
      </c>
      <c r="F171" s="346"/>
      <c r="G171" s="346"/>
      <c r="H171" s="347">
        <f>H172</f>
        <v>9870.1</v>
      </c>
      <c r="I171" s="347">
        <f t="shared" ref="I171:I174" si="80">I172</f>
        <v>1664.4</v>
      </c>
      <c r="J171" s="355">
        <f t="shared" si="64"/>
        <v>8205.7000000000007</v>
      </c>
      <c r="K171" s="356">
        <f t="shared" si="65"/>
        <v>16.8630510329176</v>
      </c>
      <c r="M171" s="104"/>
      <c r="N171" s="104"/>
      <c r="O171" s="104"/>
      <c r="P171" s="104"/>
    </row>
    <row r="172" spans="1:16">
      <c r="A172" s="348" t="s">
        <v>499</v>
      </c>
      <c r="B172" s="349" t="s">
        <v>59</v>
      </c>
      <c r="C172" s="350"/>
      <c r="D172" s="351" t="s">
        <v>52</v>
      </c>
      <c r="E172" s="351" t="s">
        <v>67</v>
      </c>
      <c r="F172" s="351" t="s">
        <v>500</v>
      </c>
      <c r="G172" s="351"/>
      <c r="H172" s="352">
        <f>H173</f>
        <v>9870.1</v>
      </c>
      <c r="I172" s="352">
        <f t="shared" si="80"/>
        <v>1664.4</v>
      </c>
      <c r="J172" s="353">
        <f t="shared" si="64"/>
        <v>8205.7000000000007</v>
      </c>
      <c r="K172" s="354">
        <f t="shared" si="65"/>
        <v>16.8630510329176</v>
      </c>
    </row>
    <row r="173" spans="1:16">
      <c r="A173" s="348" t="s">
        <v>501</v>
      </c>
      <c r="B173" s="349" t="s">
        <v>59</v>
      </c>
      <c r="C173" s="350"/>
      <c r="D173" s="351" t="s">
        <v>52</v>
      </c>
      <c r="E173" s="351" t="s">
        <v>67</v>
      </c>
      <c r="F173" s="351" t="s">
        <v>502</v>
      </c>
      <c r="G173" s="351"/>
      <c r="H173" s="352">
        <f>H174</f>
        <v>9870.1</v>
      </c>
      <c r="I173" s="352">
        <f t="shared" si="80"/>
        <v>1664.4</v>
      </c>
      <c r="J173" s="353">
        <f t="shared" si="64"/>
        <v>8205.7000000000007</v>
      </c>
      <c r="K173" s="354">
        <f t="shared" si="65"/>
        <v>16.8630510329176</v>
      </c>
    </row>
    <row r="174" spans="1:16" ht="15" customHeight="1">
      <c r="A174" s="348" t="s">
        <v>144</v>
      </c>
      <c r="B174" s="349" t="s">
        <v>59</v>
      </c>
      <c r="C174" s="350"/>
      <c r="D174" s="351" t="s">
        <v>52</v>
      </c>
      <c r="E174" s="351" t="s">
        <v>67</v>
      </c>
      <c r="F174" s="351" t="s">
        <v>502</v>
      </c>
      <c r="G174" s="351" t="s">
        <v>145</v>
      </c>
      <c r="H174" s="352">
        <f>H175</f>
        <v>9870.1</v>
      </c>
      <c r="I174" s="352">
        <f t="shared" si="80"/>
        <v>1664.4</v>
      </c>
      <c r="J174" s="353">
        <f t="shared" si="64"/>
        <v>8205.7000000000007</v>
      </c>
      <c r="K174" s="354">
        <f t="shared" si="65"/>
        <v>16.8630510329176</v>
      </c>
    </row>
    <row r="175" spans="1:16">
      <c r="A175" s="348" t="s">
        <v>503</v>
      </c>
      <c r="B175" s="349" t="s">
        <v>59</v>
      </c>
      <c r="C175" s="350"/>
      <c r="D175" s="351" t="s">
        <v>52</v>
      </c>
      <c r="E175" s="351" t="s">
        <v>67</v>
      </c>
      <c r="F175" s="351" t="s">
        <v>502</v>
      </c>
      <c r="G175" s="351" t="s">
        <v>504</v>
      </c>
      <c r="H175" s="352">
        <v>9870.1</v>
      </c>
      <c r="I175" s="352">
        <v>1664.4</v>
      </c>
      <c r="J175" s="353">
        <f t="shared" si="64"/>
        <v>8205.7000000000007</v>
      </c>
      <c r="K175" s="354">
        <f t="shared" si="65"/>
        <v>16.8630510329176</v>
      </c>
    </row>
    <row r="176" spans="1:16" s="39" customFormat="1">
      <c r="A176" s="343" t="s">
        <v>195</v>
      </c>
      <c r="B176" s="344" t="s">
        <v>59</v>
      </c>
      <c r="C176" s="345"/>
      <c r="D176" s="346" t="s">
        <v>52</v>
      </c>
      <c r="E176" s="346" t="s">
        <v>113</v>
      </c>
      <c r="F176" s="346"/>
      <c r="G176" s="346"/>
      <c r="H176" s="347">
        <f>H177</f>
        <v>117.19999999999999</v>
      </c>
      <c r="I176" s="347">
        <f t="shared" ref="I176:I177" si="81">I177</f>
        <v>0</v>
      </c>
      <c r="J176" s="355">
        <f t="shared" si="64"/>
        <v>117.19999999999999</v>
      </c>
      <c r="K176" s="356">
        <f t="shared" si="65"/>
        <v>0</v>
      </c>
      <c r="M176" s="104"/>
      <c r="N176" s="104"/>
      <c r="O176" s="104"/>
      <c r="P176" s="104"/>
    </row>
    <row r="177" spans="1:16" ht="39.6">
      <c r="A177" s="357" t="s">
        <v>184</v>
      </c>
      <c r="B177" s="358" t="s">
        <v>59</v>
      </c>
      <c r="C177" s="359"/>
      <c r="D177" s="360" t="s">
        <v>52</v>
      </c>
      <c r="E177" s="360" t="s">
        <v>113</v>
      </c>
      <c r="F177" s="360" t="s">
        <v>185</v>
      </c>
      <c r="G177" s="360"/>
      <c r="H177" s="361">
        <f>H178</f>
        <v>117.19999999999999</v>
      </c>
      <c r="I177" s="361">
        <f t="shared" si="81"/>
        <v>0</v>
      </c>
      <c r="J177" s="362">
        <f t="shared" si="64"/>
        <v>117.19999999999999</v>
      </c>
      <c r="K177" s="363">
        <f t="shared" si="65"/>
        <v>0</v>
      </c>
    </row>
    <row r="178" spans="1:16" ht="39.6">
      <c r="A178" s="348" t="s">
        <v>191</v>
      </c>
      <c r="B178" s="349" t="s">
        <v>59</v>
      </c>
      <c r="C178" s="350"/>
      <c r="D178" s="351" t="s">
        <v>52</v>
      </c>
      <c r="E178" s="351" t="s">
        <v>113</v>
      </c>
      <c r="F178" s="351" t="s">
        <v>192</v>
      </c>
      <c r="G178" s="351"/>
      <c r="H178" s="352">
        <f>H179+H182</f>
        <v>117.19999999999999</v>
      </c>
      <c r="I178" s="352">
        <f t="shared" ref="I178" si="82">I179+I182</f>
        <v>0</v>
      </c>
      <c r="J178" s="353">
        <f t="shared" si="64"/>
        <v>117.19999999999999</v>
      </c>
      <c r="K178" s="354">
        <f t="shared" si="65"/>
        <v>0</v>
      </c>
    </row>
    <row r="179" spans="1:16">
      <c r="A179" s="348" t="s">
        <v>193</v>
      </c>
      <c r="B179" s="349" t="s">
        <v>59</v>
      </c>
      <c r="C179" s="350"/>
      <c r="D179" s="351" t="s">
        <v>52</v>
      </c>
      <c r="E179" s="351" t="s">
        <v>113</v>
      </c>
      <c r="F179" s="351" t="s">
        <v>194</v>
      </c>
      <c r="G179" s="351"/>
      <c r="H179" s="352">
        <f>H180</f>
        <v>27.6</v>
      </c>
      <c r="I179" s="352">
        <f t="shared" ref="I179:I180" si="83">I180</f>
        <v>0</v>
      </c>
      <c r="J179" s="353">
        <f t="shared" si="64"/>
        <v>27.6</v>
      </c>
      <c r="K179" s="354">
        <f t="shared" si="65"/>
        <v>0</v>
      </c>
    </row>
    <row r="180" spans="1:16" ht="15" customHeight="1">
      <c r="A180" s="348" t="s">
        <v>144</v>
      </c>
      <c r="B180" s="349" t="s">
        <v>59</v>
      </c>
      <c r="C180" s="350"/>
      <c r="D180" s="351" t="s">
        <v>52</v>
      </c>
      <c r="E180" s="351" t="s">
        <v>113</v>
      </c>
      <c r="F180" s="351" t="s">
        <v>194</v>
      </c>
      <c r="G180" s="351" t="s">
        <v>145</v>
      </c>
      <c r="H180" s="352">
        <f>H181</f>
        <v>27.6</v>
      </c>
      <c r="I180" s="352">
        <f t="shared" si="83"/>
        <v>0</v>
      </c>
      <c r="J180" s="353">
        <f t="shared" si="64"/>
        <v>27.6</v>
      </c>
      <c r="K180" s="354">
        <f t="shared" si="65"/>
        <v>0</v>
      </c>
    </row>
    <row r="181" spans="1:16">
      <c r="A181" s="348" t="s">
        <v>196</v>
      </c>
      <c r="B181" s="349" t="s">
        <v>59</v>
      </c>
      <c r="C181" s="350"/>
      <c r="D181" s="351" t="s">
        <v>52</v>
      </c>
      <c r="E181" s="351" t="s">
        <v>113</v>
      </c>
      <c r="F181" s="351" t="s">
        <v>194</v>
      </c>
      <c r="G181" s="351" t="s">
        <v>197</v>
      </c>
      <c r="H181" s="352">
        <f>'МП пр.5'!H305</f>
        <v>27.6</v>
      </c>
      <c r="I181" s="352">
        <f>'МП пр.5'!I305</f>
        <v>0</v>
      </c>
      <c r="J181" s="353">
        <f t="shared" si="64"/>
        <v>27.6</v>
      </c>
      <c r="K181" s="354">
        <f t="shared" si="65"/>
        <v>0</v>
      </c>
    </row>
    <row r="182" spans="1:16" ht="26.4">
      <c r="A182" s="348" t="s">
        <v>198</v>
      </c>
      <c r="B182" s="349" t="s">
        <v>59</v>
      </c>
      <c r="C182" s="350"/>
      <c r="D182" s="351" t="s">
        <v>52</v>
      </c>
      <c r="E182" s="351" t="s">
        <v>113</v>
      </c>
      <c r="F182" s="351" t="s">
        <v>199</v>
      </c>
      <c r="G182" s="351"/>
      <c r="H182" s="352">
        <f>H183</f>
        <v>89.6</v>
      </c>
      <c r="I182" s="352">
        <f t="shared" ref="I182:I183" si="84">I183</f>
        <v>0</v>
      </c>
      <c r="J182" s="353">
        <f t="shared" si="64"/>
        <v>89.6</v>
      </c>
      <c r="K182" s="354">
        <f t="shared" si="65"/>
        <v>0</v>
      </c>
    </row>
    <row r="183" spans="1:16" ht="15" customHeight="1">
      <c r="A183" s="348" t="s">
        <v>144</v>
      </c>
      <c r="B183" s="349" t="s">
        <v>59</v>
      </c>
      <c r="C183" s="350"/>
      <c r="D183" s="351" t="s">
        <v>52</v>
      </c>
      <c r="E183" s="351" t="s">
        <v>113</v>
      </c>
      <c r="F183" s="351" t="s">
        <v>199</v>
      </c>
      <c r="G183" s="351" t="s">
        <v>145</v>
      </c>
      <c r="H183" s="352">
        <f>H184</f>
        <v>89.6</v>
      </c>
      <c r="I183" s="352">
        <f t="shared" si="84"/>
        <v>0</v>
      </c>
      <c r="J183" s="353">
        <f t="shared" si="64"/>
        <v>89.6</v>
      </c>
      <c r="K183" s="354">
        <f t="shared" si="65"/>
        <v>0</v>
      </c>
    </row>
    <row r="184" spans="1:16">
      <c r="A184" s="348" t="s">
        <v>196</v>
      </c>
      <c r="B184" s="349" t="s">
        <v>59</v>
      </c>
      <c r="C184" s="350"/>
      <c r="D184" s="351" t="s">
        <v>52</v>
      </c>
      <c r="E184" s="351" t="s">
        <v>113</v>
      </c>
      <c r="F184" s="351" t="s">
        <v>199</v>
      </c>
      <c r="G184" s="351" t="s">
        <v>197</v>
      </c>
      <c r="H184" s="352">
        <f>'МП пр.5'!H311</f>
        <v>89.6</v>
      </c>
      <c r="I184" s="352">
        <f>'МП пр.5'!I311</f>
        <v>0</v>
      </c>
      <c r="J184" s="353">
        <f t="shared" si="64"/>
        <v>89.6</v>
      </c>
      <c r="K184" s="354">
        <f t="shared" si="65"/>
        <v>0</v>
      </c>
    </row>
    <row r="185" spans="1:16" s="38" customFormat="1">
      <c r="A185" s="336" t="s">
        <v>53</v>
      </c>
      <c r="B185" s="337" t="s">
        <v>59</v>
      </c>
      <c r="C185" s="338"/>
      <c r="D185" s="339" t="s">
        <v>52</v>
      </c>
      <c r="E185" s="339" t="s">
        <v>17</v>
      </c>
      <c r="F185" s="339"/>
      <c r="G185" s="339"/>
      <c r="H185" s="341">
        <f>H186+H194+H201</f>
        <v>3881.2999999999997</v>
      </c>
      <c r="I185" s="341">
        <f t="shared" ref="I185" si="85">I186+I194+I201</f>
        <v>427.20000000000005</v>
      </c>
      <c r="J185" s="342">
        <f t="shared" si="64"/>
        <v>3454.0999999999995</v>
      </c>
      <c r="K185" s="328">
        <f t="shared" si="65"/>
        <v>11.006621492798807</v>
      </c>
      <c r="M185" s="103"/>
      <c r="N185" s="103"/>
      <c r="O185" s="103"/>
      <c r="P185" s="103"/>
    </row>
    <row r="186" spans="1:16" ht="71.400000000000006" customHeight="1">
      <c r="A186" s="357" t="s">
        <v>45</v>
      </c>
      <c r="B186" s="358" t="s">
        <v>59</v>
      </c>
      <c r="C186" s="359"/>
      <c r="D186" s="360" t="s">
        <v>52</v>
      </c>
      <c r="E186" s="360" t="s">
        <v>17</v>
      </c>
      <c r="F186" s="360" t="s">
        <v>46</v>
      </c>
      <c r="G186" s="360"/>
      <c r="H186" s="361">
        <f>H187</f>
        <v>69.7</v>
      </c>
      <c r="I186" s="361">
        <f t="shared" ref="I186" si="86">I187</f>
        <v>0</v>
      </c>
      <c r="J186" s="362">
        <f t="shared" si="64"/>
        <v>69.7</v>
      </c>
      <c r="K186" s="363">
        <f t="shared" si="65"/>
        <v>0</v>
      </c>
    </row>
    <row r="187" spans="1:16" ht="39.6">
      <c r="A187" s="348" t="s">
        <v>47</v>
      </c>
      <c r="B187" s="349" t="s">
        <v>59</v>
      </c>
      <c r="C187" s="350"/>
      <c r="D187" s="351" t="s">
        <v>52</v>
      </c>
      <c r="E187" s="351" t="s">
        <v>17</v>
      </c>
      <c r="F187" s="351" t="s">
        <v>48</v>
      </c>
      <c r="G187" s="351"/>
      <c r="H187" s="352">
        <f>H188+H191</f>
        <v>69.7</v>
      </c>
      <c r="I187" s="352">
        <f t="shared" ref="I187" si="87">I188+I191</f>
        <v>0</v>
      </c>
      <c r="J187" s="353">
        <f t="shared" si="64"/>
        <v>69.7</v>
      </c>
      <c r="K187" s="354">
        <f t="shared" si="65"/>
        <v>0</v>
      </c>
    </row>
    <row r="188" spans="1:16" ht="39.6">
      <c r="A188" s="348" t="s">
        <v>49</v>
      </c>
      <c r="B188" s="349" t="s">
        <v>59</v>
      </c>
      <c r="C188" s="350"/>
      <c r="D188" s="351" t="s">
        <v>52</v>
      </c>
      <c r="E188" s="351" t="s">
        <v>17</v>
      </c>
      <c r="F188" s="351" t="s">
        <v>50</v>
      </c>
      <c r="G188" s="351"/>
      <c r="H188" s="352">
        <f>H189</f>
        <v>39.700000000000003</v>
      </c>
      <c r="I188" s="352">
        <f t="shared" ref="I188:I189" si="88">I189</f>
        <v>0</v>
      </c>
      <c r="J188" s="353">
        <f t="shared" si="64"/>
        <v>39.700000000000003</v>
      </c>
      <c r="K188" s="354">
        <f t="shared" si="65"/>
        <v>0</v>
      </c>
    </row>
    <row r="189" spans="1:16" ht="32.4" customHeight="1">
      <c r="A189" s="348" t="s">
        <v>54</v>
      </c>
      <c r="B189" s="349" t="s">
        <v>59</v>
      </c>
      <c r="C189" s="350"/>
      <c r="D189" s="351" t="s">
        <v>52</v>
      </c>
      <c r="E189" s="351" t="s">
        <v>17</v>
      </c>
      <c r="F189" s="351" t="s">
        <v>50</v>
      </c>
      <c r="G189" s="351" t="s">
        <v>55</v>
      </c>
      <c r="H189" s="352">
        <f>H190</f>
        <v>39.700000000000003</v>
      </c>
      <c r="I189" s="352">
        <f t="shared" si="88"/>
        <v>0</v>
      </c>
      <c r="J189" s="353">
        <f t="shared" si="64"/>
        <v>39.700000000000003</v>
      </c>
      <c r="K189" s="354">
        <f t="shared" si="65"/>
        <v>0</v>
      </c>
    </row>
    <row r="190" spans="1:16" ht="52.8">
      <c r="A190" s="348" t="s">
        <v>56</v>
      </c>
      <c r="B190" s="349" t="s">
        <v>59</v>
      </c>
      <c r="C190" s="350"/>
      <c r="D190" s="351" t="s">
        <v>52</v>
      </c>
      <c r="E190" s="351" t="s">
        <v>17</v>
      </c>
      <c r="F190" s="351" t="s">
        <v>50</v>
      </c>
      <c r="G190" s="351" t="s">
        <v>57</v>
      </c>
      <c r="H190" s="352">
        <f>'МП пр.5'!H50</f>
        <v>39.700000000000003</v>
      </c>
      <c r="I190" s="352">
        <f>'МП пр.5'!I50</f>
        <v>0</v>
      </c>
      <c r="J190" s="353">
        <f t="shared" si="64"/>
        <v>39.700000000000003</v>
      </c>
      <c r="K190" s="354">
        <f t="shared" si="65"/>
        <v>0</v>
      </c>
    </row>
    <row r="191" spans="1:16" ht="39.6">
      <c r="A191" s="348" t="s">
        <v>60</v>
      </c>
      <c r="B191" s="349" t="s">
        <v>59</v>
      </c>
      <c r="C191" s="350"/>
      <c r="D191" s="351" t="s">
        <v>52</v>
      </c>
      <c r="E191" s="351" t="s">
        <v>17</v>
      </c>
      <c r="F191" s="351" t="s">
        <v>61</v>
      </c>
      <c r="G191" s="351"/>
      <c r="H191" s="352">
        <f>H192</f>
        <v>30</v>
      </c>
      <c r="I191" s="352">
        <f t="shared" ref="I191:I192" si="89">I192</f>
        <v>0</v>
      </c>
      <c r="J191" s="353">
        <f t="shared" si="64"/>
        <v>30</v>
      </c>
      <c r="K191" s="354">
        <f t="shared" si="65"/>
        <v>0</v>
      </c>
    </row>
    <row r="192" spans="1:16" ht="31.2" customHeight="1">
      <c r="A192" s="348" t="s">
        <v>54</v>
      </c>
      <c r="B192" s="349" t="s">
        <v>59</v>
      </c>
      <c r="C192" s="350"/>
      <c r="D192" s="351" t="s">
        <v>52</v>
      </c>
      <c r="E192" s="351" t="s">
        <v>17</v>
      </c>
      <c r="F192" s="351" t="s">
        <v>61</v>
      </c>
      <c r="G192" s="351" t="s">
        <v>55</v>
      </c>
      <c r="H192" s="352">
        <f>H193</f>
        <v>30</v>
      </c>
      <c r="I192" s="352">
        <f t="shared" si="89"/>
        <v>0</v>
      </c>
      <c r="J192" s="353">
        <f t="shared" si="64"/>
        <v>30</v>
      </c>
      <c r="K192" s="354">
        <f t="shared" si="65"/>
        <v>0</v>
      </c>
    </row>
    <row r="193" spans="1:13" ht="52.8">
      <c r="A193" s="348" t="s">
        <v>56</v>
      </c>
      <c r="B193" s="349" t="s">
        <v>59</v>
      </c>
      <c r="C193" s="350"/>
      <c r="D193" s="351" t="s">
        <v>52</v>
      </c>
      <c r="E193" s="351" t="s">
        <v>17</v>
      </c>
      <c r="F193" s="351" t="s">
        <v>61</v>
      </c>
      <c r="G193" s="351" t="s">
        <v>57</v>
      </c>
      <c r="H193" s="352">
        <f>'МП пр.5'!H56</f>
        <v>30</v>
      </c>
      <c r="I193" s="352">
        <f>'МП пр.5'!I56</f>
        <v>0</v>
      </c>
      <c r="J193" s="353">
        <f t="shared" si="64"/>
        <v>30</v>
      </c>
      <c r="K193" s="354">
        <f t="shared" si="65"/>
        <v>0</v>
      </c>
    </row>
    <row r="194" spans="1:13" ht="26.4">
      <c r="A194" s="357" t="s">
        <v>94</v>
      </c>
      <c r="B194" s="358" t="s">
        <v>59</v>
      </c>
      <c r="C194" s="359"/>
      <c r="D194" s="360" t="s">
        <v>52</v>
      </c>
      <c r="E194" s="360" t="s">
        <v>17</v>
      </c>
      <c r="F194" s="360" t="s">
        <v>95</v>
      </c>
      <c r="G194" s="360"/>
      <c r="H194" s="361">
        <f>H195</f>
        <v>2837.2</v>
      </c>
      <c r="I194" s="361">
        <f t="shared" ref="I194:I195" si="90">I195</f>
        <v>421.00000000000006</v>
      </c>
      <c r="J194" s="362">
        <f t="shared" si="64"/>
        <v>2416.1999999999998</v>
      </c>
      <c r="K194" s="363">
        <f t="shared" si="65"/>
        <v>14.838573241223745</v>
      </c>
    </row>
    <row r="195" spans="1:13" ht="40.799999999999997" customHeight="1">
      <c r="A195" s="364" t="s">
        <v>628</v>
      </c>
      <c r="B195" s="349" t="s">
        <v>59</v>
      </c>
      <c r="C195" s="350"/>
      <c r="D195" s="351" t="s">
        <v>52</v>
      </c>
      <c r="E195" s="351" t="s">
        <v>17</v>
      </c>
      <c r="F195" s="351" t="s">
        <v>133</v>
      </c>
      <c r="G195" s="351"/>
      <c r="H195" s="352">
        <f>H196</f>
        <v>2837.2</v>
      </c>
      <c r="I195" s="352">
        <f t="shared" si="90"/>
        <v>421.00000000000006</v>
      </c>
      <c r="J195" s="353">
        <f t="shared" si="64"/>
        <v>2416.1999999999998</v>
      </c>
      <c r="K195" s="354">
        <f t="shared" si="65"/>
        <v>14.838573241223745</v>
      </c>
    </row>
    <row r="196" spans="1:13" ht="27" customHeight="1">
      <c r="A196" s="348" t="s">
        <v>134</v>
      </c>
      <c r="B196" s="349" t="s">
        <v>59</v>
      </c>
      <c r="C196" s="350"/>
      <c r="D196" s="351" t="s">
        <v>52</v>
      </c>
      <c r="E196" s="351" t="s">
        <v>17</v>
      </c>
      <c r="F196" s="351" t="s">
        <v>135</v>
      </c>
      <c r="G196" s="351"/>
      <c r="H196" s="352">
        <f>H197+H199</f>
        <v>2837.2</v>
      </c>
      <c r="I196" s="352">
        <f t="shared" ref="I196" si="91">I197+I199</f>
        <v>421.00000000000006</v>
      </c>
      <c r="J196" s="353">
        <f t="shared" si="64"/>
        <v>2416.1999999999998</v>
      </c>
      <c r="K196" s="354">
        <f t="shared" si="65"/>
        <v>14.838573241223745</v>
      </c>
    </row>
    <row r="197" spans="1:13" ht="55.8" customHeight="1">
      <c r="A197" s="348" t="s">
        <v>74</v>
      </c>
      <c r="B197" s="349" t="s">
        <v>59</v>
      </c>
      <c r="C197" s="350"/>
      <c r="D197" s="351" t="s">
        <v>52</v>
      </c>
      <c r="E197" s="351" t="s">
        <v>17</v>
      </c>
      <c r="F197" s="351" t="s">
        <v>135</v>
      </c>
      <c r="G197" s="351" t="s">
        <v>75</v>
      </c>
      <c r="H197" s="352">
        <f>H198</f>
        <v>2641.2</v>
      </c>
      <c r="I197" s="352">
        <f t="shared" ref="I197" si="92">I198</f>
        <v>418.40000000000003</v>
      </c>
      <c r="J197" s="353">
        <f t="shared" si="64"/>
        <v>2222.7999999999997</v>
      </c>
      <c r="K197" s="354">
        <f t="shared" si="65"/>
        <v>15.841284264728156</v>
      </c>
    </row>
    <row r="198" spans="1:13" ht="26.4">
      <c r="A198" s="348" t="s">
        <v>76</v>
      </c>
      <c r="B198" s="349" t="s">
        <v>59</v>
      </c>
      <c r="C198" s="350"/>
      <c r="D198" s="351" t="s">
        <v>52</v>
      </c>
      <c r="E198" s="351" t="s">
        <v>17</v>
      </c>
      <c r="F198" s="351" t="s">
        <v>135</v>
      </c>
      <c r="G198" s="351" t="s">
        <v>77</v>
      </c>
      <c r="H198" s="352">
        <f>'МП пр.5'!H199</f>
        <v>2641.2</v>
      </c>
      <c r="I198" s="352">
        <f>'МП пр.5'!I199</f>
        <v>418.40000000000003</v>
      </c>
      <c r="J198" s="353">
        <f t="shared" si="64"/>
        <v>2222.7999999999997</v>
      </c>
      <c r="K198" s="354">
        <f t="shared" si="65"/>
        <v>15.841284264728156</v>
      </c>
    </row>
    <row r="199" spans="1:13" ht="26.4">
      <c r="A199" s="348" t="s">
        <v>18</v>
      </c>
      <c r="B199" s="349" t="s">
        <v>59</v>
      </c>
      <c r="C199" s="350"/>
      <c r="D199" s="351" t="s">
        <v>52</v>
      </c>
      <c r="E199" s="351" t="s">
        <v>17</v>
      </c>
      <c r="F199" s="351" t="s">
        <v>135</v>
      </c>
      <c r="G199" s="351" t="s">
        <v>19</v>
      </c>
      <c r="H199" s="352">
        <f>H200</f>
        <v>196</v>
      </c>
      <c r="I199" s="352">
        <f t="shared" ref="I199" si="93">I200</f>
        <v>2.6</v>
      </c>
      <c r="J199" s="353">
        <f t="shared" si="64"/>
        <v>193.4</v>
      </c>
      <c r="K199" s="354">
        <f t="shared" si="65"/>
        <v>1.3265306122448981</v>
      </c>
    </row>
    <row r="200" spans="1:13" ht="26.4" customHeight="1">
      <c r="A200" s="348" t="s">
        <v>20</v>
      </c>
      <c r="B200" s="349" t="s">
        <v>59</v>
      </c>
      <c r="C200" s="350"/>
      <c r="D200" s="351" t="s">
        <v>52</v>
      </c>
      <c r="E200" s="351" t="s">
        <v>17</v>
      </c>
      <c r="F200" s="351" t="s">
        <v>135</v>
      </c>
      <c r="G200" s="351" t="s">
        <v>21</v>
      </c>
      <c r="H200" s="352">
        <f>'МП пр.5'!H202</f>
        <v>196</v>
      </c>
      <c r="I200" s="352">
        <f>'МП пр.5'!I202</f>
        <v>2.6</v>
      </c>
      <c r="J200" s="353">
        <f t="shared" ref="J200:J263" si="94">H200-I200</f>
        <v>193.4</v>
      </c>
      <c r="K200" s="354">
        <f t="shared" ref="K200:K263" si="95">I200/H200*100</f>
        <v>1.3265306122448981</v>
      </c>
    </row>
    <row r="201" spans="1:13" ht="60" customHeight="1">
      <c r="A201" s="343" t="s">
        <v>439</v>
      </c>
      <c r="B201" s="344" t="s">
        <v>59</v>
      </c>
      <c r="C201" s="345"/>
      <c r="D201" s="346" t="s">
        <v>52</v>
      </c>
      <c r="E201" s="346" t="s">
        <v>17</v>
      </c>
      <c r="F201" s="346" t="s">
        <v>440</v>
      </c>
      <c r="G201" s="346"/>
      <c r="H201" s="347">
        <f>H202</f>
        <v>974.4</v>
      </c>
      <c r="I201" s="347">
        <f t="shared" ref="I201:I202" si="96">I202</f>
        <v>6.2</v>
      </c>
      <c r="J201" s="355">
        <f t="shared" si="94"/>
        <v>968.19999999999993</v>
      </c>
      <c r="K201" s="356">
        <f t="shared" si="95"/>
        <v>0.63628899835796393</v>
      </c>
    </row>
    <row r="202" spans="1:13" ht="28.2" customHeight="1">
      <c r="A202" s="348" t="s">
        <v>505</v>
      </c>
      <c r="B202" s="349" t="s">
        <v>59</v>
      </c>
      <c r="C202" s="350"/>
      <c r="D202" s="351" t="s">
        <v>52</v>
      </c>
      <c r="E202" s="351" t="s">
        <v>17</v>
      </c>
      <c r="F202" s="351" t="s">
        <v>506</v>
      </c>
      <c r="G202" s="351"/>
      <c r="H202" s="352">
        <f>H203</f>
        <v>974.4</v>
      </c>
      <c r="I202" s="352">
        <f t="shared" si="96"/>
        <v>6.2</v>
      </c>
      <c r="J202" s="353">
        <f t="shared" si="94"/>
        <v>968.19999999999993</v>
      </c>
      <c r="K202" s="354">
        <f t="shared" si="95"/>
        <v>0.63628899835796393</v>
      </c>
    </row>
    <row r="203" spans="1:13" ht="28.2" customHeight="1">
      <c r="A203" s="348" t="s">
        <v>134</v>
      </c>
      <c r="B203" s="349" t="s">
        <v>59</v>
      </c>
      <c r="C203" s="350"/>
      <c r="D203" s="351" t="s">
        <v>52</v>
      </c>
      <c r="E203" s="351" t="s">
        <v>17</v>
      </c>
      <c r="F203" s="351" t="s">
        <v>507</v>
      </c>
      <c r="G203" s="351"/>
      <c r="H203" s="352">
        <f>H204+H206</f>
        <v>974.4</v>
      </c>
      <c r="I203" s="352">
        <f t="shared" ref="I203" si="97">I204+I206</f>
        <v>6.2</v>
      </c>
      <c r="J203" s="353">
        <f t="shared" si="94"/>
        <v>968.19999999999993</v>
      </c>
      <c r="K203" s="354">
        <f t="shared" si="95"/>
        <v>0.63628899835796393</v>
      </c>
    </row>
    <row r="204" spans="1:13" ht="55.2" customHeight="1">
      <c r="A204" s="348" t="s">
        <v>74</v>
      </c>
      <c r="B204" s="349" t="s">
        <v>59</v>
      </c>
      <c r="C204" s="350"/>
      <c r="D204" s="351" t="s">
        <v>52</v>
      </c>
      <c r="E204" s="351" t="s">
        <v>17</v>
      </c>
      <c r="F204" s="351" t="s">
        <v>507</v>
      </c>
      <c r="G204" s="351" t="s">
        <v>75</v>
      </c>
      <c r="H204" s="352">
        <f>H205</f>
        <v>586.9</v>
      </c>
      <c r="I204" s="352">
        <f t="shared" ref="I204" si="98">I205</f>
        <v>6.2</v>
      </c>
      <c r="J204" s="353">
        <f t="shared" si="94"/>
        <v>580.69999999999993</v>
      </c>
      <c r="K204" s="354">
        <f t="shared" si="95"/>
        <v>1.0563980235133754</v>
      </c>
    </row>
    <row r="205" spans="1:13" ht="28.2" customHeight="1">
      <c r="A205" s="348" t="s">
        <v>76</v>
      </c>
      <c r="B205" s="349" t="s">
        <v>59</v>
      </c>
      <c r="C205" s="350"/>
      <c r="D205" s="351" t="s">
        <v>52</v>
      </c>
      <c r="E205" s="351" t="s">
        <v>17</v>
      </c>
      <c r="F205" s="351" t="s">
        <v>507</v>
      </c>
      <c r="G205" s="351" t="s">
        <v>77</v>
      </c>
      <c r="H205" s="352">
        <v>586.9</v>
      </c>
      <c r="I205" s="352">
        <v>6.2</v>
      </c>
      <c r="J205" s="353">
        <f t="shared" si="94"/>
        <v>580.69999999999993</v>
      </c>
      <c r="K205" s="354">
        <f t="shared" si="95"/>
        <v>1.0563980235133754</v>
      </c>
    </row>
    <row r="206" spans="1:13" ht="26.4">
      <c r="A206" s="348" t="s">
        <v>18</v>
      </c>
      <c r="B206" s="349" t="s">
        <v>59</v>
      </c>
      <c r="C206" s="350"/>
      <c r="D206" s="351" t="s">
        <v>52</v>
      </c>
      <c r="E206" s="351" t="s">
        <v>17</v>
      </c>
      <c r="F206" s="351" t="s">
        <v>507</v>
      </c>
      <c r="G206" s="351" t="s">
        <v>19</v>
      </c>
      <c r="H206" s="352">
        <f>H207</f>
        <v>387.5</v>
      </c>
      <c r="I206" s="352">
        <f t="shared" ref="I206" si="99">I207</f>
        <v>0</v>
      </c>
      <c r="J206" s="353">
        <f t="shared" si="94"/>
        <v>387.5</v>
      </c>
      <c r="K206" s="354">
        <f t="shared" si="95"/>
        <v>0</v>
      </c>
    </row>
    <row r="207" spans="1:13" ht="27.6" customHeight="1">
      <c r="A207" s="348" t="s">
        <v>20</v>
      </c>
      <c r="B207" s="349" t="s">
        <v>59</v>
      </c>
      <c r="C207" s="350"/>
      <c r="D207" s="351" t="s">
        <v>52</v>
      </c>
      <c r="E207" s="351" t="s">
        <v>17</v>
      </c>
      <c r="F207" s="351" t="s">
        <v>507</v>
      </c>
      <c r="G207" s="351" t="s">
        <v>21</v>
      </c>
      <c r="H207" s="352">
        <v>387.5</v>
      </c>
      <c r="I207" s="352">
        <v>0</v>
      </c>
      <c r="J207" s="353">
        <f t="shared" si="94"/>
        <v>387.5</v>
      </c>
      <c r="K207" s="354">
        <f t="shared" si="95"/>
        <v>0</v>
      </c>
    </row>
    <row r="208" spans="1:13" ht="27.6" customHeight="1">
      <c r="A208" s="329" t="s">
        <v>508</v>
      </c>
      <c r="B208" s="330" t="s">
        <v>509</v>
      </c>
      <c r="C208" s="331"/>
      <c r="D208" s="332"/>
      <c r="E208" s="332"/>
      <c r="F208" s="332"/>
      <c r="G208" s="332"/>
      <c r="H208" s="333">
        <f>H209</f>
        <v>23574</v>
      </c>
      <c r="I208" s="333">
        <f t="shared" ref="I208" si="100">I209</f>
        <v>4126.1000000000004</v>
      </c>
      <c r="J208" s="334">
        <f t="shared" si="94"/>
        <v>19447.900000000001</v>
      </c>
      <c r="K208" s="335">
        <f t="shared" si="95"/>
        <v>17.502757274963944</v>
      </c>
      <c r="M208" s="102"/>
    </row>
    <row r="209" spans="1:16" s="38" customFormat="1">
      <c r="A209" s="336" t="s">
        <v>66</v>
      </c>
      <c r="B209" s="337" t="s">
        <v>509</v>
      </c>
      <c r="C209" s="338"/>
      <c r="D209" s="339" t="s">
        <v>67</v>
      </c>
      <c r="E209" s="340" t="s">
        <v>637</v>
      </c>
      <c r="F209" s="339"/>
      <c r="G209" s="339"/>
      <c r="H209" s="341">
        <f>H210+H227</f>
        <v>23574</v>
      </c>
      <c r="I209" s="341">
        <f t="shared" ref="I209" si="101">I210+I227</f>
        <v>4126.1000000000004</v>
      </c>
      <c r="J209" s="342">
        <f t="shared" si="94"/>
        <v>19447.900000000001</v>
      </c>
      <c r="K209" s="328">
        <f t="shared" si="95"/>
        <v>17.502757274963944</v>
      </c>
      <c r="M209" s="103"/>
      <c r="N209" s="103"/>
      <c r="O209" s="103"/>
      <c r="P209" s="103"/>
    </row>
    <row r="210" spans="1:16" s="38" customFormat="1" ht="42" customHeight="1">
      <c r="A210" s="336" t="s">
        <v>510</v>
      </c>
      <c r="B210" s="337" t="s">
        <v>509</v>
      </c>
      <c r="C210" s="338"/>
      <c r="D210" s="339" t="s">
        <v>67</v>
      </c>
      <c r="E210" s="339" t="s">
        <v>17</v>
      </c>
      <c r="F210" s="339"/>
      <c r="G210" s="339"/>
      <c r="H210" s="341">
        <f>H211</f>
        <v>23074</v>
      </c>
      <c r="I210" s="341">
        <f t="shared" ref="I210:I211" si="102">I211</f>
        <v>4126.1000000000004</v>
      </c>
      <c r="J210" s="342">
        <f t="shared" si="94"/>
        <v>18947.900000000001</v>
      </c>
      <c r="K210" s="328">
        <f t="shared" si="95"/>
        <v>17.882031724018375</v>
      </c>
      <c r="M210" s="103"/>
      <c r="N210" s="103"/>
      <c r="O210" s="103"/>
      <c r="P210" s="103"/>
    </row>
    <row r="211" spans="1:16" s="39" customFormat="1" ht="41.4">
      <c r="A211" s="343" t="s">
        <v>432</v>
      </c>
      <c r="B211" s="344" t="s">
        <v>509</v>
      </c>
      <c r="C211" s="345"/>
      <c r="D211" s="346" t="s">
        <v>67</v>
      </c>
      <c r="E211" s="346" t="s">
        <v>17</v>
      </c>
      <c r="F211" s="346" t="s">
        <v>433</v>
      </c>
      <c r="G211" s="346"/>
      <c r="H211" s="347">
        <f>H212</f>
        <v>23074</v>
      </c>
      <c r="I211" s="347">
        <f t="shared" si="102"/>
        <v>4126.1000000000004</v>
      </c>
      <c r="J211" s="355">
        <f t="shared" si="94"/>
        <v>18947.900000000001</v>
      </c>
      <c r="K211" s="356">
        <f t="shared" si="95"/>
        <v>17.882031724018375</v>
      </c>
      <c r="M211" s="104"/>
      <c r="N211" s="104"/>
      <c r="O211" s="104"/>
      <c r="P211" s="104"/>
    </row>
    <row r="212" spans="1:16">
      <c r="A212" s="348" t="s">
        <v>450</v>
      </c>
      <c r="B212" s="349" t="s">
        <v>509</v>
      </c>
      <c r="C212" s="350"/>
      <c r="D212" s="351" t="s">
        <v>67</v>
      </c>
      <c r="E212" s="351" t="s">
        <v>17</v>
      </c>
      <c r="F212" s="351" t="s">
        <v>451</v>
      </c>
      <c r="G212" s="351"/>
      <c r="H212" s="352">
        <f>H213+H216+H221+H224</f>
        <v>23074</v>
      </c>
      <c r="I212" s="352">
        <f t="shared" ref="I212" si="103">I213+I216+I221+I224</f>
        <v>4126.1000000000004</v>
      </c>
      <c r="J212" s="353">
        <f t="shared" si="94"/>
        <v>18947.900000000001</v>
      </c>
      <c r="K212" s="354">
        <f t="shared" si="95"/>
        <v>17.882031724018375</v>
      </c>
    </row>
    <row r="213" spans="1:16" ht="26.4">
      <c r="A213" s="348" t="s">
        <v>436</v>
      </c>
      <c r="B213" s="349" t="s">
        <v>509</v>
      </c>
      <c r="C213" s="350"/>
      <c r="D213" s="351" t="s">
        <v>67</v>
      </c>
      <c r="E213" s="351" t="s">
        <v>17</v>
      </c>
      <c r="F213" s="351" t="s">
        <v>452</v>
      </c>
      <c r="G213" s="351"/>
      <c r="H213" s="352">
        <f>H214</f>
        <v>21681.5</v>
      </c>
      <c r="I213" s="352">
        <f t="shared" ref="I213:I214" si="104">I214</f>
        <v>3989.5</v>
      </c>
      <c r="J213" s="353">
        <f t="shared" si="94"/>
        <v>17692</v>
      </c>
      <c r="K213" s="354">
        <f t="shared" si="95"/>
        <v>18.400479671609439</v>
      </c>
    </row>
    <row r="214" spans="1:16" ht="54.6" customHeight="1">
      <c r="A214" s="348" t="s">
        <v>74</v>
      </c>
      <c r="B214" s="349" t="s">
        <v>509</v>
      </c>
      <c r="C214" s="350"/>
      <c r="D214" s="351" t="s">
        <v>67</v>
      </c>
      <c r="E214" s="351" t="s">
        <v>17</v>
      </c>
      <c r="F214" s="351" t="s">
        <v>452</v>
      </c>
      <c r="G214" s="351" t="s">
        <v>75</v>
      </c>
      <c r="H214" s="352">
        <f>H215</f>
        <v>21681.5</v>
      </c>
      <c r="I214" s="352">
        <f t="shared" si="104"/>
        <v>3989.5</v>
      </c>
      <c r="J214" s="353">
        <f t="shared" si="94"/>
        <v>17692</v>
      </c>
      <c r="K214" s="354">
        <f t="shared" si="95"/>
        <v>18.400479671609439</v>
      </c>
    </row>
    <row r="215" spans="1:16" ht="26.4" customHeight="1">
      <c r="A215" s="348" t="s">
        <v>76</v>
      </c>
      <c r="B215" s="349" t="s">
        <v>509</v>
      </c>
      <c r="C215" s="350"/>
      <c r="D215" s="351" t="s">
        <v>67</v>
      </c>
      <c r="E215" s="351" t="s">
        <v>17</v>
      </c>
      <c r="F215" s="351" t="s">
        <v>452</v>
      </c>
      <c r="G215" s="351" t="s">
        <v>77</v>
      </c>
      <c r="H215" s="352">
        <v>21681.5</v>
      </c>
      <c r="I215" s="352">
        <f>3251.5+17.3+720.7</f>
        <v>3989.5</v>
      </c>
      <c r="J215" s="353">
        <f t="shared" si="94"/>
        <v>17692</v>
      </c>
      <c r="K215" s="354">
        <f t="shared" si="95"/>
        <v>18.400479671609439</v>
      </c>
    </row>
    <row r="216" spans="1:16">
      <c r="A216" s="348" t="s">
        <v>444</v>
      </c>
      <c r="B216" s="349" t="s">
        <v>509</v>
      </c>
      <c r="C216" s="350"/>
      <c r="D216" s="351" t="s">
        <v>67</v>
      </c>
      <c r="E216" s="351" t="s">
        <v>17</v>
      </c>
      <c r="F216" s="351" t="s">
        <v>453</v>
      </c>
      <c r="G216" s="351"/>
      <c r="H216" s="352">
        <f>H217+H219</f>
        <v>832.5</v>
      </c>
      <c r="I216" s="352">
        <f t="shared" ref="I216" si="105">I217+I219</f>
        <v>46.6</v>
      </c>
      <c r="J216" s="353">
        <f t="shared" si="94"/>
        <v>785.9</v>
      </c>
      <c r="K216" s="354">
        <f t="shared" si="95"/>
        <v>5.5975975975975976</v>
      </c>
    </row>
    <row r="217" spans="1:16" ht="26.4">
      <c r="A217" s="348" t="s">
        <v>18</v>
      </c>
      <c r="B217" s="349" t="s">
        <v>509</v>
      </c>
      <c r="C217" s="350"/>
      <c r="D217" s="351" t="s">
        <v>67</v>
      </c>
      <c r="E217" s="351" t="s">
        <v>17</v>
      </c>
      <c r="F217" s="351" t="s">
        <v>453</v>
      </c>
      <c r="G217" s="351" t="s">
        <v>19</v>
      </c>
      <c r="H217" s="352">
        <f>H218</f>
        <v>825</v>
      </c>
      <c r="I217" s="352">
        <f t="shared" ref="I217" si="106">I218</f>
        <v>46.6</v>
      </c>
      <c r="J217" s="353">
        <f t="shared" si="94"/>
        <v>778.4</v>
      </c>
      <c r="K217" s="354">
        <f t="shared" si="95"/>
        <v>5.6484848484848484</v>
      </c>
    </row>
    <row r="218" spans="1:16" ht="29.4" customHeight="1">
      <c r="A218" s="348" t="s">
        <v>20</v>
      </c>
      <c r="B218" s="349" t="s">
        <v>509</v>
      </c>
      <c r="C218" s="350"/>
      <c r="D218" s="351" t="s">
        <v>67</v>
      </c>
      <c r="E218" s="351" t="s">
        <v>17</v>
      </c>
      <c r="F218" s="351" t="s">
        <v>453</v>
      </c>
      <c r="G218" s="351" t="s">
        <v>21</v>
      </c>
      <c r="H218" s="352">
        <v>825</v>
      </c>
      <c r="I218" s="352">
        <v>46.6</v>
      </c>
      <c r="J218" s="353">
        <f t="shared" si="94"/>
        <v>778.4</v>
      </c>
      <c r="K218" s="354">
        <f t="shared" si="95"/>
        <v>5.6484848484848484</v>
      </c>
    </row>
    <row r="219" spans="1:16">
      <c r="A219" s="348" t="s">
        <v>256</v>
      </c>
      <c r="B219" s="349" t="s">
        <v>509</v>
      </c>
      <c r="C219" s="350"/>
      <c r="D219" s="351" t="s">
        <v>67</v>
      </c>
      <c r="E219" s="351" t="s">
        <v>17</v>
      </c>
      <c r="F219" s="351" t="s">
        <v>453</v>
      </c>
      <c r="G219" s="351" t="s">
        <v>257</v>
      </c>
      <c r="H219" s="352">
        <f>H220</f>
        <v>7.5</v>
      </c>
      <c r="I219" s="352">
        <f t="shared" ref="I219" si="107">I220</f>
        <v>0</v>
      </c>
      <c r="J219" s="353">
        <f t="shared" si="94"/>
        <v>7.5</v>
      </c>
      <c r="K219" s="354">
        <f t="shared" si="95"/>
        <v>0</v>
      </c>
    </row>
    <row r="220" spans="1:16">
      <c r="A220" s="348" t="s">
        <v>454</v>
      </c>
      <c r="B220" s="349" t="s">
        <v>509</v>
      </c>
      <c r="C220" s="350"/>
      <c r="D220" s="351" t="s">
        <v>67</v>
      </c>
      <c r="E220" s="351" t="s">
        <v>17</v>
      </c>
      <c r="F220" s="351" t="s">
        <v>453</v>
      </c>
      <c r="G220" s="351" t="s">
        <v>455</v>
      </c>
      <c r="H220" s="352">
        <v>7.5</v>
      </c>
      <c r="I220" s="352">
        <v>0</v>
      </c>
      <c r="J220" s="353">
        <f t="shared" si="94"/>
        <v>7.5</v>
      </c>
      <c r="K220" s="354">
        <f t="shared" si="95"/>
        <v>0</v>
      </c>
    </row>
    <row r="221" spans="1:16" ht="70.8" customHeight="1">
      <c r="A221" s="348" t="s">
        <v>446</v>
      </c>
      <c r="B221" s="349" t="s">
        <v>509</v>
      </c>
      <c r="C221" s="350"/>
      <c r="D221" s="351" t="s">
        <v>67</v>
      </c>
      <c r="E221" s="351" t="s">
        <v>17</v>
      </c>
      <c r="F221" s="351" t="s">
        <v>456</v>
      </c>
      <c r="G221" s="351"/>
      <c r="H221" s="352">
        <f>H222</f>
        <v>550</v>
      </c>
      <c r="I221" s="352">
        <f t="shared" ref="I221:I222" si="108">I222</f>
        <v>90</v>
      </c>
      <c r="J221" s="353">
        <f t="shared" si="94"/>
        <v>460</v>
      </c>
      <c r="K221" s="354">
        <f t="shared" si="95"/>
        <v>16.363636363636363</v>
      </c>
    </row>
    <row r="222" spans="1:16" ht="55.2" customHeight="1">
      <c r="A222" s="348" t="s">
        <v>74</v>
      </c>
      <c r="B222" s="349" t="s">
        <v>509</v>
      </c>
      <c r="C222" s="350"/>
      <c r="D222" s="351" t="s">
        <v>67</v>
      </c>
      <c r="E222" s="351" t="s">
        <v>17</v>
      </c>
      <c r="F222" s="351" t="s">
        <v>456</v>
      </c>
      <c r="G222" s="351" t="s">
        <v>75</v>
      </c>
      <c r="H222" s="352">
        <f>H223</f>
        <v>550</v>
      </c>
      <c r="I222" s="352">
        <f t="shared" si="108"/>
        <v>90</v>
      </c>
      <c r="J222" s="353">
        <f t="shared" si="94"/>
        <v>460</v>
      </c>
      <c r="K222" s="354">
        <f t="shared" si="95"/>
        <v>16.363636363636363</v>
      </c>
    </row>
    <row r="223" spans="1:16" ht="29.4" customHeight="1">
      <c r="A223" s="348" t="s">
        <v>76</v>
      </c>
      <c r="B223" s="349" t="s">
        <v>509</v>
      </c>
      <c r="C223" s="350"/>
      <c r="D223" s="351" t="s">
        <v>67</v>
      </c>
      <c r="E223" s="351" t="s">
        <v>17</v>
      </c>
      <c r="F223" s="351" t="s">
        <v>456</v>
      </c>
      <c r="G223" s="351" t="s">
        <v>77</v>
      </c>
      <c r="H223" s="352">
        <v>550</v>
      </c>
      <c r="I223" s="352">
        <v>90</v>
      </c>
      <c r="J223" s="353">
        <f t="shared" si="94"/>
        <v>460</v>
      </c>
      <c r="K223" s="354">
        <f t="shared" si="95"/>
        <v>16.363636363636363</v>
      </c>
    </row>
    <row r="224" spans="1:16">
      <c r="A224" s="348" t="s">
        <v>457</v>
      </c>
      <c r="B224" s="349" t="s">
        <v>509</v>
      </c>
      <c r="C224" s="350"/>
      <c r="D224" s="351" t="s">
        <v>67</v>
      </c>
      <c r="E224" s="351" t="s">
        <v>17</v>
      </c>
      <c r="F224" s="351" t="s">
        <v>458</v>
      </c>
      <c r="G224" s="351"/>
      <c r="H224" s="352">
        <f>H225</f>
        <v>10</v>
      </c>
      <c r="I224" s="352">
        <f t="shared" ref="I224:I225" si="109">I225</f>
        <v>0</v>
      </c>
      <c r="J224" s="353">
        <f t="shared" si="94"/>
        <v>10</v>
      </c>
      <c r="K224" s="354">
        <f t="shared" si="95"/>
        <v>0</v>
      </c>
    </row>
    <row r="225" spans="1:13" ht="54" customHeight="1">
      <c r="A225" s="348" t="s">
        <v>74</v>
      </c>
      <c r="B225" s="349" t="s">
        <v>509</v>
      </c>
      <c r="C225" s="350"/>
      <c r="D225" s="351" t="s">
        <v>67</v>
      </c>
      <c r="E225" s="351" t="s">
        <v>17</v>
      </c>
      <c r="F225" s="351" t="s">
        <v>458</v>
      </c>
      <c r="G225" s="351" t="s">
        <v>75</v>
      </c>
      <c r="H225" s="352">
        <f>H226</f>
        <v>10</v>
      </c>
      <c r="I225" s="352">
        <f t="shared" si="109"/>
        <v>0</v>
      </c>
      <c r="J225" s="353">
        <f t="shared" si="94"/>
        <v>10</v>
      </c>
      <c r="K225" s="354">
        <f t="shared" si="95"/>
        <v>0</v>
      </c>
    </row>
    <row r="226" spans="1:13" ht="29.4" customHeight="1">
      <c r="A226" s="348" t="s">
        <v>76</v>
      </c>
      <c r="B226" s="349" t="s">
        <v>509</v>
      </c>
      <c r="C226" s="350"/>
      <c r="D226" s="351" t="s">
        <v>67</v>
      </c>
      <c r="E226" s="351" t="s">
        <v>17</v>
      </c>
      <c r="F226" s="351" t="s">
        <v>458</v>
      </c>
      <c r="G226" s="351" t="s">
        <v>77</v>
      </c>
      <c r="H226" s="352">
        <v>10</v>
      </c>
      <c r="I226" s="352">
        <v>0</v>
      </c>
      <c r="J226" s="353">
        <f t="shared" si="94"/>
        <v>10</v>
      </c>
      <c r="K226" s="354">
        <f t="shared" si="95"/>
        <v>0</v>
      </c>
    </row>
    <row r="227" spans="1:13">
      <c r="A227" s="348" t="s">
        <v>511</v>
      </c>
      <c r="B227" s="349" t="s">
        <v>509</v>
      </c>
      <c r="C227" s="350"/>
      <c r="D227" s="351" t="s">
        <v>67</v>
      </c>
      <c r="E227" s="351" t="s">
        <v>309</v>
      </c>
      <c r="F227" s="351"/>
      <c r="G227" s="351"/>
      <c r="H227" s="352">
        <f>H228</f>
        <v>500</v>
      </c>
      <c r="I227" s="352">
        <f t="shared" ref="I227:I230" si="110">I228</f>
        <v>0</v>
      </c>
      <c r="J227" s="353">
        <f t="shared" si="94"/>
        <v>500</v>
      </c>
      <c r="K227" s="354">
        <f t="shared" si="95"/>
        <v>0</v>
      </c>
    </row>
    <row r="228" spans="1:13">
      <c r="A228" s="348" t="s">
        <v>511</v>
      </c>
      <c r="B228" s="349" t="s">
        <v>509</v>
      </c>
      <c r="C228" s="350"/>
      <c r="D228" s="351" t="s">
        <v>67</v>
      </c>
      <c r="E228" s="351" t="s">
        <v>309</v>
      </c>
      <c r="F228" s="351" t="s">
        <v>512</v>
      </c>
      <c r="G228" s="351"/>
      <c r="H228" s="352">
        <f>H229</f>
        <v>500</v>
      </c>
      <c r="I228" s="352">
        <f t="shared" si="110"/>
        <v>0</v>
      </c>
      <c r="J228" s="353">
        <f t="shared" si="94"/>
        <v>500</v>
      </c>
      <c r="K228" s="354">
        <f t="shared" si="95"/>
        <v>0</v>
      </c>
    </row>
    <row r="229" spans="1:13">
      <c r="A229" s="348" t="s">
        <v>513</v>
      </c>
      <c r="B229" s="349" t="s">
        <v>509</v>
      </c>
      <c r="C229" s="350"/>
      <c r="D229" s="351" t="s">
        <v>67</v>
      </c>
      <c r="E229" s="351" t="s">
        <v>309</v>
      </c>
      <c r="F229" s="351" t="s">
        <v>514</v>
      </c>
      <c r="G229" s="351"/>
      <c r="H229" s="352">
        <f>H230</f>
        <v>500</v>
      </c>
      <c r="I229" s="352">
        <f t="shared" si="110"/>
        <v>0</v>
      </c>
      <c r="J229" s="353">
        <f t="shared" si="94"/>
        <v>500</v>
      </c>
      <c r="K229" s="354">
        <f t="shared" si="95"/>
        <v>0</v>
      </c>
    </row>
    <row r="230" spans="1:13">
      <c r="A230" s="348" t="s">
        <v>256</v>
      </c>
      <c r="B230" s="349" t="s">
        <v>509</v>
      </c>
      <c r="C230" s="350"/>
      <c r="D230" s="351" t="s">
        <v>67</v>
      </c>
      <c r="E230" s="351" t="s">
        <v>309</v>
      </c>
      <c r="F230" s="351" t="s">
        <v>514</v>
      </c>
      <c r="G230" s="351" t="s">
        <v>257</v>
      </c>
      <c r="H230" s="352">
        <f>H231</f>
        <v>500</v>
      </c>
      <c r="I230" s="352">
        <f t="shared" si="110"/>
        <v>0</v>
      </c>
      <c r="J230" s="353">
        <f t="shared" si="94"/>
        <v>500</v>
      </c>
      <c r="K230" s="354">
        <f t="shared" si="95"/>
        <v>0</v>
      </c>
    </row>
    <row r="231" spans="1:13">
      <c r="A231" s="348" t="s">
        <v>515</v>
      </c>
      <c r="B231" s="349" t="s">
        <v>509</v>
      </c>
      <c r="C231" s="350"/>
      <c r="D231" s="351" t="s">
        <v>67</v>
      </c>
      <c r="E231" s="351" t="s">
        <v>309</v>
      </c>
      <c r="F231" s="351" t="s">
        <v>514</v>
      </c>
      <c r="G231" s="351" t="s">
        <v>516</v>
      </c>
      <c r="H231" s="352">
        <v>500</v>
      </c>
      <c r="I231" s="352">
        <v>0</v>
      </c>
      <c r="J231" s="353">
        <f t="shared" si="94"/>
        <v>500</v>
      </c>
      <c r="K231" s="354">
        <f t="shared" si="95"/>
        <v>0</v>
      </c>
    </row>
    <row r="232" spans="1:13" ht="26.4">
      <c r="A232" s="329" t="s">
        <v>517</v>
      </c>
      <c r="B232" s="330" t="s">
        <v>518</v>
      </c>
      <c r="C232" s="331"/>
      <c r="D232" s="332"/>
      <c r="E232" s="332"/>
      <c r="F232" s="332"/>
      <c r="G232" s="332"/>
      <c r="H232" s="333">
        <f>H233</f>
        <v>8636</v>
      </c>
      <c r="I232" s="333">
        <f t="shared" ref="I232" si="111">I233</f>
        <v>1333.6</v>
      </c>
      <c r="J232" s="334">
        <f t="shared" si="94"/>
        <v>7302.4</v>
      </c>
      <c r="K232" s="335">
        <f t="shared" si="95"/>
        <v>15.442334414080591</v>
      </c>
      <c r="M232" s="102"/>
    </row>
    <row r="233" spans="1:13">
      <c r="A233" s="336" t="s">
        <v>66</v>
      </c>
      <c r="B233" s="337" t="s">
        <v>518</v>
      </c>
      <c r="C233" s="338"/>
      <c r="D233" s="339" t="s">
        <v>67</v>
      </c>
      <c r="E233" s="340" t="s">
        <v>637</v>
      </c>
      <c r="F233" s="339"/>
      <c r="G233" s="339"/>
      <c r="H233" s="341">
        <f>H234+H253</f>
        <v>8636</v>
      </c>
      <c r="I233" s="341">
        <f t="shared" ref="I233" si="112">I234+I253</f>
        <v>1333.6</v>
      </c>
      <c r="J233" s="342">
        <f t="shared" si="94"/>
        <v>7302.4</v>
      </c>
      <c r="K233" s="328">
        <f t="shared" si="95"/>
        <v>15.442334414080591</v>
      </c>
    </row>
    <row r="234" spans="1:13" ht="41.4" customHeight="1">
      <c r="A234" s="336" t="s">
        <v>519</v>
      </c>
      <c r="B234" s="337" t="s">
        <v>518</v>
      </c>
      <c r="C234" s="338"/>
      <c r="D234" s="339" t="s">
        <v>67</v>
      </c>
      <c r="E234" s="339" t="s">
        <v>113</v>
      </c>
      <c r="F234" s="339"/>
      <c r="G234" s="339"/>
      <c r="H234" s="341">
        <f>H235</f>
        <v>4669.3</v>
      </c>
      <c r="I234" s="341">
        <f t="shared" ref="I234" si="113">I235</f>
        <v>588.59999999999991</v>
      </c>
      <c r="J234" s="342">
        <f t="shared" si="94"/>
        <v>4080.7000000000003</v>
      </c>
      <c r="K234" s="328">
        <f t="shared" si="95"/>
        <v>12.605743901655492</v>
      </c>
    </row>
    <row r="235" spans="1:13" ht="43.2" customHeight="1">
      <c r="A235" s="336" t="s">
        <v>432</v>
      </c>
      <c r="B235" s="337" t="s">
        <v>518</v>
      </c>
      <c r="C235" s="338"/>
      <c r="D235" s="339" t="s">
        <v>67</v>
      </c>
      <c r="E235" s="339" t="s">
        <v>113</v>
      </c>
      <c r="F235" s="339" t="s">
        <v>433</v>
      </c>
      <c r="G235" s="339"/>
      <c r="H235" s="341">
        <f>H236+H240</f>
        <v>4669.3</v>
      </c>
      <c r="I235" s="341">
        <f t="shared" ref="I235" si="114">I236+I240</f>
        <v>588.59999999999991</v>
      </c>
      <c r="J235" s="342">
        <f t="shared" si="94"/>
        <v>4080.7000000000003</v>
      </c>
      <c r="K235" s="328">
        <f t="shared" si="95"/>
        <v>12.605743901655492</v>
      </c>
    </row>
    <row r="236" spans="1:13" ht="27.6" customHeight="1">
      <c r="A236" s="343" t="s">
        <v>520</v>
      </c>
      <c r="B236" s="344" t="s">
        <v>518</v>
      </c>
      <c r="C236" s="345"/>
      <c r="D236" s="346" t="s">
        <v>67</v>
      </c>
      <c r="E236" s="346" t="s">
        <v>113</v>
      </c>
      <c r="F236" s="346" t="s">
        <v>521</v>
      </c>
      <c r="G236" s="346"/>
      <c r="H236" s="347">
        <f>H237</f>
        <v>2918.4</v>
      </c>
      <c r="I236" s="347">
        <f t="shared" ref="I236:I238" si="115">I237</f>
        <v>395.9</v>
      </c>
      <c r="J236" s="355">
        <f t="shared" si="94"/>
        <v>2522.5</v>
      </c>
      <c r="K236" s="356">
        <f t="shared" si="95"/>
        <v>13.565652412280702</v>
      </c>
    </row>
    <row r="237" spans="1:13" ht="26.4">
      <c r="A237" s="348" t="s">
        <v>436</v>
      </c>
      <c r="B237" s="349" t="s">
        <v>518</v>
      </c>
      <c r="C237" s="350"/>
      <c r="D237" s="351" t="s">
        <v>67</v>
      </c>
      <c r="E237" s="351" t="s">
        <v>113</v>
      </c>
      <c r="F237" s="351" t="s">
        <v>522</v>
      </c>
      <c r="G237" s="351"/>
      <c r="H237" s="352">
        <f>H238</f>
        <v>2918.4</v>
      </c>
      <c r="I237" s="352">
        <f t="shared" si="115"/>
        <v>395.9</v>
      </c>
      <c r="J237" s="353">
        <f t="shared" si="94"/>
        <v>2522.5</v>
      </c>
      <c r="K237" s="354">
        <f t="shared" si="95"/>
        <v>13.565652412280702</v>
      </c>
    </row>
    <row r="238" spans="1:13" ht="51" customHeight="1">
      <c r="A238" s="348" t="s">
        <v>74</v>
      </c>
      <c r="B238" s="349" t="s">
        <v>518</v>
      </c>
      <c r="C238" s="350"/>
      <c r="D238" s="351" t="s">
        <v>67</v>
      </c>
      <c r="E238" s="351" t="s">
        <v>113</v>
      </c>
      <c r="F238" s="351" t="s">
        <v>522</v>
      </c>
      <c r="G238" s="351" t="s">
        <v>75</v>
      </c>
      <c r="H238" s="352">
        <f>H239</f>
        <v>2918.4</v>
      </c>
      <c r="I238" s="352">
        <f t="shared" si="115"/>
        <v>395.9</v>
      </c>
      <c r="J238" s="353">
        <f t="shared" si="94"/>
        <v>2522.5</v>
      </c>
      <c r="K238" s="354">
        <f t="shared" si="95"/>
        <v>13.565652412280702</v>
      </c>
    </row>
    <row r="239" spans="1:13" ht="26.4">
      <c r="A239" s="348" t="s">
        <v>76</v>
      </c>
      <c r="B239" s="349" t="s">
        <v>518</v>
      </c>
      <c r="C239" s="350"/>
      <c r="D239" s="351" t="s">
        <v>67</v>
      </c>
      <c r="E239" s="351" t="s">
        <v>113</v>
      </c>
      <c r="F239" s="351" t="s">
        <v>522</v>
      </c>
      <c r="G239" s="351" t="s">
        <v>77</v>
      </c>
      <c r="H239" s="352">
        <v>2918.4</v>
      </c>
      <c r="I239" s="352">
        <f>317.2+78.7</f>
        <v>395.9</v>
      </c>
      <c r="J239" s="353">
        <f t="shared" si="94"/>
        <v>2522.5</v>
      </c>
      <c r="K239" s="354">
        <f t="shared" si="95"/>
        <v>13.565652412280702</v>
      </c>
    </row>
    <row r="240" spans="1:13">
      <c r="A240" s="343" t="s">
        <v>450</v>
      </c>
      <c r="B240" s="344" t="s">
        <v>518</v>
      </c>
      <c r="C240" s="345"/>
      <c r="D240" s="346" t="s">
        <v>67</v>
      </c>
      <c r="E240" s="346" t="s">
        <v>113</v>
      </c>
      <c r="F240" s="346" t="s">
        <v>451</v>
      </c>
      <c r="G240" s="346"/>
      <c r="H240" s="347">
        <f>H241+H244+H247+H250</f>
        <v>1750.9</v>
      </c>
      <c r="I240" s="347">
        <f t="shared" ref="I240" si="116">I241+I244+I247+I250</f>
        <v>192.7</v>
      </c>
      <c r="J240" s="355">
        <f t="shared" si="94"/>
        <v>1558.2</v>
      </c>
      <c r="K240" s="356">
        <f t="shared" si="95"/>
        <v>11.005768461933862</v>
      </c>
    </row>
    <row r="241" spans="1:11" ht="26.4">
      <c r="A241" s="348" t="s">
        <v>436</v>
      </c>
      <c r="B241" s="349" t="s">
        <v>518</v>
      </c>
      <c r="C241" s="350"/>
      <c r="D241" s="351" t="s">
        <v>67</v>
      </c>
      <c r="E241" s="351" t="s">
        <v>113</v>
      </c>
      <c r="F241" s="351" t="s">
        <v>452</v>
      </c>
      <c r="G241" s="351"/>
      <c r="H241" s="352">
        <f>H242</f>
        <v>1111.4000000000001</v>
      </c>
      <c r="I241" s="352">
        <f t="shared" ref="I241:I242" si="117">I242</f>
        <v>148.6</v>
      </c>
      <c r="J241" s="353">
        <f t="shared" si="94"/>
        <v>962.80000000000007</v>
      </c>
      <c r="K241" s="354">
        <f t="shared" si="95"/>
        <v>13.370523663847397</v>
      </c>
    </row>
    <row r="242" spans="1:11" ht="52.8" customHeight="1">
      <c r="A242" s="348" t="s">
        <v>74</v>
      </c>
      <c r="B242" s="349" t="s">
        <v>518</v>
      </c>
      <c r="C242" s="350"/>
      <c r="D242" s="351" t="s">
        <v>67</v>
      </c>
      <c r="E242" s="351" t="s">
        <v>113</v>
      </c>
      <c r="F242" s="351" t="s">
        <v>452</v>
      </c>
      <c r="G242" s="351" t="s">
        <v>75</v>
      </c>
      <c r="H242" s="352">
        <f>H243</f>
        <v>1111.4000000000001</v>
      </c>
      <c r="I242" s="352">
        <f t="shared" si="117"/>
        <v>148.6</v>
      </c>
      <c r="J242" s="353">
        <f t="shared" si="94"/>
        <v>962.80000000000007</v>
      </c>
      <c r="K242" s="354">
        <f t="shared" si="95"/>
        <v>13.370523663847397</v>
      </c>
    </row>
    <row r="243" spans="1:11" ht="26.4">
      <c r="A243" s="348" t="s">
        <v>76</v>
      </c>
      <c r="B243" s="349" t="s">
        <v>518</v>
      </c>
      <c r="C243" s="350"/>
      <c r="D243" s="351" t="s">
        <v>67</v>
      </c>
      <c r="E243" s="351" t="s">
        <v>113</v>
      </c>
      <c r="F243" s="351" t="s">
        <v>452</v>
      </c>
      <c r="G243" s="351" t="s">
        <v>77</v>
      </c>
      <c r="H243" s="352">
        <v>1111.4000000000001</v>
      </c>
      <c r="I243" s="352">
        <f>121.5+27.1</f>
        <v>148.6</v>
      </c>
      <c r="J243" s="353">
        <f t="shared" si="94"/>
        <v>962.80000000000007</v>
      </c>
      <c r="K243" s="354">
        <f t="shared" si="95"/>
        <v>13.370523663847397</v>
      </c>
    </row>
    <row r="244" spans="1:11">
      <c r="A244" s="348" t="s">
        <v>444</v>
      </c>
      <c r="B244" s="349" t="s">
        <v>518</v>
      </c>
      <c r="C244" s="350"/>
      <c r="D244" s="351" t="s">
        <v>67</v>
      </c>
      <c r="E244" s="351" t="s">
        <v>113</v>
      </c>
      <c r="F244" s="351" t="s">
        <v>453</v>
      </c>
      <c r="G244" s="351"/>
      <c r="H244" s="352">
        <f>H245</f>
        <v>378.5</v>
      </c>
      <c r="I244" s="352">
        <f t="shared" ref="I244:I245" si="118">I245</f>
        <v>21.1</v>
      </c>
      <c r="J244" s="353">
        <f t="shared" si="94"/>
        <v>357.4</v>
      </c>
      <c r="K244" s="354">
        <f t="shared" si="95"/>
        <v>5.5746367239101726</v>
      </c>
    </row>
    <row r="245" spans="1:11" ht="26.4">
      <c r="A245" s="348" t="s">
        <v>18</v>
      </c>
      <c r="B245" s="349" t="s">
        <v>518</v>
      </c>
      <c r="C245" s="350"/>
      <c r="D245" s="351" t="s">
        <v>67</v>
      </c>
      <c r="E245" s="351" t="s">
        <v>113</v>
      </c>
      <c r="F245" s="351" t="s">
        <v>453</v>
      </c>
      <c r="G245" s="351" t="s">
        <v>19</v>
      </c>
      <c r="H245" s="352">
        <f>H246</f>
        <v>378.5</v>
      </c>
      <c r="I245" s="352">
        <f t="shared" si="118"/>
        <v>21.1</v>
      </c>
      <c r="J245" s="353">
        <f t="shared" si="94"/>
        <v>357.4</v>
      </c>
      <c r="K245" s="354">
        <f t="shared" si="95"/>
        <v>5.5746367239101726</v>
      </c>
    </row>
    <row r="246" spans="1:11" ht="28.2" customHeight="1">
      <c r="A246" s="348" t="s">
        <v>20</v>
      </c>
      <c r="B246" s="349" t="s">
        <v>518</v>
      </c>
      <c r="C246" s="350"/>
      <c r="D246" s="351" t="s">
        <v>67</v>
      </c>
      <c r="E246" s="351" t="s">
        <v>113</v>
      </c>
      <c r="F246" s="351" t="s">
        <v>453</v>
      </c>
      <c r="G246" s="351" t="s">
        <v>21</v>
      </c>
      <c r="H246" s="352">
        <v>378.5</v>
      </c>
      <c r="I246" s="352">
        <v>21.1</v>
      </c>
      <c r="J246" s="353">
        <f t="shared" si="94"/>
        <v>357.4</v>
      </c>
      <c r="K246" s="354">
        <f t="shared" si="95"/>
        <v>5.5746367239101726</v>
      </c>
    </row>
    <row r="247" spans="1:11" ht="70.8" customHeight="1">
      <c r="A247" s="348" t="s">
        <v>446</v>
      </c>
      <c r="B247" s="349" t="s">
        <v>518</v>
      </c>
      <c r="C247" s="350"/>
      <c r="D247" s="351" t="s">
        <v>67</v>
      </c>
      <c r="E247" s="351" t="s">
        <v>113</v>
      </c>
      <c r="F247" s="351" t="s">
        <v>456</v>
      </c>
      <c r="G247" s="351"/>
      <c r="H247" s="352">
        <f>H248</f>
        <v>210</v>
      </c>
      <c r="I247" s="352">
        <f t="shared" ref="I247:I248" si="119">I248</f>
        <v>0</v>
      </c>
      <c r="J247" s="353">
        <f t="shared" si="94"/>
        <v>210</v>
      </c>
      <c r="K247" s="354">
        <f t="shared" si="95"/>
        <v>0</v>
      </c>
    </row>
    <row r="248" spans="1:11" ht="57" customHeight="1">
      <c r="A248" s="348" t="s">
        <v>74</v>
      </c>
      <c r="B248" s="349" t="s">
        <v>518</v>
      </c>
      <c r="C248" s="350"/>
      <c r="D248" s="351" t="s">
        <v>67</v>
      </c>
      <c r="E248" s="351" t="s">
        <v>113</v>
      </c>
      <c r="F248" s="351" t="s">
        <v>456</v>
      </c>
      <c r="G248" s="351" t="s">
        <v>75</v>
      </c>
      <c r="H248" s="352">
        <f>H249</f>
        <v>210</v>
      </c>
      <c r="I248" s="352">
        <f t="shared" si="119"/>
        <v>0</v>
      </c>
      <c r="J248" s="353">
        <f t="shared" si="94"/>
        <v>210</v>
      </c>
      <c r="K248" s="354">
        <f t="shared" si="95"/>
        <v>0</v>
      </c>
    </row>
    <row r="249" spans="1:11" ht="26.4">
      <c r="A249" s="348" t="s">
        <v>76</v>
      </c>
      <c r="B249" s="349" t="s">
        <v>518</v>
      </c>
      <c r="C249" s="350"/>
      <c r="D249" s="351" t="s">
        <v>67</v>
      </c>
      <c r="E249" s="351" t="s">
        <v>113</v>
      </c>
      <c r="F249" s="351" t="s">
        <v>456</v>
      </c>
      <c r="G249" s="351" t="s">
        <v>77</v>
      </c>
      <c r="H249" s="352">
        <v>210</v>
      </c>
      <c r="I249" s="352">
        <v>0</v>
      </c>
      <c r="J249" s="353">
        <f t="shared" si="94"/>
        <v>210</v>
      </c>
      <c r="K249" s="354">
        <f t="shared" si="95"/>
        <v>0</v>
      </c>
    </row>
    <row r="250" spans="1:11">
      <c r="A250" s="348" t="s">
        <v>457</v>
      </c>
      <c r="B250" s="349" t="s">
        <v>518</v>
      </c>
      <c r="C250" s="350"/>
      <c r="D250" s="351" t="s">
        <v>67</v>
      </c>
      <c r="E250" s="351" t="s">
        <v>113</v>
      </c>
      <c r="F250" s="351" t="s">
        <v>458</v>
      </c>
      <c r="G250" s="351"/>
      <c r="H250" s="352">
        <f>H251</f>
        <v>51</v>
      </c>
      <c r="I250" s="352">
        <f t="shared" ref="I250:I251" si="120">I251</f>
        <v>23</v>
      </c>
      <c r="J250" s="353">
        <f t="shared" si="94"/>
        <v>28</v>
      </c>
      <c r="K250" s="354">
        <f t="shared" si="95"/>
        <v>45.098039215686278</v>
      </c>
    </row>
    <row r="251" spans="1:11" ht="55.2" customHeight="1">
      <c r="A251" s="348" t="s">
        <v>74</v>
      </c>
      <c r="B251" s="349" t="s">
        <v>518</v>
      </c>
      <c r="C251" s="350"/>
      <c r="D251" s="351" t="s">
        <v>67</v>
      </c>
      <c r="E251" s="351" t="s">
        <v>113</v>
      </c>
      <c r="F251" s="351" t="s">
        <v>458</v>
      </c>
      <c r="G251" s="351" t="s">
        <v>75</v>
      </c>
      <c r="H251" s="352">
        <f>H252</f>
        <v>51</v>
      </c>
      <c r="I251" s="352">
        <f t="shared" si="120"/>
        <v>23</v>
      </c>
      <c r="J251" s="353">
        <f t="shared" si="94"/>
        <v>28</v>
      </c>
      <c r="K251" s="354">
        <f t="shared" si="95"/>
        <v>45.098039215686278</v>
      </c>
    </row>
    <row r="252" spans="1:11" ht="26.4">
      <c r="A252" s="348" t="s">
        <v>76</v>
      </c>
      <c r="B252" s="349" t="s">
        <v>518</v>
      </c>
      <c r="C252" s="350"/>
      <c r="D252" s="351" t="s">
        <v>67</v>
      </c>
      <c r="E252" s="351" t="s">
        <v>113</v>
      </c>
      <c r="F252" s="351" t="s">
        <v>458</v>
      </c>
      <c r="G252" s="351" t="s">
        <v>77</v>
      </c>
      <c r="H252" s="352">
        <v>51</v>
      </c>
      <c r="I252" s="352">
        <v>23</v>
      </c>
      <c r="J252" s="353">
        <f t="shared" si="94"/>
        <v>28</v>
      </c>
      <c r="K252" s="354">
        <f t="shared" si="95"/>
        <v>45.098039215686278</v>
      </c>
    </row>
    <row r="253" spans="1:11" ht="43.2" customHeight="1">
      <c r="A253" s="336" t="s">
        <v>510</v>
      </c>
      <c r="B253" s="337" t="s">
        <v>518</v>
      </c>
      <c r="C253" s="338"/>
      <c r="D253" s="339" t="s">
        <v>67</v>
      </c>
      <c r="E253" s="339" t="s">
        <v>17</v>
      </c>
      <c r="F253" s="339"/>
      <c r="G253" s="339"/>
      <c r="H253" s="341">
        <f>H254</f>
        <v>3966.7</v>
      </c>
      <c r="I253" s="341">
        <f t="shared" ref="I253" si="121">I254</f>
        <v>745</v>
      </c>
      <c r="J253" s="342">
        <f t="shared" si="94"/>
        <v>3221.7</v>
      </c>
      <c r="K253" s="328">
        <f t="shared" si="95"/>
        <v>18.781354778531274</v>
      </c>
    </row>
    <row r="254" spans="1:11" ht="39.6">
      <c r="A254" s="348" t="s">
        <v>432</v>
      </c>
      <c r="B254" s="349" t="s">
        <v>518</v>
      </c>
      <c r="C254" s="350"/>
      <c r="D254" s="351" t="s">
        <v>67</v>
      </c>
      <c r="E254" s="351" t="s">
        <v>17</v>
      </c>
      <c r="F254" s="351" t="s">
        <v>433</v>
      </c>
      <c r="G254" s="351"/>
      <c r="H254" s="352">
        <f>H255+H259</f>
        <v>3966.7</v>
      </c>
      <c r="I254" s="352">
        <f t="shared" ref="I254" si="122">I255+I259</f>
        <v>745</v>
      </c>
      <c r="J254" s="353">
        <f t="shared" si="94"/>
        <v>3221.7</v>
      </c>
      <c r="K254" s="354">
        <f t="shared" si="95"/>
        <v>18.781354778531274</v>
      </c>
    </row>
    <row r="255" spans="1:11" ht="29.4" customHeight="1">
      <c r="A255" s="343" t="s">
        <v>523</v>
      </c>
      <c r="B255" s="344" t="s">
        <v>518</v>
      </c>
      <c r="C255" s="345"/>
      <c r="D255" s="346" t="s">
        <v>67</v>
      </c>
      <c r="E255" s="346" t="s">
        <v>17</v>
      </c>
      <c r="F255" s="346" t="s">
        <v>524</v>
      </c>
      <c r="G255" s="346"/>
      <c r="H255" s="347">
        <f>H256</f>
        <v>3726</v>
      </c>
      <c r="I255" s="347">
        <f t="shared" ref="I255:I257" si="123">I256</f>
        <v>0</v>
      </c>
      <c r="J255" s="355">
        <f t="shared" si="94"/>
        <v>3726</v>
      </c>
      <c r="K255" s="356">
        <f t="shared" si="95"/>
        <v>0</v>
      </c>
    </row>
    <row r="256" spans="1:11" ht="26.4">
      <c r="A256" s="348" t="s">
        <v>436</v>
      </c>
      <c r="B256" s="349" t="s">
        <v>518</v>
      </c>
      <c r="C256" s="350"/>
      <c r="D256" s="351" t="s">
        <v>67</v>
      </c>
      <c r="E256" s="351" t="s">
        <v>17</v>
      </c>
      <c r="F256" s="351" t="s">
        <v>525</v>
      </c>
      <c r="G256" s="351"/>
      <c r="H256" s="352">
        <f>H257</f>
        <v>3726</v>
      </c>
      <c r="I256" s="352">
        <f t="shared" si="123"/>
        <v>0</v>
      </c>
      <c r="J256" s="353">
        <f t="shared" si="94"/>
        <v>3726</v>
      </c>
      <c r="K256" s="354">
        <f t="shared" si="95"/>
        <v>0</v>
      </c>
    </row>
    <row r="257" spans="1:13" ht="58.8" customHeight="1">
      <c r="A257" s="348" t="s">
        <v>74</v>
      </c>
      <c r="B257" s="349" t="s">
        <v>518</v>
      </c>
      <c r="C257" s="350"/>
      <c r="D257" s="351" t="s">
        <v>67</v>
      </c>
      <c r="E257" s="351" t="s">
        <v>17</v>
      </c>
      <c r="F257" s="351" t="s">
        <v>525</v>
      </c>
      <c r="G257" s="351" t="s">
        <v>75</v>
      </c>
      <c r="H257" s="352">
        <f>H258</f>
        <v>3726</v>
      </c>
      <c r="I257" s="352">
        <f t="shared" si="123"/>
        <v>0</v>
      </c>
      <c r="J257" s="353">
        <f t="shared" si="94"/>
        <v>3726</v>
      </c>
      <c r="K257" s="354">
        <f t="shared" si="95"/>
        <v>0</v>
      </c>
    </row>
    <row r="258" spans="1:13" ht="26.4">
      <c r="A258" s="348" t="s">
        <v>76</v>
      </c>
      <c r="B258" s="349" t="s">
        <v>518</v>
      </c>
      <c r="C258" s="350"/>
      <c r="D258" s="351" t="s">
        <v>67</v>
      </c>
      <c r="E258" s="351" t="s">
        <v>17</v>
      </c>
      <c r="F258" s="351" t="s">
        <v>525</v>
      </c>
      <c r="G258" s="351" t="s">
        <v>77</v>
      </c>
      <c r="H258" s="352">
        <v>3726</v>
      </c>
      <c r="I258" s="352">
        <v>0</v>
      </c>
      <c r="J258" s="353">
        <f t="shared" si="94"/>
        <v>3726</v>
      </c>
      <c r="K258" s="354">
        <f t="shared" si="95"/>
        <v>0</v>
      </c>
    </row>
    <row r="259" spans="1:13">
      <c r="A259" s="343" t="s">
        <v>450</v>
      </c>
      <c r="B259" s="344" t="s">
        <v>518</v>
      </c>
      <c r="C259" s="345"/>
      <c r="D259" s="346" t="s">
        <v>67</v>
      </c>
      <c r="E259" s="346" t="s">
        <v>17</v>
      </c>
      <c r="F259" s="346" t="s">
        <v>451</v>
      </c>
      <c r="G259" s="346"/>
      <c r="H259" s="347">
        <f>H260+H263+H266+H269</f>
        <v>240.7</v>
      </c>
      <c r="I259" s="347">
        <f t="shared" ref="I259" si="124">I260+I263+I266+I269</f>
        <v>745</v>
      </c>
      <c r="J259" s="355">
        <f t="shared" si="94"/>
        <v>-504.3</v>
      </c>
      <c r="K259" s="356">
        <f t="shared" si="95"/>
        <v>309.5139177399252</v>
      </c>
    </row>
    <row r="260" spans="1:13" ht="26.4">
      <c r="A260" s="348" t="s">
        <v>436</v>
      </c>
      <c r="B260" s="349" t="s">
        <v>518</v>
      </c>
      <c r="C260" s="350"/>
      <c r="D260" s="351" t="s">
        <v>67</v>
      </c>
      <c r="E260" s="351" t="s">
        <v>17</v>
      </c>
      <c r="F260" s="351" t="s">
        <v>452</v>
      </c>
      <c r="G260" s="351"/>
      <c r="H260" s="352">
        <f>H261</f>
        <v>61</v>
      </c>
      <c r="I260" s="352">
        <f t="shared" ref="I260:I261" si="125">I261</f>
        <v>683.1</v>
      </c>
      <c r="J260" s="353">
        <f t="shared" si="94"/>
        <v>-622.1</v>
      </c>
      <c r="K260" s="354">
        <f t="shared" si="95"/>
        <v>1119.8360655737706</v>
      </c>
    </row>
    <row r="261" spans="1:13" ht="55.2" customHeight="1">
      <c r="A261" s="348" t="s">
        <v>74</v>
      </c>
      <c r="B261" s="349" t="s">
        <v>518</v>
      </c>
      <c r="C261" s="350"/>
      <c r="D261" s="351" t="s">
        <v>67</v>
      </c>
      <c r="E261" s="351" t="s">
        <v>17</v>
      </c>
      <c r="F261" s="351" t="s">
        <v>452</v>
      </c>
      <c r="G261" s="351" t="s">
        <v>75</v>
      </c>
      <c r="H261" s="352">
        <f>H262</f>
        <v>61</v>
      </c>
      <c r="I261" s="352">
        <f t="shared" si="125"/>
        <v>683.1</v>
      </c>
      <c r="J261" s="353">
        <f t="shared" si="94"/>
        <v>-622.1</v>
      </c>
      <c r="K261" s="354">
        <f t="shared" si="95"/>
        <v>1119.8360655737706</v>
      </c>
    </row>
    <row r="262" spans="1:13" ht="26.4">
      <c r="A262" s="348" t="s">
        <v>76</v>
      </c>
      <c r="B262" s="349" t="s">
        <v>518</v>
      </c>
      <c r="C262" s="350"/>
      <c r="D262" s="351" t="s">
        <v>67</v>
      </c>
      <c r="E262" s="351" t="s">
        <v>17</v>
      </c>
      <c r="F262" s="351" t="s">
        <v>452</v>
      </c>
      <c r="G262" s="351" t="s">
        <v>77</v>
      </c>
      <c r="H262" s="352">
        <v>61</v>
      </c>
      <c r="I262" s="352">
        <f>555.9+127.2</f>
        <v>683.1</v>
      </c>
      <c r="J262" s="353">
        <f t="shared" si="94"/>
        <v>-622.1</v>
      </c>
      <c r="K262" s="354">
        <f t="shared" si="95"/>
        <v>1119.8360655737706</v>
      </c>
    </row>
    <row r="263" spans="1:13" ht="15.6" customHeight="1">
      <c r="A263" s="348" t="s">
        <v>444</v>
      </c>
      <c r="B263" s="349" t="s">
        <v>518</v>
      </c>
      <c r="C263" s="350"/>
      <c r="D263" s="351" t="s">
        <v>67</v>
      </c>
      <c r="E263" s="351" t="s">
        <v>17</v>
      </c>
      <c r="F263" s="351" t="s">
        <v>453</v>
      </c>
      <c r="G263" s="351"/>
      <c r="H263" s="352">
        <f>H264</f>
        <v>92.7</v>
      </c>
      <c r="I263" s="352">
        <f t="shared" ref="I263:I264" si="126">I264</f>
        <v>56.4</v>
      </c>
      <c r="J263" s="353">
        <f t="shared" si="94"/>
        <v>36.300000000000004</v>
      </c>
      <c r="K263" s="354">
        <f t="shared" si="95"/>
        <v>60.841423948220061</v>
      </c>
    </row>
    <row r="264" spans="1:13" ht="26.4">
      <c r="A264" s="348" t="s">
        <v>18</v>
      </c>
      <c r="B264" s="349" t="s">
        <v>518</v>
      </c>
      <c r="C264" s="350"/>
      <c r="D264" s="351" t="s">
        <v>67</v>
      </c>
      <c r="E264" s="351" t="s">
        <v>17</v>
      </c>
      <c r="F264" s="351" t="s">
        <v>453</v>
      </c>
      <c r="G264" s="351" t="s">
        <v>19</v>
      </c>
      <c r="H264" s="352">
        <f>H265</f>
        <v>92.7</v>
      </c>
      <c r="I264" s="352">
        <f t="shared" si="126"/>
        <v>56.4</v>
      </c>
      <c r="J264" s="353">
        <f t="shared" ref="J264:J327" si="127">H264-I264</f>
        <v>36.300000000000004</v>
      </c>
      <c r="K264" s="354">
        <f t="shared" ref="K264:K327" si="128">I264/H264*100</f>
        <v>60.841423948220061</v>
      </c>
    </row>
    <row r="265" spans="1:13" ht="25.2" customHeight="1">
      <c r="A265" s="348" t="s">
        <v>20</v>
      </c>
      <c r="B265" s="349" t="s">
        <v>518</v>
      </c>
      <c r="C265" s="350"/>
      <c r="D265" s="351" t="s">
        <v>67</v>
      </c>
      <c r="E265" s="351" t="s">
        <v>17</v>
      </c>
      <c r="F265" s="351" t="s">
        <v>453</v>
      </c>
      <c r="G265" s="351" t="s">
        <v>21</v>
      </c>
      <c r="H265" s="352">
        <v>92.7</v>
      </c>
      <c r="I265" s="352">
        <v>56.4</v>
      </c>
      <c r="J265" s="353">
        <f t="shared" si="127"/>
        <v>36.300000000000004</v>
      </c>
      <c r="K265" s="354">
        <f t="shared" si="128"/>
        <v>60.841423948220061</v>
      </c>
    </row>
    <row r="266" spans="1:13" ht="71.400000000000006" customHeight="1">
      <c r="A266" s="348" t="s">
        <v>446</v>
      </c>
      <c r="B266" s="349" t="s">
        <v>518</v>
      </c>
      <c r="C266" s="350"/>
      <c r="D266" s="351" t="s">
        <v>67</v>
      </c>
      <c r="E266" s="351" t="s">
        <v>17</v>
      </c>
      <c r="F266" s="351" t="s">
        <v>456</v>
      </c>
      <c r="G266" s="351"/>
      <c r="H266" s="352">
        <f>H267</f>
        <v>60</v>
      </c>
      <c r="I266" s="352">
        <f t="shared" ref="I266:I267" si="129">I267</f>
        <v>0</v>
      </c>
      <c r="J266" s="353">
        <f t="shared" si="127"/>
        <v>60</v>
      </c>
      <c r="K266" s="354">
        <f t="shared" si="128"/>
        <v>0</v>
      </c>
    </row>
    <row r="267" spans="1:13" ht="53.4" customHeight="1">
      <c r="A267" s="348" t="s">
        <v>74</v>
      </c>
      <c r="B267" s="349" t="s">
        <v>518</v>
      </c>
      <c r="C267" s="350"/>
      <c r="D267" s="351" t="s">
        <v>67</v>
      </c>
      <c r="E267" s="351" t="s">
        <v>17</v>
      </c>
      <c r="F267" s="351" t="s">
        <v>456</v>
      </c>
      <c r="G267" s="351" t="s">
        <v>75</v>
      </c>
      <c r="H267" s="352">
        <f>H268</f>
        <v>60</v>
      </c>
      <c r="I267" s="352">
        <f t="shared" si="129"/>
        <v>0</v>
      </c>
      <c r="J267" s="353">
        <f t="shared" si="127"/>
        <v>60</v>
      </c>
      <c r="K267" s="354">
        <f t="shared" si="128"/>
        <v>0</v>
      </c>
    </row>
    <row r="268" spans="1:13" ht="26.4">
      <c r="A268" s="348" t="s">
        <v>76</v>
      </c>
      <c r="B268" s="349" t="s">
        <v>518</v>
      </c>
      <c r="C268" s="350"/>
      <c r="D268" s="351" t="s">
        <v>67</v>
      </c>
      <c r="E268" s="351" t="s">
        <v>17</v>
      </c>
      <c r="F268" s="351" t="s">
        <v>456</v>
      </c>
      <c r="G268" s="351" t="s">
        <v>77</v>
      </c>
      <c r="H268" s="352">
        <v>60</v>
      </c>
      <c r="I268" s="352">
        <v>0</v>
      </c>
      <c r="J268" s="353">
        <f t="shared" si="127"/>
        <v>60</v>
      </c>
      <c r="K268" s="354">
        <f t="shared" si="128"/>
        <v>0</v>
      </c>
    </row>
    <row r="269" spans="1:13">
      <c r="A269" s="348" t="s">
        <v>457</v>
      </c>
      <c r="B269" s="349" t="s">
        <v>518</v>
      </c>
      <c r="C269" s="350"/>
      <c r="D269" s="351" t="s">
        <v>67</v>
      </c>
      <c r="E269" s="351" t="s">
        <v>17</v>
      </c>
      <c r="F269" s="351" t="s">
        <v>458</v>
      </c>
      <c r="G269" s="351"/>
      <c r="H269" s="352">
        <f>H270</f>
        <v>27</v>
      </c>
      <c r="I269" s="352">
        <f t="shared" ref="I269:I270" si="130">I270</f>
        <v>5.5</v>
      </c>
      <c r="J269" s="353">
        <f t="shared" si="127"/>
        <v>21.5</v>
      </c>
      <c r="K269" s="354">
        <f t="shared" si="128"/>
        <v>20.37037037037037</v>
      </c>
    </row>
    <row r="270" spans="1:13" ht="52.8" customHeight="1">
      <c r="A270" s="348" t="s">
        <v>74</v>
      </c>
      <c r="B270" s="349" t="s">
        <v>518</v>
      </c>
      <c r="C270" s="350"/>
      <c r="D270" s="351" t="s">
        <v>67</v>
      </c>
      <c r="E270" s="351" t="s">
        <v>17</v>
      </c>
      <c r="F270" s="351" t="s">
        <v>458</v>
      </c>
      <c r="G270" s="351" t="s">
        <v>75</v>
      </c>
      <c r="H270" s="352">
        <f>H271</f>
        <v>27</v>
      </c>
      <c r="I270" s="352">
        <f t="shared" si="130"/>
        <v>5.5</v>
      </c>
      <c r="J270" s="353">
        <f t="shared" si="127"/>
        <v>21.5</v>
      </c>
      <c r="K270" s="354">
        <f t="shared" si="128"/>
        <v>20.37037037037037</v>
      </c>
    </row>
    <row r="271" spans="1:13" ht="26.4">
      <c r="A271" s="348" t="s">
        <v>76</v>
      </c>
      <c r="B271" s="349" t="s">
        <v>518</v>
      </c>
      <c r="C271" s="350"/>
      <c r="D271" s="351" t="s">
        <v>67</v>
      </c>
      <c r="E271" s="351" t="s">
        <v>17</v>
      </c>
      <c r="F271" s="351" t="s">
        <v>458</v>
      </c>
      <c r="G271" s="351" t="s">
        <v>77</v>
      </c>
      <c r="H271" s="352">
        <v>27</v>
      </c>
      <c r="I271" s="352">
        <v>5.5</v>
      </c>
      <c r="J271" s="353">
        <f t="shared" si="127"/>
        <v>21.5</v>
      </c>
      <c r="K271" s="354">
        <f t="shared" si="128"/>
        <v>20.37037037037037</v>
      </c>
    </row>
    <row r="272" spans="1:13" ht="39.6">
      <c r="A272" s="329" t="s">
        <v>368</v>
      </c>
      <c r="B272" s="330" t="s">
        <v>369</v>
      </c>
      <c r="C272" s="331"/>
      <c r="D272" s="332"/>
      <c r="E272" s="332"/>
      <c r="F272" s="332"/>
      <c r="G272" s="332"/>
      <c r="H272" s="333">
        <f>H273+H301+H307</f>
        <v>99112.9</v>
      </c>
      <c r="I272" s="333">
        <f t="shared" ref="I272" si="131">I273+I301+I307</f>
        <v>16009.300000000001</v>
      </c>
      <c r="J272" s="334">
        <f t="shared" si="127"/>
        <v>83103.599999999991</v>
      </c>
      <c r="K272" s="335">
        <f t="shared" si="128"/>
        <v>16.152589622541569</v>
      </c>
      <c r="M272" s="102"/>
    </row>
    <row r="273" spans="1:16">
      <c r="A273" s="336" t="s">
        <v>66</v>
      </c>
      <c r="B273" s="337" t="s">
        <v>369</v>
      </c>
      <c r="C273" s="338"/>
      <c r="D273" s="339" t="s">
        <v>67</v>
      </c>
      <c r="E273" s="340" t="s">
        <v>637</v>
      </c>
      <c r="F273" s="339"/>
      <c r="G273" s="339"/>
      <c r="H273" s="341">
        <f>H274</f>
        <v>92965.9</v>
      </c>
      <c r="I273" s="341">
        <f t="shared" ref="I273" si="132">I274</f>
        <v>14515.9</v>
      </c>
      <c r="J273" s="342">
        <f t="shared" si="127"/>
        <v>78450</v>
      </c>
      <c r="K273" s="328">
        <f t="shared" si="128"/>
        <v>15.614219837596366</v>
      </c>
    </row>
    <row r="274" spans="1:16">
      <c r="A274" s="336" t="s">
        <v>68</v>
      </c>
      <c r="B274" s="337" t="s">
        <v>369</v>
      </c>
      <c r="C274" s="338"/>
      <c r="D274" s="339" t="s">
        <v>67</v>
      </c>
      <c r="E274" s="339" t="s">
        <v>69</v>
      </c>
      <c r="F274" s="339"/>
      <c r="G274" s="339"/>
      <c r="H274" s="341">
        <f>H275+H280+H294</f>
        <v>92965.9</v>
      </c>
      <c r="I274" s="341">
        <f t="shared" ref="I274" si="133">I275+I280+I294</f>
        <v>14515.9</v>
      </c>
      <c r="J274" s="342">
        <f t="shared" si="127"/>
        <v>78450</v>
      </c>
      <c r="K274" s="328">
        <f t="shared" si="128"/>
        <v>15.614219837596366</v>
      </c>
    </row>
    <row r="275" spans="1:16" s="38" customFormat="1" ht="39.6">
      <c r="A275" s="357" t="s">
        <v>362</v>
      </c>
      <c r="B275" s="358" t="s">
        <v>369</v>
      </c>
      <c r="C275" s="359"/>
      <c r="D275" s="360" t="s">
        <v>67</v>
      </c>
      <c r="E275" s="360" t="s">
        <v>69</v>
      </c>
      <c r="F275" s="360" t="s">
        <v>363</v>
      </c>
      <c r="G275" s="360"/>
      <c r="H275" s="361">
        <f>H276</f>
        <v>4153.7</v>
      </c>
      <c r="I275" s="361">
        <f t="shared" ref="I275:I278" si="134">I276</f>
        <v>0</v>
      </c>
      <c r="J275" s="362">
        <f t="shared" si="127"/>
        <v>4153.7</v>
      </c>
      <c r="K275" s="363">
        <f t="shared" si="128"/>
        <v>0</v>
      </c>
      <c r="M275" s="103"/>
      <c r="N275" s="103"/>
      <c r="O275" s="103"/>
      <c r="P275" s="103"/>
    </row>
    <row r="276" spans="1:16" ht="39.6">
      <c r="A276" s="348" t="s">
        <v>364</v>
      </c>
      <c r="B276" s="349" t="s">
        <v>369</v>
      </c>
      <c r="C276" s="350"/>
      <c r="D276" s="351" t="s">
        <v>67</v>
      </c>
      <c r="E276" s="351" t="s">
        <v>69</v>
      </c>
      <c r="F276" s="351" t="s">
        <v>365</v>
      </c>
      <c r="G276" s="351"/>
      <c r="H276" s="352">
        <f>H277</f>
        <v>4153.7</v>
      </c>
      <c r="I276" s="352">
        <f t="shared" si="134"/>
        <v>0</v>
      </c>
      <c r="J276" s="353">
        <f t="shared" si="127"/>
        <v>4153.7</v>
      </c>
      <c r="K276" s="354">
        <f t="shared" si="128"/>
        <v>0</v>
      </c>
    </row>
    <row r="277" spans="1:16">
      <c r="A277" s="348" t="s">
        <v>366</v>
      </c>
      <c r="B277" s="349" t="s">
        <v>369</v>
      </c>
      <c r="C277" s="350"/>
      <c r="D277" s="351" t="s">
        <v>67</v>
      </c>
      <c r="E277" s="351" t="s">
        <v>69</v>
      </c>
      <c r="F277" s="351" t="s">
        <v>367</v>
      </c>
      <c r="G277" s="351"/>
      <c r="H277" s="352">
        <f>H278</f>
        <v>4153.7</v>
      </c>
      <c r="I277" s="352">
        <f t="shared" si="134"/>
        <v>0</v>
      </c>
      <c r="J277" s="353">
        <f t="shared" si="127"/>
        <v>4153.7</v>
      </c>
      <c r="K277" s="354">
        <f t="shared" si="128"/>
        <v>0</v>
      </c>
    </row>
    <row r="278" spans="1:16" ht="26.4">
      <c r="A278" s="348" t="s">
        <v>18</v>
      </c>
      <c r="B278" s="349" t="s">
        <v>369</v>
      </c>
      <c r="C278" s="350"/>
      <c r="D278" s="351" t="s">
        <v>67</v>
      </c>
      <c r="E278" s="351" t="s">
        <v>69</v>
      </c>
      <c r="F278" s="351" t="s">
        <v>367</v>
      </c>
      <c r="G278" s="351" t="s">
        <v>19</v>
      </c>
      <c r="H278" s="352">
        <f>H279</f>
        <v>4153.7</v>
      </c>
      <c r="I278" s="352">
        <f t="shared" si="134"/>
        <v>0</v>
      </c>
      <c r="J278" s="353">
        <f t="shared" si="127"/>
        <v>4153.7</v>
      </c>
      <c r="K278" s="354">
        <f t="shared" si="128"/>
        <v>0</v>
      </c>
    </row>
    <row r="279" spans="1:16" ht="29.4" customHeight="1">
      <c r="A279" s="348" t="s">
        <v>20</v>
      </c>
      <c r="B279" s="349" t="s">
        <v>369</v>
      </c>
      <c r="C279" s="350"/>
      <c r="D279" s="351" t="s">
        <v>67</v>
      </c>
      <c r="E279" s="351" t="s">
        <v>69</v>
      </c>
      <c r="F279" s="351" t="s">
        <v>367</v>
      </c>
      <c r="G279" s="351" t="s">
        <v>21</v>
      </c>
      <c r="H279" s="352">
        <f>'МП пр.5'!H690</f>
        <v>4153.7</v>
      </c>
      <c r="I279" s="352">
        <f>'МП пр.5'!I690</f>
        <v>0</v>
      </c>
      <c r="J279" s="353">
        <f t="shared" si="127"/>
        <v>4153.7</v>
      </c>
      <c r="K279" s="354">
        <f t="shared" si="128"/>
        <v>0</v>
      </c>
    </row>
    <row r="280" spans="1:16" s="39" customFormat="1" ht="27.6">
      <c r="A280" s="343" t="s">
        <v>526</v>
      </c>
      <c r="B280" s="344" t="s">
        <v>369</v>
      </c>
      <c r="C280" s="345"/>
      <c r="D280" s="346" t="s">
        <v>67</v>
      </c>
      <c r="E280" s="346" t="s">
        <v>69</v>
      </c>
      <c r="F280" s="346" t="s">
        <v>527</v>
      </c>
      <c r="G280" s="346"/>
      <c r="H280" s="347">
        <f>H281+H284+H287</f>
        <v>86566.8</v>
      </c>
      <c r="I280" s="347">
        <f t="shared" ref="I280" si="135">I281+I284+I287</f>
        <v>14013.4</v>
      </c>
      <c r="J280" s="355">
        <f t="shared" si="127"/>
        <v>72553.400000000009</v>
      </c>
      <c r="K280" s="356">
        <f t="shared" si="128"/>
        <v>16.187961204526445</v>
      </c>
      <c r="M280" s="104"/>
      <c r="N280" s="104"/>
      <c r="O280" s="104"/>
      <c r="P280" s="104"/>
    </row>
    <row r="281" spans="1:16" ht="70.8" customHeight="1">
      <c r="A281" s="348" t="s">
        <v>446</v>
      </c>
      <c r="B281" s="349" t="s">
        <v>369</v>
      </c>
      <c r="C281" s="350"/>
      <c r="D281" s="351" t="s">
        <v>67</v>
      </c>
      <c r="E281" s="351" t="s">
        <v>69</v>
      </c>
      <c r="F281" s="351" t="s">
        <v>528</v>
      </c>
      <c r="G281" s="351"/>
      <c r="H281" s="352">
        <f>H282</f>
        <v>2170</v>
      </c>
      <c r="I281" s="352">
        <f t="shared" ref="I281:I282" si="136">I282</f>
        <v>504.4</v>
      </c>
      <c r="J281" s="353">
        <f t="shared" si="127"/>
        <v>1665.6</v>
      </c>
      <c r="K281" s="354">
        <f t="shared" si="128"/>
        <v>23.244239631336406</v>
      </c>
    </row>
    <row r="282" spans="1:16" ht="55.2" customHeight="1">
      <c r="A282" s="348" t="s">
        <v>74</v>
      </c>
      <c r="B282" s="349" t="s">
        <v>369</v>
      </c>
      <c r="C282" s="350"/>
      <c r="D282" s="351" t="s">
        <v>67</v>
      </c>
      <c r="E282" s="351" t="s">
        <v>69</v>
      </c>
      <c r="F282" s="351" t="s">
        <v>528</v>
      </c>
      <c r="G282" s="351" t="s">
        <v>75</v>
      </c>
      <c r="H282" s="352">
        <f>H283</f>
        <v>2170</v>
      </c>
      <c r="I282" s="352">
        <f t="shared" si="136"/>
        <v>504.4</v>
      </c>
      <c r="J282" s="353">
        <f t="shared" si="127"/>
        <v>1665.6</v>
      </c>
      <c r="K282" s="354">
        <f t="shared" si="128"/>
        <v>23.244239631336406</v>
      </c>
    </row>
    <row r="283" spans="1:16" ht="18.600000000000001" customHeight="1">
      <c r="A283" s="348" t="s">
        <v>232</v>
      </c>
      <c r="B283" s="349" t="s">
        <v>369</v>
      </c>
      <c r="C283" s="350"/>
      <c r="D283" s="351" t="s">
        <v>67</v>
      </c>
      <c r="E283" s="351" t="s">
        <v>69</v>
      </c>
      <c r="F283" s="351" t="s">
        <v>528</v>
      </c>
      <c r="G283" s="351" t="s">
        <v>233</v>
      </c>
      <c r="H283" s="352">
        <v>2170</v>
      </c>
      <c r="I283" s="352">
        <v>504.4</v>
      </c>
      <c r="J283" s="353">
        <f t="shared" si="127"/>
        <v>1665.6</v>
      </c>
      <c r="K283" s="354">
        <f t="shared" si="128"/>
        <v>23.244239631336406</v>
      </c>
    </row>
    <row r="284" spans="1:16">
      <c r="A284" s="348" t="s">
        <v>457</v>
      </c>
      <c r="B284" s="349" t="s">
        <v>369</v>
      </c>
      <c r="C284" s="350"/>
      <c r="D284" s="351" t="s">
        <v>67</v>
      </c>
      <c r="E284" s="351" t="s">
        <v>69</v>
      </c>
      <c r="F284" s="351" t="s">
        <v>529</v>
      </c>
      <c r="G284" s="351"/>
      <c r="H284" s="352">
        <f>H285</f>
        <v>87.6</v>
      </c>
      <c r="I284" s="352">
        <f t="shared" ref="I284:I285" si="137">I285</f>
        <v>0.2</v>
      </c>
      <c r="J284" s="353">
        <f t="shared" si="127"/>
        <v>87.399999999999991</v>
      </c>
      <c r="K284" s="354">
        <f t="shared" si="128"/>
        <v>0.22831050228310507</v>
      </c>
    </row>
    <row r="285" spans="1:16" ht="55.2" customHeight="1">
      <c r="A285" s="348" t="s">
        <v>74</v>
      </c>
      <c r="B285" s="349" t="s">
        <v>369</v>
      </c>
      <c r="C285" s="350"/>
      <c r="D285" s="351" t="s">
        <v>67</v>
      </c>
      <c r="E285" s="351" t="s">
        <v>69</v>
      </c>
      <c r="F285" s="351" t="s">
        <v>529</v>
      </c>
      <c r="G285" s="351" t="s">
        <v>75</v>
      </c>
      <c r="H285" s="352">
        <f>H286</f>
        <v>87.6</v>
      </c>
      <c r="I285" s="352">
        <f t="shared" si="137"/>
        <v>0.2</v>
      </c>
      <c r="J285" s="353">
        <f t="shared" si="127"/>
        <v>87.399999999999991</v>
      </c>
      <c r="K285" s="354">
        <f t="shared" si="128"/>
        <v>0.22831050228310507</v>
      </c>
    </row>
    <row r="286" spans="1:16" ht="17.399999999999999" customHeight="1">
      <c r="A286" s="348" t="s">
        <v>232</v>
      </c>
      <c r="B286" s="349" t="s">
        <v>369</v>
      </c>
      <c r="C286" s="350"/>
      <c r="D286" s="351" t="s">
        <v>67</v>
      </c>
      <c r="E286" s="351" t="s">
        <v>69</v>
      </c>
      <c r="F286" s="351" t="s">
        <v>529</v>
      </c>
      <c r="G286" s="351" t="s">
        <v>233</v>
      </c>
      <c r="H286" s="352">
        <v>87.6</v>
      </c>
      <c r="I286" s="352">
        <v>0.2</v>
      </c>
      <c r="J286" s="353">
        <f t="shared" si="127"/>
        <v>87.399999999999991</v>
      </c>
      <c r="K286" s="354">
        <f t="shared" si="128"/>
        <v>0.22831050228310507</v>
      </c>
    </row>
    <row r="287" spans="1:16" ht="26.4">
      <c r="A287" s="348" t="s">
        <v>530</v>
      </c>
      <c r="B287" s="349" t="s">
        <v>369</v>
      </c>
      <c r="C287" s="350"/>
      <c r="D287" s="351" t="s">
        <v>67</v>
      </c>
      <c r="E287" s="351" t="s">
        <v>69</v>
      </c>
      <c r="F287" s="351" t="s">
        <v>531</v>
      </c>
      <c r="G287" s="351"/>
      <c r="H287" s="352">
        <f>H288+H290+H292</f>
        <v>84309.2</v>
      </c>
      <c r="I287" s="352">
        <f t="shared" ref="I287" si="138">I288+I290+I292</f>
        <v>13508.8</v>
      </c>
      <c r="J287" s="353">
        <f t="shared" si="127"/>
        <v>70800.399999999994</v>
      </c>
      <c r="K287" s="354">
        <f t="shared" si="128"/>
        <v>16.022925137470171</v>
      </c>
    </row>
    <row r="288" spans="1:16" ht="54.6" customHeight="1">
      <c r="A288" s="348" t="s">
        <v>74</v>
      </c>
      <c r="B288" s="349" t="s">
        <v>369</v>
      </c>
      <c r="C288" s="350"/>
      <c r="D288" s="351" t="s">
        <v>67</v>
      </c>
      <c r="E288" s="351" t="s">
        <v>69</v>
      </c>
      <c r="F288" s="351" t="s">
        <v>531</v>
      </c>
      <c r="G288" s="351" t="s">
        <v>75</v>
      </c>
      <c r="H288" s="352">
        <f>H289</f>
        <v>65652.7</v>
      </c>
      <c r="I288" s="352">
        <f t="shared" ref="I288" si="139">I289</f>
        <v>9962.3000000000011</v>
      </c>
      <c r="J288" s="353">
        <f t="shared" si="127"/>
        <v>55690.399999999994</v>
      </c>
      <c r="K288" s="354">
        <f t="shared" si="128"/>
        <v>15.174242643486105</v>
      </c>
    </row>
    <row r="289" spans="1:16" ht="17.399999999999999" customHeight="1">
      <c r="A289" s="348" t="s">
        <v>232</v>
      </c>
      <c r="B289" s="349" t="s">
        <v>369</v>
      </c>
      <c r="C289" s="350"/>
      <c r="D289" s="351" t="s">
        <v>67</v>
      </c>
      <c r="E289" s="351" t="s">
        <v>69</v>
      </c>
      <c r="F289" s="351" t="s">
        <v>531</v>
      </c>
      <c r="G289" s="351" t="s">
        <v>233</v>
      </c>
      <c r="H289" s="352">
        <v>65652.7</v>
      </c>
      <c r="I289" s="352">
        <f>8009+20.1+1933.2</f>
        <v>9962.3000000000011</v>
      </c>
      <c r="J289" s="353">
        <f t="shared" si="127"/>
        <v>55690.399999999994</v>
      </c>
      <c r="K289" s="354">
        <f t="shared" si="128"/>
        <v>15.174242643486105</v>
      </c>
    </row>
    <row r="290" spans="1:16" ht="26.4">
      <c r="A290" s="348" t="s">
        <v>18</v>
      </c>
      <c r="B290" s="349" t="s">
        <v>369</v>
      </c>
      <c r="C290" s="350"/>
      <c r="D290" s="351" t="s">
        <v>67</v>
      </c>
      <c r="E290" s="351" t="s">
        <v>69</v>
      </c>
      <c r="F290" s="351" t="s">
        <v>531</v>
      </c>
      <c r="G290" s="351" t="s">
        <v>19</v>
      </c>
      <c r="H290" s="352">
        <f>H291</f>
        <v>18142.5</v>
      </c>
      <c r="I290" s="352">
        <f t="shared" ref="I290" si="140">I291</f>
        <v>3542.2</v>
      </c>
      <c r="J290" s="353">
        <f t="shared" si="127"/>
        <v>14600.3</v>
      </c>
      <c r="K290" s="354">
        <f t="shared" si="128"/>
        <v>19.524321344908362</v>
      </c>
    </row>
    <row r="291" spans="1:16" ht="28.8" customHeight="1">
      <c r="A291" s="348" t="s">
        <v>20</v>
      </c>
      <c r="B291" s="349" t="s">
        <v>369</v>
      </c>
      <c r="C291" s="350"/>
      <c r="D291" s="351" t="s">
        <v>67</v>
      </c>
      <c r="E291" s="351" t="s">
        <v>69</v>
      </c>
      <c r="F291" s="351" t="s">
        <v>531</v>
      </c>
      <c r="G291" s="351" t="s">
        <v>21</v>
      </c>
      <c r="H291" s="352">
        <v>18142.5</v>
      </c>
      <c r="I291" s="352">
        <f>705.7+2836.5</f>
        <v>3542.2</v>
      </c>
      <c r="J291" s="353">
        <f t="shared" si="127"/>
        <v>14600.3</v>
      </c>
      <c r="K291" s="354">
        <f t="shared" si="128"/>
        <v>19.524321344908362</v>
      </c>
    </row>
    <row r="292" spans="1:16">
      <c r="A292" s="348" t="s">
        <v>256</v>
      </c>
      <c r="B292" s="349" t="s">
        <v>369</v>
      </c>
      <c r="C292" s="350"/>
      <c r="D292" s="351" t="s">
        <v>67</v>
      </c>
      <c r="E292" s="351" t="s">
        <v>69</v>
      </c>
      <c r="F292" s="351" t="s">
        <v>531</v>
      </c>
      <c r="G292" s="351" t="s">
        <v>257</v>
      </c>
      <c r="H292" s="352">
        <f>H293</f>
        <v>514</v>
      </c>
      <c r="I292" s="352">
        <f t="shared" ref="I292" si="141">I293</f>
        <v>4.3</v>
      </c>
      <c r="J292" s="353">
        <f t="shared" si="127"/>
        <v>509.7</v>
      </c>
      <c r="K292" s="354">
        <f t="shared" si="128"/>
        <v>0.83657587548638135</v>
      </c>
    </row>
    <row r="293" spans="1:16">
      <c r="A293" s="348" t="s">
        <v>454</v>
      </c>
      <c r="B293" s="349" t="s">
        <v>369</v>
      </c>
      <c r="C293" s="350"/>
      <c r="D293" s="351" t="s">
        <v>67</v>
      </c>
      <c r="E293" s="351" t="s">
        <v>69</v>
      </c>
      <c r="F293" s="351" t="s">
        <v>531</v>
      </c>
      <c r="G293" s="351" t="s">
        <v>455</v>
      </c>
      <c r="H293" s="352">
        <v>514</v>
      </c>
      <c r="I293" s="352">
        <f>4.3</f>
        <v>4.3</v>
      </c>
      <c r="J293" s="353">
        <f t="shared" si="127"/>
        <v>509.7</v>
      </c>
      <c r="K293" s="354">
        <f t="shared" si="128"/>
        <v>0.83657587548638135</v>
      </c>
    </row>
    <row r="294" spans="1:16" s="39" customFormat="1" ht="41.4">
      <c r="A294" s="343" t="s">
        <v>532</v>
      </c>
      <c r="B294" s="344" t="s">
        <v>369</v>
      </c>
      <c r="C294" s="345"/>
      <c r="D294" s="346" t="s">
        <v>67</v>
      </c>
      <c r="E294" s="346" t="s">
        <v>69</v>
      </c>
      <c r="F294" s="346" t="s">
        <v>533</v>
      </c>
      <c r="G294" s="346"/>
      <c r="H294" s="347">
        <f>H295+H298</f>
        <v>2245.4</v>
      </c>
      <c r="I294" s="347">
        <f t="shared" ref="I294" si="142">I295+I298</f>
        <v>502.5</v>
      </c>
      <c r="J294" s="355">
        <f t="shared" si="127"/>
        <v>1742.9</v>
      </c>
      <c r="K294" s="356">
        <f t="shared" si="128"/>
        <v>22.379086131646922</v>
      </c>
      <c r="M294" s="104"/>
      <c r="N294" s="104"/>
      <c r="O294" s="104"/>
      <c r="P294" s="104"/>
    </row>
    <row r="295" spans="1:16" ht="15.6" customHeight="1">
      <c r="A295" s="348" t="s">
        <v>534</v>
      </c>
      <c r="B295" s="349" t="s">
        <v>369</v>
      </c>
      <c r="C295" s="350"/>
      <c r="D295" s="351" t="s">
        <v>67</v>
      </c>
      <c r="E295" s="351" t="s">
        <v>69</v>
      </c>
      <c r="F295" s="351" t="s">
        <v>535</v>
      </c>
      <c r="G295" s="351"/>
      <c r="H295" s="352">
        <f>H296</f>
        <v>1445.4</v>
      </c>
      <c r="I295" s="352">
        <f t="shared" ref="I295:I296" si="143">I296</f>
        <v>502.5</v>
      </c>
      <c r="J295" s="353">
        <f t="shared" si="127"/>
        <v>942.90000000000009</v>
      </c>
      <c r="K295" s="354">
        <f t="shared" si="128"/>
        <v>34.765462847654625</v>
      </c>
    </row>
    <row r="296" spans="1:16" ht="26.4">
      <c r="A296" s="348" t="s">
        <v>18</v>
      </c>
      <c r="B296" s="349" t="s">
        <v>369</v>
      </c>
      <c r="C296" s="350"/>
      <c r="D296" s="351" t="s">
        <v>67</v>
      </c>
      <c r="E296" s="351" t="s">
        <v>69</v>
      </c>
      <c r="F296" s="351" t="s">
        <v>535</v>
      </c>
      <c r="G296" s="351" t="s">
        <v>19</v>
      </c>
      <c r="H296" s="352">
        <f>H297</f>
        <v>1445.4</v>
      </c>
      <c r="I296" s="352">
        <f t="shared" si="143"/>
        <v>502.5</v>
      </c>
      <c r="J296" s="353">
        <f t="shared" si="127"/>
        <v>942.90000000000009</v>
      </c>
      <c r="K296" s="354">
        <f t="shared" si="128"/>
        <v>34.765462847654625</v>
      </c>
    </row>
    <row r="297" spans="1:16" ht="30" customHeight="1">
      <c r="A297" s="348" t="s">
        <v>20</v>
      </c>
      <c r="B297" s="349" t="s">
        <v>369</v>
      </c>
      <c r="C297" s="350"/>
      <c r="D297" s="351" t="s">
        <v>67</v>
      </c>
      <c r="E297" s="351" t="s">
        <v>69</v>
      </c>
      <c r="F297" s="351" t="s">
        <v>535</v>
      </c>
      <c r="G297" s="351" t="s">
        <v>21</v>
      </c>
      <c r="H297" s="352">
        <v>1445.4</v>
      </c>
      <c r="I297" s="352">
        <f>20+482.5</f>
        <v>502.5</v>
      </c>
      <c r="J297" s="353">
        <f t="shared" si="127"/>
        <v>942.90000000000009</v>
      </c>
      <c r="K297" s="354">
        <f t="shared" si="128"/>
        <v>34.765462847654625</v>
      </c>
    </row>
    <row r="298" spans="1:16" ht="26.4" customHeight="1">
      <c r="A298" s="348" t="s">
        <v>536</v>
      </c>
      <c r="B298" s="349" t="s">
        <v>369</v>
      </c>
      <c r="C298" s="350"/>
      <c r="D298" s="351" t="s">
        <v>67</v>
      </c>
      <c r="E298" s="351" t="s">
        <v>69</v>
      </c>
      <c r="F298" s="351" t="s">
        <v>537</v>
      </c>
      <c r="G298" s="351"/>
      <c r="H298" s="352">
        <f>H299</f>
        <v>800</v>
      </c>
      <c r="I298" s="352">
        <f t="shared" ref="I298:I299" si="144">I299</f>
        <v>0</v>
      </c>
      <c r="J298" s="353">
        <f t="shared" si="127"/>
        <v>800</v>
      </c>
      <c r="K298" s="354">
        <f t="shared" si="128"/>
        <v>0</v>
      </c>
    </row>
    <row r="299" spans="1:16" ht="26.4">
      <c r="A299" s="348" t="s">
        <v>18</v>
      </c>
      <c r="B299" s="349" t="s">
        <v>369</v>
      </c>
      <c r="C299" s="350"/>
      <c r="D299" s="351" t="s">
        <v>67</v>
      </c>
      <c r="E299" s="351" t="s">
        <v>69</v>
      </c>
      <c r="F299" s="351" t="s">
        <v>537</v>
      </c>
      <c r="G299" s="351" t="s">
        <v>19</v>
      </c>
      <c r="H299" s="352">
        <f>H300</f>
        <v>800</v>
      </c>
      <c r="I299" s="352">
        <f t="shared" si="144"/>
        <v>0</v>
      </c>
      <c r="J299" s="353">
        <f t="shared" si="127"/>
        <v>800</v>
      </c>
      <c r="K299" s="354">
        <f t="shared" si="128"/>
        <v>0</v>
      </c>
    </row>
    <row r="300" spans="1:16" ht="25.8" customHeight="1">
      <c r="A300" s="348" t="s">
        <v>20</v>
      </c>
      <c r="B300" s="349" t="s">
        <v>369</v>
      </c>
      <c r="C300" s="350"/>
      <c r="D300" s="351" t="s">
        <v>67</v>
      </c>
      <c r="E300" s="351" t="s">
        <v>69</v>
      </c>
      <c r="F300" s="351" t="s">
        <v>537</v>
      </c>
      <c r="G300" s="351" t="s">
        <v>21</v>
      </c>
      <c r="H300" s="352">
        <v>800</v>
      </c>
      <c r="I300" s="352">
        <v>0</v>
      </c>
      <c r="J300" s="353">
        <f t="shared" si="127"/>
        <v>800</v>
      </c>
      <c r="K300" s="354">
        <f t="shared" si="128"/>
        <v>0</v>
      </c>
    </row>
    <row r="301" spans="1:16" s="38" customFormat="1">
      <c r="A301" s="336" t="s">
        <v>91</v>
      </c>
      <c r="B301" s="337" t="s">
        <v>369</v>
      </c>
      <c r="C301" s="338"/>
      <c r="D301" s="339" t="s">
        <v>42</v>
      </c>
      <c r="E301" s="340" t="s">
        <v>637</v>
      </c>
      <c r="F301" s="339"/>
      <c r="G301" s="339"/>
      <c r="H301" s="341">
        <f>H302</f>
        <v>530</v>
      </c>
      <c r="I301" s="341">
        <f t="shared" ref="I301:I305" si="145">I302</f>
        <v>89.2</v>
      </c>
      <c r="J301" s="342">
        <f t="shared" si="127"/>
        <v>440.8</v>
      </c>
      <c r="K301" s="328">
        <f t="shared" si="128"/>
        <v>16.830188679245282</v>
      </c>
      <c r="M301" s="103"/>
      <c r="N301" s="103"/>
      <c r="O301" s="103"/>
      <c r="P301" s="103"/>
    </row>
    <row r="302" spans="1:16">
      <c r="A302" s="348" t="s">
        <v>206</v>
      </c>
      <c r="B302" s="349" t="s">
        <v>369</v>
      </c>
      <c r="C302" s="350"/>
      <c r="D302" s="351" t="s">
        <v>42</v>
      </c>
      <c r="E302" s="351" t="s">
        <v>67</v>
      </c>
      <c r="F302" s="351"/>
      <c r="G302" s="351"/>
      <c r="H302" s="352">
        <f>H303</f>
        <v>530</v>
      </c>
      <c r="I302" s="352">
        <f t="shared" si="145"/>
        <v>89.2</v>
      </c>
      <c r="J302" s="353">
        <f t="shared" si="127"/>
        <v>440.8</v>
      </c>
      <c r="K302" s="354">
        <f t="shared" si="128"/>
        <v>16.830188679245282</v>
      </c>
    </row>
    <row r="303" spans="1:16">
      <c r="A303" s="348" t="s">
        <v>494</v>
      </c>
      <c r="B303" s="349" t="s">
        <v>369</v>
      </c>
      <c r="C303" s="350"/>
      <c r="D303" s="351" t="s">
        <v>42</v>
      </c>
      <c r="E303" s="351" t="s">
        <v>67</v>
      </c>
      <c r="F303" s="351" t="s">
        <v>495</v>
      </c>
      <c r="G303" s="351"/>
      <c r="H303" s="352">
        <f>H304</f>
        <v>530</v>
      </c>
      <c r="I303" s="352">
        <f t="shared" si="145"/>
        <v>89.2</v>
      </c>
      <c r="J303" s="353">
        <f t="shared" si="127"/>
        <v>440.8</v>
      </c>
      <c r="K303" s="354">
        <f t="shared" si="128"/>
        <v>16.830188679245282</v>
      </c>
    </row>
    <row r="304" spans="1:16">
      <c r="A304" s="348" t="s">
        <v>496</v>
      </c>
      <c r="B304" s="349" t="s">
        <v>369</v>
      </c>
      <c r="C304" s="350"/>
      <c r="D304" s="351" t="s">
        <v>42</v>
      </c>
      <c r="E304" s="351" t="s">
        <v>67</v>
      </c>
      <c r="F304" s="351" t="s">
        <v>497</v>
      </c>
      <c r="G304" s="351"/>
      <c r="H304" s="352">
        <f>H305</f>
        <v>530</v>
      </c>
      <c r="I304" s="352">
        <f t="shared" si="145"/>
        <v>89.2</v>
      </c>
      <c r="J304" s="353">
        <f t="shared" si="127"/>
        <v>440.8</v>
      </c>
      <c r="K304" s="354">
        <f t="shared" si="128"/>
        <v>16.830188679245282</v>
      </c>
    </row>
    <row r="305" spans="1:16" ht="26.4">
      <c r="A305" s="348" t="s">
        <v>18</v>
      </c>
      <c r="B305" s="349" t="s">
        <v>369</v>
      </c>
      <c r="C305" s="350"/>
      <c r="D305" s="351" t="s">
        <v>42</v>
      </c>
      <c r="E305" s="351" t="s">
        <v>67</v>
      </c>
      <c r="F305" s="351" t="s">
        <v>497</v>
      </c>
      <c r="G305" s="351" t="s">
        <v>19</v>
      </c>
      <c r="H305" s="352">
        <f>H306</f>
        <v>530</v>
      </c>
      <c r="I305" s="352">
        <f t="shared" si="145"/>
        <v>89.2</v>
      </c>
      <c r="J305" s="353">
        <f t="shared" si="127"/>
        <v>440.8</v>
      </c>
      <c r="K305" s="354">
        <f t="shared" si="128"/>
        <v>16.830188679245282</v>
      </c>
    </row>
    <row r="306" spans="1:16" ht="28.8" customHeight="1">
      <c r="A306" s="348" t="s">
        <v>20</v>
      </c>
      <c r="B306" s="349" t="s">
        <v>369</v>
      </c>
      <c r="C306" s="350"/>
      <c r="D306" s="351" t="s">
        <v>42</v>
      </c>
      <c r="E306" s="351" t="s">
        <v>67</v>
      </c>
      <c r="F306" s="351" t="s">
        <v>497</v>
      </c>
      <c r="G306" s="351" t="s">
        <v>21</v>
      </c>
      <c r="H306" s="352">
        <v>530</v>
      </c>
      <c r="I306" s="352">
        <v>89.2</v>
      </c>
      <c r="J306" s="353">
        <f t="shared" si="127"/>
        <v>440.8</v>
      </c>
      <c r="K306" s="354">
        <f t="shared" si="128"/>
        <v>16.830188679245282</v>
      </c>
    </row>
    <row r="307" spans="1:16" s="38" customFormat="1">
      <c r="A307" s="336" t="s">
        <v>538</v>
      </c>
      <c r="B307" s="337" t="s">
        <v>369</v>
      </c>
      <c r="C307" s="338"/>
      <c r="D307" s="339" t="s">
        <v>255</v>
      </c>
      <c r="E307" s="340" t="s">
        <v>637</v>
      </c>
      <c r="F307" s="339"/>
      <c r="G307" s="339"/>
      <c r="H307" s="341">
        <f>H308</f>
        <v>5617</v>
      </c>
      <c r="I307" s="341">
        <f t="shared" ref="I307:I311" si="146">I308</f>
        <v>1404.2</v>
      </c>
      <c r="J307" s="342">
        <f t="shared" si="127"/>
        <v>4212.8</v>
      </c>
      <c r="K307" s="328">
        <f t="shared" si="128"/>
        <v>24.99910984511305</v>
      </c>
      <c r="M307" s="103"/>
      <c r="N307" s="103"/>
      <c r="O307" s="103"/>
      <c r="P307" s="103"/>
    </row>
    <row r="308" spans="1:16">
      <c r="A308" s="348" t="s">
        <v>539</v>
      </c>
      <c r="B308" s="349" t="s">
        <v>369</v>
      </c>
      <c r="C308" s="350"/>
      <c r="D308" s="351" t="s">
        <v>255</v>
      </c>
      <c r="E308" s="351" t="s">
        <v>93</v>
      </c>
      <c r="F308" s="351"/>
      <c r="G308" s="351"/>
      <c r="H308" s="352">
        <f>H309</f>
        <v>5617</v>
      </c>
      <c r="I308" s="352">
        <f t="shared" si="146"/>
        <v>1404.2</v>
      </c>
      <c r="J308" s="353">
        <f t="shared" si="127"/>
        <v>4212.8</v>
      </c>
      <c r="K308" s="354">
        <f t="shared" si="128"/>
        <v>24.99910984511305</v>
      </c>
    </row>
    <row r="309" spans="1:16" ht="26.4">
      <c r="A309" s="348" t="s">
        <v>540</v>
      </c>
      <c r="B309" s="349" t="s">
        <v>369</v>
      </c>
      <c r="C309" s="350"/>
      <c r="D309" s="351" t="s">
        <v>255</v>
      </c>
      <c r="E309" s="351" t="s">
        <v>93</v>
      </c>
      <c r="F309" s="351" t="s">
        <v>541</v>
      </c>
      <c r="G309" s="351"/>
      <c r="H309" s="352">
        <f>H310</f>
        <v>5617</v>
      </c>
      <c r="I309" s="352">
        <f t="shared" si="146"/>
        <v>1404.2</v>
      </c>
      <c r="J309" s="353">
        <f t="shared" si="127"/>
        <v>4212.8</v>
      </c>
      <c r="K309" s="354">
        <f t="shared" si="128"/>
        <v>24.99910984511305</v>
      </c>
    </row>
    <row r="310" spans="1:16" ht="26.4">
      <c r="A310" s="348" t="s">
        <v>530</v>
      </c>
      <c r="B310" s="349" t="s">
        <v>369</v>
      </c>
      <c r="C310" s="350"/>
      <c r="D310" s="351" t="s">
        <v>255</v>
      </c>
      <c r="E310" s="351" t="s">
        <v>93</v>
      </c>
      <c r="F310" s="351" t="s">
        <v>542</v>
      </c>
      <c r="G310" s="351"/>
      <c r="H310" s="352">
        <f>H311</f>
        <v>5617</v>
      </c>
      <c r="I310" s="352">
        <f t="shared" si="146"/>
        <v>1404.2</v>
      </c>
      <c r="J310" s="353">
        <f t="shared" si="127"/>
        <v>4212.8</v>
      </c>
      <c r="K310" s="354">
        <f t="shared" si="128"/>
        <v>24.99910984511305</v>
      </c>
    </row>
    <row r="311" spans="1:16" ht="29.4" customHeight="1">
      <c r="A311" s="348" t="s">
        <v>54</v>
      </c>
      <c r="B311" s="349" t="s">
        <v>369</v>
      </c>
      <c r="C311" s="350"/>
      <c r="D311" s="351" t="s">
        <v>255</v>
      </c>
      <c r="E311" s="351" t="s">
        <v>93</v>
      </c>
      <c r="F311" s="351" t="s">
        <v>542</v>
      </c>
      <c r="G311" s="351" t="s">
        <v>55</v>
      </c>
      <c r="H311" s="352">
        <f>H312</f>
        <v>5617</v>
      </c>
      <c r="I311" s="352">
        <f t="shared" si="146"/>
        <v>1404.2</v>
      </c>
      <c r="J311" s="353">
        <f t="shared" si="127"/>
        <v>4212.8</v>
      </c>
      <c r="K311" s="354">
        <f t="shared" si="128"/>
        <v>24.99910984511305</v>
      </c>
    </row>
    <row r="312" spans="1:16">
      <c r="A312" s="348" t="s">
        <v>543</v>
      </c>
      <c r="B312" s="349" t="s">
        <v>369</v>
      </c>
      <c r="C312" s="350"/>
      <c r="D312" s="351" t="s">
        <v>255</v>
      </c>
      <c r="E312" s="351" t="s">
        <v>93</v>
      </c>
      <c r="F312" s="351" t="s">
        <v>542</v>
      </c>
      <c r="G312" s="351" t="s">
        <v>544</v>
      </c>
      <c r="H312" s="352">
        <v>5617</v>
      </c>
      <c r="I312" s="352">
        <v>1404.2</v>
      </c>
      <c r="J312" s="353">
        <f t="shared" si="127"/>
        <v>4212.8</v>
      </c>
      <c r="K312" s="354">
        <f t="shared" si="128"/>
        <v>24.99910984511305</v>
      </c>
    </row>
    <row r="313" spans="1:16" s="38" customFormat="1" ht="26.4">
      <c r="A313" s="329" t="s">
        <v>105</v>
      </c>
      <c r="B313" s="330" t="s">
        <v>106</v>
      </c>
      <c r="C313" s="331"/>
      <c r="D313" s="332"/>
      <c r="E313" s="332"/>
      <c r="F313" s="332"/>
      <c r="G313" s="332"/>
      <c r="H313" s="333">
        <f>H314</f>
        <v>453697.7</v>
      </c>
      <c r="I313" s="333">
        <f t="shared" ref="I313" si="147">I314</f>
        <v>73836.399999999994</v>
      </c>
      <c r="J313" s="334">
        <f t="shared" si="127"/>
        <v>379861.30000000005</v>
      </c>
      <c r="K313" s="335">
        <f t="shared" si="128"/>
        <v>16.274360659090842</v>
      </c>
      <c r="M313" s="102"/>
      <c r="N313" s="103"/>
      <c r="O313" s="103"/>
      <c r="P313" s="103"/>
    </row>
    <row r="314" spans="1:16" s="46" customFormat="1">
      <c r="A314" s="365" t="s">
        <v>100</v>
      </c>
      <c r="B314" s="366" t="s">
        <v>106</v>
      </c>
      <c r="C314" s="367"/>
      <c r="D314" s="368" t="s">
        <v>101</v>
      </c>
      <c r="E314" s="340" t="s">
        <v>637</v>
      </c>
      <c r="F314" s="368"/>
      <c r="G314" s="368"/>
      <c r="H314" s="369">
        <f>H315+H370+H469+H513+H546</f>
        <v>453697.7</v>
      </c>
      <c r="I314" s="369">
        <f>I315+I370+I469+I513+I546</f>
        <v>73836.399999999994</v>
      </c>
      <c r="J314" s="342">
        <f t="shared" si="127"/>
        <v>379861.30000000005</v>
      </c>
      <c r="K314" s="328">
        <f t="shared" si="128"/>
        <v>16.274360659090842</v>
      </c>
      <c r="M314" s="107"/>
      <c r="N314" s="107"/>
      <c r="O314" s="107"/>
      <c r="P314" s="107"/>
    </row>
    <row r="315" spans="1:16" s="38" customFormat="1">
      <c r="A315" s="336" t="s">
        <v>109</v>
      </c>
      <c r="B315" s="337" t="s">
        <v>106</v>
      </c>
      <c r="C315" s="338"/>
      <c r="D315" s="339" t="s">
        <v>101</v>
      </c>
      <c r="E315" s="339" t="s">
        <v>67</v>
      </c>
      <c r="F315" s="339"/>
      <c r="G315" s="339"/>
      <c r="H315" s="341">
        <f>H316+H341+H336+H355+H360</f>
        <v>82572</v>
      </c>
      <c r="I315" s="341">
        <f t="shared" ref="I315" si="148">I316+I341+I336+I355+I360</f>
        <v>16375.699999999999</v>
      </c>
      <c r="J315" s="342">
        <f t="shared" si="127"/>
        <v>66196.3</v>
      </c>
      <c r="K315" s="328">
        <f t="shared" si="128"/>
        <v>19.832025383907375</v>
      </c>
      <c r="M315" s="103"/>
      <c r="N315" s="103"/>
      <c r="O315" s="103"/>
      <c r="P315" s="103"/>
    </row>
    <row r="316" spans="1:16" ht="39.6">
      <c r="A316" s="357" t="s">
        <v>94</v>
      </c>
      <c r="B316" s="358" t="s">
        <v>106</v>
      </c>
      <c r="C316" s="359"/>
      <c r="D316" s="360" t="s">
        <v>101</v>
      </c>
      <c r="E316" s="360" t="s">
        <v>67</v>
      </c>
      <c r="F316" s="360" t="s">
        <v>95</v>
      </c>
      <c r="G316" s="360"/>
      <c r="H316" s="361">
        <f>H317</f>
        <v>67537.3</v>
      </c>
      <c r="I316" s="361">
        <f t="shared" ref="I316" si="149">I317</f>
        <v>13070.4</v>
      </c>
      <c r="J316" s="362">
        <f t="shared" si="127"/>
        <v>54466.9</v>
      </c>
      <c r="K316" s="363">
        <f t="shared" si="128"/>
        <v>19.352861307751418</v>
      </c>
    </row>
    <row r="317" spans="1:16" ht="26.4">
      <c r="A317" s="348" t="s">
        <v>96</v>
      </c>
      <c r="B317" s="349" t="s">
        <v>106</v>
      </c>
      <c r="C317" s="350"/>
      <c r="D317" s="351" t="s">
        <v>101</v>
      </c>
      <c r="E317" s="351" t="s">
        <v>67</v>
      </c>
      <c r="F317" s="351" t="s">
        <v>97</v>
      </c>
      <c r="G317" s="351"/>
      <c r="H317" s="352">
        <f>H318+H321+H324+H327+H330+H333</f>
        <v>67537.3</v>
      </c>
      <c r="I317" s="352">
        <f t="shared" ref="I317" si="150">I318+I321+I324+I327+I330+I333</f>
        <v>13070.4</v>
      </c>
      <c r="J317" s="353">
        <f t="shared" si="127"/>
        <v>54466.9</v>
      </c>
      <c r="K317" s="354">
        <f t="shared" si="128"/>
        <v>19.352861307751418</v>
      </c>
    </row>
    <row r="318" spans="1:16" ht="95.4" customHeight="1">
      <c r="A318" s="348" t="s">
        <v>107</v>
      </c>
      <c r="B318" s="349" t="s">
        <v>106</v>
      </c>
      <c r="C318" s="350"/>
      <c r="D318" s="351" t="s">
        <v>101</v>
      </c>
      <c r="E318" s="351" t="s">
        <v>67</v>
      </c>
      <c r="F318" s="351" t="s">
        <v>108</v>
      </c>
      <c r="G318" s="351"/>
      <c r="H318" s="352">
        <f>H319</f>
        <v>41.2</v>
      </c>
      <c r="I318" s="352">
        <f t="shared" ref="I318:I319" si="151">I319</f>
        <v>0</v>
      </c>
      <c r="J318" s="353">
        <f t="shared" si="127"/>
        <v>41.2</v>
      </c>
      <c r="K318" s="354">
        <f t="shared" si="128"/>
        <v>0</v>
      </c>
    </row>
    <row r="319" spans="1:16" ht="29.4" customHeight="1">
      <c r="A319" s="348" t="s">
        <v>54</v>
      </c>
      <c r="B319" s="349" t="s">
        <v>106</v>
      </c>
      <c r="C319" s="350"/>
      <c r="D319" s="351" t="s">
        <v>101</v>
      </c>
      <c r="E319" s="351" t="s">
        <v>67</v>
      </c>
      <c r="F319" s="351" t="s">
        <v>108</v>
      </c>
      <c r="G319" s="351" t="s">
        <v>55</v>
      </c>
      <c r="H319" s="352">
        <f>H320</f>
        <v>41.2</v>
      </c>
      <c r="I319" s="352">
        <f t="shared" si="151"/>
        <v>0</v>
      </c>
      <c r="J319" s="353">
        <f t="shared" si="127"/>
        <v>41.2</v>
      </c>
      <c r="K319" s="354">
        <f t="shared" si="128"/>
        <v>0</v>
      </c>
    </row>
    <row r="320" spans="1:16">
      <c r="A320" s="348" t="s">
        <v>103</v>
      </c>
      <c r="B320" s="349" t="s">
        <v>106</v>
      </c>
      <c r="C320" s="350"/>
      <c r="D320" s="351" t="s">
        <v>101</v>
      </c>
      <c r="E320" s="351" t="s">
        <v>67</v>
      </c>
      <c r="F320" s="351" t="s">
        <v>108</v>
      </c>
      <c r="G320" s="351" t="s">
        <v>104</v>
      </c>
      <c r="H320" s="352">
        <f>'МП пр.5'!H103</f>
        <v>41.2</v>
      </c>
      <c r="I320" s="352">
        <f>'МП пр.5'!I103</f>
        <v>0</v>
      </c>
      <c r="J320" s="353">
        <f t="shared" si="127"/>
        <v>41.2</v>
      </c>
      <c r="K320" s="354">
        <f t="shared" si="128"/>
        <v>0</v>
      </c>
    </row>
    <row r="321" spans="1:11" ht="55.8" customHeight="1">
      <c r="A321" s="348" t="s">
        <v>110</v>
      </c>
      <c r="B321" s="349" t="s">
        <v>106</v>
      </c>
      <c r="C321" s="350"/>
      <c r="D321" s="351" t="s">
        <v>101</v>
      </c>
      <c r="E321" s="351" t="s">
        <v>67</v>
      </c>
      <c r="F321" s="351" t="s">
        <v>111</v>
      </c>
      <c r="G321" s="351"/>
      <c r="H321" s="352">
        <f>H322</f>
        <v>2389.5</v>
      </c>
      <c r="I321" s="352">
        <f t="shared" ref="I321:I322" si="152">I322</f>
        <v>294.8</v>
      </c>
      <c r="J321" s="353">
        <f t="shared" si="127"/>
        <v>2094.6999999999998</v>
      </c>
      <c r="K321" s="354">
        <f t="shared" si="128"/>
        <v>12.337309060472903</v>
      </c>
    </row>
    <row r="322" spans="1:11" ht="28.2" customHeight="1">
      <c r="A322" s="348" t="s">
        <v>54</v>
      </c>
      <c r="B322" s="349" t="s">
        <v>106</v>
      </c>
      <c r="C322" s="350"/>
      <c r="D322" s="351" t="s">
        <v>101</v>
      </c>
      <c r="E322" s="351" t="s">
        <v>67</v>
      </c>
      <c r="F322" s="351" t="s">
        <v>111</v>
      </c>
      <c r="G322" s="351" t="s">
        <v>55</v>
      </c>
      <c r="H322" s="352">
        <f>H323</f>
        <v>2389.5</v>
      </c>
      <c r="I322" s="352">
        <f t="shared" si="152"/>
        <v>294.8</v>
      </c>
      <c r="J322" s="353">
        <f t="shared" si="127"/>
        <v>2094.6999999999998</v>
      </c>
      <c r="K322" s="354">
        <f t="shared" si="128"/>
        <v>12.337309060472903</v>
      </c>
    </row>
    <row r="323" spans="1:11">
      <c r="A323" s="348" t="s">
        <v>103</v>
      </c>
      <c r="B323" s="349" t="s">
        <v>106</v>
      </c>
      <c r="C323" s="350"/>
      <c r="D323" s="351" t="s">
        <v>101</v>
      </c>
      <c r="E323" s="351" t="s">
        <v>67</v>
      </c>
      <c r="F323" s="351" t="s">
        <v>111</v>
      </c>
      <c r="G323" s="351" t="s">
        <v>104</v>
      </c>
      <c r="H323" s="352">
        <f>'МП пр.5'!H113</f>
        <v>2389.5</v>
      </c>
      <c r="I323" s="352">
        <f>'МП пр.5'!I113</f>
        <v>294.8</v>
      </c>
      <c r="J323" s="353">
        <f t="shared" si="127"/>
        <v>2094.6999999999998</v>
      </c>
      <c r="K323" s="354">
        <f t="shared" si="128"/>
        <v>12.337309060472903</v>
      </c>
    </row>
    <row r="324" spans="1:11" ht="52.8">
      <c r="A324" s="348" t="s">
        <v>116</v>
      </c>
      <c r="B324" s="349" t="s">
        <v>106</v>
      </c>
      <c r="C324" s="350"/>
      <c r="D324" s="351" t="s">
        <v>101</v>
      </c>
      <c r="E324" s="351" t="s">
        <v>67</v>
      </c>
      <c r="F324" s="351" t="s">
        <v>117</v>
      </c>
      <c r="G324" s="351"/>
      <c r="H324" s="352">
        <f>H325</f>
        <v>259.39999999999998</v>
      </c>
      <c r="I324" s="352">
        <f t="shared" ref="I324:I325" si="153">I325</f>
        <v>13.8</v>
      </c>
      <c r="J324" s="353">
        <f t="shared" si="127"/>
        <v>245.59999999999997</v>
      </c>
      <c r="K324" s="354">
        <f t="shared" si="128"/>
        <v>5.3199691595990757</v>
      </c>
    </row>
    <row r="325" spans="1:11" ht="27" customHeight="1">
      <c r="A325" s="348" t="s">
        <v>54</v>
      </c>
      <c r="B325" s="349" t="s">
        <v>106</v>
      </c>
      <c r="C325" s="350"/>
      <c r="D325" s="351" t="s">
        <v>101</v>
      </c>
      <c r="E325" s="351" t="s">
        <v>67</v>
      </c>
      <c r="F325" s="351" t="s">
        <v>117</v>
      </c>
      <c r="G325" s="351" t="s">
        <v>55</v>
      </c>
      <c r="H325" s="352">
        <f>H326</f>
        <v>259.39999999999998</v>
      </c>
      <c r="I325" s="352">
        <f t="shared" si="153"/>
        <v>13.8</v>
      </c>
      <c r="J325" s="353">
        <f t="shared" si="127"/>
        <v>245.59999999999997</v>
      </c>
      <c r="K325" s="354">
        <f t="shared" si="128"/>
        <v>5.3199691595990757</v>
      </c>
    </row>
    <row r="326" spans="1:11">
      <c r="A326" s="348" t="s">
        <v>103</v>
      </c>
      <c r="B326" s="349" t="s">
        <v>106</v>
      </c>
      <c r="C326" s="350"/>
      <c r="D326" s="351" t="s">
        <v>101</v>
      </c>
      <c r="E326" s="351" t="s">
        <v>67</v>
      </c>
      <c r="F326" s="351" t="s">
        <v>117</v>
      </c>
      <c r="G326" s="351" t="s">
        <v>104</v>
      </c>
      <c r="H326" s="352">
        <f>'МП пр.5'!H134</f>
        <v>259.39999999999998</v>
      </c>
      <c r="I326" s="352">
        <f>'МП пр.5'!I134</f>
        <v>13.8</v>
      </c>
      <c r="J326" s="353">
        <f t="shared" si="127"/>
        <v>245.59999999999997</v>
      </c>
      <c r="K326" s="354">
        <f t="shared" si="128"/>
        <v>5.3199691595990757</v>
      </c>
    </row>
    <row r="327" spans="1:11" ht="55.2" customHeight="1">
      <c r="A327" s="348" t="s">
        <v>118</v>
      </c>
      <c r="B327" s="349" t="s">
        <v>106</v>
      </c>
      <c r="C327" s="350"/>
      <c r="D327" s="351" t="s">
        <v>101</v>
      </c>
      <c r="E327" s="351" t="s">
        <v>67</v>
      </c>
      <c r="F327" s="351" t="s">
        <v>119</v>
      </c>
      <c r="G327" s="351"/>
      <c r="H327" s="352">
        <f>H328</f>
        <v>1104.2</v>
      </c>
      <c r="I327" s="352">
        <f t="shared" ref="I327:I328" si="154">I328</f>
        <v>0</v>
      </c>
      <c r="J327" s="353">
        <f t="shared" si="127"/>
        <v>1104.2</v>
      </c>
      <c r="K327" s="354">
        <f t="shared" si="128"/>
        <v>0</v>
      </c>
    </row>
    <row r="328" spans="1:11" ht="28.8" customHeight="1">
      <c r="A328" s="348" t="s">
        <v>54</v>
      </c>
      <c r="B328" s="349" t="s">
        <v>106</v>
      </c>
      <c r="C328" s="350"/>
      <c r="D328" s="351" t="s">
        <v>101</v>
      </c>
      <c r="E328" s="351" t="s">
        <v>67</v>
      </c>
      <c r="F328" s="351" t="s">
        <v>119</v>
      </c>
      <c r="G328" s="351" t="s">
        <v>55</v>
      </c>
      <c r="H328" s="352">
        <f>H329</f>
        <v>1104.2</v>
      </c>
      <c r="I328" s="352">
        <f t="shared" si="154"/>
        <v>0</v>
      </c>
      <c r="J328" s="353">
        <f t="shared" ref="J328:J391" si="155">H328-I328</f>
        <v>1104.2</v>
      </c>
      <c r="K328" s="354">
        <f t="shared" ref="K328:K391" si="156">I328/H328*100</f>
        <v>0</v>
      </c>
    </row>
    <row r="329" spans="1:11">
      <c r="A329" s="348" t="s">
        <v>103</v>
      </c>
      <c r="B329" s="349" t="s">
        <v>106</v>
      </c>
      <c r="C329" s="350"/>
      <c r="D329" s="351" t="s">
        <v>101</v>
      </c>
      <c r="E329" s="351" t="s">
        <v>67</v>
      </c>
      <c r="F329" s="351" t="s">
        <v>119</v>
      </c>
      <c r="G329" s="351" t="s">
        <v>104</v>
      </c>
      <c r="H329" s="352">
        <f>'МП пр.5'!H149</f>
        <v>1104.2</v>
      </c>
      <c r="I329" s="352">
        <f>'МП пр.5'!I149</f>
        <v>0</v>
      </c>
      <c r="J329" s="353">
        <f t="shared" si="155"/>
        <v>1104.2</v>
      </c>
      <c r="K329" s="354">
        <f t="shared" si="156"/>
        <v>0</v>
      </c>
    </row>
    <row r="330" spans="1:11" ht="52.8" customHeight="1">
      <c r="A330" s="348" t="s">
        <v>120</v>
      </c>
      <c r="B330" s="349" t="s">
        <v>106</v>
      </c>
      <c r="C330" s="350"/>
      <c r="D330" s="351" t="s">
        <v>101</v>
      </c>
      <c r="E330" s="351" t="s">
        <v>67</v>
      </c>
      <c r="F330" s="351" t="s">
        <v>121</v>
      </c>
      <c r="G330" s="351"/>
      <c r="H330" s="352">
        <f>H331</f>
        <v>63723</v>
      </c>
      <c r="I330" s="352">
        <f t="shared" ref="I330:I331" si="157">I331</f>
        <v>12761.8</v>
      </c>
      <c r="J330" s="353">
        <f t="shared" si="155"/>
        <v>50961.2</v>
      </c>
      <c r="K330" s="354">
        <f t="shared" si="156"/>
        <v>20.026991823988197</v>
      </c>
    </row>
    <row r="331" spans="1:11" ht="29.4" customHeight="1">
      <c r="A331" s="348" t="s">
        <v>54</v>
      </c>
      <c r="B331" s="349" t="s">
        <v>106</v>
      </c>
      <c r="C331" s="350"/>
      <c r="D331" s="351" t="s">
        <v>101</v>
      </c>
      <c r="E331" s="351" t="s">
        <v>67</v>
      </c>
      <c r="F331" s="351" t="s">
        <v>121</v>
      </c>
      <c r="G331" s="351" t="s">
        <v>55</v>
      </c>
      <c r="H331" s="352">
        <f>H332</f>
        <v>63723</v>
      </c>
      <c r="I331" s="352">
        <f t="shared" si="157"/>
        <v>12761.8</v>
      </c>
      <c r="J331" s="353">
        <f t="shared" si="155"/>
        <v>50961.2</v>
      </c>
      <c r="K331" s="354">
        <f t="shared" si="156"/>
        <v>20.026991823988197</v>
      </c>
    </row>
    <row r="332" spans="1:11">
      <c r="A332" s="348" t="s">
        <v>103</v>
      </c>
      <c r="B332" s="349" t="s">
        <v>106</v>
      </c>
      <c r="C332" s="350"/>
      <c r="D332" s="351" t="s">
        <v>101</v>
      </c>
      <c r="E332" s="351" t="s">
        <v>67</v>
      </c>
      <c r="F332" s="351" t="s">
        <v>121</v>
      </c>
      <c r="G332" s="351" t="s">
        <v>104</v>
      </c>
      <c r="H332" s="352">
        <f>'МП пр.5'!H164</f>
        <v>63723</v>
      </c>
      <c r="I332" s="352">
        <f>'МП пр.5'!I164</f>
        <v>12761.8</v>
      </c>
      <c r="J332" s="353">
        <f t="shared" si="155"/>
        <v>50961.2</v>
      </c>
      <c r="K332" s="354">
        <f t="shared" si="156"/>
        <v>20.026991823988197</v>
      </c>
    </row>
    <row r="333" spans="1:11" ht="66" customHeight="1">
      <c r="A333" s="348" t="s">
        <v>126</v>
      </c>
      <c r="B333" s="349" t="s">
        <v>106</v>
      </c>
      <c r="C333" s="350"/>
      <c r="D333" s="351" t="s">
        <v>101</v>
      </c>
      <c r="E333" s="351" t="s">
        <v>67</v>
      </c>
      <c r="F333" s="351" t="s">
        <v>127</v>
      </c>
      <c r="G333" s="351"/>
      <c r="H333" s="352">
        <f>H334</f>
        <v>20</v>
      </c>
      <c r="I333" s="352">
        <f t="shared" ref="I333" si="158">I334</f>
        <v>0</v>
      </c>
      <c r="J333" s="353">
        <f t="shared" si="155"/>
        <v>20</v>
      </c>
      <c r="K333" s="354">
        <f t="shared" si="156"/>
        <v>0</v>
      </c>
    </row>
    <row r="334" spans="1:11" ht="27.6" customHeight="1">
      <c r="A334" s="348" t="s">
        <v>54</v>
      </c>
      <c r="B334" s="349" t="s">
        <v>106</v>
      </c>
      <c r="C334" s="350"/>
      <c r="D334" s="351" t="s">
        <v>101</v>
      </c>
      <c r="E334" s="351" t="s">
        <v>67</v>
      </c>
      <c r="F334" s="351" t="s">
        <v>127</v>
      </c>
      <c r="G334" s="351" t="s">
        <v>55</v>
      </c>
      <c r="H334" s="352">
        <f>H335</f>
        <v>20</v>
      </c>
      <c r="I334" s="352">
        <f t="shared" ref="I334" si="159">I335</f>
        <v>0</v>
      </c>
      <c r="J334" s="353">
        <f t="shared" si="155"/>
        <v>20</v>
      </c>
      <c r="K334" s="354">
        <f t="shared" si="156"/>
        <v>0</v>
      </c>
    </row>
    <row r="335" spans="1:11">
      <c r="A335" s="348" t="s">
        <v>103</v>
      </c>
      <c r="B335" s="349" t="s">
        <v>106</v>
      </c>
      <c r="C335" s="350"/>
      <c r="D335" s="351" t="s">
        <v>101</v>
      </c>
      <c r="E335" s="351" t="s">
        <v>67</v>
      </c>
      <c r="F335" s="351" t="s">
        <v>127</v>
      </c>
      <c r="G335" s="351" t="s">
        <v>104</v>
      </c>
      <c r="H335" s="352">
        <f>'МП пр.5'!H182</f>
        <v>20</v>
      </c>
      <c r="I335" s="352">
        <f>'МП пр.5'!I182</f>
        <v>0</v>
      </c>
      <c r="J335" s="353">
        <f t="shared" si="155"/>
        <v>20</v>
      </c>
      <c r="K335" s="354">
        <f t="shared" si="156"/>
        <v>0</v>
      </c>
    </row>
    <row r="336" spans="1:11" ht="52.8">
      <c r="A336" s="357" t="s">
        <v>174</v>
      </c>
      <c r="B336" s="358" t="s">
        <v>106</v>
      </c>
      <c r="C336" s="359"/>
      <c r="D336" s="360" t="s">
        <v>101</v>
      </c>
      <c r="E336" s="360" t="s">
        <v>67</v>
      </c>
      <c r="F336" s="360" t="s">
        <v>175</v>
      </c>
      <c r="G336" s="360"/>
      <c r="H336" s="361">
        <f>H337</f>
        <v>193.4</v>
      </c>
      <c r="I336" s="361">
        <f t="shared" ref="I336:I339" si="160">I337</f>
        <v>32.299999999999997</v>
      </c>
      <c r="J336" s="362">
        <f t="shared" si="155"/>
        <v>161.10000000000002</v>
      </c>
      <c r="K336" s="363">
        <f t="shared" si="156"/>
        <v>16.701137538779729</v>
      </c>
    </row>
    <row r="337" spans="1:11" ht="39.6">
      <c r="A337" s="348" t="s">
        <v>176</v>
      </c>
      <c r="B337" s="349" t="s">
        <v>106</v>
      </c>
      <c r="C337" s="350"/>
      <c r="D337" s="351" t="s">
        <v>101</v>
      </c>
      <c r="E337" s="351" t="s">
        <v>67</v>
      </c>
      <c r="F337" s="351" t="s">
        <v>177</v>
      </c>
      <c r="G337" s="351"/>
      <c r="H337" s="352">
        <f>H338</f>
        <v>193.4</v>
      </c>
      <c r="I337" s="352">
        <f t="shared" si="160"/>
        <v>32.299999999999997</v>
      </c>
      <c r="J337" s="353">
        <f t="shared" si="155"/>
        <v>161.10000000000002</v>
      </c>
      <c r="K337" s="354">
        <f t="shared" si="156"/>
        <v>16.701137538779729</v>
      </c>
    </row>
    <row r="338" spans="1:11" ht="15.6" customHeight="1">
      <c r="A338" s="348" t="s">
        <v>178</v>
      </c>
      <c r="B338" s="349" t="s">
        <v>106</v>
      </c>
      <c r="C338" s="350"/>
      <c r="D338" s="351" t="s">
        <v>101</v>
      </c>
      <c r="E338" s="351" t="s">
        <v>67</v>
      </c>
      <c r="F338" s="351" t="s">
        <v>179</v>
      </c>
      <c r="G338" s="351"/>
      <c r="H338" s="352">
        <f>H339</f>
        <v>193.4</v>
      </c>
      <c r="I338" s="352">
        <f t="shared" si="160"/>
        <v>32.299999999999997</v>
      </c>
      <c r="J338" s="353">
        <f t="shared" si="155"/>
        <v>161.10000000000002</v>
      </c>
      <c r="K338" s="354">
        <f t="shared" si="156"/>
        <v>16.701137538779729</v>
      </c>
    </row>
    <row r="339" spans="1:11" ht="28.2" customHeight="1">
      <c r="A339" s="348" t="s">
        <v>54</v>
      </c>
      <c r="B339" s="349" t="s">
        <v>106</v>
      </c>
      <c r="C339" s="350"/>
      <c r="D339" s="351" t="s">
        <v>101</v>
      </c>
      <c r="E339" s="351" t="s">
        <v>67</v>
      </c>
      <c r="F339" s="351" t="s">
        <v>179</v>
      </c>
      <c r="G339" s="351" t="s">
        <v>55</v>
      </c>
      <c r="H339" s="352">
        <f>H340</f>
        <v>193.4</v>
      </c>
      <c r="I339" s="352">
        <f t="shared" si="160"/>
        <v>32.299999999999997</v>
      </c>
      <c r="J339" s="353">
        <f t="shared" si="155"/>
        <v>161.10000000000002</v>
      </c>
      <c r="K339" s="354">
        <f t="shared" si="156"/>
        <v>16.701137538779729</v>
      </c>
    </row>
    <row r="340" spans="1:11">
      <c r="A340" s="348" t="s">
        <v>103</v>
      </c>
      <c r="B340" s="349" t="s">
        <v>106</v>
      </c>
      <c r="C340" s="350"/>
      <c r="D340" s="351" t="s">
        <v>101</v>
      </c>
      <c r="E340" s="351" t="s">
        <v>67</v>
      </c>
      <c r="F340" s="351" t="s">
        <v>179</v>
      </c>
      <c r="G340" s="351" t="s">
        <v>104</v>
      </c>
      <c r="H340" s="352">
        <f>'МП пр.5'!H267</f>
        <v>193.4</v>
      </c>
      <c r="I340" s="352">
        <f>'МП пр.5'!I267</f>
        <v>32.299999999999997</v>
      </c>
      <c r="J340" s="353">
        <f t="shared" si="155"/>
        <v>161.10000000000002</v>
      </c>
      <c r="K340" s="354">
        <f t="shared" si="156"/>
        <v>16.701137538779729</v>
      </c>
    </row>
    <row r="341" spans="1:11" ht="30" customHeight="1">
      <c r="A341" s="357" t="s">
        <v>302</v>
      </c>
      <c r="B341" s="358" t="s">
        <v>106</v>
      </c>
      <c r="C341" s="359"/>
      <c r="D341" s="360" t="s">
        <v>101</v>
      </c>
      <c r="E341" s="360" t="s">
        <v>67</v>
      </c>
      <c r="F341" s="360" t="s">
        <v>303</v>
      </c>
      <c r="G341" s="360"/>
      <c r="H341" s="361">
        <f>H342</f>
        <v>458.3</v>
      </c>
      <c r="I341" s="361">
        <f t="shared" ref="I341" si="161">I342</f>
        <v>0</v>
      </c>
      <c r="J341" s="362">
        <f t="shared" si="155"/>
        <v>458.3</v>
      </c>
      <c r="K341" s="363">
        <f t="shared" si="156"/>
        <v>0</v>
      </c>
    </row>
    <row r="342" spans="1:11" ht="39.6">
      <c r="A342" s="348" t="s">
        <v>304</v>
      </c>
      <c r="B342" s="349" t="s">
        <v>106</v>
      </c>
      <c r="C342" s="350"/>
      <c r="D342" s="351" t="s">
        <v>101</v>
      </c>
      <c r="E342" s="351" t="s">
        <v>67</v>
      </c>
      <c r="F342" s="351" t="s">
        <v>305</v>
      </c>
      <c r="G342" s="351"/>
      <c r="H342" s="352">
        <f>H343+H346+H349+H352</f>
        <v>458.3</v>
      </c>
      <c r="I342" s="352">
        <f t="shared" ref="I342" si="162">I343+I346+I349+I352</f>
        <v>0</v>
      </c>
      <c r="J342" s="353">
        <f t="shared" si="155"/>
        <v>458.3</v>
      </c>
      <c r="K342" s="354">
        <f t="shared" si="156"/>
        <v>0</v>
      </c>
    </row>
    <row r="343" spans="1:11" ht="38.4" customHeight="1">
      <c r="A343" s="348" t="s">
        <v>306</v>
      </c>
      <c r="B343" s="349" t="s">
        <v>106</v>
      </c>
      <c r="C343" s="350"/>
      <c r="D343" s="351" t="s">
        <v>101</v>
      </c>
      <c r="E343" s="351" t="s">
        <v>67</v>
      </c>
      <c r="F343" s="351" t="s">
        <v>307</v>
      </c>
      <c r="G343" s="351"/>
      <c r="H343" s="352">
        <f>H344</f>
        <v>295.89999999999998</v>
      </c>
      <c r="I343" s="352">
        <f t="shared" ref="I343:I344" si="163">I344</f>
        <v>0</v>
      </c>
      <c r="J343" s="353">
        <f t="shared" si="155"/>
        <v>295.89999999999998</v>
      </c>
      <c r="K343" s="354">
        <f t="shared" si="156"/>
        <v>0</v>
      </c>
    </row>
    <row r="344" spans="1:11" ht="27.6" customHeight="1">
      <c r="A344" s="348" t="s">
        <v>54</v>
      </c>
      <c r="B344" s="349" t="s">
        <v>106</v>
      </c>
      <c r="C344" s="350"/>
      <c r="D344" s="351" t="s">
        <v>101</v>
      </c>
      <c r="E344" s="351" t="s">
        <v>67</v>
      </c>
      <c r="F344" s="351" t="s">
        <v>307</v>
      </c>
      <c r="G344" s="351" t="s">
        <v>55</v>
      </c>
      <c r="H344" s="352">
        <f>H345</f>
        <v>295.89999999999998</v>
      </c>
      <c r="I344" s="352">
        <f t="shared" si="163"/>
        <v>0</v>
      </c>
      <c r="J344" s="353">
        <f t="shared" si="155"/>
        <v>295.89999999999998</v>
      </c>
      <c r="K344" s="354">
        <f t="shared" si="156"/>
        <v>0</v>
      </c>
    </row>
    <row r="345" spans="1:11">
      <c r="A345" s="348" t="s">
        <v>103</v>
      </c>
      <c r="B345" s="349" t="s">
        <v>106</v>
      </c>
      <c r="C345" s="350"/>
      <c r="D345" s="351" t="s">
        <v>101</v>
      </c>
      <c r="E345" s="351" t="s">
        <v>67</v>
      </c>
      <c r="F345" s="351" t="s">
        <v>307</v>
      </c>
      <c r="G345" s="351" t="s">
        <v>104</v>
      </c>
      <c r="H345" s="352">
        <f>'МП пр.5'!H483</f>
        <v>295.89999999999998</v>
      </c>
      <c r="I345" s="352">
        <f>'МП пр.5'!I483</f>
        <v>0</v>
      </c>
      <c r="J345" s="353">
        <f t="shared" si="155"/>
        <v>295.89999999999998</v>
      </c>
      <c r="K345" s="354">
        <f t="shared" si="156"/>
        <v>0</v>
      </c>
    </row>
    <row r="346" spans="1:11" ht="26.4">
      <c r="A346" s="348" t="s">
        <v>315</v>
      </c>
      <c r="B346" s="349" t="s">
        <v>106</v>
      </c>
      <c r="C346" s="350"/>
      <c r="D346" s="351" t="s">
        <v>101</v>
      </c>
      <c r="E346" s="351" t="s">
        <v>67</v>
      </c>
      <c r="F346" s="351" t="s">
        <v>316</v>
      </c>
      <c r="G346" s="351"/>
      <c r="H346" s="352">
        <f>H347</f>
        <v>130.80000000000001</v>
      </c>
      <c r="I346" s="352">
        <f t="shared" ref="I346:I347" si="164">I347</f>
        <v>0</v>
      </c>
      <c r="J346" s="353">
        <f t="shared" si="155"/>
        <v>130.80000000000001</v>
      </c>
      <c r="K346" s="354">
        <f t="shared" si="156"/>
        <v>0</v>
      </c>
    </row>
    <row r="347" spans="1:11" ht="27" customHeight="1">
      <c r="A347" s="348" t="s">
        <v>54</v>
      </c>
      <c r="B347" s="349" t="s">
        <v>106</v>
      </c>
      <c r="C347" s="350"/>
      <c r="D347" s="351" t="s">
        <v>101</v>
      </c>
      <c r="E347" s="351" t="s">
        <v>67</v>
      </c>
      <c r="F347" s="351" t="s">
        <v>316</v>
      </c>
      <c r="G347" s="351" t="s">
        <v>55</v>
      </c>
      <c r="H347" s="352">
        <f>H348</f>
        <v>130.80000000000001</v>
      </c>
      <c r="I347" s="352">
        <f t="shared" si="164"/>
        <v>0</v>
      </c>
      <c r="J347" s="353">
        <f t="shared" si="155"/>
        <v>130.80000000000001</v>
      </c>
      <c r="K347" s="354">
        <f t="shared" si="156"/>
        <v>0</v>
      </c>
    </row>
    <row r="348" spans="1:11">
      <c r="A348" s="348" t="s">
        <v>103</v>
      </c>
      <c r="B348" s="349" t="s">
        <v>106</v>
      </c>
      <c r="C348" s="350"/>
      <c r="D348" s="351" t="s">
        <v>101</v>
      </c>
      <c r="E348" s="351" t="s">
        <v>67</v>
      </c>
      <c r="F348" s="351" t="s">
        <v>316</v>
      </c>
      <c r="G348" s="351" t="s">
        <v>104</v>
      </c>
      <c r="H348" s="352">
        <f>'МП пр.5'!H543</f>
        <v>130.80000000000001</v>
      </c>
      <c r="I348" s="352">
        <f>'МП пр.5'!I543</f>
        <v>0</v>
      </c>
      <c r="J348" s="353">
        <f t="shared" si="155"/>
        <v>130.80000000000001</v>
      </c>
      <c r="K348" s="354">
        <f t="shared" si="156"/>
        <v>0</v>
      </c>
    </row>
    <row r="349" spans="1:11" ht="39.6">
      <c r="A349" s="348" t="s">
        <v>317</v>
      </c>
      <c r="B349" s="349" t="s">
        <v>106</v>
      </c>
      <c r="C349" s="350"/>
      <c r="D349" s="351" t="s">
        <v>101</v>
      </c>
      <c r="E349" s="351" t="s">
        <v>67</v>
      </c>
      <c r="F349" s="351" t="s">
        <v>318</v>
      </c>
      <c r="G349" s="351"/>
      <c r="H349" s="352">
        <f>H350</f>
        <v>21.6</v>
      </c>
      <c r="I349" s="352">
        <f t="shared" ref="I349:I350" si="165">I350</f>
        <v>0</v>
      </c>
      <c r="J349" s="353">
        <f t="shared" si="155"/>
        <v>21.6</v>
      </c>
      <c r="K349" s="354">
        <f t="shared" si="156"/>
        <v>0</v>
      </c>
    </row>
    <row r="350" spans="1:11" ht="30" customHeight="1">
      <c r="A350" s="348" t="s">
        <v>54</v>
      </c>
      <c r="B350" s="349" t="s">
        <v>106</v>
      </c>
      <c r="C350" s="350"/>
      <c r="D350" s="351" t="s">
        <v>101</v>
      </c>
      <c r="E350" s="351" t="s">
        <v>67</v>
      </c>
      <c r="F350" s="351" t="s">
        <v>318</v>
      </c>
      <c r="G350" s="351" t="s">
        <v>55</v>
      </c>
      <c r="H350" s="352">
        <f>H351</f>
        <v>21.6</v>
      </c>
      <c r="I350" s="352">
        <f t="shared" si="165"/>
        <v>0</v>
      </c>
      <c r="J350" s="353">
        <f t="shared" si="155"/>
        <v>21.6</v>
      </c>
      <c r="K350" s="354">
        <f t="shared" si="156"/>
        <v>0</v>
      </c>
    </row>
    <row r="351" spans="1:11">
      <c r="A351" s="348" t="s">
        <v>103</v>
      </c>
      <c r="B351" s="349" t="s">
        <v>106</v>
      </c>
      <c r="C351" s="350"/>
      <c r="D351" s="351" t="s">
        <v>101</v>
      </c>
      <c r="E351" s="351" t="s">
        <v>67</v>
      </c>
      <c r="F351" s="351" t="s">
        <v>318</v>
      </c>
      <c r="G351" s="351" t="s">
        <v>104</v>
      </c>
      <c r="H351" s="352">
        <f>'МП пр.5'!H562</f>
        <v>21.6</v>
      </c>
      <c r="I351" s="352">
        <f>'МП пр.5'!I562</f>
        <v>0</v>
      </c>
      <c r="J351" s="353">
        <f t="shared" si="155"/>
        <v>21.6</v>
      </c>
      <c r="K351" s="354">
        <f t="shared" si="156"/>
        <v>0</v>
      </c>
    </row>
    <row r="352" spans="1:11">
      <c r="A352" s="348" t="s">
        <v>319</v>
      </c>
      <c r="B352" s="349" t="s">
        <v>106</v>
      </c>
      <c r="C352" s="350"/>
      <c r="D352" s="351" t="s">
        <v>101</v>
      </c>
      <c r="E352" s="351" t="s">
        <v>67</v>
      </c>
      <c r="F352" s="351" t="s">
        <v>320</v>
      </c>
      <c r="G352" s="351"/>
      <c r="H352" s="352">
        <f>H353</f>
        <v>10</v>
      </c>
      <c r="I352" s="352">
        <f t="shared" ref="I352:I353" si="166">I353</f>
        <v>0</v>
      </c>
      <c r="J352" s="353">
        <f t="shared" si="155"/>
        <v>10</v>
      </c>
      <c r="K352" s="354">
        <f t="shared" si="156"/>
        <v>0</v>
      </c>
    </row>
    <row r="353" spans="1:16" ht="27" customHeight="1">
      <c r="A353" s="348" t="s">
        <v>54</v>
      </c>
      <c r="B353" s="349" t="s">
        <v>106</v>
      </c>
      <c r="C353" s="350"/>
      <c r="D353" s="351" t="s">
        <v>101</v>
      </c>
      <c r="E353" s="351" t="s">
        <v>67</v>
      </c>
      <c r="F353" s="351" t="s">
        <v>320</v>
      </c>
      <c r="G353" s="351" t="s">
        <v>55</v>
      </c>
      <c r="H353" s="352">
        <f>H354</f>
        <v>10</v>
      </c>
      <c r="I353" s="352">
        <f t="shared" si="166"/>
        <v>0</v>
      </c>
      <c r="J353" s="353">
        <f t="shared" si="155"/>
        <v>10</v>
      </c>
      <c r="K353" s="354">
        <f t="shared" si="156"/>
        <v>0</v>
      </c>
    </row>
    <row r="354" spans="1:16">
      <c r="A354" s="348" t="s">
        <v>103</v>
      </c>
      <c r="B354" s="349" t="s">
        <v>106</v>
      </c>
      <c r="C354" s="350"/>
      <c r="D354" s="351" t="s">
        <v>101</v>
      </c>
      <c r="E354" s="351" t="s">
        <v>67</v>
      </c>
      <c r="F354" s="351" t="s">
        <v>320</v>
      </c>
      <c r="G354" s="351" t="s">
        <v>104</v>
      </c>
      <c r="H354" s="352">
        <f>'МП пр.5'!H586</f>
        <v>10</v>
      </c>
      <c r="I354" s="352">
        <f>'МП пр.5'!I586</f>
        <v>0</v>
      </c>
      <c r="J354" s="353">
        <f t="shared" si="155"/>
        <v>10</v>
      </c>
      <c r="K354" s="354">
        <f t="shared" si="156"/>
        <v>0</v>
      </c>
    </row>
    <row r="355" spans="1:16" ht="39.6">
      <c r="A355" s="357" t="s">
        <v>370</v>
      </c>
      <c r="B355" s="358" t="s">
        <v>106</v>
      </c>
      <c r="C355" s="359"/>
      <c r="D355" s="360" t="s">
        <v>101</v>
      </c>
      <c r="E355" s="360" t="s">
        <v>67</v>
      </c>
      <c r="F355" s="360" t="s">
        <v>371</v>
      </c>
      <c r="G355" s="360"/>
      <c r="H355" s="361">
        <f>H356</f>
        <v>132</v>
      </c>
      <c r="I355" s="361">
        <f t="shared" ref="I355:I358" si="167">I356</f>
        <v>0</v>
      </c>
      <c r="J355" s="362">
        <f t="shared" si="155"/>
        <v>132</v>
      </c>
      <c r="K355" s="363">
        <f t="shared" si="156"/>
        <v>0</v>
      </c>
    </row>
    <row r="356" spans="1:16" ht="39.6">
      <c r="A356" s="348" t="s">
        <v>372</v>
      </c>
      <c r="B356" s="349" t="s">
        <v>106</v>
      </c>
      <c r="C356" s="350"/>
      <c r="D356" s="351" t="s">
        <v>101</v>
      </c>
      <c r="E356" s="351" t="s">
        <v>67</v>
      </c>
      <c r="F356" s="351" t="s">
        <v>373</v>
      </c>
      <c r="G356" s="351"/>
      <c r="H356" s="352">
        <f>H357</f>
        <v>132</v>
      </c>
      <c r="I356" s="352">
        <f t="shared" si="167"/>
        <v>0</v>
      </c>
      <c r="J356" s="353">
        <f t="shared" si="155"/>
        <v>132</v>
      </c>
      <c r="K356" s="354">
        <f t="shared" si="156"/>
        <v>0</v>
      </c>
    </row>
    <row r="357" spans="1:16" ht="26.4">
      <c r="A357" s="348" t="s">
        <v>382</v>
      </c>
      <c r="B357" s="349" t="s">
        <v>106</v>
      </c>
      <c r="C357" s="350"/>
      <c r="D357" s="351" t="s">
        <v>101</v>
      </c>
      <c r="E357" s="351" t="s">
        <v>67</v>
      </c>
      <c r="F357" s="351" t="s">
        <v>383</v>
      </c>
      <c r="G357" s="351"/>
      <c r="H357" s="352">
        <f>H358</f>
        <v>132</v>
      </c>
      <c r="I357" s="352">
        <f t="shared" si="167"/>
        <v>0</v>
      </c>
      <c r="J357" s="353">
        <f t="shared" si="155"/>
        <v>132</v>
      </c>
      <c r="K357" s="354">
        <f t="shared" si="156"/>
        <v>0</v>
      </c>
    </row>
    <row r="358" spans="1:16" ht="33.6" customHeight="1">
      <c r="A358" s="348" t="s">
        <v>54</v>
      </c>
      <c r="B358" s="349" t="s">
        <v>106</v>
      </c>
      <c r="C358" s="350"/>
      <c r="D358" s="351" t="s">
        <v>101</v>
      </c>
      <c r="E358" s="351" t="s">
        <v>67</v>
      </c>
      <c r="F358" s="351" t="s">
        <v>383</v>
      </c>
      <c r="G358" s="351" t="s">
        <v>55</v>
      </c>
      <c r="H358" s="352">
        <f>H359</f>
        <v>132</v>
      </c>
      <c r="I358" s="352">
        <f t="shared" si="167"/>
        <v>0</v>
      </c>
      <c r="J358" s="353">
        <f t="shared" si="155"/>
        <v>132</v>
      </c>
      <c r="K358" s="354">
        <f t="shared" si="156"/>
        <v>0</v>
      </c>
    </row>
    <row r="359" spans="1:16">
      <c r="A359" s="348" t="s">
        <v>103</v>
      </c>
      <c r="B359" s="349" t="s">
        <v>106</v>
      </c>
      <c r="C359" s="350"/>
      <c r="D359" s="351" t="s">
        <v>101</v>
      </c>
      <c r="E359" s="351" t="s">
        <v>67</v>
      </c>
      <c r="F359" s="351" t="s">
        <v>383</v>
      </c>
      <c r="G359" s="351" t="s">
        <v>104</v>
      </c>
      <c r="H359" s="352">
        <f>'МП пр.5'!H722</f>
        <v>132</v>
      </c>
      <c r="I359" s="352">
        <f>'МП пр.5'!I722</f>
        <v>0</v>
      </c>
      <c r="J359" s="353">
        <f t="shared" si="155"/>
        <v>132</v>
      </c>
      <c r="K359" s="354">
        <f t="shared" si="156"/>
        <v>0</v>
      </c>
    </row>
    <row r="360" spans="1:16" s="39" customFormat="1">
      <c r="A360" s="343" t="s">
        <v>545</v>
      </c>
      <c r="B360" s="344" t="s">
        <v>106</v>
      </c>
      <c r="C360" s="345"/>
      <c r="D360" s="346" t="s">
        <v>101</v>
      </c>
      <c r="E360" s="346" t="s">
        <v>67</v>
      </c>
      <c r="F360" s="346" t="s">
        <v>546</v>
      </c>
      <c r="G360" s="346"/>
      <c r="H360" s="347">
        <f>H361+H364+H367</f>
        <v>14251</v>
      </c>
      <c r="I360" s="347">
        <f t="shared" ref="I360" si="168">I361+I364+I367</f>
        <v>3273</v>
      </c>
      <c r="J360" s="355">
        <f t="shared" si="155"/>
        <v>10978</v>
      </c>
      <c r="K360" s="356">
        <f t="shared" si="156"/>
        <v>22.966809346712509</v>
      </c>
      <c r="M360" s="104"/>
      <c r="N360" s="104"/>
      <c r="O360" s="104"/>
      <c r="P360" s="104"/>
    </row>
    <row r="361" spans="1:16" ht="69.599999999999994" customHeight="1">
      <c r="A361" s="348" t="s">
        <v>446</v>
      </c>
      <c r="B361" s="349" t="s">
        <v>106</v>
      </c>
      <c r="C361" s="350"/>
      <c r="D361" s="351" t="s">
        <v>101</v>
      </c>
      <c r="E361" s="351" t="s">
        <v>67</v>
      </c>
      <c r="F361" s="351" t="s">
        <v>547</v>
      </c>
      <c r="G361" s="351"/>
      <c r="H361" s="352">
        <f>H362</f>
        <v>1550</v>
      </c>
      <c r="I361" s="352">
        <f t="shared" ref="I361:I362" si="169">I362</f>
        <v>456.5</v>
      </c>
      <c r="J361" s="353">
        <f t="shared" si="155"/>
        <v>1093.5</v>
      </c>
      <c r="K361" s="354">
        <f t="shared" si="156"/>
        <v>29.451612903225804</v>
      </c>
    </row>
    <row r="362" spans="1:16" ht="25.8" customHeight="1">
      <c r="A362" s="348" t="s">
        <v>54</v>
      </c>
      <c r="B362" s="349" t="s">
        <v>106</v>
      </c>
      <c r="C362" s="350"/>
      <c r="D362" s="351" t="s">
        <v>101</v>
      </c>
      <c r="E362" s="351" t="s">
        <v>67</v>
      </c>
      <c r="F362" s="351" t="s">
        <v>547</v>
      </c>
      <c r="G362" s="351" t="s">
        <v>55</v>
      </c>
      <c r="H362" s="352">
        <f>H363</f>
        <v>1550</v>
      </c>
      <c r="I362" s="352">
        <f t="shared" si="169"/>
        <v>456.5</v>
      </c>
      <c r="J362" s="353">
        <f t="shared" si="155"/>
        <v>1093.5</v>
      </c>
      <c r="K362" s="354">
        <f t="shared" si="156"/>
        <v>29.451612903225804</v>
      </c>
    </row>
    <row r="363" spans="1:16">
      <c r="A363" s="348" t="s">
        <v>103</v>
      </c>
      <c r="B363" s="349" t="s">
        <v>106</v>
      </c>
      <c r="C363" s="350"/>
      <c r="D363" s="351" t="s">
        <v>101</v>
      </c>
      <c r="E363" s="351" t="s">
        <v>67</v>
      </c>
      <c r="F363" s="351" t="s">
        <v>547</v>
      </c>
      <c r="G363" s="351" t="s">
        <v>104</v>
      </c>
      <c r="H363" s="352">
        <v>1550</v>
      </c>
      <c r="I363" s="352">
        <v>456.5</v>
      </c>
      <c r="J363" s="353">
        <f t="shared" si="155"/>
        <v>1093.5</v>
      </c>
      <c r="K363" s="354">
        <f t="shared" si="156"/>
        <v>29.451612903225804</v>
      </c>
    </row>
    <row r="364" spans="1:16">
      <c r="A364" s="348" t="s">
        <v>457</v>
      </c>
      <c r="B364" s="349" t="s">
        <v>106</v>
      </c>
      <c r="C364" s="350"/>
      <c r="D364" s="351" t="s">
        <v>101</v>
      </c>
      <c r="E364" s="351" t="s">
        <v>67</v>
      </c>
      <c r="F364" s="351" t="s">
        <v>548</v>
      </c>
      <c r="G364" s="351"/>
      <c r="H364" s="352">
        <f>H365</f>
        <v>318</v>
      </c>
      <c r="I364" s="352">
        <f t="shared" ref="I364:I365" si="170">I365</f>
        <v>0</v>
      </c>
      <c r="J364" s="353">
        <f t="shared" si="155"/>
        <v>318</v>
      </c>
      <c r="K364" s="354">
        <f t="shared" si="156"/>
        <v>0</v>
      </c>
    </row>
    <row r="365" spans="1:16" ht="27" customHeight="1">
      <c r="A365" s="348" t="s">
        <v>54</v>
      </c>
      <c r="B365" s="349" t="s">
        <v>106</v>
      </c>
      <c r="C365" s="350"/>
      <c r="D365" s="351" t="s">
        <v>101</v>
      </c>
      <c r="E365" s="351" t="s">
        <v>67</v>
      </c>
      <c r="F365" s="351" t="s">
        <v>548</v>
      </c>
      <c r="G365" s="351" t="s">
        <v>55</v>
      </c>
      <c r="H365" s="352">
        <f>H366</f>
        <v>318</v>
      </c>
      <c r="I365" s="352">
        <f t="shared" si="170"/>
        <v>0</v>
      </c>
      <c r="J365" s="353">
        <f t="shared" si="155"/>
        <v>318</v>
      </c>
      <c r="K365" s="354">
        <f t="shared" si="156"/>
        <v>0</v>
      </c>
    </row>
    <row r="366" spans="1:16">
      <c r="A366" s="348" t="s">
        <v>103</v>
      </c>
      <c r="B366" s="349" t="s">
        <v>106</v>
      </c>
      <c r="C366" s="350"/>
      <c r="D366" s="351" t="s">
        <v>101</v>
      </c>
      <c r="E366" s="351" t="s">
        <v>67</v>
      </c>
      <c r="F366" s="351" t="s">
        <v>548</v>
      </c>
      <c r="G366" s="351" t="s">
        <v>104</v>
      </c>
      <c r="H366" s="352">
        <v>318</v>
      </c>
      <c r="I366" s="352">
        <v>0</v>
      </c>
      <c r="J366" s="353">
        <f t="shared" si="155"/>
        <v>318</v>
      </c>
      <c r="K366" s="354">
        <f t="shared" si="156"/>
        <v>0</v>
      </c>
    </row>
    <row r="367" spans="1:16" ht="26.4">
      <c r="A367" s="348" t="s">
        <v>530</v>
      </c>
      <c r="B367" s="349" t="s">
        <v>106</v>
      </c>
      <c r="C367" s="350"/>
      <c r="D367" s="351" t="s">
        <v>101</v>
      </c>
      <c r="E367" s="351" t="s">
        <v>67</v>
      </c>
      <c r="F367" s="351" t="s">
        <v>549</v>
      </c>
      <c r="G367" s="351"/>
      <c r="H367" s="352">
        <f>H368</f>
        <v>12383</v>
      </c>
      <c r="I367" s="352">
        <f t="shared" ref="I367:I368" si="171">I368</f>
        <v>2816.5</v>
      </c>
      <c r="J367" s="353">
        <f t="shared" si="155"/>
        <v>9566.5</v>
      </c>
      <c r="K367" s="354">
        <f t="shared" si="156"/>
        <v>22.744892190906889</v>
      </c>
    </row>
    <row r="368" spans="1:16" ht="29.4" customHeight="1">
      <c r="A368" s="348" t="s">
        <v>54</v>
      </c>
      <c r="B368" s="349" t="s">
        <v>106</v>
      </c>
      <c r="C368" s="350"/>
      <c r="D368" s="351" t="s">
        <v>101</v>
      </c>
      <c r="E368" s="351" t="s">
        <v>67</v>
      </c>
      <c r="F368" s="351" t="s">
        <v>549</v>
      </c>
      <c r="G368" s="351" t="s">
        <v>55</v>
      </c>
      <c r="H368" s="352">
        <f>H369</f>
        <v>12383</v>
      </c>
      <c r="I368" s="352">
        <f t="shared" si="171"/>
        <v>2816.5</v>
      </c>
      <c r="J368" s="353">
        <f t="shared" si="155"/>
        <v>9566.5</v>
      </c>
      <c r="K368" s="354">
        <f t="shared" si="156"/>
        <v>22.744892190906889</v>
      </c>
    </row>
    <row r="369" spans="1:16">
      <c r="A369" s="348" t="s">
        <v>103</v>
      </c>
      <c r="B369" s="349" t="s">
        <v>106</v>
      </c>
      <c r="C369" s="350"/>
      <c r="D369" s="351" t="s">
        <v>101</v>
      </c>
      <c r="E369" s="351" t="s">
        <v>67</v>
      </c>
      <c r="F369" s="351" t="s">
        <v>549</v>
      </c>
      <c r="G369" s="351" t="s">
        <v>104</v>
      </c>
      <c r="H369" s="352">
        <v>12383</v>
      </c>
      <c r="I369" s="352">
        <v>2816.5</v>
      </c>
      <c r="J369" s="353">
        <f t="shared" si="155"/>
        <v>9566.5</v>
      </c>
      <c r="K369" s="354">
        <f t="shared" si="156"/>
        <v>22.744892190906889</v>
      </c>
    </row>
    <row r="370" spans="1:16" s="38" customFormat="1">
      <c r="A370" s="336" t="s">
        <v>102</v>
      </c>
      <c r="B370" s="337" t="s">
        <v>106</v>
      </c>
      <c r="C370" s="338"/>
      <c r="D370" s="339" t="s">
        <v>101</v>
      </c>
      <c r="E370" s="339" t="s">
        <v>93</v>
      </c>
      <c r="F370" s="339"/>
      <c r="G370" s="339"/>
      <c r="H370" s="341">
        <f>H371+H405+H416+H433+H459</f>
        <v>301710.5</v>
      </c>
      <c r="I370" s="341">
        <f t="shared" ref="I370" si="172">I371+I405+I416+I433+I459</f>
        <v>45209.4</v>
      </c>
      <c r="J370" s="342">
        <f t="shared" si="155"/>
        <v>256501.1</v>
      </c>
      <c r="K370" s="328">
        <f t="shared" si="156"/>
        <v>14.984364150402458</v>
      </c>
      <c r="L370" s="48"/>
      <c r="M370" s="103"/>
      <c r="N370" s="103"/>
      <c r="O370" s="103"/>
      <c r="P370" s="103"/>
    </row>
    <row r="371" spans="1:16" s="38" customFormat="1" ht="25.8" customHeight="1">
      <c r="A371" s="357" t="s">
        <v>94</v>
      </c>
      <c r="B371" s="358" t="s">
        <v>106</v>
      </c>
      <c r="C371" s="359"/>
      <c r="D371" s="360" t="s">
        <v>101</v>
      </c>
      <c r="E371" s="360" t="s">
        <v>93</v>
      </c>
      <c r="F371" s="360" t="s">
        <v>95</v>
      </c>
      <c r="G371" s="360"/>
      <c r="H371" s="361">
        <f>H372+H397+H401</f>
        <v>247554.09999999998</v>
      </c>
      <c r="I371" s="361">
        <f t="shared" ref="I371" si="173">I372+I397+I401</f>
        <v>35625.1</v>
      </c>
      <c r="J371" s="362">
        <f t="shared" si="155"/>
        <v>211928.99999999997</v>
      </c>
      <c r="K371" s="363">
        <f t="shared" si="156"/>
        <v>14.390834165138045</v>
      </c>
      <c r="L371" s="48"/>
      <c r="M371" s="103"/>
      <c r="N371" s="103"/>
      <c r="O371" s="103"/>
      <c r="P371" s="103"/>
    </row>
    <row r="372" spans="1:16" ht="26.4">
      <c r="A372" s="348" t="s">
        <v>96</v>
      </c>
      <c r="B372" s="349" t="s">
        <v>106</v>
      </c>
      <c r="C372" s="350"/>
      <c r="D372" s="351" t="s">
        <v>101</v>
      </c>
      <c r="E372" s="351" t="s">
        <v>93</v>
      </c>
      <c r="F372" s="351" t="s">
        <v>97</v>
      </c>
      <c r="G372" s="351"/>
      <c r="H372" s="352">
        <f>H373+H376+H379+H382+H385+H388+H391+H394</f>
        <v>246646.09999999998</v>
      </c>
      <c r="I372" s="352">
        <f t="shared" ref="I372" si="174">I373+I376+I379+I382+I385+I388+I391+I394</f>
        <v>35625.1</v>
      </c>
      <c r="J372" s="353">
        <f t="shared" si="155"/>
        <v>211020.99999999997</v>
      </c>
      <c r="K372" s="354">
        <f t="shared" si="156"/>
        <v>14.443812409764437</v>
      </c>
      <c r="L372" s="48"/>
    </row>
    <row r="373" spans="1:16" ht="26.4" customHeight="1">
      <c r="A373" s="348" t="s">
        <v>98</v>
      </c>
      <c r="B373" s="349" t="s">
        <v>106</v>
      </c>
      <c r="C373" s="350"/>
      <c r="D373" s="351" t="s">
        <v>101</v>
      </c>
      <c r="E373" s="351" t="s">
        <v>93</v>
      </c>
      <c r="F373" s="351" t="s">
        <v>99</v>
      </c>
      <c r="G373" s="351"/>
      <c r="H373" s="352">
        <f>H374</f>
        <v>8007.3</v>
      </c>
      <c r="I373" s="352">
        <f t="shared" ref="I373:I374" si="175">I374</f>
        <v>1988.9</v>
      </c>
      <c r="J373" s="353">
        <f t="shared" si="155"/>
        <v>6018.4</v>
      </c>
      <c r="K373" s="354">
        <f t="shared" si="156"/>
        <v>24.838584791377869</v>
      </c>
      <c r="L373" s="48"/>
    </row>
    <row r="374" spans="1:16" ht="27.6" customHeight="1">
      <c r="A374" s="348" t="s">
        <v>54</v>
      </c>
      <c r="B374" s="349" t="s">
        <v>106</v>
      </c>
      <c r="C374" s="350"/>
      <c r="D374" s="351" t="s">
        <v>101</v>
      </c>
      <c r="E374" s="351" t="s">
        <v>93</v>
      </c>
      <c r="F374" s="351" t="s">
        <v>99</v>
      </c>
      <c r="G374" s="351" t="s">
        <v>55</v>
      </c>
      <c r="H374" s="352">
        <f>H375</f>
        <v>8007.3</v>
      </c>
      <c r="I374" s="352">
        <f t="shared" si="175"/>
        <v>1988.9</v>
      </c>
      <c r="J374" s="353">
        <f t="shared" si="155"/>
        <v>6018.4</v>
      </c>
      <c r="K374" s="354">
        <f t="shared" si="156"/>
        <v>24.838584791377869</v>
      </c>
      <c r="L374" s="48"/>
    </row>
    <row r="375" spans="1:16">
      <c r="A375" s="348" t="s">
        <v>103</v>
      </c>
      <c r="B375" s="349" t="s">
        <v>106</v>
      </c>
      <c r="C375" s="350"/>
      <c r="D375" s="351" t="s">
        <v>101</v>
      </c>
      <c r="E375" s="351" t="s">
        <v>93</v>
      </c>
      <c r="F375" s="351" t="s">
        <v>99</v>
      </c>
      <c r="G375" s="351" t="s">
        <v>104</v>
      </c>
      <c r="H375" s="352">
        <f>'МП пр.5'!H97</f>
        <v>8007.3</v>
      </c>
      <c r="I375" s="352">
        <f>'МП пр.5'!I97</f>
        <v>1988.9</v>
      </c>
      <c r="J375" s="353">
        <f t="shared" si="155"/>
        <v>6018.4</v>
      </c>
      <c r="K375" s="354">
        <f t="shared" si="156"/>
        <v>24.838584791377869</v>
      </c>
      <c r="L375" s="48"/>
    </row>
    <row r="376" spans="1:16" ht="93" customHeight="1">
      <c r="A376" s="348" t="s">
        <v>107</v>
      </c>
      <c r="B376" s="349" t="s">
        <v>106</v>
      </c>
      <c r="C376" s="350"/>
      <c r="D376" s="351" t="s">
        <v>101</v>
      </c>
      <c r="E376" s="351" t="s">
        <v>93</v>
      </c>
      <c r="F376" s="351" t="s">
        <v>108</v>
      </c>
      <c r="G376" s="351"/>
      <c r="H376" s="352">
        <f>H377</f>
        <v>81.3</v>
      </c>
      <c r="I376" s="352">
        <f t="shared" ref="I376:I377" si="176">I377</f>
        <v>0</v>
      </c>
      <c r="J376" s="353">
        <f t="shared" si="155"/>
        <v>81.3</v>
      </c>
      <c r="K376" s="354">
        <f t="shared" si="156"/>
        <v>0</v>
      </c>
      <c r="L376" s="48"/>
    </row>
    <row r="377" spans="1:16" ht="27.6" customHeight="1">
      <c r="A377" s="348" t="s">
        <v>54</v>
      </c>
      <c r="B377" s="349" t="s">
        <v>106</v>
      </c>
      <c r="C377" s="350"/>
      <c r="D377" s="351" t="s">
        <v>101</v>
      </c>
      <c r="E377" s="351" t="s">
        <v>93</v>
      </c>
      <c r="F377" s="351" t="s">
        <v>108</v>
      </c>
      <c r="G377" s="351" t="s">
        <v>55</v>
      </c>
      <c r="H377" s="352">
        <f>H378</f>
        <v>81.3</v>
      </c>
      <c r="I377" s="352">
        <f t="shared" si="176"/>
        <v>0</v>
      </c>
      <c r="J377" s="353">
        <f t="shared" si="155"/>
        <v>81.3</v>
      </c>
      <c r="K377" s="354">
        <f t="shared" si="156"/>
        <v>0</v>
      </c>
      <c r="L377" s="48"/>
    </row>
    <row r="378" spans="1:16">
      <c r="A378" s="348" t="s">
        <v>103</v>
      </c>
      <c r="B378" s="349" t="s">
        <v>106</v>
      </c>
      <c r="C378" s="350"/>
      <c r="D378" s="351" t="s">
        <v>101</v>
      </c>
      <c r="E378" s="351" t="s">
        <v>93</v>
      </c>
      <c r="F378" s="351" t="s">
        <v>108</v>
      </c>
      <c r="G378" s="351" t="s">
        <v>104</v>
      </c>
      <c r="H378" s="352">
        <f>'МП пр.5'!H107</f>
        <v>81.3</v>
      </c>
      <c r="I378" s="352">
        <f>'МП пр.5'!I107</f>
        <v>0</v>
      </c>
      <c r="J378" s="353">
        <f t="shared" si="155"/>
        <v>81.3</v>
      </c>
      <c r="K378" s="354">
        <f t="shared" si="156"/>
        <v>0</v>
      </c>
      <c r="L378" s="48"/>
    </row>
    <row r="379" spans="1:16" ht="55.8" customHeight="1">
      <c r="A379" s="348" t="s">
        <v>110</v>
      </c>
      <c r="B379" s="349" t="s">
        <v>106</v>
      </c>
      <c r="C379" s="350"/>
      <c r="D379" s="351" t="s">
        <v>101</v>
      </c>
      <c r="E379" s="351" t="s">
        <v>93</v>
      </c>
      <c r="F379" s="351" t="s">
        <v>111</v>
      </c>
      <c r="G379" s="351"/>
      <c r="H379" s="352">
        <f>H380</f>
        <v>6183.6</v>
      </c>
      <c r="I379" s="352">
        <f t="shared" ref="I379:I380" si="177">I380</f>
        <v>614.70000000000005</v>
      </c>
      <c r="J379" s="353">
        <f t="shared" si="155"/>
        <v>5568.9000000000005</v>
      </c>
      <c r="K379" s="354">
        <f t="shared" si="156"/>
        <v>9.9408111779545898</v>
      </c>
      <c r="L379" s="48"/>
    </row>
    <row r="380" spans="1:16" ht="26.4" customHeight="1">
      <c r="A380" s="348" t="s">
        <v>54</v>
      </c>
      <c r="B380" s="349" t="s">
        <v>106</v>
      </c>
      <c r="C380" s="350"/>
      <c r="D380" s="351" t="s">
        <v>101</v>
      </c>
      <c r="E380" s="351" t="s">
        <v>93</v>
      </c>
      <c r="F380" s="351" t="s">
        <v>111</v>
      </c>
      <c r="G380" s="351" t="s">
        <v>55</v>
      </c>
      <c r="H380" s="352">
        <f>H381</f>
        <v>6183.6</v>
      </c>
      <c r="I380" s="352">
        <f t="shared" si="177"/>
        <v>614.70000000000005</v>
      </c>
      <c r="J380" s="353">
        <f t="shared" si="155"/>
        <v>5568.9000000000005</v>
      </c>
      <c r="K380" s="354">
        <f t="shared" si="156"/>
        <v>9.9408111779545898</v>
      </c>
      <c r="L380" s="48"/>
    </row>
    <row r="381" spans="1:16">
      <c r="A381" s="348" t="s">
        <v>103</v>
      </c>
      <c r="B381" s="349" t="s">
        <v>106</v>
      </c>
      <c r="C381" s="350"/>
      <c r="D381" s="351" t="s">
        <v>101</v>
      </c>
      <c r="E381" s="351" t="s">
        <v>93</v>
      </c>
      <c r="F381" s="351" t="s">
        <v>111</v>
      </c>
      <c r="G381" s="351" t="s">
        <v>104</v>
      </c>
      <c r="H381" s="352">
        <f>'МП пр.5'!H117</f>
        <v>6183.6</v>
      </c>
      <c r="I381" s="352">
        <f>'МП пр.5'!I117</f>
        <v>614.70000000000005</v>
      </c>
      <c r="J381" s="353">
        <f t="shared" si="155"/>
        <v>5568.9000000000005</v>
      </c>
      <c r="K381" s="354">
        <f t="shared" si="156"/>
        <v>9.9408111779545898</v>
      </c>
      <c r="L381" s="48"/>
    </row>
    <row r="382" spans="1:16" ht="40.799999999999997" customHeight="1">
      <c r="A382" s="348" t="s">
        <v>114</v>
      </c>
      <c r="B382" s="349" t="s">
        <v>106</v>
      </c>
      <c r="C382" s="350"/>
      <c r="D382" s="351" t="s">
        <v>101</v>
      </c>
      <c r="E382" s="351" t="s">
        <v>93</v>
      </c>
      <c r="F382" s="351" t="s">
        <v>115</v>
      </c>
      <c r="G382" s="351"/>
      <c r="H382" s="352">
        <f>H383</f>
        <v>154717.5</v>
      </c>
      <c r="I382" s="352">
        <f t="shared" ref="I382:I383" si="178">I383</f>
        <v>32978.800000000003</v>
      </c>
      <c r="J382" s="353">
        <f t="shared" si="155"/>
        <v>121738.7</v>
      </c>
      <c r="K382" s="354">
        <f t="shared" si="156"/>
        <v>21.315494368768885</v>
      </c>
      <c r="L382" s="48"/>
    </row>
    <row r="383" spans="1:16" ht="28.8" customHeight="1">
      <c r="A383" s="348" t="s">
        <v>54</v>
      </c>
      <c r="B383" s="349" t="s">
        <v>106</v>
      </c>
      <c r="C383" s="350"/>
      <c r="D383" s="351" t="s">
        <v>101</v>
      </c>
      <c r="E383" s="351" t="s">
        <v>93</v>
      </c>
      <c r="F383" s="351" t="s">
        <v>115</v>
      </c>
      <c r="G383" s="351" t="s">
        <v>55</v>
      </c>
      <c r="H383" s="352">
        <f>H384</f>
        <v>154717.5</v>
      </c>
      <c r="I383" s="352">
        <f t="shared" si="178"/>
        <v>32978.800000000003</v>
      </c>
      <c r="J383" s="353">
        <f t="shared" si="155"/>
        <v>121738.7</v>
      </c>
      <c r="K383" s="354">
        <f t="shared" si="156"/>
        <v>21.315494368768885</v>
      </c>
      <c r="L383" s="48"/>
    </row>
    <row r="384" spans="1:16">
      <c r="A384" s="348" t="s">
        <v>103</v>
      </c>
      <c r="B384" s="349" t="s">
        <v>106</v>
      </c>
      <c r="C384" s="350"/>
      <c r="D384" s="351" t="s">
        <v>101</v>
      </c>
      <c r="E384" s="351" t="s">
        <v>93</v>
      </c>
      <c r="F384" s="351" t="s">
        <v>115</v>
      </c>
      <c r="G384" s="351" t="s">
        <v>104</v>
      </c>
      <c r="H384" s="352">
        <f>'МП пр.5'!H128</f>
        <v>154717.5</v>
      </c>
      <c r="I384" s="352">
        <f>'МП пр.5'!I128</f>
        <v>32978.800000000003</v>
      </c>
      <c r="J384" s="353">
        <f t="shared" si="155"/>
        <v>121738.7</v>
      </c>
      <c r="K384" s="354">
        <f t="shared" si="156"/>
        <v>21.315494368768885</v>
      </c>
      <c r="L384" s="48"/>
    </row>
    <row r="385" spans="1:12" ht="52.8">
      <c r="A385" s="348" t="s">
        <v>116</v>
      </c>
      <c r="B385" s="349" t="s">
        <v>106</v>
      </c>
      <c r="C385" s="350"/>
      <c r="D385" s="351" t="s">
        <v>101</v>
      </c>
      <c r="E385" s="351" t="s">
        <v>93</v>
      </c>
      <c r="F385" s="351" t="s">
        <v>117</v>
      </c>
      <c r="G385" s="351"/>
      <c r="H385" s="352">
        <f>H386</f>
        <v>944.4</v>
      </c>
      <c r="I385" s="352">
        <f t="shared" ref="I385:I386" si="179">I386</f>
        <v>42.7</v>
      </c>
      <c r="J385" s="353">
        <f t="shared" si="155"/>
        <v>901.69999999999993</v>
      </c>
      <c r="K385" s="354">
        <f t="shared" si="156"/>
        <v>4.5213892418466752</v>
      </c>
      <c r="L385" s="48"/>
    </row>
    <row r="386" spans="1:12" ht="29.4" customHeight="1">
      <c r="A386" s="348" t="s">
        <v>54</v>
      </c>
      <c r="B386" s="349" t="s">
        <v>106</v>
      </c>
      <c r="C386" s="350"/>
      <c r="D386" s="351" t="s">
        <v>101</v>
      </c>
      <c r="E386" s="351" t="s">
        <v>93</v>
      </c>
      <c r="F386" s="351" t="s">
        <v>117</v>
      </c>
      <c r="G386" s="351" t="s">
        <v>55</v>
      </c>
      <c r="H386" s="352">
        <f>H387</f>
        <v>944.4</v>
      </c>
      <c r="I386" s="352">
        <f t="shared" si="179"/>
        <v>42.7</v>
      </c>
      <c r="J386" s="353">
        <f t="shared" si="155"/>
        <v>901.69999999999993</v>
      </c>
      <c r="K386" s="354">
        <f t="shared" si="156"/>
        <v>4.5213892418466752</v>
      </c>
      <c r="L386" s="48"/>
    </row>
    <row r="387" spans="1:12">
      <c r="A387" s="348" t="s">
        <v>103</v>
      </c>
      <c r="B387" s="349" t="s">
        <v>106</v>
      </c>
      <c r="C387" s="350"/>
      <c r="D387" s="351" t="s">
        <v>101</v>
      </c>
      <c r="E387" s="351" t="s">
        <v>93</v>
      </c>
      <c r="F387" s="351" t="s">
        <v>117</v>
      </c>
      <c r="G387" s="351" t="s">
        <v>104</v>
      </c>
      <c r="H387" s="352">
        <f>'МП пр.5'!H138</f>
        <v>944.4</v>
      </c>
      <c r="I387" s="352">
        <f>'МП пр.5'!I138</f>
        <v>42.7</v>
      </c>
      <c r="J387" s="353">
        <f t="shared" si="155"/>
        <v>901.69999999999993</v>
      </c>
      <c r="K387" s="354">
        <f t="shared" si="156"/>
        <v>4.5213892418466752</v>
      </c>
      <c r="L387" s="48"/>
    </row>
    <row r="388" spans="1:12" ht="55.8" customHeight="1">
      <c r="A388" s="348" t="s">
        <v>118</v>
      </c>
      <c r="B388" s="349" t="s">
        <v>106</v>
      </c>
      <c r="C388" s="350"/>
      <c r="D388" s="351" t="s">
        <v>101</v>
      </c>
      <c r="E388" s="351" t="s">
        <v>93</v>
      </c>
      <c r="F388" s="351" t="s">
        <v>119</v>
      </c>
      <c r="G388" s="351"/>
      <c r="H388" s="352">
        <f>H389</f>
        <v>2821.9</v>
      </c>
      <c r="I388" s="352">
        <f t="shared" ref="I388:I389" si="180">I389</f>
        <v>0</v>
      </c>
      <c r="J388" s="353">
        <f t="shared" si="155"/>
        <v>2821.9</v>
      </c>
      <c r="K388" s="354">
        <f t="shared" si="156"/>
        <v>0</v>
      </c>
      <c r="L388" s="48"/>
    </row>
    <row r="389" spans="1:12" ht="26.4" customHeight="1">
      <c r="A389" s="348" t="s">
        <v>54</v>
      </c>
      <c r="B389" s="349" t="s">
        <v>106</v>
      </c>
      <c r="C389" s="350"/>
      <c r="D389" s="351" t="s">
        <v>101</v>
      </c>
      <c r="E389" s="351" t="s">
        <v>93</v>
      </c>
      <c r="F389" s="351" t="s">
        <v>119</v>
      </c>
      <c r="G389" s="351" t="s">
        <v>55</v>
      </c>
      <c r="H389" s="352">
        <f>H390</f>
        <v>2821.9</v>
      </c>
      <c r="I389" s="352">
        <f t="shared" si="180"/>
        <v>0</v>
      </c>
      <c r="J389" s="353">
        <f t="shared" si="155"/>
        <v>2821.9</v>
      </c>
      <c r="K389" s="354">
        <f t="shared" si="156"/>
        <v>0</v>
      </c>
      <c r="L389" s="48"/>
    </row>
    <row r="390" spans="1:12">
      <c r="A390" s="348" t="s">
        <v>103</v>
      </c>
      <c r="B390" s="349" t="s">
        <v>106</v>
      </c>
      <c r="C390" s="350"/>
      <c r="D390" s="351" t="s">
        <v>101</v>
      </c>
      <c r="E390" s="351" t="s">
        <v>93</v>
      </c>
      <c r="F390" s="351" t="s">
        <v>119</v>
      </c>
      <c r="G390" s="351" t="s">
        <v>104</v>
      </c>
      <c r="H390" s="352">
        <f>'МП пр.5'!H153</f>
        <v>2821.9</v>
      </c>
      <c r="I390" s="352">
        <f>'МП пр.5'!I153</f>
        <v>0</v>
      </c>
      <c r="J390" s="353">
        <f t="shared" si="155"/>
        <v>2821.9</v>
      </c>
      <c r="K390" s="354">
        <f t="shared" si="156"/>
        <v>0</v>
      </c>
      <c r="L390" s="48"/>
    </row>
    <row r="391" spans="1:12" ht="26.4">
      <c r="A391" s="348" t="s">
        <v>122</v>
      </c>
      <c r="B391" s="349" t="s">
        <v>106</v>
      </c>
      <c r="C391" s="350"/>
      <c r="D391" s="351" t="s">
        <v>101</v>
      </c>
      <c r="E391" s="351" t="s">
        <v>93</v>
      </c>
      <c r="F391" s="351" t="s">
        <v>123</v>
      </c>
      <c r="G391" s="351"/>
      <c r="H391" s="352">
        <f>H392</f>
        <v>1109.3</v>
      </c>
      <c r="I391" s="352">
        <f t="shared" ref="I391:I392" si="181">I392</f>
        <v>0</v>
      </c>
      <c r="J391" s="353">
        <f t="shared" si="155"/>
        <v>1109.3</v>
      </c>
      <c r="K391" s="354">
        <f t="shared" si="156"/>
        <v>0</v>
      </c>
      <c r="L391" s="48"/>
    </row>
    <row r="392" spans="1:12" ht="28.2" customHeight="1">
      <c r="A392" s="348" t="s">
        <v>54</v>
      </c>
      <c r="B392" s="349" t="s">
        <v>106</v>
      </c>
      <c r="C392" s="350"/>
      <c r="D392" s="351" t="s">
        <v>101</v>
      </c>
      <c r="E392" s="351" t="s">
        <v>93</v>
      </c>
      <c r="F392" s="351" t="s">
        <v>123</v>
      </c>
      <c r="G392" s="351" t="s">
        <v>55</v>
      </c>
      <c r="H392" s="352">
        <f>H393</f>
        <v>1109.3</v>
      </c>
      <c r="I392" s="352">
        <f t="shared" si="181"/>
        <v>0</v>
      </c>
      <c r="J392" s="353">
        <f t="shared" ref="J392:J455" si="182">H392-I392</f>
        <v>1109.3</v>
      </c>
      <c r="K392" s="354">
        <f t="shared" ref="K392:K455" si="183">I392/H392*100</f>
        <v>0</v>
      </c>
      <c r="L392" s="48"/>
    </row>
    <row r="393" spans="1:12">
      <c r="A393" s="348" t="s">
        <v>103</v>
      </c>
      <c r="B393" s="349" t="s">
        <v>106</v>
      </c>
      <c r="C393" s="350"/>
      <c r="D393" s="351" t="s">
        <v>101</v>
      </c>
      <c r="E393" s="351" t="s">
        <v>93</v>
      </c>
      <c r="F393" s="351" t="s">
        <v>123</v>
      </c>
      <c r="G393" s="351" t="s">
        <v>104</v>
      </c>
      <c r="H393" s="352">
        <f>'МП пр.5'!H170</f>
        <v>1109.3</v>
      </c>
      <c r="I393" s="352">
        <f>'МП пр.5'!I170</f>
        <v>0</v>
      </c>
      <c r="J393" s="353">
        <f t="shared" si="182"/>
        <v>1109.3</v>
      </c>
      <c r="K393" s="354">
        <f t="shared" si="183"/>
        <v>0</v>
      </c>
      <c r="L393" s="48"/>
    </row>
    <row r="394" spans="1:12" ht="52.8">
      <c r="A394" s="348" t="s">
        <v>124</v>
      </c>
      <c r="B394" s="349" t="s">
        <v>106</v>
      </c>
      <c r="C394" s="350"/>
      <c r="D394" s="351" t="s">
        <v>101</v>
      </c>
      <c r="E394" s="351" t="s">
        <v>93</v>
      </c>
      <c r="F394" s="351" t="s">
        <v>125</v>
      </c>
      <c r="G394" s="351"/>
      <c r="H394" s="352">
        <f>H395</f>
        <v>72780.800000000003</v>
      </c>
      <c r="I394" s="352">
        <f t="shared" ref="I394:I395" si="184">I395</f>
        <v>0</v>
      </c>
      <c r="J394" s="353">
        <f t="shared" si="182"/>
        <v>72780.800000000003</v>
      </c>
      <c r="K394" s="354">
        <f t="shared" si="183"/>
        <v>0</v>
      </c>
      <c r="L394" s="48"/>
    </row>
    <row r="395" spans="1:12" ht="32.4" customHeight="1">
      <c r="A395" s="348" t="s">
        <v>54</v>
      </c>
      <c r="B395" s="349" t="s">
        <v>106</v>
      </c>
      <c r="C395" s="350"/>
      <c r="D395" s="351" t="s">
        <v>101</v>
      </c>
      <c r="E395" s="351" t="s">
        <v>93</v>
      </c>
      <c r="F395" s="351" t="s">
        <v>125</v>
      </c>
      <c r="G395" s="351" t="s">
        <v>55</v>
      </c>
      <c r="H395" s="352">
        <f>H396</f>
        <v>72780.800000000003</v>
      </c>
      <c r="I395" s="352">
        <f t="shared" si="184"/>
        <v>0</v>
      </c>
      <c r="J395" s="353">
        <f t="shared" si="182"/>
        <v>72780.800000000003</v>
      </c>
      <c r="K395" s="354">
        <f t="shared" si="183"/>
        <v>0</v>
      </c>
      <c r="L395" s="48"/>
    </row>
    <row r="396" spans="1:12">
      <c r="A396" s="348" t="s">
        <v>103</v>
      </c>
      <c r="B396" s="349" t="s">
        <v>106</v>
      </c>
      <c r="C396" s="350"/>
      <c r="D396" s="351" t="s">
        <v>101</v>
      </c>
      <c r="E396" s="351" t="s">
        <v>93</v>
      </c>
      <c r="F396" s="351" t="s">
        <v>125</v>
      </c>
      <c r="G396" s="351" t="s">
        <v>104</v>
      </c>
      <c r="H396" s="352">
        <f>'МП пр.5'!H176</f>
        <v>72780.800000000003</v>
      </c>
      <c r="I396" s="352">
        <f>'МП пр.5'!I176</f>
        <v>0</v>
      </c>
      <c r="J396" s="353">
        <f t="shared" si="182"/>
        <v>72780.800000000003</v>
      </c>
      <c r="K396" s="354">
        <f t="shared" si="183"/>
        <v>0</v>
      </c>
      <c r="L396" s="48"/>
    </row>
    <row r="397" spans="1:12" ht="39.6">
      <c r="A397" s="348" t="s">
        <v>136</v>
      </c>
      <c r="B397" s="349" t="s">
        <v>106</v>
      </c>
      <c r="C397" s="350"/>
      <c r="D397" s="351" t="s">
        <v>101</v>
      </c>
      <c r="E397" s="351" t="s">
        <v>93</v>
      </c>
      <c r="F397" s="351" t="s">
        <v>137</v>
      </c>
      <c r="G397" s="351"/>
      <c r="H397" s="352">
        <f>H398</f>
        <v>45</v>
      </c>
      <c r="I397" s="352">
        <f t="shared" ref="I397:I399" si="185">I398</f>
        <v>0</v>
      </c>
      <c r="J397" s="353">
        <f t="shared" si="182"/>
        <v>45</v>
      </c>
      <c r="K397" s="354">
        <f t="shared" si="183"/>
        <v>0</v>
      </c>
      <c r="L397" s="48"/>
    </row>
    <row r="398" spans="1:12" ht="26.4">
      <c r="A398" s="348" t="s">
        <v>138</v>
      </c>
      <c r="B398" s="349" t="s">
        <v>106</v>
      </c>
      <c r="C398" s="350"/>
      <c r="D398" s="351" t="s">
        <v>101</v>
      </c>
      <c r="E398" s="351" t="s">
        <v>93</v>
      </c>
      <c r="F398" s="351" t="s">
        <v>139</v>
      </c>
      <c r="G398" s="351"/>
      <c r="H398" s="352">
        <f>H399</f>
        <v>45</v>
      </c>
      <c r="I398" s="352">
        <f t="shared" si="185"/>
        <v>0</v>
      </c>
      <c r="J398" s="353">
        <f t="shared" si="182"/>
        <v>45</v>
      </c>
      <c r="K398" s="354">
        <f t="shared" si="183"/>
        <v>0</v>
      </c>
      <c r="L398" s="48"/>
    </row>
    <row r="399" spans="1:12" ht="28.8" customHeight="1">
      <c r="A399" s="348" t="s">
        <v>54</v>
      </c>
      <c r="B399" s="349" t="s">
        <v>106</v>
      </c>
      <c r="C399" s="350"/>
      <c r="D399" s="351" t="s">
        <v>101</v>
      </c>
      <c r="E399" s="351" t="s">
        <v>93</v>
      </c>
      <c r="F399" s="351" t="s">
        <v>139</v>
      </c>
      <c r="G399" s="351" t="s">
        <v>55</v>
      </c>
      <c r="H399" s="352">
        <f>H400</f>
        <v>45</v>
      </c>
      <c r="I399" s="352">
        <f t="shared" si="185"/>
        <v>0</v>
      </c>
      <c r="J399" s="353">
        <f t="shared" si="182"/>
        <v>45</v>
      </c>
      <c r="K399" s="354">
        <f t="shared" si="183"/>
        <v>0</v>
      </c>
      <c r="L399" s="48"/>
    </row>
    <row r="400" spans="1:12">
      <c r="A400" s="348" t="s">
        <v>103</v>
      </c>
      <c r="B400" s="349" t="s">
        <v>106</v>
      </c>
      <c r="C400" s="350"/>
      <c r="D400" s="351" t="s">
        <v>101</v>
      </c>
      <c r="E400" s="351" t="s">
        <v>93</v>
      </c>
      <c r="F400" s="351" t="s">
        <v>139</v>
      </c>
      <c r="G400" s="351" t="s">
        <v>104</v>
      </c>
      <c r="H400" s="352">
        <f>'МП пр.5'!H209</f>
        <v>45</v>
      </c>
      <c r="I400" s="352">
        <f>'МП пр.5'!I209</f>
        <v>0</v>
      </c>
      <c r="J400" s="353">
        <f t="shared" si="182"/>
        <v>45</v>
      </c>
      <c r="K400" s="354">
        <f t="shared" si="183"/>
        <v>0</v>
      </c>
      <c r="L400" s="48"/>
    </row>
    <row r="401" spans="1:16" ht="42.6" customHeight="1">
      <c r="A401" s="348" t="s">
        <v>148</v>
      </c>
      <c r="B401" s="349" t="s">
        <v>106</v>
      </c>
      <c r="C401" s="350"/>
      <c r="D401" s="351" t="s">
        <v>101</v>
      </c>
      <c r="E401" s="351" t="s">
        <v>93</v>
      </c>
      <c r="F401" s="351" t="s">
        <v>149</v>
      </c>
      <c r="G401" s="351"/>
      <c r="H401" s="352">
        <f>H402</f>
        <v>863</v>
      </c>
      <c r="I401" s="352">
        <f t="shared" ref="I401:I403" si="186">I402</f>
        <v>0</v>
      </c>
      <c r="J401" s="353">
        <f t="shared" si="182"/>
        <v>863</v>
      </c>
      <c r="K401" s="354">
        <f t="shared" si="183"/>
        <v>0</v>
      </c>
      <c r="L401" s="48"/>
    </row>
    <row r="402" spans="1:16" ht="39.6" customHeight="1">
      <c r="A402" s="348" t="s">
        <v>150</v>
      </c>
      <c r="B402" s="349" t="s">
        <v>106</v>
      </c>
      <c r="C402" s="350"/>
      <c r="D402" s="351" t="s">
        <v>101</v>
      </c>
      <c r="E402" s="351" t="s">
        <v>93</v>
      </c>
      <c r="F402" s="351" t="s">
        <v>151</v>
      </c>
      <c r="G402" s="351"/>
      <c r="H402" s="352">
        <f>H403</f>
        <v>863</v>
      </c>
      <c r="I402" s="352">
        <f t="shared" si="186"/>
        <v>0</v>
      </c>
      <c r="J402" s="353">
        <f t="shared" si="182"/>
        <v>863</v>
      </c>
      <c r="K402" s="354">
        <f t="shared" si="183"/>
        <v>0</v>
      </c>
      <c r="L402" s="48"/>
    </row>
    <row r="403" spans="1:16" ht="25.8" customHeight="1">
      <c r="A403" s="348" t="s">
        <v>54</v>
      </c>
      <c r="B403" s="349" t="s">
        <v>106</v>
      </c>
      <c r="C403" s="350"/>
      <c r="D403" s="351" t="s">
        <v>101</v>
      </c>
      <c r="E403" s="351" t="s">
        <v>93</v>
      </c>
      <c r="F403" s="351" t="s">
        <v>151</v>
      </c>
      <c r="G403" s="351" t="s">
        <v>55</v>
      </c>
      <c r="H403" s="352">
        <f>H404</f>
        <v>863</v>
      </c>
      <c r="I403" s="352">
        <f t="shared" si="186"/>
        <v>0</v>
      </c>
      <c r="J403" s="353">
        <f t="shared" si="182"/>
        <v>863</v>
      </c>
      <c r="K403" s="354">
        <f t="shared" si="183"/>
        <v>0</v>
      </c>
      <c r="L403" s="48"/>
    </row>
    <row r="404" spans="1:16">
      <c r="A404" s="348" t="s">
        <v>103</v>
      </c>
      <c r="B404" s="349" t="s">
        <v>106</v>
      </c>
      <c r="C404" s="350"/>
      <c r="D404" s="351" t="s">
        <v>101</v>
      </c>
      <c r="E404" s="351" t="s">
        <v>93</v>
      </c>
      <c r="F404" s="351" t="s">
        <v>151</v>
      </c>
      <c r="G404" s="351" t="s">
        <v>104</v>
      </c>
      <c r="H404" s="352">
        <f>'МП пр.5'!H223</f>
        <v>863</v>
      </c>
      <c r="I404" s="352">
        <f>'МП пр.5'!I223</f>
        <v>0</v>
      </c>
      <c r="J404" s="353">
        <f t="shared" si="182"/>
        <v>863</v>
      </c>
      <c r="K404" s="354">
        <f t="shared" si="183"/>
        <v>0</v>
      </c>
      <c r="L404" s="48"/>
    </row>
    <row r="405" spans="1:16" ht="52.8">
      <c r="A405" s="357" t="s">
        <v>174</v>
      </c>
      <c r="B405" s="358" t="s">
        <v>106</v>
      </c>
      <c r="C405" s="359"/>
      <c r="D405" s="360" t="s">
        <v>101</v>
      </c>
      <c r="E405" s="360" t="s">
        <v>93</v>
      </c>
      <c r="F405" s="360" t="s">
        <v>175</v>
      </c>
      <c r="G405" s="360"/>
      <c r="H405" s="361">
        <f>H406</f>
        <v>1143.8</v>
      </c>
      <c r="I405" s="361">
        <f t="shared" ref="I405" si="187">I406</f>
        <v>58.4</v>
      </c>
      <c r="J405" s="362">
        <f t="shared" si="182"/>
        <v>1085.3999999999999</v>
      </c>
      <c r="K405" s="363">
        <f t="shared" si="183"/>
        <v>5.1057877251267705</v>
      </c>
      <c r="L405" s="48"/>
    </row>
    <row r="406" spans="1:16" ht="39.6">
      <c r="A406" s="348" t="s">
        <v>176</v>
      </c>
      <c r="B406" s="349" t="s">
        <v>106</v>
      </c>
      <c r="C406" s="350"/>
      <c r="D406" s="351" t="s">
        <v>101</v>
      </c>
      <c r="E406" s="351" t="s">
        <v>93</v>
      </c>
      <c r="F406" s="351" t="s">
        <v>177</v>
      </c>
      <c r="G406" s="351"/>
      <c r="H406" s="352">
        <f>H407+H410+H413</f>
        <v>1143.8</v>
      </c>
      <c r="I406" s="352">
        <f t="shared" ref="I406" si="188">I407+I410+I413</f>
        <v>58.4</v>
      </c>
      <c r="J406" s="353">
        <f t="shared" si="182"/>
        <v>1085.3999999999999</v>
      </c>
      <c r="K406" s="354">
        <f t="shared" si="183"/>
        <v>5.1057877251267705</v>
      </c>
      <c r="L406" s="48"/>
    </row>
    <row r="407" spans="1:16" ht="26.4">
      <c r="A407" s="348" t="s">
        <v>178</v>
      </c>
      <c r="B407" s="349" t="s">
        <v>106</v>
      </c>
      <c r="C407" s="350"/>
      <c r="D407" s="351" t="s">
        <v>101</v>
      </c>
      <c r="E407" s="351" t="s">
        <v>93</v>
      </c>
      <c r="F407" s="351" t="s">
        <v>179</v>
      </c>
      <c r="G407" s="351"/>
      <c r="H407" s="352">
        <f>H408</f>
        <v>690</v>
      </c>
      <c r="I407" s="352">
        <f t="shared" ref="I407:I408" si="189">I408</f>
        <v>58.4</v>
      </c>
      <c r="J407" s="353">
        <f t="shared" si="182"/>
        <v>631.6</v>
      </c>
      <c r="K407" s="354">
        <f t="shared" si="183"/>
        <v>8.4637681159420293</v>
      </c>
      <c r="L407" s="48"/>
    </row>
    <row r="408" spans="1:16" ht="29.4" customHeight="1">
      <c r="A408" s="348" t="s">
        <v>54</v>
      </c>
      <c r="B408" s="349" t="s">
        <v>106</v>
      </c>
      <c r="C408" s="350"/>
      <c r="D408" s="351" t="s">
        <v>101</v>
      </c>
      <c r="E408" s="351" t="s">
        <v>93</v>
      </c>
      <c r="F408" s="351" t="s">
        <v>179</v>
      </c>
      <c r="G408" s="351" t="s">
        <v>55</v>
      </c>
      <c r="H408" s="352">
        <f>H409</f>
        <v>690</v>
      </c>
      <c r="I408" s="352">
        <f t="shared" si="189"/>
        <v>58.4</v>
      </c>
      <c r="J408" s="353">
        <f t="shared" si="182"/>
        <v>631.6</v>
      </c>
      <c r="K408" s="354">
        <f t="shared" si="183"/>
        <v>8.4637681159420293</v>
      </c>
      <c r="L408" s="48"/>
    </row>
    <row r="409" spans="1:16">
      <c r="A409" s="348" t="s">
        <v>103</v>
      </c>
      <c r="B409" s="349" t="s">
        <v>106</v>
      </c>
      <c r="C409" s="350"/>
      <c r="D409" s="351" t="s">
        <v>101</v>
      </c>
      <c r="E409" s="351" t="s">
        <v>93</v>
      </c>
      <c r="F409" s="351" t="s">
        <v>179</v>
      </c>
      <c r="G409" s="351" t="s">
        <v>104</v>
      </c>
      <c r="H409" s="352">
        <f>'МП пр.5'!H271</f>
        <v>690</v>
      </c>
      <c r="I409" s="352">
        <f>'МП пр.5'!I271</f>
        <v>58.4</v>
      </c>
      <c r="J409" s="353">
        <f t="shared" si="182"/>
        <v>631.6</v>
      </c>
      <c r="K409" s="354">
        <f t="shared" si="183"/>
        <v>8.4637681159420293</v>
      </c>
      <c r="L409" s="48"/>
    </row>
    <row r="410" spans="1:16">
      <c r="A410" s="348" t="s">
        <v>180</v>
      </c>
      <c r="B410" s="349" t="s">
        <v>106</v>
      </c>
      <c r="C410" s="350"/>
      <c r="D410" s="351" t="s">
        <v>101</v>
      </c>
      <c r="E410" s="351" t="s">
        <v>93</v>
      </c>
      <c r="F410" s="351" t="s">
        <v>181</v>
      </c>
      <c r="G410" s="351"/>
      <c r="H410" s="352">
        <f>H411</f>
        <v>53.8</v>
      </c>
      <c r="I410" s="352">
        <f t="shared" ref="I410:I411" si="190">I411</f>
        <v>0</v>
      </c>
      <c r="J410" s="353">
        <f t="shared" si="182"/>
        <v>53.8</v>
      </c>
      <c r="K410" s="354">
        <f t="shared" si="183"/>
        <v>0</v>
      </c>
      <c r="L410" s="48"/>
    </row>
    <row r="411" spans="1:16" ht="25.8" customHeight="1">
      <c r="A411" s="348" t="s">
        <v>54</v>
      </c>
      <c r="B411" s="349" t="s">
        <v>106</v>
      </c>
      <c r="C411" s="350"/>
      <c r="D411" s="351" t="s">
        <v>101</v>
      </c>
      <c r="E411" s="351" t="s">
        <v>93</v>
      </c>
      <c r="F411" s="351" t="s">
        <v>181</v>
      </c>
      <c r="G411" s="351" t="s">
        <v>55</v>
      </c>
      <c r="H411" s="352">
        <f>H412</f>
        <v>53.8</v>
      </c>
      <c r="I411" s="352">
        <f t="shared" si="190"/>
        <v>0</v>
      </c>
      <c r="J411" s="353">
        <f t="shared" si="182"/>
        <v>53.8</v>
      </c>
      <c r="K411" s="354">
        <f t="shared" si="183"/>
        <v>0</v>
      </c>
      <c r="L411" s="48"/>
    </row>
    <row r="412" spans="1:16">
      <c r="A412" s="348" t="s">
        <v>103</v>
      </c>
      <c r="B412" s="349" t="s">
        <v>106</v>
      </c>
      <c r="C412" s="350"/>
      <c r="D412" s="351" t="s">
        <v>101</v>
      </c>
      <c r="E412" s="351" t="s">
        <v>93</v>
      </c>
      <c r="F412" s="351" t="s">
        <v>181</v>
      </c>
      <c r="G412" s="351" t="s">
        <v>104</v>
      </c>
      <c r="H412" s="352">
        <f>'МП пр.5'!H281</f>
        <v>53.8</v>
      </c>
      <c r="I412" s="352">
        <f>'МП пр.5'!I281</f>
        <v>0</v>
      </c>
      <c r="J412" s="353">
        <f t="shared" si="182"/>
        <v>53.8</v>
      </c>
      <c r="K412" s="354">
        <f t="shared" si="183"/>
        <v>0</v>
      </c>
      <c r="L412" s="48"/>
    </row>
    <row r="413" spans="1:16">
      <c r="A413" s="348" t="s">
        <v>182</v>
      </c>
      <c r="B413" s="349" t="s">
        <v>106</v>
      </c>
      <c r="C413" s="350"/>
      <c r="D413" s="351" t="s">
        <v>101</v>
      </c>
      <c r="E413" s="351" t="s">
        <v>93</v>
      </c>
      <c r="F413" s="351" t="s">
        <v>183</v>
      </c>
      <c r="G413" s="351"/>
      <c r="H413" s="352">
        <f>H414</f>
        <v>400</v>
      </c>
      <c r="I413" s="352">
        <f t="shared" ref="I413:I414" si="191">I414</f>
        <v>0</v>
      </c>
      <c r="J413" s="353">
        <f t="shared" si="182"/>
        <v>400</v>
      </c>
      <c r="K413" s="354">
        <f t="shared" si="183"/>
        <v>0</v>
      </c>
      <c r="L413" s="48"/>
    </row>
    <row r="414" spans="1:16" ht="33.6" customHeight="1">
      <c r="A414" s="348" t="s">
        <v>54</v>
      </c>
      <c r="B414" s="349" t="s">
        <v>106</v>
      </c>
      <c r="C414" s="350"/>
      <c r="D414" s="351" t="s">
        <v>101</v>
      </c>
      <c r="E414" s="351" t="s">
        <v>93</v>
      </c>
      <c r="F414" s="351" t="s">
        <v>183</v>
      </c>
      <c r="G414" s="351" t="s">
        <v>55</v>
      </c>
      <c r="H414" s="352">
        <f>H415</f>
        <v>400</v>
      </c>
      <c r="I414" s="352">
        <f t="shared" si="191"/>
        <v>0</v>
      </c>
      <c r="J414" s="353">
        <f t="shared" si="182"/>
        <v>400</v>
      </c>
      <c r="K414" s="354">
        <f t="shared" si="183"/>
        <v>0</v>
      </c>
      <c r="L414" s="48"/>
    </row>
    <row r="415" spans="1:16" s="18" customFormat="1">
      <c r="A415" s="348" t="s">
        <v>103</v>
      </c>
      <c r="B415" s="349" t="s">
        <v>106</v>
      </c>
      <c r="C415" s="350"/>
      <c r="D415" s="351" t="s">
        <v>101</v>
      </c>
      <c r="E415" s="351" t="s">
        <v>93</v>
      </c>
      <c r="F415" s="351" t="s">
        <v>183</v>
      </c>
      <c r="G415" s="351" t="s">
        <v>104</v>
      </c>
      <c r="H415" s="352">
        <f>'МП пр.5'!H287</f>
        <v>400</v>
      </c>
      <c r="I415" s="352">
        <f>'МП пр.5'!I287</f>
        <v>0</v>
      </c>
      <c r="J415" s="353">
        <f t="shared" si="182"/>
        <v>400</v>
      </c>
      <c r="K415" s="354">
        <f t="shared" si="183"/>
        <v>0</v>
      </c>
      <c r="L415" s="48"/>
      <c r="M415" s="105"/>
      <c r="N415" s="105"/>
      <c r="O415" s="105"/>
      <c r="P415" s="105"/>
    </row>
    <row r="416" spans="1:16" ht="28.8" customHeight="1">
      <c r="A416" s="357" t="s">
        <v>302</v>
      </c>
      <c r="B416" s="358" t="s">
        <v>106</v>
      </c>
      <c r="C416" s="359"/>
      <c r="D416" s="360" t="s">
        <v>101</v>
      </c>
      <c r="E416" s="360" t="s">
        <v>93</v>
      </c>
      <c r="F416" s="360" t="s">
        <v>303</v>
      </c>
      <c r="G416" s="360"/>
      <c r="H416" s="361">
        <f>H417</f>
        <v>1415.1</v>
      </c>
      <c r="I416" s="361">
        <f t="shared" ref="I416" si="192">I417</f>
        <v>0</v>
      </c>
      <c r="J416" s="362">
        <f t="shared" si="182"/>
        <v>1415.1</v>
      </c>
      <c r="K416" s="363">
        <f t="shared" si="183"/>
        <v>0</v>
      </c>
      <c r="L416" s="48"/>
    </row>
    <row r="417" spans="1:12" ht="39.6">
      <c r="A417" s="348" t="s">
        <v>304</v>
      </c>
      <c r="B417" s="349" t="s">
        <v>106</v>
      </c>
      <c r="C417" s="350"/>
      <c r="D417" s="351" t="s">
        <v>101</v>
      </c>
      <c r="E417" s="351" t="s">
        <v>93</v>
      </c>
      <c r="F417" s="351" t="s">
        <v>305</v>
      </c>
      <c r="G417" s="351"/>
      <c r="H417" s="352">
        <f>H418+H421+H424+H427+H430</f>
        <v>1415.1</v>
      </c>
      <c r="I417" s="352">
        <f t="shared" ref="I417" si="193">I418+I421+I424+I427+I430</f>
        <v>0</v>
      </c>
      <c r="J417" s="353">
        <f t="shared" si="182"/>
        <v>1415.1</v>
      </c>
      <c r="K417" s="354">
        <f t="shared" si="183"/>
        <v>0</v>
      </c>
      <c r="L417" s="48"/>
    </row>
    <row r="418" spans="1:12" ht="40.799999999999997" customHeight="1">
      <c r="A418" s="348" t="s">
        <v>306</v>
      </c>
      <c r="B418" s="349" t="s">
        <v>106</v>
      </c>
      <c r="C418" s="350"/>
      <c r="D418" s="351" t="s">
        <v>101</v>
      </c>
      <c r="E418" s="351" t="s">
        <v>93</v>
      </c>
      <c r="F418" s="351" t="s">
        <v>307</v>
      </c>
      <c r="G418" s="351"/>
      <c r="H418" s="352">
        <f>H419</f>
        <v>886</v>
      </c>
      <c r="I418" s="352">
        <f t="shared" ref="I418:I419" si="194">I419</f>
        <v>0</v>
      </c>
      <c r="J418" s="353">
        <f t="shared" si="182"/>
        <v>886</v>
      </c>
      <c r="K418" s="354">
        <f t="shared" si="183"/>
        <v>0</v>
      </c>
      <c r="L418" s="48"/>
    </row>
    <row r="419" spans="1:12" ht="26.4" customHeight="1">
      <c r="A419" s="348" t="s">
        <v>54</v>
      </c>
      <c r="B419" s="349" t="s">
        <v>106</v>
      </c>
      <c r="C419" s="350"/>
      <c r="D419" s="351" t="s">
        <v>101</v>
      </c>
      <c r="E419" s="351" t="s">
        <v>93</v>
      </c>
      <c r="F419" s="351" t="s">
        <v>307</v>
      </c>
      <c r="G419" s="351" t="s">
        <v>55</v>
      </c>
      <c r="H419" s="352">
        <f>H420</f>
        <v>886</v>
      </c>
      <c r="I419" s="352">
        <f t="shared" si="194"/>
        <v>0</v>
      </c>
      <c r="J419" s="353">
        <f t="shared" si="182"/>
        <v>886</v>
      </c>
      <c r="K419" s="354">
        <f t="shared" si="183"/>
        <v>0</v>
      </c>
      <c r="L419" s="48"/>
    </row>
    <row r="420" spans="1:12">
      <c r="A420" s="348" t="s">
        <v>103</v>
      </c>
      <c r="B420" s="349" t="s">
        <v>106</v>
      </c>
      <c r="C420" s="350"/>
      <c r="D420" s="351" t="s">
        <v>101</v>
      </c>
      <c r="E420" s="351" t="s">
        <v>93</v>
      </c>
      <c r="F420" s="351" t="s">
        <v>307</v>
      </c>
      <c r="G420" s="351" t="s">
        <v>104</v>
      </c>
      <c r="H420" s="352">
        <f>'МП пр.5'!H487</f>
        <v>886</v>
      </c>
      <c r="I420" s="352">
        <f>'МП пр.5'!I487</f>
        <v>0</v>
      </c>
      <c r="J420" s="353">
        <f t="shared" si="182"/>
        <v>886</v>
      </c>
      <c r="K420" s="354">
        <f t="shared" si="183"/>
        <v>0</v>
      </c>
      <c r="L420" s="48"/>
    </row>
    <row r="421" spans="1:12" ht="13.8" customHeight="1">
      <c r="A421" s="348" t="s">
        <v>311</v>
      </c>
      <c r="B421" s="349" t="s">
        <v>106</v>
      </c>
      <c r="C421" s="350"/>
      <c r="D421" s="351" t="s">
        <v>101</v>
      </c>
      <c r="E421" s="351" t="s">
        <v>93</v>
      </c>
      <c r="F421" s="351" t="s">
        <v>312</v>
      </c>
      <c r="G421" s="351"/>
      <c r="H421" s="352">
        <f>H422</f>
        <v>136.6</v>
      </c>
      <c r="I421" s="352">
        <f t="shared" ref="I421:I422" si="195">I422</f>
        <v>0</v>
      </c>
      <c r="J421" s="353">
        <f t="shared" si="182"/>
        <v>136.6</v>
      </c>
      <c r="K421" s="354">
        <f t="shared" si="183"/>
        <v>0</v>
      </c>
      <c r="L421" s="48"/>
    </row>
    <row r="422" spans="1:12" ht="27" customHeight="1">
      <c r="A422" s="348" t="s">
        <v>54</v>
      </c>
      <c r="B422" s="349" t="s">
        <v>106</v>
      </c>
      <c r="C422" s="350"/>
      <c r="D422" s="351" t="s">
        <v>101</v>
      </c>
      <c r="E422" s="351" t="s">
        <v>93</v>
      </c>
      <c r="F422" s="351" t="s">
        <v>312</v>
      </c>
      <c r="G422" s="351" t="s">
        <v>55</v>
      </c>
      <c r="H422" s="352">
        <f>H423</f>
        <v>136.6</v>
      </c>
      <c r="I422" s="352">
        <f t="shared" si="195"/>
        <v>0</v>
      </c>
      <c r="J422" s="353">
        <f t="shared" si="182"/>
        <v>136.6</v>
      </c>
      <c r="K422" s="354">
        <f t="shared" si="183"/>
        <v>0</v>
      </c>
      <c r="L422" s="48"/>
    </row>
    <row r="423" spans="1:12">
      <c r="A423" s="348" t="s">
        <v>103</v>
      </c>
      <c r="B423" s="349" t="s">
        <v>106</v>
      </c>
      <c r="C423" s="350"/>
      <c r="D423" s="351" t="s">
        <v>101</v>
      </c>
      <c r="E423" s="351" t="s">
        <v>93</v>
      </c>
      <c r="F423" s="351" t="s">
        <v>312</v>
      </c>
      <c r="G423" s="351" t="s">
        <v>104</v>
      </c>
      <c r="H423" s="352">
        <f>'МП пр.5'!H508</f>
        <v>136.6</v>
      </c>
      <c r="I423" s="352">
        <f>'МП пр.5'!I508</f>
        <v>0</v>
      </c>
      <c r="J423" s="353">
        <f t="shared" si="182"/>
        <v>136.6</v>
      </c>
      <c r="K423" s="354">
        <f t="shared" si="183"/>
        <v>0</v>
      </c>
      <c r="L423" s="48"/>
    </row>
    <row r="424" spans="1:12" ht="26.4">
      <c r="A424" s="348" t="s">
        <v>315</v>
      </c>
      <c r="B424" s="349" t="s">
        <v>106</v>
      </c>
      <c r="C424" s="350"/>
      <c r="D424" s="351" t="s">
        <v>101</v>
      </c>
      <c r="E424" s="351" t="s">
        <v>93</v>
      </c>
      <c r="F424" s="351" t="s">
        <v>316</v>
      </c>
      <c r="G424" s="351"/>
      <c r="H424" s="352">
        <f>H425</f>
        <v>308.2</v>
      </c>
      <c r="I424" s="352">
        <f t="shared" ref="I424:I425" si="196">I425</f>
        <v>0</v>
      </c>
      <c r="J424" s="353">
        <f t="shared" si="182"/>
        <v>308.2</v>
      </c>
      <c r="K424" s="354">
        <f t="shared" si="183"/>
        <v>0</v>
      </c>
      <c r="L424" s="48"/>
    </row>
    <row r="425" spans="1:12" ht="25.2" customHeight="1">
      <c r="A425" s="348" t="s">
        <v>54</v>
      </c>
      <c r="B425" s="349" t="s">
        <v>106</v>
      </c>
      <c r="C425" s="350"/>
      <c r="D425" s="351" t="s">
        <v>101</v>
      </c>
      <c r="E425" s="351" t="s">
        <v>93</v>
      </c>
      <c r="F425" s="351" t="s">
        <v>316</v>
      </c>
      <c r="G425" s="351" t="s">
        <v>55</v>
      </c>
      <c r="H425" s="352">
        <f>H426</f>
        <v>308.2</v>
      </c>
      <c r="I425" s="352">
        <f t="shared" si="196"/>
        <v>0</v>
      </c>
      <c r="J425" s="353">
        <f t="shared" si="182"/>
        <v>308.2</v>
      </c>
      <c r="K425" s="354">
        <f t="shared" si="183"/>
        <v>0</v>
      </c>
      <c r="L425" s="48"/>
    </row>
    <row r="426" spans="1:12">
      <c r="A426" s="348" t="s">
        <v>103</v>
      </c>
      <c r="B426" s="349" t="s">
        <v>106</v>
      </c>
      <c r="C426" s="350"/>
      <c r="D426" s="351" t="s">
        <v>101</v>
      </c>
      <c r="E426" s="351" t="s">
        <v>93</v>
      </c>
      <c r="F426" s="351" t="s">
        <v>316</v>
      </c>
      <c r="G426" s="351" t="s">
        <v>104</v>
      </c>
      <c r="H426" s="352">
        <f>'МП пр.5'!H547</f>
        <v>308.2</v>
      </c>
      <c r="I426" s="352">
        <f>'МП пр.5'!I547</f>
        <v>0</v>
      </c>
      <c r="J426" s="353">
        <f t="shared" si="182"/>
        <v>308.2</v>
      </c>
      <c r="K426" s="354">
        <f t="shared" si="183"/>
        <v>0</v>
      </c>
      <c r="L426" s="48"/>
    </row>
    <row r="427" spans="1:12" ht="39.6">
      <c r="A427" s="348" t="s">
        <v>317</v>
      </c>
      <c r="B427" s="349" t="s">
        <v>106</v>
      </c>
      <c r="C427" s="350"/>
      <c r="D427" s="351" t="s">
        <v>101</v>
      </c>
      <c r="E427" s="351" t="s">
        <v>93</v>
      </c>
      <c r="F427" s="351" t="s">
        <v>318</v>
      </c>
      <c r="G427" s="351"/>
      <c r="H427" s="352">
        <f>H428</f>
        <v>59.3</v>
      </c>
      <c r="I427" s="352">
        <f t="shared" ref="I427:I428" si="197">I428</f>
        <v>0</v>
      </c>
      <c r="J427" s="353">
        <f t="shared" si="182"/>
        <v>59.3</v>
      </c>
      <c r="K427" s="354">
        <f t="shared" si="183"/>
        <v>0</v>
      </c>
      <c r="L427" s="48"/>
    </row>
    <row r="428" spans="1:12" ht="25.2" customHeight="1">
      <c r="A428" s="348" t="s">
        <v>54</v>
      </c>
      <c r="B428" s="349" t="s">
        <v>106</v>
      </c>
      <c r="C428" s="350"/>
      <c r="D428" s="351" t="s">
        <v>101</v>
      </c>
      <c r="E428" s="351" t="s">
        <v>93</v>
      </c>
      <c r="F428" s="351" t="s">
        <v>318</v>
      </c>
      <c r="G428" s="351" t="s">
        <v>55</v>
      </c>
      <c r="H428" s="352">
        <f>H429</f>
        <v>59.3</v>
      </c>
      <c r="I428" s="352">
        <f t="shared" si="197"/>
        <v>0</v>
      </c>
      <c r="J428" s="353">
        <f t="shared" si="182"/>
        <v>59.3</v>
      </c>
      <c r="K428" s="354">
        <f t="shared" si="183"/>
        <v>0</v>
      </c>
      <c r="L428" s="48"/>
    </row>
    <row r="429" spans="1:12">
      <c r="A429" s="348" t="s">
        <v>103</v>
      </c>
      <c r="B429" s="349" t="s">
        <v>106</v>
      </c>
      <c r="C429" s="350"/>
      <c r="D429" s="351" t="s">
        <v>101</v>
      </c>
      <c r="E429" s="351" t="s">
        <v>93</v>
      </c>
      <c r="F429" s="351" t="s">
        <v>318</v>
      </c>
      <c r="G429" s="351" t="s">
        <v>104</v>
      </c>
      <c r="H429" s="352">
        <f>'МП пр.5'!H566</f>
        <v>59.3</v>
      </c>
      <c r="I429" s="352">
        <f>'МП пр.5'!I566</f>
        <v>0</v>
      </c>
      <c r="J429" s="353">
        <f t="shared" si="182"/>
        <v>59.3</v>
      </c>
      <c r="K429" s="354">
        <f t="shared" si="183"/>
        <v>0</v>
      </c>
      <c r="L429" s="48"/>
    </row>
    <row r="430" spans="1:12">
      <c r="A430" s="348" t="s">
        <v>319</v>
      </c>
      <c r="B430" s="349" t="s">
        <v>106</v>
      </c>
      <c r="C430" s="350"/>
      <c r="D430" s="351" t="s">
        <v>101</v>
      </c>
      <c r="E430" s="351" t="s">
        <v>93</v>
      </c>
      <c r="F430" s="351" t="s">
        <v>320</v>
      </c>
      <c r="G430" s="351"/>
      <c r="H430" s="352">
        <f>H431</f>
        <v>25</v>
      </c>
      <c r="I430" s="352">
        <f t="shared" ref="I430:I431" si="198">I431</f>
        <v>0</v>
      </c>
      <c r="J430" s="353">
        <f t="shared" si="182"/>
        <v>25</v>
      </c>
      <c r="K430" s="354">
        <f t="shared" si="183"/>
        <v>0</v>
      </c>
      <c r="L430" s="48"/>
    </row>
    <row r="431" spans="1:12" ht="27.6" customHeight="1">
      <c r="A431" s="348" t="s">
        <v>54</v>
      </c>
      <c r="B431" s="349" t="s">
        <v>106</v>
      </c>
      <c r="C431" s="350"/>
      <c r="D431" s="351" t="s">
        <v>101</v>
      </c>
      <c r="E431" s="351" t="s">
        <v>93</v>
      </c>
      <c r="F431" s="351" t="s">
        <v>320</v>
      </c>
      <c r="G431" s="351" t="s">
        <v>55</v>
      </c>
      <c r="H431" s="352">
        <f>H432</f>
        <v>25</v>
      </c>
      <c r="I431" s="352">
        <f t="shared" si="198"/>
        <v>0</v>
      </c>
      <c r="J431" s="353">
        <f t="shared" si="182"/>
        <v>25</v>
      </c>
      <c r="K431" s="354">
        <f t="shared" si="183"/>
        <v>0</v>
      </c>
      <c r="L431" s="48"/>
    </row>
    <row r="432" spans="1:12">
      <c r="A432" s="348" t="s">
        <v>103</v>
      </c>
      <c r="B432" s="349" t="s">
        <v>106</v>
      </c>
      <c r="C432" s="350"/>
      <c r="D432" s="351" t="s">
        <v>101</v>
      </c>
      <c r="E432" s="351" t="s">
        <v>93</v>
      </c>
      <c r="F432" s="351" t="s">
        <v>320</v>
      </c>
      <c r="G432" s="351" t="s">
        <v>104</v>
      </c>
      <c r="H432" s="352">
        <f>'МП пр.5'!H590</f>
        <v>25</v>
      </c>
      <c r="I432" s="352">
        <f>'МП пр.5'!I590</f>
        <v>0</v>
      </c>
      <c r="J432" s="353">
        <f t="shared" si="182"/>
        <v>25</v>
      </c>
      <c r="K432" s="354">
        <f t="shared" si="183"/>
        <v>0</v>
      </c>
      <c r="L432" s="48"/>
    </row>
    <row r="433" spans="1:16" s="38" customFormat="1" ht="39.6">
      <c r="A433" s="357" t="s">
        <v>370</v>
      </c>
      <c r="B433" s="358" t="s">
        <v>106</v>
      </c>
      <c r="C433" s="359"/>
      <c r="D433" s="360" t="s">
        <v>101</v>
      </c>
      <c r="E433" s="360" t="s">
        <v>93</v>
      </c>
      <c r="F433" s="360" t="s">
        <v>371</v>
      </c>
      <c r="G433" s="360"/>
      <c r="H433" s="361">
        <f>H434</f>
        <v>11726.2</v>
      </c>
      <c r="I433" s="361">
        <f t="shared" ref="I433" si="199">I434</f>
        <v>0</v>
      </c>
      <c r="J433" s="362">
        <f t="shared" si="182"/>
        <v>11726.2</v>
      </c>
      <c r="K433" s="363">
        <f t="shared" si="183"/>
        <v>0</v>
      </c>
      <c r="L433" s="48"/>
      <c r="M433" s="103"/>
      <c r="N433" s="103"/>
      <c r="O433" s="103"/>
      <c r="P433" s="103"/>
    </row>
    <row r="434" spans="1:16" ht="39.6">
      <c r="A434" s="348" t="s">
        <v>372</v>
      </c>
      <c r="B434" s="349" t="s">
        <v>106</v>
      </c>
      <c r="C434" s="350"/>
      <c r="D434" s="351" t="s">
        <v>101</v>
      </c>
      <c r="E434" s="351" t="s">
        <v>93</v>
      </c>
      <c r="F434" s="351" t="s">
        <v>373</v>
      </c>
      <c r="G434" s="351"/>
      <c r="H434" s="352">
        <f>H435+H438+H441+H444+H447+H450+H453+H456</f>
        <v>11726.2</v>
      </c>
      <c r="I434" s="352">
        <f t="shared" ref="I434" si="200">I435+I438+I441+I444+I447+I450+I453+I456</f>
        <v>0</v>
      </c>
      <c r="J434" s="353">
        <f t="shared" si="182"/>
        <v>11726.2</v>
      </c>
      <c r="K434" s="354">
        <f t="shared" si="183"/>
        <v>0</v>
      </c>
      <c r="L434" s="48"/>
    </row>
    <row r="435" spans="1:16" ht="42" customHeight="1">
      <c r="A435" s="348" t="s">
        <v>374</v>
      </c>
      <c r="B435" s="349" t="s">
        <v>106</v>
      </c>
      <c r="C435" s="350"/>
      <c r="D435" s="351" t="s">
        <v>101</v>
      </c>
      <c r="E435" s="351" t="s">
        <v>93</v>
      </c>
      <c r="F435" s="351" t="s">
        <v>375</v>
      </c>
      <c r="G435" s="351"/>
      <c r="H435" s="352">
        <f>H436</f>
        <v>5663</v>
      </c>
      <c r="I435" s="352">
        <f t="shared" ref="I435:I436" si="201">I436</f>
        <v>0</v>
      </c>
      <c r="J435" s="353">
        <f t="shared" si="182"/>
        <v>5663</v>
      </c>
      <c r="K435" s="354">
        <f t="shared" si="183"/>
        <v>0</v>
      </c>
      <c r="L435" s="48"/>
    </row>
    <row r="436" spans="1:16" ht="28.2" customHeight="1">
      <c r="A436" s="348" t="s">
        <v>54</v>
      </c>
      <c r="B436" s="349" t="s">
        <v>106</v>
      </c>
      <c r="C436" s="350"/>
      <c r="D436" s="351" t="s">
        <v>101</v>
      </c>
      <c r="E436" s="351" t="s">
        <v>93</v>
      </c>
      <c r="F436" s="351" t="s">
        <v>375</v>
      </c>
      <c r="G436" s="351" t="s">
        <v>55</v>
      </c>
      <c r="H436" s="352">
        <f>H437</f>
        <v>5663</v>
      </c>
      <c r="I436" s="352">
        <f t="shared" si="201"/>
        <v>0</v>
      </c>
      <c r="J436" s="353">
        <f t="shared" si="182"/>
        <v>5663</v>
      </c>
      <c r="K436" s="354">
        <f t="shared" si="183"/>
        <v>0</v>
      </c>
      <c r="L436" s="48"/>
    </row>
    <row r="437" spans="1:16">
      <c r="A437" s="348" t="s">
        <v>103</v>
      </c>
      <c r="B437" s="349" t="s">
        <v>106</v>
      </c>
      <c r="C437" s="350"/>
      <c r="D437" s="351" t="s">
        <v>101</v>
      </c>
      <c r="E437" s="351" t="s">
        <v>93</v>
      </c>
      <c r="F437" s="351" t="s">
        <v>375</v>
      </c>
      <c r="G437" s="351" t="s">
        <v>104</v>
      </c>
      <c r="H437" s="352">
        <f>'МП пр.5'!H698</f>
        <v>5663</v>
      </c>
      <c r="I437" s="352">
        <f>'МП пр.5'!I698</f>
        <v>0</v>
      </c>
      <c r="J437" s="353">
        <f t="shared" si="182"/>
        <v>5663</v>
      </c>
      <c r="K437" s="354">
        <f t="shared" si="183"/>
        <v>0</v>
      </c>
      <c r="L437" s="48"/>
    </row>
    <row r="438" spans="1:16" ht="26.4">
      <c r="A438" s="348" t="s">
        <v>376</v>
      </c>
      <c r="B438" s="349" t="s">
        <v>106</v>
      </c>
      <c r="C438" s="350"/>
      <c r="D438" s="351" t="s">
        <v>101</v>
      </c>
      <c r="E438" s="351" t="s">
        <v>93</v>
      </c>
      <c r="F438" s="351" t="s">
        <v>377</v>
      </c>
      <c r="G438" s="351"/>
      <c r="H438" s="352">
        <f>H439</f>
        <v>1532.9</v>
      </c>
      <c r="I438" s="352">
        <f t="shared" ref="I438:I439" si="202">I439</f>
        <v>0</v>
      </c>
      <c r="J438" s="353">
        <f t="shared" si="182"/>
        <v>1532.9</v>
      </c>
      <c r="K438" s="354">
        <f t="shared" si="183"/>
        <v>0</v>
      </c>
      <c r="L438" s="48"/>
    </row>
    <row r="439" spans="1:16" ht="28.8" customHeight="1">
      <c r="A439" s="348" t="s">
        <v>54</v>
      </c>
      <c r="B439" s="349" t="s">
        <v>106</v>
      </c>
      <c r="C439" s="350"/>
      <c r="D439" s="351" t="s">
        <v>101</v>
      </c>
      <c r="E439" s="351" t="s">
        <v>93</v>
      </c>
      <c r="F439" s="351" t="s">
        <v>377</v>
      </c>
      <c r="G439" s="351" t="s">
        <v>55</v>
      </c>
      <c r="H439" s="352">
        <f>H440</f>
        <v>1532.9</v>
      </c>
      <c r="I439" s="352">
        <f t="shared" si="202"/>
        <v>0</v>
      </c>
      <c r="J439" s="353">
        <f t="shared" si="182"/>
        <v>1532.9</v>
      </c>
      <c r="K439" s="354">
        <f t="shared" si="183"/>
        <v>0</v>
      </c>
      <c r="L439" s="48"/>
    </row>
    <row r="440" spans="1:16">
      <c r="A440" s="348" t="s">
        <v>103</v>
      </c>
      <c r="B440" s="349" t="s">
        <v>106</v>
      </c>
      <c r="C440" s="350"/>
      <c r="D440" s="351" t="s">
        <v>101</v>
      </c>
      <c r="E440" s="351" t="s">
        <v>93</v>
      </c>
      <c r="F440" s="351" t="s">
        <v>377</v>
      </c>
      <c r="G440" s="351" t="s">
        <v>104</v>
      </c>
      <c r="H440" s="352">
        <f>'МП пр.5'!H704</f>
        <v>1532.9</v>
      </c>
      <c r="I440" s="352">
        <f>'МП пр.5'!I704</f>
        <v>0</v>
      </c>
      <c r="J440" s="353">
        <f t="shared" si="182"/>
        <v>1532.9</v>
      </c>
      <c r="K440" s="354">
        <f t="shared" si="183"/>
        <v>0</v>
      </c>
      <c r="L440" s="48"/>
    </row>
    <row r="441" spans="1:16" ht="26.4">
      <c r="A441" s="348" t="s">
        <v>378</v>
      </c>
      <c r="B441" s="349" t="s">
        <v>106</v>
      </c>
      <c r="C441" s="350"/>
      <c r="D441" s="351" t="s">
        <v>101</v>
      </c>
      <c r="E441" s="351" t="s">
        <v>93</v>
      </c>
      <c r="F441" s="351" t="s">
        <v>379</v>
      </c>
      <c r="G441" s="351"/>
      <c r="H441" s="352">
        <f>H442</f>
        <v>642.6</v>
      </c>
      <c r="I441" s="352">
        <f t="shared" ref="I441:I442" si="203">I442</f>
        <v>0</v>
      </c>
      <c r="J441" s="353">
        <f t="shared" si="182"/>
        <v>642.6</v>
      </c>
      <c r="K441" s="354">
        <f t="shared" si="183"/>
        <v>0</v>
      </c>
      <c r="L441" s="48"/>
    </row>
    <row r="442" spans="1:16" ht="28.8" customHeight="1">
      <c r="A442" s="348" t="s">
        <v>54</v>
      </c>
      <c r="B442" s="349" t="s">
        <v>106</v>
      </c>
      <c r="C442" s="350"/>
      <c r="D442" s="351" t="s">
        <v>101</v>
      </c>
      <c r="E442" s="351" t="s">
        <v>93</v>
      </c>
      <c r="F442" s="351" t="s">
        <v>379</v>
      </c>
      <c r="G442" s="351" t="s">
        <v>55</v>
      </c>
      <c r="H442" s="352">
        <f>H443</f>
        <v>642.6</v>
      </c>
      <c r="I442" s="352">
        <f t="shared" si="203"/>
        <v>0</v>
      </c>
      <c r="J442" s="353">
        <f t="shared" si="182"/>
        <v>642.6</v>
      </c>
      <c r="K442" s="354">
        <f t="shared" si="183"/>
        <v>0</v>
      </c>
      <c r="L442" s="48"/>
    </row>
    <row r="443" spans="1:16">
      <c r="A443" s="348" t="s">
        <v>103</v>
      </c>
      <c r="B443" s="349" t="s">
        <v>106</v>
      </c>
      <c r="C443" s="350"/>
      <c r="D443" s="351" t="s">
        <v>101</v>
      </c>
      <c r="E443" s="351" t="s">
        <v>93</v>
      </c>
      <c r="F443" s="351" t="s">
        <v>379</v>
      </c>
      <c r="G443" s="351" t="s">
        <v>104</v>
      </c>
      <c r="H443" s="352">
        <f>'МП пр.5'!H710</f>
        <v>642.6</v>
      </c>
      <c r="I443" s="352">
        <f>'МП пр.5'!I710</f>
        <v>0</v>
      </c>
      <c r="J443" s="353">
        <f t="shared" si="182"/>
        <v>642.6</v>
      </c>
      <c r="K443" s="354">
        <f t="shared" si="183"/>
        <v>0</v>
      </c>
      <c r="L443" s="48"/>
    </row>
    <row r="444" spans="1:16" ht="39.6">
      <c r="A444" s="348" t="s">
        <v>380</v>
      </c>
      <c r="B444" s="349" t="s">
        <v>106</v>
      </c>
      <c r="C444" s="350"/>
      <c r="D444" s="351" t="s">
        <v>101</v>
      </c>
      <c r="E444" s="351" t="s">
        <v>93</v>
      </c>
      <c r="F444" s="351" t="s">
        <v>381</v>
      </c>
      <c r="G444" s="351"/>
      <c r="H444" s="352">
        <f>H445</f>
        <v>841.2</v>
      </c>
      <c r="I444" s="352">
        <f t="shared" ref="I444:I445" si="204">I445</f>
        <v>0</v>
      </c>
      <c r="J444" s="353">
        <f t="shared" si="182"/>
        <v>841.2</v>
      </c>
      <c r="K444" s="354">
        <f t="shared" si="183"/>
        <v>0</v>
      </c>
      <c r="L444" s="48"/>
    </row>
    <row r="445" spans="1:16" ht="28.8" customHeight="1">
      <c r="A445" s="348" t="s">
        <v>54</v>
      </c>
      <c r="B445" s="349" t="s">
        <v>106</v>
      </c>
      <c r="C445" s="350"/>
      <c r="D445" s="351" t="s">
        <v>101</v>
      </c>
      <c r="E445" s="351" t="s">
        <v>93</v>
      </c>
      <c r="F445" s="351" t="s">
        <v>381</v>
      </c>
      <c r="G445" s="351" t="s">
        <v>55</v>
      </c>
      <c r="H445" s="352">
        <f>H446</f>
        <v>841.2</v>
      </c>
      <c r="I445" s="352">
        <f t="shared" si="204"/>
        <v>0</v>
      </c>
      <c r="J445" s="353">
        <f t="shared" si="182"/>
        <v>841.2</v>
      </c>
      <c r="K445" s="354">
        <f t="shared" si="183"/>
        <v>0</v>
      </c>
      <c r="L445" s="48"/>
    </row>
    <row r="446" spans="1:16">
      <c r="A446" s="348" t="s">
        <v>103</v>
      </c>
      <c r="B446" s="349" t="s">
        <v>106</v>
      </c>
      <c r="C446" s="350"/>
      <c r="D446" s="351" t="s">
        <v>101</v>
      </c>
      <c r="E446" s="351" t="s">
        <v>93</v>
      </c>
      <c r="F446" s="351" t="s">
        <v>381</v>
      </c>
      <c r="G446" s="351" t="s">
        <v>104</v>
      </c>
      <c r="H446" s="352">
        <f>'МП пр.5'!H716</f>
        <v>841.2</v>
      </c>
      <c r="I446" s="352">
        <f>'МП пр.5'!I716</f>
        <v>0</v>
      </c>
      <c r="J446" s="353">
        <f t="shared" si="182"/>
        <v>841.2</v>
      </c>
      <c r="K446" s="354">
        <f t="shared" si="183"/>
        <v>0</v>
      </c>
      <c r="L446" s="48"/>
    </row>
    <row r="447" spans="1:16" ht="26.4">
      <c r="A447" s="348" t="s">
        <v>382</v>
      </c>
      <c r="B447" s="349" t="s">
        <v>106</v>
      </c>
      <c r="C447" s="350"/>
      <c r="D447" s="351" t="s">
        <v>101</v>
      </c>
      <c r="E447" s="351" t="s">
        <v>93</v>
      </c>
      <c r="F447" s="351" t="s">
        <v>383</v>
      </c>
      <c r="G447" s="351"/>
      <c r="H447" s="352">
        <f>H448</f>
        <v>253</v>
      </c>
      <c r="I447" s="352">
        <f t="shared" ref="I447:I448" si="205">I448</f>
        <v>0</v>
      </c>
      <c r="J447" s="353">
        <f t="shared" si="182"/>
        <v>253</v>
      </c>
      <c r="K447" s="354">
        <f t="shared" si="183"/>
        <v>0</v>
      </c>
      <c r="L447" s="48"/>
    </row>
    <row r="448" spans="1:16" ht="29.4" customHeight="1">
      <c r="A448" s="348" t="s">
        <v>54</v>
      </c>
      <c r="B448" s="349" t="s">
        <v>106</v>
      </c>
      <c r="C448" s="350"/>
      <c r="D448" s="351" t="s">
        <v>101</v>
      </c>
      <c r="E448" s="351" t="s">
        <v>93</v>
      </c>
      <c r="F448" s="351" t="s">
        <v>383</v>
      </c>
      <c r="G448" s="351" t="s">
        <v>55</v>
      </c>
      <c r="H448" s="352">
        <f>H449</f>
        <v>253</v>
      </c>
      <c r="I448" s="352">
        <f t="shared" si="205"/>
        <v>0</v>
      </c>
      <c r="J448" s="353">
        <f t="shared" si="182"/>
        <v>253</v>
      </c>
      <c r="K448" s="354">
        <f t="shared" si="183"/>
        <v>0</v>
      </c>
      <c r="L448" s="48"/>
    </row>
    <row r="449" spans="1:16">
      <c r="A449" s="348" t="s">
        <v>103</v>
      </c>
      <c r="B449" s="349" t="s">
        <v>106</v>
      </c>
      <c r="C449" s="350"/>
      <c r="D449" s="351" t="s">
        <v>101</v>
      </c>
      <c r="E449" s="351" t="s">
        <v>93</v>
      </c>
      <c r="F449" s="351" t="s">
        <v>383</v>
      </c>
      <c r="G449" s="351" t="s">
        <v>104</v>
      </c>
      <c r="H449" s="352">
        <f>'МП пр.5'!H726</f>
        <v>253</v>
      </c>
      <c r="I449" s="352">
        <f>'МП пр.5'!I726</f>
        <v>0</v>
      </c>
      <c r="J449" s="353">
        <f t="shared" si="182"/>
        <v>253</v>
      </c>
      <c r="K449" s="354">
        <f t="shared" si="183"/>
        <v>0</v>
      </c>
      <c r="L449" s="48"/>
    </row>
    <row r="450" spans="1:16" ht="26.4">
      <c r="A450" s="348" t="s">
        <v>384</v>
      </c>
      <c r="B450" s="349" t="s">
        <v>106</v>
      </c>
      <c r="C450" s="350"/>
      <c r="D450" s="351" t="s">
        <v>101</v>
      </c>
      <c r="E450" s="351" t="s">
        <v>93</v>
      </c>
      <c r="F450" s="351" t="s">
        <v>385</v>
      </c>
      <c r="G450" s="351"/>
      <c r="H450" s="352">
        <f>H451</f>
        <v>107.4</v>
      </c>
      <c r="I450" s="352">
        <f t="shared" ref="I450:I451" si="206">I451</f>
        <v>0</v>
      </c>
      <c r="J450" s="353">
        <f t="shared" si="182"/>
        <v>107.4</v>
      </c>
      <c r="K450" s="354">
        <f t="shared" si="183"/>
        <v>0</v>
      </c>
      <c r="L450" s="48"/>
    </row>
    <row r="451" spans="1:16" ht="28.8" customHeight="1">
      <c r="A451" s="348" t="s">
        <v>54</v>
      </c>
      <c r="B451" s="349" t="s">
        <v>106</v>
      </c>
      <c r="C451" s="350"/>
      <c r="D451" s="351" t="s">
        <v>101</v>
      </c>
      <c r="E451" s="351" t="s">
        <v>93</v>
      </c>
      <c r="F451" s="351" t="s">
        <v>385</v>
      </c>
      <c r="G451" s="351" t="s">
        <v>55</v>
      </c>
      <c r="H451" s="352">
        <f>H452</f>
        <v>107.4</v>
      </c>
      <c r="I451" s="352">
        <f t="shared" si="206"/>
        <v>0</v>
      </c>
      <c r="J451" s="353">
        <f t="shared" si="182"/>
        <v>107.4</v>
      </c>
      <c r="K451" s="354">
        <f t="shared" si="183"/>
        <v>0</v>
      </c>
      <c r="L451" s="48"/>
    </row>
    <row r="452" spans="1:16">
      <c r="A452" s="348" t="s">
        <v>103</v>
      </c>
      <c r="B452" s="349" t="s">
        <v>106</v>
      </c>
      <c r="C452" s="350"/>
      <c r="D452" s="351" t="s">
        <v>101</v>
      </c>
      <c r="E452" s="351" t="s">
        <v>93</v>
      </c>
      <c r="F452" s="351" t="s">
        <v>385</v>
      </c>
      <c r="G452" s="351" t="s">
        <v>104</v>
      </c>
      <c r="H452" s="352">
        <f>'МП пр.5'!H732</f>
        <v>107.4</v>
      </c>
      <c r="I452" s="352">
        <f>'МП пр.5'!I732</f>
        <v>0</v>
      </c>
      <c r="J452" s="353">
        <f t="shared" si="182"/>
        <v>107.4</v>
      </c>
      <c r="K452" s="354">
        <f t="shared" si="183"/>
        <v>0</v>
      </c>
      <c r="L452" s="48"/>
    </row>
    <row r="453" spans="1:16" ht="39.6">
      <c r="A453" s="348" t="s">
        <v>386</v>
      </c>
      <c r="B453" s="349" t="s">
        <v>106</v>
      </c>
      <c r="C453" s="350"/>
      <c r="D453" s="351" t="s">
        <v>101</v>
      </c>
      <c r="E453" s="351" t="s">
        <v>93</v>
      </c>
      <c r="F453" s="351" t="s">
        <v>387</v>
      </c>
      <c r="G453" s="351"/>
      <c r="H453" s="352">
        <f>H454</f>
        <v>2350.1</v>
      </c>
      <c r="I453" s="352">
        <f t="shared" ref="I453:I454" si="207">I454</f>
        <v>0</v>
      </c>
      <c r="J453" s="353">
        <f t="shared" si="182"/>
        <v>2350.1</v>
      </c>
      <c r="K453" s="354">
        <f t="shared" si="183"/>
        <v>0</v>
      </c>
      <c r="L453" s="48"/>
    </row>
    <row r="454" spans="1:16" ht="28.2" customHeight="1">
      <c r="A454" s="348" t="s">
        <v>54</v>
      </c>
      <c r="B454" s="349" t="s">
        <v>106</v>
      </c>
      <c r="C454" s="350"/>
      <c r="D454" s="351" t="s">
        <v>101</v>
      </c>
      <c r="E454" s="351" t="s">
        <v>93</v>
      </c>
      <c r="F454" s="351" t="s">
        <v>387</v>
      </c>
      <c r="G454" s="351" t="s">
        <v>55</v>
      </c>
      <c r="H454" s="352">
        <f>H455</f>
        <v>2350.1</v>
      </c>
      <c r="I454" s="352">
        <f t="shared" si="207"/>
        <v>0</v>
      </c>
      <c r="J454" s="353">
        <f t="shared" si="182"/>
        <v>2350.1</v>
      </c>
      <c r="K454" s="354">
        <f t="shared" si="183"/>
        <v>0</v>
      </c>
      <c r="L454" s="48"/>
    </row>
    <row r="455" spans="1:16">
      <c r="A455" s="348" t="s">
        <v>103</v>
      </c>
      <c r="B455" s="349" t="s">
        <v>106</v>
      </c>
      <c r="C455" s="350"/>
      <c r="D455" s="351" t="s">
        <v>101</v>
      </c>
      <c r="E455" s="351" t="s">
        <v>93</v>
      </c>
      <c r="F455" s="351" t="s">
        <v>387</v>
      </c>
      <c r="G455" s="351" t="s">
        <v>104</v>
      </c>
      <c r="H455" s="352">
        <f>'МП пр.5'!H738</f>
        <v>2350.1</v>
      </c>
      <c r="I455" s="352">
        <f>'МП пр.5'!I738</f>
        <v>0</v>
      </c>
      <c r="J455" s="353">
        <f t="shared" si="182"/>
        <v>2350.1</v>
      </c>
      <c r="K455" s="354">
        <f t="shared" si="183"/>
        <v>0</v>
      </c>
      <c r="L455" s="48"/>
    </row>
    <row r="456" spans="1:16" ht="41.4" customHeight="1">
      <c r="A456" s="348" t="s">
        <v>388</v>
      </c>
      <c r="B456" s="349" t="s">
        <v>106</v>
      </c>
      <c r="C456" s="350"/>
      <c r="D456" s="351" t="s">
        <v>101</v>
      </c>
      <c r="E456" s="351" t="s">
        <v>93</v>
      </c>
      <c r="F456" s="351" t="s">
        <v>389</v>
      </c>
      <c r="G456" s="351"/>
      <c r="H456" s="352">
        <f>H457</f>
        <v>336</v>
      </c>
      <c r="I456" s="352">
        <f t="shared" ref="I456:I457" si="208">I457</f>
        <v>0</v>
      </c>
      <c r="J456" s="353">
        <f t="shared" ref="J456:J516" si="209">H456-I456</f>
        <v>336</v>
      </c>
      <c r="K456" s="354">
        <f t="shared" ref="K456:K516" si="210">I456/H456*100</f>
        <v>0</v>
      </c>
      <c r="L456" s="48"/>
    </row>
    <row r="457" spans="1:16" ht="27" customHeight="1">
      <c r="A457" s="348" t="s">
        <v>54</v>
      </c>
      <c r="B457" s="349" t="s">
        <v>106</v>
      </c>
      <c r="C457" s="350"/>
      <c r="D457" s="351" t="s">
        <v>101</v>
      </c>
      <c r="E457" s="351" t="s">
        <v>93</v>
      </c>
      <c r="F457" s="351" t="s">
        <v>389</v>
      </c>
      <c r="G457" s="351" t="s">
        <v>55</v>
      </c>
      <c r="H457" s="352">
        <f>H458</f>
        <v>336</v>
      </c>
      <c r="I457" s="352">
        <f t="shared" si="208"/>
        <v>0</v>
      </c>
      <c r="J457" s="353">
        <f t="shared" si="209"/>
        <v>336</v>
      </c>
      <c r="K457" s="354">
        <f t="shared" si="210"/>
        <v>0</v>
      </c>
      <c r="L457" s="48"/>
    </row>
    <row r="458" spans="1:16">
      <c r="A458" s="348" t="s">
        <v>103</v>
      </c>
      <c r="B458" s="349" t="s">
        <v>106</v>
      </c>
      <c r="C458" s="350"/>
      <c r="D458" s="351" t="s">
        <v>101</v>
      </c>
      <c r="E458" s="351" t="s">
        <v>93</v>
      </c>
      <c r="F458" s="351" t="s">
        <v>389</v>
      </c>
      <c r="G458" s="351" t="s">
        <v>104</v>
      </c>
      <c r="H458" s="352">
        <f>'МП пр.5'!H744</f>
        <v>336</v>
      </c>
      <c r="I458" s="352">
        <f>'МП пр.5'!I744</f>
        <v>0</v>
      </c>
      <c r="J458" s="353">
        <f t="shared" si="209"/>
        <v>336</v>
      </c>
      <c r="K458" s="354">
        <f t="shared" si="210"/>
        <v>0</v>
      </c>
      <c r="L458" s="48"/>
    </row>
    <row r="459" spans="1:16" s="39" customFormat="1" ht="27.6">
      <c r="A459" s="343" t="s">
        <v>550</v>
      </c>
      <c r="B459" s="344" t="s">
        <v>106</v>
      </c>
      <c r="C459" s="345"/>
      <c r="D459" s="346" t="s">
        <v>101</v>
      </c>
      <c r="E459" s="346" t="s">
        <v>93</v>
      </c>
      <c r="F459" s="346" t="s">
        <v>551</v>
      </c>
      <c r="G459" s="346"/>
      <c r="H459" s="347">
        <f>H460+H466+H463</f>
        <v>39871.300000000003</v>
      </c>
      <c r="I459" s="347">
        <f t="shared" ref="I459" si="211">I460+I466+I463</f>
        <v>9525.9</v>
      </c>
      <c r="J459" s="355">
        <f t="shared" si="209"/>
        <v>30345.4</v>
      </c>
      <c r="K459" s="356">
        <f t="shared" si="210"/>
        <v>23.891621291505416</v>
      </c>
      <c r="L459" s="48"/>
      <c r="M459" s="104"/>
      <c r="N459" s="104"/>
      <c r="O459" s="104"/>
      <c r="P459" s="104"/>
    </row>
    <row r="460" spans="1:16" ht="66.599999999999994" customHeight="1">
      <c r="A460" s="348" t="s">
        <v>446</v>
      </c>
      <c r="B460" s="349" t="s">
        <v>106</v>
      </c>
      <c r="C460" s="350"/>
      <c r="D460" s="351" t="s">
        <v>101</v>
      </c>
      <c r="E460" s="351" t="s">
        <v>93</v>
      </c>
      <c r="F460" s="351" t="s">
        <v>552</v>
      </c>
      <c r="G460" s="351"/>
      <c r="H460" s="352">
        <f>H461</f>
        <v>2420</v>
      </c>
      <c r="I460" s="352">
        <f t="shared" ref="I460:I461" si="212">I461</f>
        <v>1432.2</v>
      </c>
      <c r="J460" s="353">
        <f t="shared" si="209"/>
        <v>987.8</v>
      </c>
      <c r="K460" s="354">
        <f t="shared" si="210"/>
        <v>59.18181818181818</v>
      </c>
      <c r="L460" s="48"/>
    </row>
    <row r="461" spans="1:16" ht="27.6" customHeight="1">
      <c r="A461" s="348" t="s">
        <v>54</v>
      </c>
      <c r="B461" s="349" t="s">
        <v>106</v>
      </c>
      <c r="C461" s="350"/>
      <c r="D461" s="351" t="s">
        <v>101</v>
      </c>
      <c r="E461" s="351" t="s">
        <v>93</v>
      </c>
      <c r="F461" s="351" t="s">
        <v>552</v>
      </c>
      <c r="G461" s="351" t="s">
        <v>55</v>
      </c>
      <c r="H461" s="352">
        <f>H462</f>
        <v>2420</v>
      </c>
      <c r="I461" s="352">
        <f t="shared" si="212"/>
        <v>1432.2</v>
      </c>
      <c r="J461" s="353">
        <f t="shared" si="209"/>
        <v>987.8</v>
      </c>
      <c r="K461" s="354">
        <f t="shared" si="210"/>
        <v>59.18181818181818</v>
      </c>
      <c r="L461" s="48"/>
    </row>
    <row r="462" spans="1:16">
      <c r="A462" s="348" t="s">
        <v>103</v>
      </c>
      <c r="B462" s="349" t="s">
        <v>106</v>
      </c>
      <c r="C462" s="350"/>
      <c r="D462" s="351" t="s">
        <v>101</v>
      </c>
      <c r="E462" s="351" t="s">
        <v>93</v>
      </c>
      <c r="F462" s="351" t="s">
        <v>552</v>
      </c>
      <c r="G462" s="351" t="s">
        <v>104</v>
      </c>
      <c r="H462" s="352">
        <v>2420</v>
      </c>
      <c r="I462" s="352">
        <v>1432.2</v>
      </c>
      <c r="J462" s="353">
        <f t="shared" si="209"/>
        <v>987.8</v>
      </c>
      <c r="K462" s="354">
        <f t="shared" si="210"/>
        <v>59.18181818181818</v>
      </c>
      <c r="L462" s="48"/>
    </row>
    <row r="463" spans="1:16">
      <c r="A463" s="348" t="s">
        <v>457</v>
      </c>
      <c r="B463" s="349" t="s">
        <v>106</v>
      </c>
      <c r="C463" s="350"/>
      <c r="D463" s="351" t="s">
        <v>101</v>
      </c>
      <c r="E463" s="351" t="s">
        <v>93</v>
      </c>
      <c r="F463" s="351" t="s">
        <v>553</v>
      </c>
      <c r="G463" s="351"/>
      <c r="H463" s="352">
        <f>H464</f>
        <v>535</v>
      </c>
      <c r="I463" s="352">
        <f t="shared" ref="I463:I464" si="213">I464</f>
        <v>0</v>
      </c>
      <c r="J463" s="353">
        <f t="shared" si="209"/>
        <v>535</v>
      </c>
      <c r="K463" s="354">
        <f t="shared" si="210"/>
        <v>0</v>
      </c>
      <c r="L463" s="48"/>
    </row>
    <row r="464" spans="1:16" ht="26.4" customHeight="1">
      <c r="A464" s="348" t="s">
        <v>54</v>
      </c>
      <c r="B464" s="349" t="s">
        <v>106</v>
      </c>
      <c r="C464" s="350"/>
      <c r="D464" s="351" t="s">
        <v>101</v>
      </c>
      <c r="E464" s="351" t="s">
        <v>93</v>
      </c>
      <c r="F464" s="351" t="s">
        <v>553</v>
      </c>
      <c r="G464" s="351" t="s">
        <v>55</v>
      </c>
      <c r="H464" s="352">
        <f>H465</f>
        <v>535</v>
      </c>
      <c r="I464" s="352">
        <f t="shared" si="213"/>
        <v>0</v>
      </c>
      <c r="J464" s="353">
        <f t="shared" si="209"/>
        <v>535</v>
      </c>
      <c r="K464" s="354">
        <f t="shared" si="210"/>
        <v>0</v>
      </c>
      <c r="L464" s="48"/>
    </row>
    <row r="465" spans="1:16">
      <c r="A465" s="348" t="s">
        <v>103</v>
      </c>
      <c r="B465" s="349" t="s">
        <v>106</v>
      </c>
      <c r="C465" s="350"/>
      <c r="D465" s="351" t="s">
        <v>101</v>
      </c>
      <c r="E465" s="351" t="s">
        <v>93</v>
      </c>
      <c r="F465" s="351" t="s">
        <v>553</v>
      </c>
      <c r="G465" s="351" t="s">
        <v>104</v>
      </c>
      <c r="H465" s="352">
        <v>535</v>
      </c>
      <c r="I465" s="352">
        <v>0</v>
      </c>
      <c r="J465" s="353">
        <f t="shared" si="209"/>
        <v>535</v>
      </c>
      <c r="K465" s="354">
        <f t="shared" si="210"/>
        <v>0</v>
      </c>
      <c r="L465" s="48"/>
    </row>
    <row r="466" spans="1:16" ht="26.4">
      <c r="A466" s="348" t="s">
        <v>530</v>
      </c>
      <c r="B466" s="349" t="s">
        <v>106</v>
      </c>
      <c r="C466" s="350"/>
      <c r="D466" s="351" t="s">
        <v>101</v>
      </c>
      <c r="E466" s="351" t="s">
        <v>93</v>
      </c>
      <c r="F466" s="351" t="s">
        <v>554</v>
      </c>
      <c r="G466" s="351"/>
      <c r="H466" s="352">
        <f>H467</f>
        <v>36916.300000000003</v>
      </c>
      <c r="I466" s="352">
        <f t="shared" ref="I466:I467" si="214">I467</f>
        <v>8093.7</v>
      </c>
      <c r="J466" s="353">
        <f t="shared" si="209"/>
        <v>28822.600000000002</v>
      </c>
      <c r="K466" s="354">
        <f t="shared" si="210"/>
        <v>21.924461552214062</v>
      </c>
      <c r="L466" s="48"/>
    </row>
    <row r="467" spans="1:16" ht="28.8" customHeight="1">
      <c r="A467" s="348" t="s">
        <v>54</v>
      </c>
      <c r="B467" s="349" t="s">
        <v>106</v>
      </c>
      <c r="C467" s="350"/>
      <c r="D467" s="351" t="s">
        <v>101</v>
      </c>
      <c r="E467" s="351" t="s">
        <v>93</v>
      </c>
      <c r="F467" s="351" t="s">
        <v>554</v>
      </c>
      <c r="G467" s="351" t="s">
        <v>55</v>
      </c>
      <c r="H467" s="352">
        <f>H468</f>
        <v>36916.300000000003</v>
      </c>
      <c r="I467" s="352">
        <f t="shared" si="214"/>
        <v>8093.7</v>
      </c>
      <c r="J467" s="353">
        <f t="shared" si="209"/>
        <v>28822.600000000002</v>
      </c>
      <c r="K467" s="354">
        <f t="shared" si="210"/>
        <v>21.924461552214062</v>
      </c>
    </row>
    <row r="468" spans="1:16">
      <c r="A468" s="348" t="s">
        <v>103</v>
      </c>
      <c r="B468" s="349" t="s">
        <v>106</v>
      </c>
      <c r="C468" s="350"/>
      <c r="D468" s="351" t="s">
        <v>101</v>
      </c>
      <c r="E468" s="351" t="s">
        <v>93</v>
      </c>
      <c r="F468" s="351" t="s">
        <v>554</v>
      </c>
      <c r="G468" s="351" t="s">
        <v>104</v>
      </c>
      <c r="H468" s="352">
        <v>36916.300000000003</v>
      </c>
      <c r="I468" s="352">
        <v>8093.7</v>
      </c>
      <c r="J468" s="353">
        <f t="shared" si="209"/>
        <v>28822.600000000002</v>
      </c>
      <c r="K468" s="354">
        <f t="shared" si="210"/>
        <v>21.924461552214062</v>
      </c>
    </row>
    <row r="469" spans="1:16" s="38" customFormat="1">
      <c r="A469" s="336" t="s">
        <v>112</v>
      </c>
      <c r="B469" s="337" t="s">
        <v>106</v>
      </c>
      <c r="C469" s="338"/>
      <c r="D469" s="339" t="s">
        <v>101</v>
      </c>
      <c r="E469" s="339" t="s">
        <v>113</v>
      </c>
      <c r="F469" s="339"/>
      <c r="G469" s="339"/>
      <c r="H469" s="341">
        <f>H470+H481+H486+H500</f>
        <v>46910</v>
      </c>
      <c r="I469" s="341">
        <f t="shared" ref="I469" si="215">I470+I481+I486+I500</f>
        <v>9109.1</v>
      </c>
      <c r="J469" s="342">
        <f t="shared" si="209"/>
        <v>37800.9</v>
      </c>
      <c r="K469" s="328">
        <f t="shared" si="210"/>
        <v>19.418247708377745</v>
      </c>
      <c r="M469" s="103"/>
      <c r="N469" s="103"/>
      <c r="O469" s="103"/>
      <c r="P469" s="103"/>
    </row>
    <row r="470" spans="1:16" ht="39.6">
      <c r="A470" s="357" t="s">
        <v>94</v>
      </c>
      <c r="B470" s="358" t="s">
        <v>106</v>
      </c>
      <c r="C470" s="359"/>
      <c r="D470" s="360" t="s">
        <v>101</v>
      </c>
      <c r="E470" s="360" t="s">
        <v>113</v>
      </c>
      <c r="F470" s="360" t="s">
        <v>95</v>
      </c>
      <c r="G470" s="360"/>
      <c r="H470" s="361">
        <f>H471</f>
        <v>2175.6999999999998</v>
      </c>
      <c r="I470" s="361">
        <f t="shared" ref="I470" si="216">I471</f>
        <v>152.5</v>
      </c>
      <c r="J470" s="362">
        <f t="shared" si="209"/>
        <v>2023.1999999999998</v>
      </c>
      <c r="K470" s="363">
        <f t="shared" si="210"/>
        <v>7.009238406030244</v>
      </c>
    </row>
    <row r="471" spans="1:16" ht="26.4">
      <c r="A471" s="348" t="s">
        <v>96</v>
      </c>
      <c r="B471" s="349" t="s">
        <v>106</v>
      </c>
      <c r="C471" s="350"/>
      <c r="D471" s="351" t="s">
        <v>101</v>
      </c>
      <c r="E471" s="351" t="s">
        <v>113</v>
      </c>
      <c r="F471" s="351" t="s">
        <v>97</v>
      </c>
      <c r="G471" s="351"/>
      <c r="H471" s="352">
        <f>H472+H475+H478</f>
        <v>2175.6999999999998</v>
      </c>
      <c r="I471" s="352">
        <f t="shared" ref="I471" si="217">I472+I475+I478</f>
        <v>152.5</v>
      </c>
      <c r="J471" s="353">
        <f t="shared" si="209"/>
        <v>2023.1999999999998</v>
      </c>
      <c r="K471" s="354">
        <f t="shared" si="210"/>
        <v>7.009238406030244</v>
      </c>
    </row>
    <row r="472" spans="1:16" ht="55.8" customHeight="1">
      <c r="A472" s="348" t="s">
        <v>110</v>
      </c>
      <c r="B472" s="349" t="s">
        <v>106</v>
      </c>
      <c r="C472" s="350"/>
      <c r="D472" s="351" t="s">
        <v>101</v>
      </c>
      <c r="E472" s="351" t="s">
        <v>113</v>
      </c>
      <c r="F472" s="351" t="s">
        <v>111</v>
      </c>
      <c r="G472" s="351"/>
      <c r="H472" s="352">
        <f>H473</f>
        <v>1413.1</v>
      </c>
      <c r="I472" s="352">
        <f t="shared" ref="I472:I473" si="218">I473</f>
        <v>143.80000000000001</v>
      </c>
      <c r="J472" s="353">
        <f t="shared" si="209"/>
        <v>1269.3</v>
      </c>
      <c r="K472" s="354">
        <f t="shared" si="210"/>
        <v>10.176208336281935</v>
      </c>
    </row>
    <row r="473" spans="1:16" ht="27" customHeight="1">
      <c r="A473" s="348" t="s">
        <v>54</v>
      </c>
      <c r="B473" s="349" t="s">
        <v>106</v>
      </c>
      <c r="C473" s="350"/>
      <c r="D473" s="351" t="s">
        <v>101</v>
      </c>
      <c r="E473" s="351" t="s">
        <v>113</v>
      </c>
      <c r="F473" s="351" t="s">
        <v>111</v>
      </c>
      <c r="G473" s="351" t="s">
        <v>55</v>
      </c>
      <c r="H473" s="352">
        <f>H474</f>
        <v>1413.1</v>
      </c>
      <c r="I473" s="352">
        <f t="shared" si="218"/>
        <v>143.80000000000001</v>
      </c>
      <c r="J473" s="353">
        <f t="shared" si="209"/>
        <v>1269.3</v>
      </c>
      <c r="K473" s="354">
        <f t="shared" si="210"/>
        <v>10.176208336281935</v>
      </c>
    </row>
    <row r="474" spans="1:16">
      <c r="A474" s="348" t="s">
        <v>103</v>
      </c>
      <c r="B474" s="349" t="s">
        <v>106</v>
      </c>
      <c r="C474" s="350"/>
      <c r="D474" s="351" t="s">
        <v>101</v>
      </c>
      <c r="E474" s="351" t="s">
        <v>113</v>
      </c>
      <c r="F474" s="351" t="s">
        <v>111</v>
      </c>
      <c r="G474" s="351" t="s">
        <v>104</v>
      </c>
      <c r="H474" s="352">
        <f>'МП пр.5'!H121</f>
        <v>1413.1</v>
      </c>
      <c r="I474" s="352">
        <f>'МП пр.5'!I121</f>
        <v>143.80000000000001</v>
      </c>
      <c r="J474" s="353">
        <f t="shared" si="209"/>
        <v>1269.3</v>
      </c>
      <c r="K474" s="354">
        <f t="shared" si="210"/>
        <v>10.176208336281935</v>
      </c>
    </row>
    <row r="475" spans="1:16" ht="52.8">
      <c r="A475" s="348" t="s">
        <v>116</v>
      </c>
      <c r="B475" s="349" t="s">
        <v>106</v>
      </c>
      <c r="C475" s="350"/>
      <c r="D475" s="351" t="s">
        <v>101</v>
      </c>
      <c r="E475" s="351" t="s">
        <v>113</v>
      </c>
      <c r="F475" s="351" t="s">
        <v>117</v>
      </c>
      <c r="G475" s="351"/>
      <c r="H475" s="352">
        <f>H476</f>
        <v>149.30000000000001</v>
      </c>
      <c r="I475" s="352">
        <f t="shared" ref="I475:I476" si="219">I476</f>
        <v>8.6999999999999993</v>
      </c>
      <c r="J475" s="353">
        <f t="shared" si="209"/>
        <v>140.60000000000002</v>
      </c>
      <c r="K475" s="354">
        <f t="shared" si="210"/>
        <v>5.8271935699933008</v>
      </c>
    </row>
    <row r="476" spans="1:16" ht="30.6" customHeight="1">
      <c r="A476" s="348" t="s">
        <v>54</v>
      </c>
      <c r="B476" s="349" t="s">
        <v>106</v>
      </c>
      <c r="C476" s="350"/>
      <c r="D476" s="351" t="s">
        <v>101</v>
      </c>
      <c r="E476" s="351" t="s">
        <v>113</v>
      </c>
      <c r="F476" s="351" t="s">
        <v>117</v>
      </c>
      <c r="G476" s="351" t="s">
        <v>55</v>
      </c>
      <c r="H476" s="352">
        <f>H477</f>
        <v>149.30000000000001</v>
      </c>
      <c r="I476" s="352">
        <f t="shared" si="219"/>
        <v>8.6999999999999993</v>
      </c>
      <c r="J476" s="353">
        <f t="shared" si="209"/>
        <v>140.60000000000002</v>
      </c>
      <c r="K476" s="354">
        <f t="shared" si="210"/>
        <v>5.8271935699933008</v>
      </c>
    </row>
    <row r="477" spans="1:16">
      <c r="A477" s="348" t="s">
        <v>103</v>
      </c>
      <c r="B477" s="349" t="s">
        <v>106</v>
      </c>
      <c r="C477" s="350"/>
      <c r="D477" s="351" t="s">
        <v>101</v>
      </c>
      <c r="E477" s="351" t="s">
        <v>113</v>
      </c>
      <c r="F477" s="351" t="s">
        <v>117</v>
      </c>
      <c r="G477" s="351" t="s">
        <v>104</v>
      </c>
      <c r="H477" s="352">
        <f>'МП пр.5'!H142</f>
        <v>149.30000000000001</v>
      </c>
      <c r="I477" s="352">
        <f>'МП пр.5'!I142</f>
        <v>8.6999999999999993</v>
      </c>
      <c r="J477" s="353">
        <f t="shared" si="209"/>
        <v>140.60000000000002</v>
      </c>
      <c r="K477" s="354">
        <f t="shared" si="210"/>
        <v>5.8271935699933008</v>
      </c>
    </row>
    <row r="478" spans="1:16" ht="56.4" customHeight="1">
      <c r="A478" s="348" t="s">
        <v>118</v>
      </c>
      <c r="B478" s="349" t="s">
        <v>106</v>
      </c>
      <c r="C478" s="350"/>
      <c r="D478" s="351" t="s">
        <v>101</v>
      </c>
      <c r="E478" s="351" t="s">
        <v>113</v>
      </c>
      <c r="F478" s="351" t="s">
        <v>119</v>
      </c>
      <c r="G478" s="351"/>
      <c r="H478" s="352">
        <f>H479</f>
        <v>613.29999999999995</v>
      </c>
      <c r="I478" s="352">
        <f t="shared" ref="I478:I479" si="220">I479</f>
        <v>0</v>
      </c>
      <c r="J478" s="353">
        <f t="shared" si="209"/>
        <v>613.29999999999995</v>
      </c>
      <c r="K478" s="354">
        <f t="shared" si="210"/>
        <v>0</v>
      </c>
    </row>
    <row r="479" spans="1:16" ht="28.8" customHeight="1">
      <c r="A479" s="348" t="s">
        <v>54</v>
      </c>
      <c r="B479" s="349" t="s">
        <v>106</v>
      </c>
      <c r="C479" s="350"/>
      <c r="D479" s="351" t="s">
        <v>101</v>
      </c>
      <c r="E479" s="351" t="s">
        <v>113</v>
      </c>
      <c r="F479" s="351" t="s">
        <v>119</v>
      </c>
      <c r="G479" s="351" t="s">
        <v>55</v>
      </c>
      <c r="H479" s="352">
        <f>H480</f>
        <v>613.29999999999995</v>
      </c>
      <c r="I479" s="352">
        <f t="shared" si="220"/>
        <v>0</v>
      </c>
      <c r="J479" s="353">
        <f t="shared" si="209"/>
        <v>613.29999999999995</v>
      </c>
      <c r="K479" s="354">
        <f t="shared" si="210"/>
        <v>0</v>
      </c>
    </row>
    <row r="480" spans="1:16">
      <c r="A480" s="348" t="s">
        <v>103</v>
      </c>
      <c r="B480" s="349" t="s">
        <v>106</v>
      </c>
      <c r="C480" s="350"/>
      <c r="D480" s="351" t="s">
        <v>101</v>
      </c>
      <c r="E480" s="351" t="s">
        <v>113</v>
      </c>
      <c r="F480" s="351" t="s">
        <v>119</v>
      </c>
      <c r="G480" s="351" t="s">
        <v>104</v>
      </c>
      <c r="H480" s="352">
        <f>'МП пр.5'!H157</f>
        <v>613.29999999999995</v>
      </c>
      <c r="I480" s="352">
        <f>'МП пр.5'!I157</f>
        <v>0</v>
      </c>
      <c r="J480" s="353">
        <f t="shared" si="209"/>
        <v>613.29999999999995</v>
      </c>
      <c r="K480" s="354">
        <f t="shared" si="210"/>
        <v>0</v>
      </c>
    </row>
    <row r="481" spans="1:11" ht="52.8">
      <c r="A481" s="357" t="s">
        <v>174</v>
      </c>
      <c r="B481" s="358" t="s">
        <v>106</v>
      </c>
      <c r="C481" s="359"/>
      <c r="D481" s="360" t="s">
        <v>101</v>
      </c>
      <c r="E481" s="360" t="s">
        <v>113</v>
      </c>
      <c r="F481" s="360" t="s">
        <v>175</v>
      </c>
      <c r="G481" s="360"/>
      <c r="H481" s="361">
        <f>H482</f>
        <v>175.6</v>
      </c>
      <c r="I481" s="361">
        <f t="shared" ref="I481:I484" si="221">I482</f>
        <v>31.9</v>
      </c>
      <c r="J481" s="362">
        <f t="shared" si="209"/>
        <v>143.69999999999999</v>
      </c>
      <c r="K481" s="363">
        <f t="shared" si="210"/>
        <v>18.166287015945329</v>
      </c>
    </row>
    <row r="482" spans="1:11" ht="39.6">
      <c r="A482" s="348" t="s">
        <v>176</v>
      </c>
      <c r="B482" s="349" t="s">
        <v>106</v>
      </c>
      <c r="C482" s="350"/>
      <c r="D482" s="351" t="s">
        <v>101</v>
      </c>
      <c r="E482" s="351" t="s">
        <v>113</v>
      </c>
      <c r="F482" s="351" t="s">
        <v>177</v>
      </c>
      <c r="G482" s="351"/>
      <c r="H482" s="352">
        <f>H483</f>
        <v>175.6</v>
      </c>
      <c r="I482" s="352">
        <f t="shared" si="221"/>
        <v>31.9</v>
      </c>
      <c r="J482" s="353">
        <f t="shared" si="209"/>
        <v>143.69999999999999</v>
      </c>
      <c r="K482" s="354">
        <f t="shared" si="210"/>
        <v>18.166287015945329</v>
      </c>
    </row>
    <row r="483" spans="1:11" ht="26.4">
      <c r="A483" s="348" t="s">
        <v>178</v>
      </c>
      <c r="B483" s="349" t="s">
        <v>106</v>
      </c>
      <c r="C483" s="350"/>
      <c r="D483" s="351" t="s">
        <v>101</v>
      </c>
      <c r="E483" s="351" t="s">
        <v>113</v>
      </c>
      <c r="F483" s="351" t="s">
        <v>179</v>
      </c>
      <c r="G483" s="351"/>
      <c r="H483" s="352">
        <f>H484</f>
        <v>175.6</v>
      </c>
      <c r="I483" s="352">
        <f t="shared" si="221"/>
        <v>31.9</v>
      </c>
      <c r="J483" s="353">
        <f t="shared" si="209"/>
        <v>143.69999999999999</v>
      </c>
      <c r="K483" s="354">
        <f t="shared" si="210"/>
        <v>18.166287015945329</v>
      </c>
    </row>
    <row r="484" spans="1:11" ht="29.4" customHeight="1">
      <c r="A484" s="348" t="s">
        <v>54</v>
      </c>
      <c r="B484" s="349" t="s">
        <v>106</v>
      </c>
      <c r="C484" s="350"/>
      <c r="D484" s="351" t="s">
        <v>101</v>
      </c>
      <c r="E484" s="351" t="s">
        <v>113</v>
      </c>
      <c r="F484" s="351" t="s">
        <v>179</v>
      </c>
      <c r="G484" s="351" t="s">
        <v>55</v>
      </c>
      <c r="H484" s="352">
        <f>H485</f>
        <v>175.6</v>
      </c>
      <c r="I484" s="352">
        <f t="shared" si="221"/>
        <v>31.9</v>
      </c>
      <c r="J484" s="353">
        <f t="shared" si="209"/>
        <v>143.69999999999999</v>
      </c>
      <c r="K484" s="354">
        <f t="shared" si="210"/>
        <v>18.166287015945329</v>
      </c>
    </row>
    <row r="485" spans="1:11">
      <c r="A485" s="348" t="s">
        <v>103</v>
      </c>
      <c r="B485" s="349" t="s">
        <v>106</v>
      </c>
      <c r="C485" s="350"/>
      <c r="D485" s="351" t="s">
        <v>101</v>
      </c>
      <c r="E485" s="351" t="s">
        <v>113</v>
      </c>
      <c r="F485" s="351" t="s">
        <v>179</v>
      </c>
      <c r="G485" s="351" t="s">
        <v>104</v>
      </c>
      <c r="H485" s="352">
        <f>'МП пр.5'!H275</f>
        <v>175.6</v>
      </c>
      <c r="I485" s="352">
        <f>'МП пр.5'!I275</f>
        <v>31.9</v>
      </c>
      <c r="J485" s="353">
        <f t="shared" si="209"/>
        <v>143.69999999999999</v>
      </c>
      <c r="K485" s="354">
        <f t="shared" si="210"/>
        <v>18.166287015945329</v>
      </c>
    </row>
    <row r="486" spans="1:11" ht="27" customHeight="1">
      <c r="A486" s="357" t="s">
        <v>302</v>
      </c>
      <c r="B486" s="358" t="s">
        <v>106</v>
      </c>
      <c r="C486" s="359"/>
      <c r="D486" s="360" t="s">
        <v>101</v>
      </c>
      <c r="E486" s="360" t="s">
        <v>113</v>
      </c>
      <c r="F486" s="360" t="s">
        <v>303</v>
      </c>
      <c r="G486" s="360"/>
      <c r="H486" s="361">
        <f>H487</f>
        <v>293.39999999999998</v>
      </c>
      <c r="I486" s="361">
        <f t="shared" ref="I486" si="222">I487</f>
        <v>0</v>
      </c>
      <c r="J486" s="362">
        <f t="shared" si="209"/>
        <v>293.39999999999998</v>
      </c>
      <c r="K486" s="363">
        <f t="shared" si="210"/>
        <v>0</v>
      </c>
    </row>
    <row r="487" spans="1:11" ht="39.6">
      <c r="A487" s="348" t="s">
        <v>304</v>
      </c>
      <c r="B487" s="349" t="s">
        <v>106</v>
      </c>
      <c r="C487" s="350"/>
      <c r="D487" s="351" t="s">
        <v>101</v>
      </c>
      <c r="E487" s="351" t="s">
        <v>113</v>
      </c>
      <c r="F487" s="351" t="s">
        <v>305</v>
      </c>
      <c r="G487" s="351"/>
      <c r="H487" s="352">
        <f>H488+H491+H494+H497</f>
        <v>293.39999999999998</v>
      </c>
      <c r="I487" s="352">
        <f t="shared" ref="I487" si="223">I488+I491+I494+I497</f>
        <v>0</v>
      </c>
      <c r="J487" s="353">
        <f t="shared" si="209"/>
        <v>293.39999999999998</v>
      </c>
      <c r="K487" s="354">
        <f t="shared" si="210"/>
        <v>0</v>
      </c>
    </row>
    <row r="488" spans="1:11" ht="43.2" customHeight="1">
      <c r="A488" s="348" t="s">
        <v>306</v>
      </c>
      <c r="B488" s="349" t="s">
        <v>106</v>
      </c>
      <c r="C488" s="350"/>
      <c r="D488" s="351" t="s">
        <v>101</v>
      </c>
      <c r="E488" s="351" t="s">
        <v>113</v>
      </c>
      <c r="F488" s="351" t="s">
        <v>307</v>
      </c>
      <c r="G488" s="351"/>
      <c r="H488" s="352">
        <f>H489</f>
        <v>226.8</v>
      </c>
      <c r="I488" s="352">
        <f t="shared" ref="I488:I489" si="224">I489</f>
        <v>0</v>
      </c>
      <c r="J488" s="353">
        <f t="shared" si="209"/>
        <v>226.8</v>
      </c>
      <c r="K488" s="354">
        <f t="shared" si="210"/>
        <v>0</v>
      </c>
    </row>
    <row r="489" spans="1:11" ht="30.6" customHeight="1">
      <c r="A489" s="348" t="s">
        <v>54</v>
      </c>
      <c r="B489" s="349" t="s">
        <v>106</v>
      </c>
      <c r="C489" s="350"/>
      <c r="D489" s="351" t="s">
        <v>101</v>
      </c>
      <c r="E489" s="351" t="s">
        <v>113</v>
      </c>
      <c r="F489" s="351" t="s">
        <v>307</v>
      </c>
      <c r="G489" s="351" t="s">
        <v>55</v>
      </c>
      <c r="H489" s="352">
        <f>H490</f>
        <v>226.8</v>
      </c>
      <c r="I489" s="352">
        <f t="shared" si="224"/>
        <v>0</v>
      </c>
      <c r="J489" s="353">
        <f t="shared" si="209"/>
        <v>226.8</v>
      </c>
      <c r="K489" s="354">
        <f t="shared" si="210"/>
        <v>0</v>
      </c>
    </row>
    <row r="490" spans="1:11">
      <c r="A490" s="348" t="s">
        <v>103</v>
      </c>
      <c r="B490" s="349" t="s">
        <v>106</v>
      </c>
      <c r="C490" s="350"/>
      <c r="D490" s="351" t="s">
        <v>101</v>
      </c>
      <c r="E490" s="351" t="s">
        <v>113</v>
      </c>
      <c r="F490" s="351" t="s">
        <v>307</v>
      </c>
      <c r="G490" s="351" t="s">
        <v>104</v>
      </c>
      <c r="H490" s="352">
        <f>'МП пр.5'!H491</f>
        <v>226.8</v>
      </c>
      <c r="I490" s="352">
        <f>'МП пр.5'!I491</f>
        <v>0</v>
      </c>
      <c r="J490" s="353">
        <f t="shared" si="209"/>
        <v>226.8</v>
      </c>
      <c r="K490" s="354">
        <f t="shared" si="210"/>
        <v>0</v>
      </c>
    </row>
    <row r="491" spans="1:11" ht="26.4">
      <c r="A491" s="348" t="s">
        <v>315</v>
      </c>
      <c r="B491" s="349" t="s">
        <v>106</v>
      </c>
      <c r="C491" s="350"/>
      <c r="D491" s="351" t="s">
        <v>101</v>
      </c>
      <c r="E491" s="351" t="s">
        <v>113</v>
      </c>
      <c r="F491" s="351" t="s">
        <v>316</v>
      </c>
      <c r="G491" s="351"/>
      <c r="H491" s="352">
        <f>H492</f>
        <v>40.4</v>
      </c>
      <c r="I491" s="352">
        <f t="shared" ref="I491:I492" si="225">I492</f>
        <v>0</v>
      </c>
      <c r="J491" s="353">
        <f t="shared" si="209"/>
        <v>40.4</v>
      </c>
      <c r="K491" s="354">
        <f t="shared" si="210"/>
        <v>0</v>
      </c>
    </row>
    <row r="492" spans="1:11" ht="28.8" customHeight="1">
      <c r="A492" s="348" t="s">
        <v>54</v>
      </c>
      <c r="B492" s="349" t="s">
        <v>106</v>
      </c>
      <c r="C492" s="350"/>
      <c r="D492" s="351" t="s">
        <v>101</v>
      </c>
      <c r="E492" s="351" t="s">
        <v>113</v>
      </c>
      <c r="F492" s="351" t="s">
        <v>316</v>
      </c>
      <c r="G492" s="351" t="s">
        <v>55</v>
      </c>
      <c r="H492" s="352">
        <f>H493</f>
        <v>40.4</v>
      </c>
      <c r="I492" s="352">
        <f t="shared" si="225"/>
        <v>0</v>
      </c>
      <c r="J492" s="353">
        <f t="shared" si="209"/>
        <v>40.4</v>
      </c>
      <c r="K492" s="354">
        <f t="shared" si="210"/>
        <v>0</v>
      </c>
    </row>
    <row r="493" spans="1:11">
      <c r="A493" s="348" t="s">
        <v>103</v>
      </c>
      <c r="B493" s="349" t="s">
        <v>106</v>
      </c>
      <c r="C493" s="350"/>
      <c r="D493" s="351" t="s">
        <v>101</v>
      </c>
      <c r="E493" s="351" t="s">
        <v>113</v>
      </c>
      <c r="F493" s="351" t="s">
        <v>316</v>
      </c>
      <c r="G493" s="351" t="s">
        <v>104</v>
      </c>
      <c r="H493" s="352">
        <f>'МП пр.5'!H551</f>
        <v>40.4</v>
      </c>
      <c r="I493" s="352">
        <f>'МП пр.5'!I551</f>
        <v>0</v>
      </c>
      <c r="J493" s="353">
        <f t="shared" si="209"/>
        <v>40.4</v>
      </c>
      <c r="K493" s="354">
        <f t="shared" si="210"/>
        <v>0</v>
      </c>
    </row>
    <row r="494" spans="1:11" ht="39.6">
      <c r="A494" s="348" t="s">
        <v>317</v>
      </c>
      <c r="B494" s="349" t="s">
        <v>106</v>
      </c>
      <c r="C494" s="350"/>
      <c r="D494" s="351" t="s">
        <v>101</v>
      </c>
      <c r="E494" s="351" t="s">
        <v>113</v>
      </c>
      <c r="F494" s="351" t="s">
        <v>318</v>
      </c>
      <c r="G494" s="351"/>
      <c r="H494" s="352">
        <f>H495</f>
        <v>16.2</v>
      </c>
      <c r="I494" s="352">
        <f>I495</f>
        <v>0</v>
      </c>
      <c r="J494" s="353">
        <f t="shared" si="209"/>
        <v>16.2</v>
      </c>
      <c r="K494" s="354">
        <f t="shared" si="210"/>
        <v>0</v>
      </c>
    </row>
    <row r="495" spans="1:11" ht="28.8" customHeight="1">
      <c r="A495" s="348" t="s">
        <v>54</v>
      </c>
      <c r="B495" s="349" t="s">
        <v>106</v>
      </c>
      <c r="C495" s="350"/>
      <c r="D495" s="351" t="s">
        <v>101</v>
      </c>
      <c r="E495" s="351" t="s">
        <v>113</v>
      </c>
      <c r="F495" s="351" t="s">
        <v>318</v>
      </c>
      <c r="G495" s="351" t="s">
        <v>55</v>
      </c>
      <c r="H495" s="352">
        <f>H496</f>
        <v>16.2</v>
      </c>
      <c r="I495" s="352">
        <f>I496</f>
        <v>0</v>
      </c>
      <c r="J495" s="353">
        <f t="shared" si="209"/>
        <v>16.2</v>
      </c>
      <c r="K495" s="354">
        <f t="shared" si="210"/>
        <v>0</v>
      </c>
    </row>
    <row r="496" spans="1:11">
      <c r="A496" s="348" t="s">
        <v>103</v>
      </c>
      <c r="B496" s="349" t="s">
        <v>106</v>
      </c>
      <c r="C496" s="350"/>
      <c r="D496" s="351" t="s">
        <v>101</v>
      </c>
      <c r="E496" s="351" t="s">
        <v>113</v>
      </c>
      <c r="F496" s="351" t="s">
        <v>318</v>
      </c>
      <c r="G496" s="351" t="s">
        <v>104</v>
      </c>
      <c r="H496" s="352">
        <f>'МП пр.5'!H570</f>
        <v>16.2</v>
      </c>
      <c r="I496" s="352">
        <f>'МП пр.5'!I570</f>
        <v>0</v>
      </c>
      <c r="J496" s="353">
        <f t="shared" si="209"/>
        <v>16.2</v>
      </c>
      <c r="K496" s="354">
        <f t="shared" si="210"/>
        <v>0</v>
      </c>
    </row>
    <row r="497" spans="1:16">
      <c r="A497" s="348" t="s">
        <v>319</v>
      </c>
      <c r="B497" s="349" t="s">
        <v>106</v>
      </c>
      <c r="C497" s="350"/>
      <c r="D497" s="351" t="s">
        <v>101</v>
      </c>
      <c r="E497" s="351" t="s">
        <v>113</v>
      </c>
      <c r="F497" s="351" t="s">
        <v>320</v>
      </c>
      <c r="G497" s="351"/>
      <c r="H497" s="352">
        <v>10</v>
      </c>
      <c r="I497" s="352">
        <f>I498</f>
        <v>0</v>
      </c>
      <c r="J497" s="353">
        <f t="shared" si="209"/>
        <v>10</v>
      </c>
      <c r="K497" s="354">
        <f t="shared" si="210"/>
        <v>0</v>
      </c>
    </row>
    <row r="498" spans="1:16" ht="25.8" customHeight="1">
      <c r="A498" s="348" t="s">
        <v>54</v>
      </c>
      <c r="B498" s="349" t="s">
        <v>106</v>
      </c>
      <c r="C498" s="350"/>
      <c r="D498" s="351" t="s">
        <v>101</v>
      </c>
      <c r="E498" s="351" t="s">
        <v>113</v>
      </c>
      <c r="F498" s="351" t="s">
        <v>320</v>
      </c>
      <c r="G498" s="351" t="s">
        <v>55</v>
      </c>
      <c r="H498" s="352">
        <v>10</v>
      </c>
      <c r="I498" s="352">
        <f>I499</f>
        <v>0</v>
      </c>
      <c r="J498" s="353">
        <f t="shared" si="209"/>
        <v>10</v>
      </c>
      <c r="K498" s="354">
        <f t="shared" si="210"/>
        <v>0</v>
      </c>
    </row>
    <row r="499" spans="1:16">
      <c r="A499" s="348" t="s">
        <v>103</v>
      </c>
      <c r="B499" s="349" t="s">
        <v>106</v>
      </c>
      <c r="C499" s="350"/>
      <c r="D499" s="351" t="s">
        <v>101</v>
      </c>
      <c r="E499" s="351" t="s">
        <v>113</v>
      </c>
      <c r="F499" s="351" t="s">
        <v>320</v>
      </c>
      <c r="G499" s="351" t="s">
        <v>104</v>
      </c>
      <c r="H499" s="352">
        <f>'МП пр.5'!H594</f>
        <v>10</v>
      </c>
      <c r="I499" s="352">
        <f>'МП пр.5'!I594</f>
        <v>0</v>
      </c>
      <c r="J499" s="353">
        <f t="shared" si="209"/>
        <v>10</v>
      </c>
      <c r="K499" s="354">
        <f t="shared" si="210"/>
        <v>0</v>
      </c>
    </row>
    <row r="500" spans="1:16" s="39" customFormat="1">
      <c r="A500" s="343" t="s">
        <v>555</v>
      </c>
      <c r="B500" s="344" t="s">
        <v>106</v>
      </c>
      <c r="C500" s="345"/>
      <c r="D500" s="346" t="s">
        <v>101</v>
      </c>
      <c r="E500" s="346" t="s">
        <v>113</v>
      </c>
      <c r="F500" s="346" t="s">
        <v>556</v>
      </c>
      <c r="G500" s="346"/>
      <c r="H500" s="347">
        <f>H501+H504+H507+H510</f>
        <v>44265.3</v>
      </c>
      <c r="I500" s="347">
        <f t="shared" ref="I500:K500" si="226">I501+I504+I507+I510</f>
        <v>8924.7000000000007</v>
      </c>
      <c r="J500" s="347">
        <f t="shared" si="226"/>
        <v>35340.600000000006</v>
      </c>
      <c r="K500" s="347">
        <f t="shared" si="226"/>
        <v>94.90260938130929</v>
      </c>
      <c r="M500" s="104"/>
      <c r="N500" s="104"/>
      <c r="O500" s="104"/>
      <c r="P500" s="104"/>
    </row>
    <row r="501" spans="1:16" ht="66.599999999999994" customHeight="1">
      <c r="A501" s="348" t="s">
        <v>446</v>
      </c>
      <c r="B501" s="349" t="s">
        <v>106</v>
      </c>
      <c r="C501" s="350"/>
      <c r="D501" s="351" t="s">
        <v>101</v>
      </c>
      <c r="E501" s="351" t="s">
        <v>113</v>
      </c>
      <c r="F501" s="351" t="s">
        <v>557</v>
      </c>
      <c r="G501" s="351"/>
      <c r="H501" s="352">
        <f>H502</f>
        <v>780</v>
      </c>
      <c r="I501" s="352">
        <f t="shared" ref="I501:I502" si="227">I502</f>
        <v>435</v>
      </c>
      <c r="J501" s="353">
        <f t="shared" si="209"/>
        <v>345</v>
      </c>
      <c r="K501" s="354">
        <f t="shared" si="210"/>
        <v>55.769230769230774</v>
      </c>
    </row>
    <row r="502" spans="1:16" ht="28.8" customHeight="1">
      <c r="A502" s="348" t="s">
        <v>54</v>
      </c>
      <c r="B502" s="349" t="s">
        <v>106</v>
      </c>
      <c r="C502" s="350"/>
      <c r="D502" s="351" t="s">
        <v>101</v>
      </c>
      <c r="E502" s="351" t="s">
        <v>113</v>
      </c>
      <c r="F502" s="351" t="s">
        <v>557</v>
      </c>
      <c r="G502" s="351" t="s">
        <v>55</v>
      </c>
      <c r="H502" s="352">
        <f>H503</f>
        <v>780</v>
      </c>
      <c r="I502" s="352">
        <f t="shared" si="227"/>
        <v>435</v>
      </c>
      <c r="J502" s="353">
        <f t="shared" si="209"/>
        <v>345</v>
      </c>
      <c r="K502" s="354">
        <f t="shared" si="210"/>
        <v>55.769230769230774</v>
      </c>
    </row>
    <row r="503" spans="1:16">
      <c r="A503" s="348" t="s">
        <v>103</v>
      </c>
      <c r="B503" s="349" t="s">
        <v>106</v>
      </c>
      <c r="C503" s="350"/>
      <c r="D503" s="351" t="s">
        <v>101</v>
      </c>
      <c r="E503" s="351" t="s">
        <v>113</v>
      </c>
      <c r="F503" s="351" t="s">
        <v>557</v>
      </c>
      <c r="G503" s="351" t="s">
        <v>104</v>
      </c>
      <c r="H503" s="352">
        <v>780</v>
      </c>
      <c r="I503" s="352">
        <v>435</v>
      </c>
      <c r="J503" s="353">
        <f t="shared" si="209"/>
        <v>345</v>
      </c>
      <c r="K503" s="354">
        <f t="shared" si="210"/>
        <v>55.769230769230774</v>
      </c>
    </row>
    <row r="504" spans="1:16">
      <c r="A504" s="348" t="s">
        <v>457</v>
      </c>
      <c r="B504" s="349" t="s">
        <v>106</v>
      </c>
      <c r="C504" s="350"/>
      <c r="D504" s="351" t="s">
        <v>101</v>
      </c>
      <c r="E504" s="351" t="s">
        <v>113</v>
      </c>
      <c r="F504" s="351" t="s">
        <v>558</v>
      </c>
      <c r="G504" s="351"/>
      <c r="H504" s="352">
        <f>H505</f>
        <v>142</v>
      </c>
      <c r="I504" s="352">
        <f t="shared" ref="I504:I505" si="228">I505</f>
        <v>0</v>
      </c>
      <c r="J504" s="353">
        <f t="shared" si="209"/>
        <v>142</v>
      </c>
      <c r="K504" s="354">
        <f t="shared" si="210"/>
        <v>0</v>
      </c>
    </row>
    <row r="505" spans="1:16" ht="27.6" customHeight="1">
      <c r="A505" s="348" t="s">
        <v>54</v>
      </c>
      <c r="B505" s="349" t="s">
        <v>106</v>
      </c>
      <c r="C505" s="350"/>
      <c r="D505" s="351" t="s">
        <v>101</v>
      </c>
      <c r="E505" s="351" t="s">
        <v>113</v>
      </c>
      <c r="F505" s="351" t="s">
        <v>558</v>
      </c>
      <c r="G505" s="351" t="s">
        <v>55</v>
      </c>
      <c r="H505" s="352">
        <f>H506</f>
        <v>142</v>
      </c>
      <c r="I505" s="352">
        <f t="shared" si="228"/>
        <v>0</v>
      </c>
      <c r="J505" s="353">
        <f t="shared" si="209"/>
        <v>142</v>
      </c>
      <c r="K505" s="354">
        <f t="shared" si="210"/>
        <v>0</v>
      </c>
    </row>
    <row r="506" spans="1:16">
      <c r="A506" s="348" t="s">
        <v>103</v>
      </c>
      <c r="B506" s="349" t="s">
        <v>106</v>
      </c>
      <c r="C506" s="350"/>
      <c r="D506" s="351" t="s">
        <v>101</v>
      </c>
      <c r="E506" s="351" t="s">
        <v>113</v>
      </c>
      <c r="F506" s="351" t="s">
        <v>558</v>
      </c>
      <c r="G506" s="351" t="s">
        <v>104</v>
      </c>
      <c r="H506" s="352">
        <v>142</v>
      </c>
      <c r="I506" s="352">
        <v>0</v>
      </c>
      <c r="J506" s="353">
        <f t="shared" si="209"/>
        <v>142</v>
      </c>
      <c r="K506" s="354">
        <f t="shared" si="210"/>
        <v>0</v>
      </c>
    </row>
    <row r="507" spans="1:16" ht="26.4">
      <c r="A507" s="348" t="s">
        <v>530</v>
      </c>
      <c r="B507" s="349" t="s">
        <v>106</v>
      </c>
      <c r="C507" s="350"/>
      <c r="D507" s="351" t="s">
        <v>101</v>
      </c>
      <c r="E507" s="351" t="s">
        <v>113</v>
      </c>
      <c r="F507" s="351" t="s">
        <v>559</v>
      </c>
      <c r="G507" s="351"/>
      <c r="H507" s="352">
        <f>H508</f>
        <v>22052.5</v>
      </c>
      <c r="I507" s="352">
        <f t="shared" ref="I507:I508" si="229">I508</f>
        <v>4571.2</v>
      </c>
      <c r="J507" s="353">
        <f t="shared" si="209"/>
        <v>17481.3</v>
      </c>
      <c r="K507" s="354">
        <f t="shared" si="210"/>
        <v>20.72871556512867</v>
      </c>
    </row>
    <row r="508" spans="1:16" ht="26.4" customHeight="1">
      <c r="A508" s="348" t="s">
        <v>54</v>
      </c>
      <c r="B508" s="349" t="s">
        <v>106</v>
      </c>
      <c r="C508" s="350"/>
      <c r="D508" s="351" t="s">
        <v>101</v>
      </c>
      <c r="E508" s="351" t="s">
        <v>113</v>
      </c>
      <c r="F508" s="351" t="s">
        <v>559</v>
      </c>
      <c r="G508" s="351" t="s">
        <v>55</v>
      </c>
      <c r="H508" s="352">
        <f>H509</f>
        <v>22052.5</v>
      </c>
      <c r="I508" s="352">
        <f t="shared" si="229"/>
        <v>4571.2</v>
      </c>
      <c r="J508" s="353">
        <f t="shared" si="209"/>
        <v>17481.3</v>
      </c>
      <c r="K508" s="354">
        <f t="shared" si="210"/>
        <v>20.72871556512867</v>
      </c>
    </row>
    <row r="509" spans="1:16">
      <c r="A509" s="348" t="s">
        <v>103</v>
      </c>
      <c r="B509" s="349" t="s">
        <v>106</v>
      </c>
      <c r="C509" s="350"/>
      <c r="D509" s="351" t="s">
        <v>101</v>
      </c>
      <c r="E509" s="351" t="s">
        <v>113</v>
      </c>
      <c r="F509" s="351" t="s">
        <v>559</v>
      </c>
      <c r="G509" s="351" t="s">
        <v>104</v>
      </c>
      <c r="H509" s="352">
        <v>22052.5</v>
      </c>
      <c r="I509" s="352">
        <v>4571.2</v>
      </c>
      <c r="J509" s="353">
        <f t="shared" si="209"/>
        <v>17481.3</v>
      </c>
      <c r="K509" s="354">
        <f t="shared" si="210"/>
        <v>20.72871556512867</v>
      </c>
    </row>
    <row r="510" spans="1:16" ht="93.6" customHeight="1">
      <c r="A510" s="348" t="s">
        <v>560</v>
      </c>
      <c r="B510" s="349" t="s">
        <v>106</v>
      </c>
      <c r="C510" s="350"/>
      <c r="D510" s="351" t="s">
        <v>101</v>
      </c>
      <c r="E510" s="351" t="s">
        <v>113</v>
      </c>
      <c r="F510" s="351" t="s">
        <v>561</v>
      </c>
      <c r="G510" s="351"/>
      <c r="H510" s="352">
        <f>H511</f>
        <v>21290.800000000003</v>
      </c>
      <c r="I510" s="352">
        <f t="shared" ref="I510:I511" si="230">I511</f>
        <v>3918.5</v>
      </c>
      <c r="J510" s="353">
        <f t="shared" si="209"/>
        <v>17372.300000000003</v>
      </c>
      <c r="K510" s="354">
        <f t="shared" si="210"/>
        <v>18.404663046949853</v>
      </c>
    </row>
    <row r="511" spans="1:16" ht="27" customHeight="1">
      <c r="A511" s="348" t="s">
        <v>54</v>
      </c>
      <c r="B511" s="349" t="s">
        <v>106</v>
      </c>
      <c r="C511" s="350"/>
      <c r="D511" s="351" t="s">
        <v>101</v>
      </c>
      <c r="E511" s="351" t="s">
        <v>113</v>
      </c>
      <c r="F511" s="351" t="s">
        <v>561</v>
      </c>
      <c r="G511" s="351" t="s">
        <v>55</v>
      </c>
      <c r="H511" s="352">
        <f>H512</f>
        <v>21290.800000000003</v>
      </c>
      <c r="I511" s="352">
        <f t="shared" si="230"/>
        <v>3918.5</v>
      </c>
      <c r="J511" s="353">
        <f t="shared" si="209"/>
        <v>17372.300000000003</v>
      </c>
      <c r="K511" s="354">
        <f t="shared" si="210"/>
        <v>18.404663046949853</v>
      </c>
    </row>
    <row r="512" spans="1:16">
      <c r="A512" s="348" t="s">
        <v>103</v>
      </c>
      <c r="B512" s="349" t="s">
        <v>106</v>
      </c>
      <c r="C512" s="350"/>
      <c r="D512" s="351" t="s">
        <v>101</v>
      </c>
      <c r="E512" s="351" t="s">
        <v>113</v>
      </c>
      <c r="F512" s="351" t="s">
        <v>561</v>
      </c>
      <c r="G512" s="351" t="s">
        <v>104</v>
      </c>
      <c r="H512" s="352">
        <f>19136.9+2153.9</f>
        <v>21290.800000000003</v>
      </c>
      <c r="I512" s="352">
        <v>3918.5</v>
      </c>
      <c r="J512" s="353">
        <f t="shared" si="209"/>
        <v>17372.300000000003</v>
      </c>
      <c r="K512" s="354">
        <f t="shared" si="210"/>
        <v>18.404663046949853</v>
      </c>
    </row>
    <row r="513" spans="1:16" s="38" customFormat="1">
      <c r="A513" s="336" t="s">
        <v>190</v>
      </c>
      <c r="B513" s="337" t="s">
        <v>106</v>
      </c>
      <c r="C513" s="338"/>
      <c r="D513" s="339" t="s">
        <v>101</v>
      </c>
      <c r="E513" s="339" t="s">
        <v>101</v>
      </c>
      <c r="F513" s="339"/>
      <c r="G513" s="339"/>
      <c r="H513" s="341">
        <f>H514+H519+H529+H541</f>
        <v>9327.9999999999982</v>
      </c>
      <c r="I513" s="341">
        <f t="shared" ref="I513" si="231">I514+I519+I529+I541</f>
        <v>67.5</v>
      </c>
      <c r="J513" s="342">
        <f t="shared" si="209"/>
        <v>9260.4999999999982</v>
      </c>
      <c r="K513" s="328">
        <f t="shared" si="210"/>
        <v>0.7236277873070327</v>
      </c>
      <c r="M513" s="103"/>
      <c r="N513" s="103"/>
      <c r="O513" s="103"/>
      <c r="P513" s="103"/>
    </row>
    <row r="514" spans="1:16" ht="39.6">
      <c r="A514" s="357" t="s">
        <v>184</v>
      </c>
      <c r="B514" s="358" t="s">
        <v>106</v>
      </c>
      <c r="C514" s="359"/>
      <c r="D514" s="360" t="s">
        <v>101</v>
      </c>
      <c r="E514" s="360" t="s">
        <v>101</v>
      </c>
      <c r="F514" s="360" t="s">
        <v>185</v>
      </c>
      <c r="G514" s="360"/>
      <c r="H514" s="361">
        <f>H515</f>
        <v>108.5</v>
      </c>
      <c r="I514" s="361">
        <f t="shared" ref="I514:I517" si="232">I515</f>
        <v>0</v>
      </c>
      <c r="J514" s="362">
        <f t="shared" si="209"/>
        <v>108.5</v>
      </c>
      <c r="K514" s="363">
        <f t="shared" si="210"/>
        <v>0</v>
      </c>
    </row>
    <row r="515" spans="1:16" ht="39.6">
      <c r="A515" s="348" t="s">
        <v>186</v>
      </c>
      <c r="B515" s="349" t="s">
        <v>106</v>
      </c>
      <c r="C515" s="350"/>
      <c r="D515" s="351" t="s">
        <v>101</v>
      </c>
      <c r="E515" s="351" t="s">
        <v>101</v>
      </c>
      <c r="F515" s="351" t="s">
        <v>187</v>
      </c>
      <c r="G515" s="351"/>
      <c r="H515" s="352">
        <f>H516</f>
        <v>108.5</v>
      </c>
      <c r="I515" s="352">
        <f t="shared" si="232"/>
        <v>0</v>
      </c>
      <c r="J515" s="353">
        <f t="shared" si="209"/>
        <v>108.5</v>
      </c>
      <c r="K515" s="354">
        <f t="shared" si="210"/>
        <v>0</v>
      </c>
    </row>
    <row r="516" spans="1:16">
      <c r="A516" s="348" t="s">
        <v>188</v>
      </c>
      <c r="B516" s="349" t="s">
        <v>106</v>
      </c>
      <c r="C516" s="350"/>
      <c r="D516" s="351" t="s">
        <v>101</v>
      </c>
      <c r="E516" s="351" t="s">
        <v>101</v>
      </c>
      <c r="F516" s="351" t="s">
        <v>189</v>
      </c>
      <c r="G516" s="351"/>
      <c r="H516" s="352">
        <f>H517</f>
        <v>108.5</v>
      </c>
      <c r="I516" s="352">
        <f t="shared" si="232"/>
        <v>0</v>
      </c>
      <c r="J516" s="353">
        <f t="shared" si="209"/>
        <v>108.5</v>
      </c>
      <c r="K516" s="354">
        <f t="shared" si="210"/>
        <v>0</v>
      </c>
    </row>
    <row r="517" spans="1:16" ht="27" customHeight="1">
      <c r="A517" s="348" t="s">
        <v>54</v>
      </c>
      <c r="B517" s="349" t="s">
        <v>106</v>
      </c>
      <c r="C517" s="350"/>
      <c r="D517" s="351" t="s">
        <v>101</v>
      </c>
      <c r="E517" s="351" t="s">
        <v>101</v>
      </c>
      <c r="F517" s="351" t="s">
        <v>189</v>
      </c>
      <c r="G517" s="351" t="s">
        <v>55</v>
      </c>
      <c r="H517" s="352">
        <f>H518</f>
        <v>108.5</v>
      </c>
      <c r="I517" s="352">
        <f t="shared" si="232"/>
        <v>0</v>
      </c>
      <c r="J517" s="353">
        <f t="shared" ref="J517:J580" si="233">H517-I517</f>
        <v>108.5</v>
      </c>
      <c r="K517" s="354">
        <f t="shared" ref="K517:K580" si="234">I517/H517*100</f>
        <v>0</v>
      </c>
    </row>
    <row r="518" spans="1:16">
      <c r="A518" s="348" t="s">
        <v>103</v>
      </c>
      <c r="B518" s="349" t="s">
        <v>106</v>
      </c>
      <c r="C518" s="350"/>
      <c r="D518" s="351" t="s">
        <v>101</v>
      </c>
      <c r="E518" s="351" t="s">
        <v>101</v>
      </c>
      <c r="F518" s="351" t="s">
        <v>189</v>
      </c>
      <c r="G518" s="351" t="s">
        <v>104</v>
      </c>
      <c r="H518" s="352">
        <f>'МП пр.5'!H298</f>
        <v>108.5</v>
      </c>
      <c r="I518" s="352">
        <f>'МП пр.5'!I298</f>
        <v>0</v>
      </c>
      <c r="J518" s="353">
        <f t="shared" si="233"/>
        <v>108.5</v>
      </c>
      <c r="K518" s="354">
        <f t="shared" si="234"/>
        <v>0</v>
      </c>
    </row>
    <row r="519" spans="1:16" ht="26.4">
      <c r="A519" s="357" t="s">
        <v>207</v>
      </c>
      <c r="B519" s="358" t="s">
        <v>106</v>
      </c>
      <c r="C519" s="359"/>
      <c r="D519" s="360" t="s">
        <v>101</v>
      </c>
      <c r="E519" s="360" t="s">
        <v>101</v>
      </c>
      <c r="F519" s="360" t="s">
        <v>208</v>
      </c>
      <c r="G519" s="360"/>
      <c r="H519" s="361">
        <f>H520</f>
        <v>423.8</v>
      </c>
      <c r="I519" s="361">
        <f t="shared" ref="I519" si="235">I520</f>
        <v>67.5</v>
      </c>
      <c r="J519" s="362">
        <f t="shared" si="233"/>
        <v>356.3</v>
      </c>
      <c r="K519" s="363">
        <f t="shared" si="234"/>
        <v>15.927324209532797</v>
      </c>
    </row>
    <row r="520" spans="1:16" ht="27.6" customHeight="1">
      <c r="A520" s="348" t="s">
        <v>209</v>
      </c>
      <c r="B520" s="349" t="s">
        <v>106</v>
      </c>
      <c r="C520" s="350"/>
      <c r="D520" s="351" t="s">
        <v>101</v>
      </c>
      <c r="E520" s="351" t="s">
        <v>101</v>
      </c>
      <c r="F520" s="351" t="s">
        <v>210</v>
      </c>
      <c r="G520" s="351"/>
      <c r="H520" s="352">
        <f>H521+H526</f>
        <v>423.8</v>
      </c>
      <c r="I520" s="352">
        <f t="shared" ref="I520" si="236">I521+I526</f>
        <v>67.5</v>
      </c>
      <c r="J520" s="353">
        <f t="shared" si="233"/>
        <v>356.3</v>
      </c>
      <c r="K520" s="354">
        <f t="shared" si="234"/>
        <v>15.927324209532797</v>
      </c>
    </row>
    <row r="521" spans="1:16">
      <c r="A521" s="348" t="s">
        <v>211</v>
      </c>
      <c r="B521" s="349" t="s">
        <v>106</v>
      </c>
      <c r="C521" s="350"/>
      <c r="D521" s="351" t="s">
        <v>101</v>
      </c>
      <c r="E521" s="351" t="s">
        <v>101</v>
      </c>
      <c r="F521" s="351" t="s">
        <v>212</v>
      </c>
      <c r="G521" s="351"/>
      <c r="H521" s="352">
        <f>H522+H524</f>
        <v>341.8</v>
      </c>
      <c r="I521" s="352">
        <f t="shared" ref="I521" si="237">I522+I524</f>
        <v>67.5</v>
      </c>
      <c r="J521" s="353">
        <f t="shared" si="233"/>
        <v>274.3</v>
      </c>
      <c r="K521" s="354">
        <f t="shared" si="234"/>
        <v>19.748390871854884</v>
      </c>
    </row>
    <row r="522" spans="1:16" ht="26.4">
      <c r="A522" s="348" t="s">
        <v>18</v>
      </c>
      <c r="B522" s="349" t="s">
        <v>106</v>
      </c>
      <c r="C522" s="350"/>
      <c r="D522" s="351" t="s">
        <v>101</v>
      </c>
      <c r="E522" s="351" t="s">
        <v>101</v>
      </c>
      <c r="F522" s="351" t="s">
        <v>212</v>
      </c>
      <c r="G522" s="351" t="s">
        <v>19</v>
      </c>
      <c r="H522" s="352">
        <f>H523</f>
        <v>26.3</v>
      </c>
      <c r="I522" s="352">
        <f t="shared" ref="I522" si="238">I523</f>
        <v>0</v>
      </c>
      <c r="J522" s="353">
        <f t="shared" si="233"/>
        <v>26.3</v>
      </c>
      <c r="K522" s="354">
        <f t="shared" si="234"/>
        <v>0</v>
      </c>
    </row>
    <row r="523" spans="1:16" ht="27" customHeight="1">
      <c r="A523" s="348" t="s">
        <v>20</v>
      </c>
      <c r="B523" s="349" t="s">
        <v>106</v>
      </c>
      <c r="C523" s="350"/>
      <c r="D523" s="351" t="s">
        <v>101</v>
      </c>
      <c r="E523" s="351" t="s">
        <v>101</v>
      </c>
      <c r="F523" s="351" t="s">
        <v>212</v>
      </c>
      <c r="G523" s="351" t="s">
        <v>21</v>
      </c>
      <c r="H523" s="352">
        <f>'МП пр.5'!H327</f>
        <v>26.3</v>
      </c>
      <c r="I523" s="352">
        <f>'МП пр.5'!I327</f>
        <v>0</v>
      </c>
      <c r="J523" s="353">
        <f t="shared" si="233"/>
        <v>26.3</v>
      </c>
      <c r="K523" s="354">
        <f t="shared" si="234"/>
        <v>0</v>
      </c>
    </row>
    <row r="524" spans="1:16" ht="16.2" customHeight="1">
      <c r="A524" s="348" t="s">
        <v>144</v>
      </c>
      <c r="B524" s="349" t="s">
        <v>106</v>
      </c>
      <c r="C524" s="350"/>
      <c r="D524" s="351" t="s">
        <v>101</v>
      </c>
      <c r="E524" s="351" t="s">
        <v>101</v>
      </c>
      <c r="F524" s="351" t="s">
        <v>212</v>
      </c>
      <c r="G524" s="351" t="s">
        <v>145</v>
      </c>
      <c r="H524" s="352">
        <f>H525</f>
        <v>315.5</v>
      </c>
      <c r="I524" s="352">
        <f t="shared" ref="I524" si="239">I525</f>
        <v>67.5</v>
      </c>
      <c r="J524" s="353">
        <f t="shared" si="233"/>
        <v>248</v>
      </c>
      <c r="K524" s="354">
        <f t="shared" si="234"/>
        <v>21.394611727416798</v>
      </c>
    </row>
    <row r="525" spans="1:16">
      <c r="A525" s="348" t="s">
        <v>213</v>
      </c>
      <c r="B525" s="349" t="s">
        <v>106</v>
      </c>
      <c r="C525" s="350"/>
      <c r="D525" s="351" t="s">
        <v>101</v>
      </c>
      <c r="E525" s="351" t="s">
        <v>101</v>
      </c>
      <c r="F525" s="351" t="s">
        <v>212</v>
      </c>
      <c r="G525" s="351" t="s">
        <v>214</v>
      </c>
      <c r="H525" s="352">
        <f>'МП пр.5'!H330</f>
        <v>315.5</v>
      </c>
      <c r="I525" s="352">
        <f>'МП пр.5'!I330</f>
        <v>67.5</v>
      </c>
      <c r="J525" s="353">
        <f t="shared" si="233"/>
        <v>248</v>
      </c>
      <c r="K525" s="354">
        <f t="shared" si="234"/>
        <v>21.394611727416798</v>
      </c>
    </row>
    <row r="526" spans="1:16">
      <c r="A526" s="348" t="s">
        <v>215</v>
      </c>
      <c r="B526" s="349" t="s">
        <v>106</v>
      </c>
      <c r="C526" s="350"/>
      <c r="D526" s="351" t="s">
        <v>101</v>
      </c>
      <c r="E526" s="351" t="s">
        <v>101</v>
      </c>
      <c r="F526" s="351" t="s">
        <v>216</v>
      </c>
      <c r="G526" s="351"/>
      <c r="H526" s="352">
        <f>H527</f>
        <v>82</v>
      </c>
      <c r="I526" s="352">
        <f t="shared" ref="I526:I527" si="240">I527</f>
        <v>0</v>
      </c>
      <c r="J526" s="353">
        <f t="shared" si="233"/>
        <v>82</v>
      </c>
      <c r="K526" s="354">
        <f t="shared" si="234"/>
        <v>0</v>
      </c>
    </row>
    <row r="527" spans="1:16" ht="26.4">
      <c r="A527" s="348" t="s">
        <v>18</v>
      </c>
      <c r="B527" s="349" t="s">
        <v>106</v>
      </c>
      <c r="C527" s="350"/>
      <c r="D527" s="351" t="s">
        <v>101</v>
      </c>
      <c r="E527" s="351" t="s">
        <v>101</v>
      </c>
      <c r="F527" s="351" t="s">
        <v>216</v>
      </c>
      <c r="G527" s="351" t="s">
        <v>19</v>
      </c>
      <c r="H527" s="352">
        <f>H528</f>
        <v>82</v>
      </c>
      <c r="I527" s="352">
        <f t="shared" si="240"/>
        <v>0</v>
      </c>
      <c r="J527" s="353">
        <f t="shared" si="233"/>
        <v>82</v>
      </c>
      <c r="K527" s="354">
        <f t="shared" si="234"/>
        <v>0</v>
      </c>
    </row>
    <row r="528" spans="1:16" ht="24.6" customHeight="1">
      <c r="A528" s="348" t="s">
        <v>20</v>
      </c>
      <c r="B528" s="349" t="s">
        <v>106</v>
      </c>
      <c r="C528" s="350"/>
      <c r="D528" s="351" t="s">
        <v>101</v>
      </c>
      <c r="E528" s="351" t="s">
        <v>101</v>
      </c>
      <c r="F528" s="351" t="s">
        <v>216</v>
      </c>
      <c r="G528" s="351" t="s">
        <v>21</v>
      </c>
      <c r="H528" s="352">
        <f>'МП пр.5'!H336</f>
        <v>82</v>
      </c>
      <c r="I528" s="352">
        <f>'МП пр.5'!I336</f>
        <v>0</v>
      </c>
      <c r="J528" s="353">
        <f t="shared" si="233"/>
        <v>82</v>
      </c>
      <c r="K528" s="354">
        <f t="shared" si="234"/>
        <v>0</v>
      </c>
    </row>
    <row r="529" spans="1:16" ht="26.4">
      <c r="A529" s="357" t="s">
        <v>266</v>
      </c>
      <c r="B529" s="358" t="s">
        <v>106</v>
      </c>
      <c r="C529" s="359"/>
      <c r="D529" s="360" t="s">
        <v>101</v>
      </c>
      <c r="E529" s="360" t="s">
        <v>101</v>
      </c>
      <c r="F529" s="360" t="s">
        <v>267</v>
      </c>
      <c r="G529" s="360"/>
      <c r="H529" s="361">
        <f>H530+H537</f>
        <v>8625.4</v>
      </c>
      <c r="I529" s="361">
        <f t="shared" ref="I529" si="241">I530+I537</f>
        <v>0</v>
      </c>
      <c r="J529" s="362">
        <f t="shared" si="233"/>
        <v>8625.4</v>
      </c>
      <c r="K529" s="363">
        <f t="shared" si="234"/>
        <v>0</v>
      </c>
    </row>
    <row r="530" spans="1:16" ht="28.8" customHeight="1">
      <c r="A530" s="348" t="s">
        <v>268</v>
      </c>
      <c r="B530" s="349" t="s">
        <v>106</v>
      </c>
      <c r="C530" s="350"/>
      <c r="D530" s="351" t="s">
        <v>101</v>
      </c>
      <c r="E530" s="351" t="s">
        <v>101</v>
      </c>
      <c r="F530" s="351" t="s">
        <v>269</v>
      </c>
      <c r="G530" s="351"/>
      <c r="H530" s="352">
        <f>H531+H534</f>
        <v>7601.8</v>
      </c>
      <c r="I530" s="352">
        <f t="shared" ref="I530" si="242">I531+I534</f>
        <v>0</v>
      </c>
      <c r="J530" s="353">
        <f t="shared" si="233"/>
        <v>7601.8</v>
      </c>
      <c r="K530" s="354">
        <f t="shared" si="234"/>
        <v>0</v>
      </c>
    </row>
    <row r="531" spans="1:16" ht="26.4">
      <c r="A531" s="348" t="s">
        <v>270</v>
      </c>
      <c r="B531" s="349" t="s">
        <v>106</v>
      </c>
      <c r="C531" s="350"/>
      <c r="D531" s="351" t="s">
        <v>101</v>
      </c>
      <c r="E531" s="351" t="s">
        <v>101</v>
      </c>
      <c r="F531" s="351" t="s">
        <v>271</v>
      </c>
      <c r="G531" s="351"/>
      <c r="H531" s="352">
        <f>H532</f>
        <v>4070.9</v>
      </c>
      <c r="I531" s="352">
        <f t="shared" ref="I531:I532" si="243">I532</f>
        <v>0</v>
      </c>
      <c r="J531" s="353">
        <f t="shared" si="233"/>
        <v>4070.9</v>
      </c>
      <c r="K531" s="354">
        <f t="shared" si="234"/>
        <v>0</v>
      </c>
    </row>
    <row r="532" spans="1:16" ht="26.4" customHeight="1">
      <c r="A532" s="348" t="s">
        <v>54</v>
      </c>
      <c r="B532" s="349" t="s">
        <v>106</v>
      </c>
      <c r="C532" s="350"/>
      <c r="D532" s="351" t="s">
        <v>101</v>
      </c>
      <c r="E532" s="351" t="s">
        <v>101</v>
      </c>
      <c r="F532" s="351" t="s">
        <v>271</v>
      </c>
      <c r="G532" s="351" t="s">
        <v>55</v>
      </c>
      <c r="H532" s="352">
        <f>H533</f>
        <v>4070.9</v>
      </c>
      <c r="I532" s="352">
        <f t="shared" si="243"/>
        <v>0</v>
      </c>
      <c r="J532" s="353">
        <f t="shared" si="233"/>
        <v>4070.9</v>
      </c>
      <c r="K532" s="354">
        <f t="shared" si="234"/>
        <v>0</v>
      </c>
    </row>
    <row r="533" spans="1:16">
      <c r="A533" s="348" t="s">
        <v>103</v>
      </c>
      <c r="B533" s="349" t="s">
        <v>106</v>
      </c>
      <c r="C533" s="350"/>
      <c r="D533" s="351" t="s">
        <v>101</v>
      </c>
      <c r="E533" s="351" t="s">
        <v>101</v>
      </c>
      <c r="F533" s="351" t="s">
        <v>271</v>
      </c>
      <c r="G533" s="351" t="s">
        <v>104</v>
      </c>
      <c r="H533" s="352">
        <f>'МП пр.5'!H412</f>
        <v>4070.9</v>
      </c>
      <c r="I533" s="352">
        <f>'МП пр.5'!I412</f>
        <v>0</v>
      </c>
      <c r="J533" s="353">
        <f t="shared" si="233"/>
        <v>4070.9</v>
      </c>
      <c r="K533" s="354">
        <f t="shared" si="234"/>
        <v>0</v>
      </c>
    </row>
    <row r="534" spans="1:16" ht="28.8" customHeight="1">
      <c r="A534" s="348" t="s">
        <v>272</v>
      </c>
      <c r="B534" s="349" t="s">
        <v>106</v>
      </c>
      <c r="C534" s="350"/>
      <c r="D534" s="351" t="s">
        <v>101</v>
      </c>
      <c r="E534" s="351" t="s">
        <v>101</v>
      </c>
      <c r="F534" s="351" t="s">
        <v>273</v>
      </c>
      <c r="G534" s="351"/>
      <c r="H534" s="352">
        <f>H535</f>
        <v>3530.9</v>
      </c>
      <c r="I534" s="352">
        <f t="shared" ref="I534:I535" si="244">I535</f>
        <v>0</v>
      </c>
      <c r="J534" s="353">
        <f t="shared" si="233"/>
        <v>3530.9</v>
      </c>
      <c r="K534" s="354">
        <f t="shared" si="234"/>
        <v>0</v>
      </c>
    </row>
    <row r="535" spans="1:16" ht="27.6" customHeight="1">
      <c r="A535" s="348" t="s">
        <v>54</v>
      </c>
      <c r="B535" s="349" t="s">
        <v>106</v>
      </c>
      <c r="C535" s="350"/>
      <c r="D535" s="351" t="s">
        <v>101</v>
      </c>
      <c r="E535" s="351" t="s">
        <v>101</v>
      </c>
      <c r="F535" s="351" t="s">
        <v>273</v>
      </c>
      <c r="G535" s="351" t="s">
        <v>55</v>
      </c>
      <c r="H535" s="352">
        <f>H536</f>
        <v>3530.9</v>
      </c>
      <c r="I535" s="352">
        <f t="shared" si="244"/>
        <v>0</v>
      </c>
      <c r="J535" s="353">
        <f t="shared" si="233"/>
        <v>3530.9</v>
      </c>
      <c r="K535" s="354">
        <f t="shared" si="234"/>
        <v>0</v>
      </c>
    </row>
    <row r="536" spans="1:16">
      <c r="A536" s="348" t="s">
        <v>103</v>
      </c>
      <c r="B536" s="349" t="s">
        <v>106</v>
      </c>
      <c r="C536" s="350"/>
      <c r="D536" s="351" t="s">
        <v>101</v>
      </c>
      <c r="E536" s="351" t="s">
        <v>101</v>
      </c>
      <c r="F536" s="351" t="s">
        <v>273</v>
      </c>
      <c r="G536" s="351" t="s">
        <v>104</v>
      </c>
      <c r="H536" s="352">
        <f>'МП пр.5'!H418</f>
        <v>3530.9</v>
      </c>
      <c r="I536" s="352">
        <f>'МП пр.5'!I418</f>
        <v>0</v>
      </c>
      <c r="J536" s="353">
        <f t="shared" si="233"/>
        <v>3530.9</v>
      </c>
      <c r="K536" s="354">
        <f t="shared" si="234"/>
        <v>0</v>
      </c>
    </row>
    <row r="537" spans="1:16" ht="29.4" customHeight="1">
      <c r="A537" s="348" t="s">
        <v>274</v>
      </c>
      <c r="B537" s="349" t="s">
        <v>106</v>
      </c>
      <c r="C537" s="350"/>
      <c r="D537" s="351" t="s">
        <v>101</v>
      </c>
      <c r="E537" s="351" t="s">
        <v>101</v>
      </c>
      <c r="F537" s="351" t="s">
        <v>275</v>
      </c>
      <c r="G537" s="351"/>
      <c r="H537" s="352">
        <f>H538</f>
        <v>1023.6</v>
      </c>
      <c r="I537" s="352">
        <f t="shared" ref="I537:I539" si="245">I538</f>
        <v>0</v>
      </c>
      <c r="J537" s="353">
        <f t="shared" si="233"/>
        <v>1023.6</v>
      </c>
      <c r="K537" s="354">
        <f t="shared" si="234"/>
        <v>0</v>
      </c>
    </row>
    <row r="538" spans="1:16" ht="26.4">
      <c r="A538" s="348" t="s">
        <v>276</v>
      </c>
      <c r="B538" s="349" t="s">
        <v>106</v>
      </c>
      <c r="C538" s="350"/>
      <c r="D538" s="351" t="s">
        <v>101</v>
      </c>
      <c r="E538" s="351" t="s">
        <v>101</v>
      </c>
      <c r="F538" s="351" t="s">
        <v>277</v>
      </c>
      <c r="G538" s="351"/>
      <c r="H538" s="352">
        <f>H539</f>
        <v>1023.6</v>
      </c>
      <c r="I538" s="352">
        <f t="shared" si="245"/>
        <v>0</v>
      </c>
      <c r="J538" s="353">
        <f t="shared" si="233"/>
        <v>1023.6</v>
      </c>
      <c r="K538" s="354">
        <f t="shared" si="234"/>
        <v>0</v>
      </c>
    </row>
    <row r="539" spans="1:16" ht="27.6" customHeight="1">
      <c r="A539" s="348" t="s">
        <v>54</v>
      </c>
      <c r="B539" s="349" t="s">
        <v>106</v>
      </c>
      <c r="C539" s="350"/>
      <c r="D539" s="351" t="s">
        <v>101</v>
      </c>
      <c r="E539" s="351" t="s">
        <v>101</v>
      </c>
      <c r="F539" s="351" t="s">
        <v>277</v>
      </c>
      <c r="G539" s="351" t="s">
        <v>55</v>
      </c>
      <c r="H539" s="352">
        <f>H540</f>
        <v>1023.6</v>
      </c>
      <c r="I539" s="352">
        <f t="shared" si="245"/>
        <v>0</v>
      </c>
      <c r="J539" s="353">
        <f t="shared" si="233"/>
        <v>1023.6</v>
      </c>
      <c r="K539" s="354">
        <f t="shared" si="234"/>
        <v>0</v>
      </c>
    </row>
    <row r="540" spans="1:16">
      <c r="A540" s="348" t="s">
        <v>103</v>
      </c>
      <c r="B540" s="349" t="s">
        <v>106</v>
      </c>
      <c r="C540" s="350"/>
      <c r="D540" s="351" t="s">
        <v>101</v>
      </c>
      <c r="E540" s="351" t="s">
        <v>101</v>
      </c>
      <c r="F540" s="351" t="s">
        <v>277</v>
      </c>
      <c r="G540" s="351" t="s">
        <v>104</v>
      </c>
      <c r="H540" s="352">
        <f>'МП пр.5'!H425</f>
        <v>1023.6</v>
      </c>
      <c r="I540" s="352">
        <f>'МП пр.5'!I425</f>
        <v>0</v>
      </c>
      <c r="J540" s="353">
        <f t="shared" si="233"/>
        <v>1023.6</v>
      </c>
      <c r="K540" s="354">
        <f t="shared" si="234"/>
        <v>0</v>
      </c>
    </row>
    <row r="541" spans="1:16" s="38" customFormat="1" ht="42" customHeight="1">
      <c r="A541" s="357" t="s">
        <v>323</v>
      </c>
      <c r="B541" s="358" t="s">
        <v>106</v>
      </c>
      <c r="C541" s="359"/>
      <c r="D541" s="360" t="s">
        <v>101</v>
      </c>
      <c r="E541" s="360" t="s">
        <v>101</v>
      </c>
      <c r="F541" s="360" t="s">
        <v>324</v>
      </c>
      <c r="G541" s="360"/>
      <c r="H541" s="361">
        <f>H542</f>
        <v>170.3</v>
      </c>
      <c r="I541" s="361">
        <f t="shared" ref="I541:I544" si="246">I542</f>
        <v>0</v>
      </c>
      <c r="J541" s="362">
        <f t="shared" si="233"/>
        <v>170.3</v>
      </c>
      <c r="K541" s="363">
        <f t="shared" si="234"/>
        <v>0</v>
      </c>
      <c r="M541" s="103"/>
      <c r="N541" s="103"/>
      <c r="O541" s="103"/>
      <c r="P541" s="103"/>
    </row>
    <row r="542" spans="1:16" ht="28.8" customHeight="1">
      <c r="A542" s="348" t="s">
        <v>339</v>
      </c>
      <c r="B542" s="349" t="s">
        <v>106</v>
      </c>
      <c r="C542" s="350"/>
      <c r="D542" s="351" t="s">
        <v>101</v>
      </c>
      <c r="E542" s="351" t="s">
        <v>101</v>
      </c>
      <c r="F542" s="351" t="s">
        <v>340</v>
      </c>
      <c r="G542" s="351"/>
      <c r="H542" s="352">
        <f>H543</f>
        <v>170.3</v>
      </c>
      <c r="I542" s="352">
        <f t="shared" si="246"/>
        <v>0</v>
      </c>
      <c r="J542" s="353">
        <f t="shared" si="233"/>
        <v>170.3</v>
      </c>
      <c r="K542" s="354">
        <f t="shared" si="234"/>
        <v>0</v>
      </c>
    </row>
    <row r="543" spans="1:16" ht="26.4">
      <c r="A543" s="348" t="s">
        <v>341</v>
      </c>
      <c r="B543" s="349" t="s">
        <v>106</v>
      </c>
      <c r="C543" s="350"/>
      <c r="D543" s="351" t="s">
        <v>101</v>
      </c>
      <c r="E543" s="351" t="s">
        <v>101</v>
      </c>
      <c r="F543" s="351" t="s">
        <v>342</v>
      </c>
      <c r="G543" s="351"/>
      <c r="H543" s="352">
        <f>H544</f>
        <v>170.3</v>
      </c>
      <c r="I543" s="352">
        <f t="shared" si="246"/>
        <v>0</v>
      </c>
      <c r="J543" s="353">
        <f t="shared" si="233"/>
        <v>170.3</v>
      </c>
      <c r="K543" s="354">
        <f t="shared" si="234"/>
        <v>0</v>
      </c>
    </row>
    <row r="544" spans="1:16" ht="25.8" customHeight="1">
      <c r="A544" s="348" t="s">
        <v>54</v>
      </c>
      <c r="B544" s="349" t="s">
        <v>106</v>
      </c>
      <c r="C544" s="350"/>
      <c r="D544" s="351" t="s">
        <v>101</v>
      </c>
      <c r="E544" s="351" t="s">
        <v>101</v>
      </c>
      <c r="F544" s="351" t="s">
        <v>342</v>
      </c>
      <c r="G544" s="351" t="s">
        <v>55</v>
      </c>
      <c r="H544" s="352">
        <f>H545</f>
        <v>170.3</v>
      </c>
      <c r="I544" s="352">
        <f t="shared" si="246"/>
        <v>0</v>
      </c>
      <c r="J544" s="353">
        <f t="shared" si="233"/>
        <v>170.3</v>
      </c>
      <c r="K544" s="354">
        <f t="shared" si="234"/>
        <v>0</v>
      </c>
    </row>
    <row r="545" spans="1:16">
      <c r="A545" s="348" t="s">
        <v>103</v>
      </c>
      <c r="B545" s="349" t="s">
        <v>106</v>
      </c>
      <c r="C545" s="350"/>
      <c r="D545" s="351" t="s">
        <v>101</v>
      </c>
      <c r="E545" s="351" t="s">
        <v>101</v>
      </c>
      <c r="F545" s="351" t="s">
        <v>342</v>
      </c>
      <c r="G545" s="351" t="s">
        <v>104</v>
      </c>
      <c r="H545" s="352">
        <f>'МП пр.5'!H640</f>
        <v>170.3</v>
      </c>
      <c r="I545" s="352">
        <f>'МП пр.5'!I640</f>
        <v>0</v>
      </c>
      <c r="J545" s="353">
        <f t="shared" si="233"/>
        <v>170.3</v>
      </c>
      <c r="K545" s="354">
        <f t="shared" si="234"/>
        <v>0</v>
      </c>
    </row>
    <row r="546" spans="1:16" s="38" customFormat="1">
      <c r="A546" s="336" t="s">
        <v>132</v>
      </c>
      <c r="B546" s="337" t="s">
        <v>106</v>
      </c>
      <c r="C546" s="338"/>
      <c r="D546" s="339" t="s">
        <v>101</v>
      </c>
      <c r="E546" s="339" t="s">
        <v>33</v>
      </c>
      <c r="F546" s="339"/>
      <c r="G546" s="339"/>
      <c r="H546" s="341">
        <f>H547+H552+H568</f>
        <v>13177.2</v>
      </c>
      <c r="I546" s="341">
        <f t="shared" ref="I546" si="247">I547+I552+I568</f>
        <v>3074.7</v>
      </c>
      <c r="J546" s="342">
        <f t="shared" si="233"/>
        <v>10102.5</v>
      </c>
      <c r="K546" s="328">
        <f t="shared" si="234"/>
        <v>23.333485110645658</v>
      </c>
      <c r="M546" s="103"/>
      <c r="N546" s="103"/>
      <c r="O546" s="103"/>
      <c r="P546" s="103"/>
    </row>
    <row r="547" spans="1:16" s="38" customFormat="1" ht="28.8" customHeight="1">
      <c r="A547" s="357" t="s">
        <v>94</v>
      </c>
      <c r="B547" s="358" t="s">
        <v>106</v>
      </c>
      <c r="C547" s="359"/>
      <c r="D547" s="360" t="s">
        <v>101</v>
      </c>
      <c r="E547" s="360" t="s">
        <v>33</v>
      </c>
      <c r="F547" s="360" t="s">
        <v>95</v>
      </c>
      <c r="G547" s="360"/>
      <c r="H547" s="361">
        <f>H548</f>
        <v>92</v>
      </c>
      <c r="I547" s="361">
        <f t="shared" ref="I547:I550" si="248">I548</f>
        <v>0</v>
      </c>
      <c r="J547" s="362">
        <f t="shared" si="233"/>
        <v>92</v>
      </c>
      <c r="K547" s="363">
        <f t="shared" si="234"/>
        <v>0</v>
      </c>
      <c r="M547" s="103"/>
      <c r="N547" s="103"/>
      <c r="O547" s="103"/>
      <c r="P547" s="103"/>
    </row>
    <row r="548" spans="1:16">
      <c r="A548" s="348" t="s">
        <v>140</v>
      </c>
      <c r="B548" s="349" t="s">
        <v>106</v>
      </c>
      <c r="C548" s="350"/>
      <c r="D548" s="351" t="s">
        <v>101</v>
      </c>
      <c r="E548" s="351" t="s">
        <v>33</v>
      </c>
      <c r="F548" s="351" t="s">
        <v>141</v>
      </c>
      <c r="G548" s="351"/>
      <c r="H548" s="352">
        <f>H549</f>
        <v>92</v>
      </c>
      <c r="I548" s="352">
        <f t="shared" si="248"/>
        <v>0</v>
      </c>
      <c r="J548" s="353">
        <f t="shared" si="233"/>
        <v>92</v>
      </c>
      <c r="K548" s="354">
        <f t="shared" si="234"/>
        <v>0</v>
      </c>
    </row>
    <row r="549" spans="1:16" ht="25.8" customHeight="1">
      <c r="A549" s="348" t="s">
        <v>142</v>
      </c>
      <c r="B549" s="349" t="s">
        <v>106</v>
      </c>
      <c r="C549" s="350"/>
      <c r="D549" s="351" t="s">
        <v>101</v>
      </c>
      <c r="E549" s="351" t="s">
        <v>33</v>
      </c>
      <c r="F549" s="351" t="s">
        <v>143</v>
      </c>
      <c r="G549" s="351"/>
      <c r="H549" s="352">
        <f>H550</f>
        <v>92</v>
      </c>
      <c r="I549" s="352">
        <f t="shared" si="248"/>
        <v>0</v>
      </c>
      <c r="J549" s="353">
        <f t="shared" si="233"/>
        <v>92</v>
      </c>
      <c r="K549" s="354">
        <f t="shared" si="234"/>
        <v>0</v>
      </c>
    </row>
    <row r="550" spans="1:16" ht="16.2" customHeight="1">
      <c r="A550" s="348" t="s">
        <v>144</v>
      </c>
      <c r="B550" s="349" t="s">
        <v>106</v>
      </c>
      <c r="C550" s="350"/>
      <c r="D550" s="351" t="s">
        <v>101</v>
      </c>
      <c r="E550" s="351" t="s">
        <v>33</v>
      </c>
      <c r="F550" s="351" t="s">
        <v>143</v>
      </c>
      <c r="G550" s="351" t="s">
        <v>145</v>
      </c>
      <c r="H550" s="352">
        <f>H551</f>
        <v>92</v>
      </c>
      <c r="I550" s="352">
        <f t="shared" si="248"/>
        <v>0</v>
      </c>
      <c r="J550" s="353">
        <f t="shared" si="233"/>
        <v>92</v>
      </c>
      <c r="K550" s="354">
        <f t="shared" si="234"/>
        <v>0</v>
      </c>
    </row>
    <row r="551" spans="1:16">
      <c r="A551" s="348" t="s">
        <v>146</v>
      </c>
      <c r="B551" s="349" t="s">
        <v>106</v>
      </c>
      <c r="C551" s="350"/>
      <c r="D551" s="351" t="s">
        <v>101</v>
      </c>
      <c r="E551" s="351" t="s">
        <v>33</v>
      </c>
      <c r="F551" s="351" t="s">
        <v>143</v>
      </c>
      <c r="G551" s="351" t="s">
        <v>147</v>
      </c>
      <c r="H551" s="352">
        <f>'МП пр.5'!H216</f>
        <v>92</v>
      </c>
      <c r="I551" s="352">
        <f>'МП пр.5'!I216</f>
        <v>0</v>
      </c>
      <c r="J551" s="353">
        <f t="shared" si="233"/>
        <v>92</v>
      </c>
      <c r="K551" s="354">
        <f t="shared" si="234"/>
        <v>0</v>
      </c>
    </row>
    <row r="552" spans="1:16" s="39" customFormat="1" ht="41.4">
      <c r="A552" s="343" t="s">
        <v>432</v>
      </c>
      <c r="B552" s="344" t="s">
        <v>106</v>
      </c>
      <c r="C552" s="345"/>
      <c r="D552" s="346" t="s">
        <v>101</v>
      </c>
      <c r="E552" s="346" t="s">
        <v>33</v>
      </c>
      <c r="F552" s="346" t="s">
        <v>433</v>
      </c>
      <c r="G552" s="346"/>
      <c r="H552" s="347">
        <f>H553</f>
        <v>10481.200000000001</v>
      </c>
      <c r="I552" s="347">
        <f t="shared" ref="I552" si="249">I553</f>
        <v>1301.5</v>
      </c>
      <c r="J552" s="355">
        <f t="shared" si="233"/>
        <v>9179.7000000000007</v>
      </c>
      <c r="K552" s="356">
        <f t="shared" si="234"/>
        <v>12.417471281914285</v>
      </c>
      <c r="M552" s="104"/>
      <c r="N552" s="104"/>
      <c r="O552" s="104"/>
      <c r="P552" s="104"/>
    </row>
    <row r="553" spans="1:16" s="18" customFormat="1">
      <c r="A553" s="348" t="s">
        <v>450</v>
      </c>
      <c r="B553" s="349" t="s">
        <v>106</v>
      </c>
      <c r="C553" s="350"/>
      <c r="D553" s="351" t="s">
        <v>101</v>
      </c>
      <c r="E553" s="351" t="s">
        <v>33</v>
      </c>
      <c r="F553" s="351" t="s">
        <v>451</v>
      </c>
      <c r="G553" s="351"/>
      <c r="H553" s="352">
        <f>H554+H557+H562+H565</f>
        <v>10481.200000000001</v>
      </c>
      <c r="I553" s="352">
        <f t="shared" ref="I553" si="250">I554+I557+I562+I565</f>
        <v>1301.5</v>
      </c>
      <c r="J553" s="353">
        <f t="shared" si="233"/>
        <v>9179.7000000000007</v>
      </c>
      <c r="K553" s="354">
        <f t="shared" si="234"/>
        <v>12.417471281914285</v>
      </c>
      <c r="M553" s="105"/>
      <c r="N553" s="105"/>
      <c r="O553" s="105"/>
      <c r="P553" s="105"/>
    </row>
    <row r="554" spans="1:16" ht="26.4">
      <c r="A554" s="348" t="s">
        <v>436</v>
      </c>
      <c r="B554" s="349" t="s">
        <v>106</v>
      </c>
      <c r="C554" s="350"/>
      <c r="D554" s="351" t="s">
        <v>101</v>
      </c>
      <c r="E554" s="351" t="s">
        <v>33</v>
      </c>
      <c r="F554" s="351" t="s">
        <v>452</v>
      </c>
      <c r="G554" s="351"/>
      <c r="H554" s="352">
        <f>H555</f>
        <v>9857.5</v>
      </c>
      <c r="I554" s="352">
        <f t="shared" ref="I554:I555" si="251">I555</f>
        <v>1273.2</v>
      </c>
      <c r="J554" s="353">
        <f t="shared" si="233"/>
        <v>8584.2999999999993</v>
      </c>
      <c r="K554" s="354">
        <f t="shared" si="234"/>
        <v>12.916053766167893</v>
      </c>
    </row>
    <row r="555" spans="1:16" ht="55.2" customHeight="1">
      <c r="A555" s="348" t="s">
        <v>74</v>
      </c>
      <c r="B555" s="349" t="s">
        <v>106</v>
      </c>
      <c r="C555" s="350"/>
      <c r="D555" s="351" t="s">
        <v>101</v>
      </c>
      <c r="E555" s="351" t="s">
        <v>33</v>
      </c>
      <c r="F555" s="351" t="s">
        <v>452</v>
      </c>
      <c r="G555" s="351" t="s">
        <v>75</v>
      </c>
      <c r="H555" s="352">
        <f>H556</f>
        <v>9857.5</v>
      </c>
      <c r="I555" s="352">
        <f t="shared" si="251"/>
        <v>1273.2</v>
      </c>
      <c r="J555" s="353">
        <f t="shared" si="233"/>
        <v>8584.2999999999993</v>
      </c>
      <c r="K555" s="354">
        <f t="shared" si="234"/>
        <v>12.916053766167893</v>
      </c>
    </row>
    <row r="556" spans="1:16" ht="26.4">
      <c r="A556" s="348" t="s">
        <v>76</v>
      </c>
      <c r="B556" s="349" t="s">
        <v>106</v>
      </c>
      <c r="C556" s="350"/>
      <c r="D556" s="351" t="s">
        <v>101</v>
      </c>
      <c r="E556" s="351" t="s">
        <v>33</v>
      </c>
      <c r="F556" s="351" t="s">
        <v>452</v>
      </c>
      <c r="G556" s="351" t="s">
        <v>77</v>
      </c>
      <c r="H556" s="352">
        <v>9857.5</v>
      </c>
      <c r="I556" s="352">
        <v>1273.2</v>
      </c>
      <c r="J556" s="353">
        <f t="shared" si="233"/>
        <v>8584.2999999999993</v>
      </c>
      <c r="K556" s="354">
        <f t="shared" si="234"/>
        <v>12.916053766167893</v>
      </c>
    </row>
    <row r="557" spans="1:16" ht="15" customHeight="1">
      <c r="A557" s="348" t="s">
        <v>444</v>
      </c>
      <c r="B557" s="349" t="s">
        <v>106</v>
      </c>
      <c r="C557" s="350"/>
      <c r="D557" s="351" t="s">
        <v>101</v>
      </c>
      <c r="E557" s="351" t="s">
        <v>33</v>
      </c>
      <c r="F557" s="351" t="s">
        <v>453</v>
      </c>
      <c r="G557" s="351"/>
      <c r="H557" s="352">
        <f>H558+H560</f>
        <v>393.70000000000005</v>
      </c>
      <c r="I557" s="352">
        <f t="shared" ref="I557" si="252">I558+I560</f>
        <v>28.3</v>
      </c>
      <c r="J557" s="353">
        <f t="shared" si="233"/>
        <v>365.40000000000003</v>
      </c>
      <c r="K557" s="354">
        <f t="shared" si="234"/>
        <v>7.1882143764287516</v>
      </c>
    </row>
    <row r="558" spans="1:16" ht="26.4">
      <c r="A558" s="348" t="s">
        <v>18</v>
      </c>
      <c r="B558" s="349" t="s">
        <v>106</v>
      </c>
      <c r="C558" s="350"/>
      <c r="D558" s="351" t="s">
        <v>101</v>
      </c>
      <c r="E558" s="351" t="s">
        <v>33</v>
      </c>
      <c r="F558" s="351" t="s">
        <v>453</v>
      </c>
      <c r="G558" s="351" t="s">
        <v>19</v>
      </c>
      <c r="H558" s="352">
        <f>H559</f>
        <v>392.1</v>
      </c>
      <c r="I558" s="352">
        <f t="shared" ref="I558" si="253">I559</f>
        <v>28.3</v>
      </c>
      <c r="J558" s="353">
        <f t="shared" si="233"/>
        <v>363.8</v>
      </c>
      <c r="K558" s="354">
        <f t="shared" si="234"/>
        <v>7.2175465442489166</v>
      </c>
    </row>
    <row r="559" spans="1:16" ht="28.2" customHeight="1">
      <c r="A559" s="348" t="s">
        <v>20</v>
      </c>
      <c r="B559" s="349" t="s">
        <v>106</v>
      </c>
      <c r="C559" s="350"/>
      <c r="D559" s="351" t="s">
        <v>101</v>
      </c>
      <c r="E559" s="351" t="s">
        <v>33</v>
      </c>
      <c r="F559" s="351" t="s">
        <v>453</v>
      </c>
      <c r="G559" s="351" t="s">
        <v>21</v>
      </c>
      <c r="H559" s="352">
        <v>392.1</v>
      </c>
      <c r="I559" s="352">
        <v>28.3</v>
      </c>
      <c r="J559" s="353">
        <f t="shared" si="233"/>
        <v>363.8</v>
      </c>
      <c r="K559" s="354">
        <f t="shared" si="234"/>
        <v>7.2175465442489166</v>
      </c>
    </row>
    <row r="560" spans="1:16">
      <c r="A560" s="348" t="s">
        <v>256</v>
      </c>
      <c r="B560" s="349" t="s">
        <v>106</v>
      </c>
      <c r="C560" s="350"/>
      <c r="D560" s="351" t="s">
        <v>101</v>
      </c>
      <c r="E560" s="351" t="s">
        <v>33</v>
      </c>
      <c r="F560" s="351" t="s">
        <v>453</v>
      </c>
      <c r="G560" s="351" t="s">
        <v>257</v>
      </c>
      <c r="H560" s="352">
        <f>H561</f>
        <v>1.6</v>
      </c>
      <c r="I560" s="352">
        <f t="shared" ref="I560" si="254">I561</f>
        <v>0</v>
      </c>
      <c r="J560" s="353">
        <f t="shared" si="233"/>
        <v>1.6</v>
      </c>
      <c r="K560" s="354">
        <f t="shared" si="234"/>
        <v>0</v>
      </c>
    </row>
    <row r="561" spans="1:16">
      <c r="A561" s="348" t="s">
        <v>454</v>
      </c>
      <c r="B561" s="349" t="s">
        <v>106</v>
      </c>
      <c r="C561" s="350"/>
      <c r="D561" s="351" t="s">
        <v>101</v>
      </c>
      <c r="E561" s="351" t="s">
        <v>33</v>
      </c>
      <c r="F561" s="351" t="s">
        <v>453</v>
      </c>
      <c r="G561" s="351" t="s">
        <v>455</v>
      </c>
      <c r="H561" s="352">
        <v>1.6</v>
      </c>
      <c r="I561" s="352">
        <v>0</v>
      </c>
      <c r="J561" s="353">
        <f t="shared" si="233"/>
        <v>1.6</v>
      </c>
      <c r="K561" s="354">
        <f t="shared" si="234"/>
        <v>0</v>
      </c>
    </row>
    <row r="562" spans="1:16" ht="67.2" customHeight="1">
      <c r="A562" s="348" t="s">
        <v>446</v>
      </c>
      <c r="B562" s="349" t="s">
        <v>106</v>
      </c>
      <c r="C562" s="350"/>
      <c r="D562" s="351" t="s">
        <v>101</v>
      </c>
      <c r="E562" s="351" t="s">
        <v>33</v>
      </c>
      <c r="F562" s="351" t="s">
        <v>456</v>
      </c>
      <c r="G562" s="351"/>
      <c r="H562" s="352">
        <f>H563</f>
        <v>200</v>
      </c>
      <c r="I562" s="352">
        <f t="shared" ref="I562:I563" si="255">I563</f>
        <v>0</v>
      </c>
      <c r="J562" s="353">
        <f t="shared" si="233"/>
        <v>200</v>
      </c>
      <c r="K562" s="354">
        <f t="shared" si="234"/>
        <v>0</v>
      </c>
    </row>
    <row r="563" spans="1:16" ht="53.4" customHeight="1">
      <c r="A563" s="348" t="s">
        <v>74</v>
      </c>
      <c r="B563" s="349" t="s">
        <v>106</v>
      </c>
      <c r="C563" s="350"/>
      <c r="D563" s="351" t="s">
        <v>101</v>
      </c>
      <c r="E563" s="351" t="s">
        <v>33</v>
      </c>
      <c r="F563" s="351" t="s">
        <v>456</v>
      </c>
      <c r="G563" s="351" t="s">
        <v>75</v>
      </c>
      <c r="H563" s="352">
        <f>H564</f>
        <v>200</v>
      </c>
      <c r="I563" s="352">
        <f t="shared" si="255"/>
        <v>0</v>
      </c>
      <c r="J563" s="353">
        <f t="shared" si="233"/>
        <v>200</v>
      </c>
      <c r="K563" s="354">
        <f t="shared" si="234"/>
        <v>0</v>
      </c>
    </row>
    <row r="564" spans="1:16" ht="26.4">
      <c r="A564" s="348" t="s">
        <v>76</v>
      </c>
      <c r="B564" s="349" t="s">
        <v>106</v>
      </c>
      <c r="C564" s="350"/>
      <c r="D564" s="351" t="s">
        <v>101</v>
      </c>
      <c r="E564" s="351" t="s">
        <v>33</v>
      </c>
      <c r="F564" s="351" t="s">
        <v>456</v>
      </c>
      <c r="G564" s="351" t="s">
        <v>77</v>
      </c>
      <c r="H564" s="352">
        <v>200</v>
      </c>
      <c r="I564" s="352">
        <v>0</v>
      </c>
      <c r="J564" s="353">
        <f t="shared" si="233"/>
        <v>200</v>
      </c>
      <c r="K564" s="354">
        <f t="shared" si="234"/>
        <v>0</v>
      </c>
    </row>
    <row r="565" spans="1:16">
      <c r="A565" s="348" t="s">
        <v>457</v>
      </c>
      <c r="B565" s="349" t="s">
        <v>106</v>
      </c>
      <c r="C565" s="350"/>
      <c r="D565" s="351" t="s">
        <v>101</v>
      </c>
      <c r="E565" s="351" t="s">
        <v>33</v>
      </c>
      <c r="F565" s="351" t="s">
        <v>458</v>
      </c>
      <c r="G565" s="351"/>
      <c r="H565" s="352">
        <f>H566</f>
        <v>30</v>
      </c>
      <c r="I565" s="352">
        <f t="shared" ref="I565:I566" si="256">I566</f>
        <v>0</v>
      </c>
      <c r="J565" s="353">
        <f t="shared" si="233"/>
        <v>30</v>
      </c>
      <c r="K565" s="354">
        <f t="shared" si="234"/>
        <v>0</v>
      </c>
    </row>
    <row r="566" spans="1:16" ht="55.2" customHeight="1">
      <c r="A566" s="348" t="s">
        <v>74</v>
      </c>
      <c r="B566" s="349" t="s">
        <v>106</v>
      </c>
      <c r="C566" s="350"/>
      <c r="D566" s="351" t="s">
        <v>101</v>
      </c>
      <c r="E566" s="351" t="s">
        <v>33</v>
      </c>
      <c r="F566" s="351" t="s">
        <v>458</v>
      </c>
      <c r="G566" s="351" t="s">
        <v>75</v>
      </c>
      <c r="H566" s="352">
        <f>H567</f>
        <v>30</v>
      </c>
      <c r="I566" s="352">
        <f t="shared" si="256"/>
        <v>0</v>
      </c>
      <c r="J566" s="353">
        <f t="shared" si="233"/>
        <v>30</v>
      </c>
      <c r="K566" s="354">
        <f t="shared" si="234"/>
        <v>0</v>
      </c>
    </row>
    <row r="567" spans="1:16" ht="26.4">
      <c r="A567" s="348" t="s">
        <v>76</v>
      </c>
      <c r="B567" s="349" t="s">
        <v>106</v>
      </c>
      <c r="C567" s="350"/>
      <c r="D567" s="351" t="s">
        <v>101</v>
      </c>
      <c r="E567" s="351" t="s">
        <v>33</v>
      </c>
      <c r="F567" s="351" t="s">
        <v>458</v>
      </c>
      <c r="G567" s="351" t="s">
        <v>77</v>
      </c>
      <c r="H567" s="352">
        <v>30</v>
      </c>
      <c r="I567" s="352">
        <v>0</v>
      </c>
      <c r="J567" s="353">
        <f t="shared" si="233"/>
        <v>30</v>
      </c>
      <c r="K567" s="354">
        <f t="shared" si="234"/>
        <v>0</v>
      </c>
    </row>
    <row r="568" spans="1:16" s="39" customFormat="1">
      <c r="A568" s="343" t="s">
        <v>562</v>
      </c>
      <c r="B568" s="344" t="s">
        <v>106</v>
      </c>
      <c r="C568" s="345"/>
      <c r="D568" s="346" t="s">
        <v>101</v>
      </c>
      <c r="E568" s="346" t="s">
        <v>33</v>
      </c>
      <c r="F568" s="346" t="s">
        <v>563</v>
      </c>
      <c r="G568" s="346"/>
      <c r="H568" s="347">
        <f>H569</f>
        <v>2604</v>
      </c>
      <c r="I568" s="347">
        <f t="shared" ref="I568:I570" si="257">I569</f>
        <v>1773.2</v>
      </c>
      <c r="J568" s="355">
        <f t="shared" si="233"/>
        <v>830.8</v>
      </c>
      <c r="K568" s="356">
        <f t="shared" si="234"/>
        <v>68.095238095238102</v>
      </c>
      <c r="M568" s="104"/>
      <c r="N568" s="104"/>
      <c r="O568" s="104"/>
      <c r="P568" s="104"/>
    </row>
    <row r="569" spans="1:16" ht="26.4">
      <c r="A569" s="348" t="s">
        <v>564</v>
      </c>
      <c r="B569" s="349" t="s">
        <v>106</v>
      </c>
      <c r="C569" s="350"/>
      <c r="D569" s="351" t="s">
        <v>101</v>
      </c>
      <c r="E569" s="351" t="s">
        <v>33</v>
      </c>
      <c r="F569" s="351" t="s">
        <v>565</v>
      </c>
      <c r="G569" s="351"/>
      <c r="H569" s="352">
        <f>H570</f>
        <v>2604</v>
      </c>
      <c r="I569" s="352">
        <f t="shared" si="257"/>
        <v>1773.2</v>
      </c>
      <c r="J569" s="353">
        <f t="shared" si="233"/>
        <v>830.8</v>
      </c>
      <c r="K569" s="354">
        <f t="shared" si="234"/>
        <v>68.095238095238102</v>
      </c>
    </row>
    <row r="570" spans="1:16" ht="53.4" customHeight="1">
      <c r="A570" s="348" t="s">
        <v>74</v>
      </c>
      <c r="B570" s="349" t="s">
        <v>106</v>
      </c>
      <c r="C570" s="350"/>
      <c r="D570" s="351" t="s">
        <v>101</v>
      </c>
      <c r="E570" s="351" t="s">
        <v>33</v>
      </c>
      <c r="F570" s="351" t="s">
        <v>565</v>
      </c>
      <c r="G570" s="351" t="s">
        <v>75</v>
      </c>
      <c r="H570" s="352">
        <f>H571</f>
        <v>2604</v>
      </c>
      <c r="I570" s="352">
        <f t="shared" si="257"/>
        <v>1773.2</v>
      </c>
      <c r="J570" s="353">
        <f t="shared" si="233"/>
        <v>830.8</v>
      </c>
      <c r="K570" s="354">
        <f t="shared" si="234"/>
        <v>68.095238095238102</v>
      </c>
    </row>
    <row r="571" spans="1:16">
      <c r="A571" s="348" t="s">
        <v>232</v>
      </c>
      <c r="B571" s="349" t="s">
        <v>106</v>
      </c>
      <c r="C571" s="350"/>
      <c r="D571" s="351" t="s">
        <v>101</v>
      </c>
      <c r="E571" s="351" t="s">
        <v>33</v>
      </c>
      <c r="F571" s="351" t="s">
        <v>565</v>
      </c>
      <c r="G571" s="351" t="s">
        <v>233</v>
      </c>
      <c r="H571" s="352">
        <v>2604</v>
      </c>
      <c r="I571" s="352">
        <v>1773.2</v>
      </c>
      <c r="J571" s="353">
        <f t="shared" si="233"/>
        <v>830.8</v>
      </c>
      <c r="K571" s="354">
        <f t="shared" si="234"/>
        <v>68.095238095238102</v>
      </c>
    </row>
    <row r="572" spans="1:16" ht="26.4" customHeight="1">
      <c r="A572" s="329" t="s">
        <v>83</v>
      </c>
      <c r="B572" s="330" t="s">
        <v>84</v>
      </c>
      <c r="C572" s="331"/>
      <c r="D572" s="332"/>
      <c r="E572" s="332"/>
      <c r="F572" s="332"/>
      <c r="G572" s="332"/>
      <c r="H572" s="333">
        <f>H573+H638+H746+H753</f>
        <v>108951.70000000001</v>
      </c>
      <c r="I572" s="333">
        <f t="shared" ref="I572" si="258">I573+I638+I746+I753</f>
        <v>24962.799999999999</v>
      </c>
      <c r="J572" s="334">
        <f t="shared" si="233"/>
        <v>83988.900000000009</v>
      </c>
      <c r="K572" s="335">
        <f t="shared" si="234"/>
        <v>22.911804037936072</v>
      </c>
      <c r="M572" s="102"/>
    </row>
    <row r="573" spans="1:16" s="38" customFormat="1">
      <c r="A573" s="336" t="s">
        <v>100</v>
      </c>
      <c r="B573" s="337" t="s">
        <v>84</v>
      </c>
      <c r="C573" s="338"/>
      <c r="D573" s="339" t="s">
        <v>101</v>
      </c>
      <c r="E573" s="340" t="s">
        <v>637</v>
      </c>
      <c r="F573" s="339"/>
      <c r="G573" s="339"/>
      <c r="H573" s="341">
        <f>H574+H610</f>
        <v>31080.400000000001</v>
      </c>
      <c r="I573" s="341">
        <f t="shared" ref="I573" si="259">I574+I610</f>
        <v>6982.6</v>
      </c>
      <c r="J573" s="342">
        <f t="shared" si="233"/>
        <v>24097.800000000003</v>
      </c>
      <c r="K573" s="328">
        <f t="shared" si="234"/>
        <v>22.46624882562644</v>
      </c>
      <c r="M573" s="103"/>
      <c r="N573" s="103"/>
      <c r="O573" s="103"/>
      <c r="P573" s="103"/>
    </row>
    <row r="574" spans="1:16" s="39" customFormat="1">
      <c r="A574" s="343" t="s">
        <v>112</v>
      </c>
      <c r="B574" s="344" t="s">
        <v>84</v>
      </c>
      <c r="C574" s="345"/>
      <c r="D574" s="346" t="s">
        <v>101</v>
      </c>
      <c r="E574" s="346" t="s">
        <v>113</v>
      </c>
      <c r="F574" s="346"/>
      <c r="G574" s="346"/>
      <c r="H574" s="347">
        <f>H575+H586+H597</f>
        <v>30345.600000000002</v>
      </c>
      <c r="I574" s="347">
        <f t="shared" ref="I574" si="260">I575+I586+I597</f>
        <v>6939.7000000000007</v>
      </c>
      <c r="J574" s="355">
        <f t="shared" si="233"/>
        <v>23405.9</v>
      </c>
      <c r="K574" s="356">
        <f t="shared" si="234"/>
        <v>22.86888379204893</v>
      </c>
      <c r="M574" s="104"/>
      <c r="N574" s="104"/>
      <c r="O574" s="104"/>
      <c r="P574" s="104"/>
    </row>
    <row r="575" spans="1:16" s="38" customFormat="1" ht="28.2" customHeight="1">
      <c r="A575" s="357" t="s">
        <v>94</v>
      </c>
      <c r="B575" s="358" t="s">
        <v>84</v>
      </c>
      <c r="C575" s="359"/>
      <c r="D575" s="360" t="s">
        <v>101</v>
      </c>
      <c r="E575" s="360" t="s">
        <v>113</v>
      </c>
      <c r="F575" s="360" t="s">
        <v>95</v>
      </c>
      <c r="G575" s="360"/>
      <c r="H575" s="361">
        <f>H576</f>
        <v>1954.7000000000003</v>
      </c>
      <c r="I575" s="361">
        <f t="shared" ref="I575" si="261">I576</f>
        <v>173.9</v>
      </c>
      <c r="J575" s="362">
        <f t="shared" si="233"/>
        <v>1780.8000000000002</v>
      </c>
      <c r="K575" s="363">
        <f t="shared" si="234"/>
        <v>8.8965058576763685</v>
      </c>
      <c r="M575" s="103"/>
      <c r="N575" s="103"/>
      <c r="O575" s="103"/>
      <c r="P575" s="103"/>
    </row>
    <row r="576" spans="1:16" ht="26.4">
      <c r="A576" s="348" t="s">
        <v>96</v>
      </c>
      <c r="B576" s="349" t="s">
        <v>84</v>
      </c>
      <c r="C576" s="350"/>
      <c r="D576" s="351" t="s">
        <v>101</v>
      </c>
      <c r="E576" s="351" t="s">
        <v>113</v>
      </c>
      <c r="F576" s="351" t="s">
        <v>97</v>
      </c>
      <c r="G576" s="351"/>
      <c r="H576" s="352">
        <f>H577+H580+H583</f>
        <v>1954.7000000000003</v>
      </c>
      <c r="I576" s="352">
        <f t="shared" ref="I576" si="262">I577+I580+I583</f>
        <v>173.9</v>
      </c>
      <c r="J576" s="353">
        <f t="shared" si="233"/>
        <v>1780.8000000000002</v>
      </c>
      <c r="K576" s="354">
        <f t="shared" si="234"/>
        <v>8.8965058576763685</v>
      </c>
    </row>
    <row r="577" spans="1:11" ht="52.8" customHeight="1">
      <c r="A577" s="348" t="s">
        <v>110</v>
      </c>
      <c r="B577" s="349" t="s">
        <v>84</v>
      </c>
      <c r="C577" s="350"/>
      <c r="D577" s="351" t="s">
        <v>101</v>
      </c>
      <c r="E577" s="351" t="s">
        <v>113</v>
      </c>
      <c r="F577" s="351" t="s">
        <v>111</v>
      </c>
      <c r="G577" s="351"/>
      <c r="H577" s="352">
        <f>H578</f>
        <v>1224.7</v>
      </c>
      <c r="I577" s="352">
        <f t="shared" ref="I577:I578" si="263">I578</f>
        <v>138</v>
      </c>
      <c r="J577" s="353">
        <f t="shared" si="233"/>
        <v>1086.7</v>
      </c>
      <c r="K577" s="354">
        <f t="shared" si="234"/>
        <v>11.268065648730301</v>
      </c>
    </row>
    <row r="578" spans="1:11" ht="26.4" customHeight="1">
      <c r="A578" s="348" t="s">
        <v>54</v>
      </c>
      <c r="B578" s="349" t="s">
        <v>84</v>
      </c>
      <c r="C578" s="350"/>
      <c r="D578" s="351" t="s">
        <v>101</v>
      </c>
      <c r="E578" s="351" t="s">
        <v>113</v>
      </c>
      <c r="F578" s="351" t="s">
        <v>111</v>
      </c>
      <c r="G578" s="351" t="s">
        <v>55</v>
      </c>
      <c r="H578" s="352">
        <f>H579</f>
        <v>1224.7</v>
      </c>
      <c r="I578" s="352">
        <f t="shared" si="263"/>
        <v>138</v>
      </c>
      <c r="J578" s="353">
        <f t="shared" si="233"/>
        <v>1086.7</v>
      </c>
      <c r="K578" s="354">
        <f t="shared" si="234"/>
        <v>11.268065648730301</v>
      </c>
    </row>
    <row r="579" spans="1:11">
      <c r="A579" s="348" t="s">
        <v>103</v>
      </c>
      <c r="B579" s="349" t="s">
        <v>84</v>
      </c>
      <c r="C579" s="350"/>
      <c r="D579" s="351" t="s">
        <v>101</v>
      </c>
      <c r="E579" s="351" t="s">
        <v>113</v>
      </c>
      <c r="F579" s="351" t="s">
        <v>111</v>
      </c>
      <c r="G579" s="351" t="s">
        <v>104</v>
      </c>
      <c r="H579" s="352">
        <f>'МП пр.5'!H122</f>
        <v>1224.7</v>
      </c>
      <c r="I579" s="352">
        <f>'МП пр.5'!I122</f>
        <v>138</v>
      </c>
      <c r="J579" s="353">
        <f t="shared" si="233"/>
        <v>1086.7</v>
      </c>
      <c r="K579" s="354">
        <f t="shared" si="234"/>
        <v>11.268065648730301</v>
      </c>
    </row>
    <row r="580" spans="1:11" ht="52.8">
      <c r="A580" s="348" t="s">
        <v>116</v>
      </c>
      <c r="B580" s="349" t="s">
        <v>84</v>
      </c>
      <c r="C580" s="350"/>
      <c r="D580" s="351" t="s">
        <v>101</v>
      </c>
      <c r="E580" s="351" t="s">
        <v>113</v>
      </c>
      <c r="F580" s="351" t="s">
        <v>117</v>
      </c>
      <c r="G580" s="351"/>
      <c r="H580" s="352">
        <f>H581</f>
        <v>157.4</v>
      </c>
      <c r="I580" s="352">
        <f t="shared" ref="I580:I581" si="264">I581</f>
        <v>35.9</v>
      </c>
      <c r="J580" s="353">
        <f t="shared" si="233"/>
        <v>121.5</v>
      </c>
      <c r="K580" s="354">
        <f t="shared" si="234"/>
        <v>22.80813214739517</v>
      </c>
    </row>
    <row r="581" spans="1:11" ht="28.2" customHeight="1">
      <c r="A581" s="348" t="s">
        <v>54</v>
      </c>
      <c r="B581" s="349" t="s">
        <v>84</v>
      </c>
      <c r="C581" s="350"/>
      <c r="D581" s="351" t="s">
        <v>101</v>
      </c>
      <c r="E581" s="351" t="s">
        <v>113</v>
      </c>
      <c r="F581" s="351" t="s">
        <v>117</v>
      </c>
      <c r="G581" s="351" t="s">
        <v>55</v>
      </c>
      <c r="H581" s="352">
        <f>H582</f>
        <v>157.4</v>
      </c>
      <c r="I581" s="352">
        <f t="shared" si="264"/>
        <v>35.9</v>
      </c>
      <c r="J581" s="353">
        <f t="shared" ref="J581:J644" si="265">H581-I581</f>
        <v>121.5</v>
      </c>
      <c r="K581" s="354">
        <f t="shared" ref="K581:K644" si="266">I581/H581*100</f>
        <v>22.80813214739517</v>
      </c>
    </row>
    <row r="582" spans="1:11">
      <c r="A582" s="348" t="s">
        <v>103</v>
      </c>
      <c r="B582" s="349" t="s">
        <v>84</v>
      </c>
      <c r="C582" s="350"/>
      <c r="D582" s="351" t="s">
        <v>101</v>
      </c>
      <c r="E582" s="351" t="s">
        <v>113</v>
      </c>
      <c r="F582" s="351" t="s">
        <v>117</v>
      </c>
      <c r="G582" s="351" t="s">
        <v>104</v>
      </c>
      <c r="H582" s="352">
        <f>'МП пр.5'!H143</f>
        <v>157.4</v>
      </c>
      <c r="I582" s="352">
        <f>'МП пр.5'!I143</f>
        <v>35.9</v>
      </c>
      <c r="J582" s="353">
        <f t="shared" si="265"/>
        <v>121.5</v>
      </c>
      <c r="K582" s="354">
        <f t="shared" si="266"/>
        <v>22.80813214739517</v>
      </c>
    </row>
    <row r="583" spans="1:11" ht="54.6" customHeight="1">
      <c r="A583" s="348" t="s">
        <v>118</v>
      </c>
      <c r="B583" s="349" t="s">
        <v>84</v>
      </c>
      <c r="C583" s="350"/>
      <c r="D583" s="351" t="s">
        <v>101</v>
      </c>
      <c r="E583" s="351" t="s">
        <v>113</v>
      </c>
      <c r="F583" s="351" t="s">
        <v>119</v>
      </c>
      <c r="G583" s="351"/>
      <c r="H583" s="352">
        <f>H584</f>
        <v>572.6</v>
      </c>
      <c r="I583" s="352">
        <f t="shared" ref="I583:I584" si="267">I584</f>
        <v>0</v>
      </c>
      <c r="J583" s="353">
        <f t="shared" si="265"/>
        <v>572.6</v>
      </c>
      <c r="K583" s="354">
        <f t="shared" si="266"/>
        <v>0</v>
      </c>
    </row>
    <row r="584" spans="1:11" ht="26.4" customHeight="1">
      <c r="A584" s="348" t="s">
        <v>54</v>
      </c>
      <c r="B584" s="349" t="s">
        <v>84</v>
      </c>
      <c r="C584" s="350"/>
      <c r="D584" s="351" t="s">
        <v>101</v>
      </c>
      <c r="E584" s="351" t="s">
        <v>113</v>
      </c>
      <c r="F584" s="351" t="s">
        <v>119</v>
      </c>
      <c r="G584" s="351" t="s">
        <v>55</v>
      </c>
      <c r="H584" s="352">
        <f>H585</f>
        <v>572.6</v>
      </c>
      <c r="I584" s="352">
        <f t="shared" si="267"/>
        <v>0</v>
      </c>
      <c r="J584" s="353">
        <f t="shared" si="265"/>
        <v>572.6</v>
      </c>
      <c r="K584" s="354">
        <f t="shared" si="266"/>
        <v>0</v>
      </c>
    </row>
    <row r="585" spans="1:11">
      <c r="A585" s="348" t="s">
        <v>103</v>
      </c>
      <c r="B585" s="349" t="s">
        <v>84</v>
      </c>
      <c r="C585" s="350"/>
      <c r="D585" s="351" t="s">
        <v>101</v>
      </c>
      <c r="E585" s="351" t="s">
        <v>113</v>
      </c>
      <c r="F585" s="351" t="s">
        <v>119</v>
      </c>
      <c r="G585" s="351" t="s">
        <v>104</v>
      </c>
      <c r="H585" s="352">
        <f>'МП пр.5'!H158</f>
        <v>572.6</v>
      </c>
      <c r="I585" s="352">
        <f>'МП пр.5'!I158</f>
        <v>0</v>
      </c>
      <c r="J585" s="353">
        <f t="shared" si="265"/>
        <v>572.6</v>
      </c>
      <c r="K585" s="354">
        <f t="shared" si="266"/>
        <v>0</v>
      </c>
    </row>
    <row r="586" spans="1:11" ht="28.2" customHeight="1">
      <c r="A586" s="357" t="s">
        <v>302</v>
      </c>
      <c r="B586" s="358" t="s">
        <v>84</v>
      </c>
      <c r="C586" s="359"/>
      <c r="D586" s="360" t="s">
        <v>101</v>
      </c>
      <c r="E586" s="360" t="s">
        <v>113</v>
      </c>
      <c r="F586" s="360" t="s">
        <v>303</v>
      </c>
      <c r="G586" s="360"/>
      <c r="H586" s="361">
        <f>H587</f>
        <v>360</v>
      </c>
      <c r="I586" s="361">
        <f t="shared" ref="I586" si="268">I587</f>
        <v>8.6999999999999993</v>
      </c>
      <c r="J586" s="362">
        <f t="shared" si="265"/>
        <v>351.3</v>
      </c>
      <c r="K586" s="363">
        <f t="shared" si="266"/>
        <v>2.4166666666666665</v>
      </c>
    </row>
    <row r="587" spans="1:11" ht="39.6">
      <c r="A587" s="348" t="s">
        <v>304</v>
      </c>
      <c r="B587" s="349" t="s">
        <v>84</v>
      </c>
      <c r="C587" s="350"/>
      <c r="D587" s="351" t="s">
        <v>101</v>
      </c>
      <c r="E587" s="351" t="s">
        <v>113</v>
      </c>
      <c r="F587" s="351" t="s">
        <v>305</v>
      </c>
      <c r="G587" s="351"/>
      <c r="H587" s="352">
        <f>H588+H591+H594</f>
        <v>360</v>
      </c>
      <c r="I587" s="352">
        <f t="shared" ref="I587" si="269">I588+I591+I594</f>
        <v>8.6999999999999993</v>
      </c>
      <c r="J587" s="353">
        <f t="shared" si="265"/>
        <v>351.3</v>
      </c>
      <c r="K587" s="354">
        <f t="shared" si="266"/>
        <v>2.4166666666666665</v>
      </c>
    </row>
    <row r="588" spans="1:11" ht="52.8">
      <c r="A588" s="348" t="s">
        <v>306</v>
      </c>
      <c r="B588" s="349" t="s">
        <v>84</v>
      </c>
      <c r="C588" s="350"/>
      <c r="D588" s="351" t="s">
        <v>101</v>
      </c>
      <c r="E588" s="351" t="s">
        <v>113</v>
      </c>
      <c r="F588" s="351" t="s">
        <v>307</v>
      </c>
      <c r="G588" s="351"/>
      <c r="H588" s="352">
        <f>H589</f>
        <v>250</v>
      </c>
      <c r="I588" s="352">
        <f t="shared" ref="I588:I589" si="270">I589</f>
        <v>8.6999999999999993</v>
      </c>
      <c r="J588" s="353">
        <f t="shared" si="265"/>
        <v>241.3</v>
      </c>
      <c r="K588" s="354">
        <f t="shared" si="266"/>
        <v>3.4799999999999995</v>
      </c>
    </row>
    <row r="589" spans="1:11" ht="27.6" customHeight="1">
      <c r="A589" s="348" t="s">
        <v>54</v>
      </c>
      <c r="B589" s="349" t="s">
        <v>84</v>
      </c>
      <c r="C589" s="350"/>
      <c r="D589" s="351" t="s">
        <v>101</v>
      </c>
      <c r="E589" s="351" t="s">
        <v>113</v>
      </c>
      <c r="F589" s="351" t="s">
        <v>307</v>
      </c>
      <c r="G589" s="351" t="s">
        <v>55</v>
      </c>
      <c r="H589" s="352">
        <f>H590</f>
        <v>250</v>
      </c>
      <c r="I589" s="352">
        <f t="shared" si="270"/>
        <v>8.6999999999999993</v>
      </c>
      <c r="J589" s="353">
        <f t="shared" si="265"/>
        <v>241.3</v>
      </c>
      <c r="K589" s="354">
        <f t="shared" si="266"/>
        <v>3.4799999999999995</v>
      </c>
    </row>
    <row r="590" spans="1:11">
      <c r="A590" s="348" t="s">
        <v>103</v>
      </c>
      <c r="B590" s="349" t="s">
        <v>84</v>
      </c>
      <c r="C590" s="350"/>
      <c r="D590" s="351" t="s">
        <v>101</v>
      </c>
      <c r="E590" s="351" t="s">
        <v>113</v>
      </c>
      <c r="F590" s="351" t="s">
        <v>307</v>
      </c>
      <c r="G590" s="351" t="s">
        <v>104</v>
      </c>
      <c r="H590" s="352">
        <f>'МП пр.5'!H492</f>
        <v>250</v>
      </c>
      <c r="I590" s="352">
        <f>'МП пр.5'!I492</f>
        <v>8.6999999999999993</v>
      </c>
      <c r="J590" s="353">
        <f t="shared" si="265"/>
        <v>241.3</v>
      </c>
      <c r="K590" s="354">
        <f t="shared" si="266"/>
        <v>3.4799999999999995</v>
      </c>
    </row>
    <row r="591" spans="1:11" ht="26.4">
      <c r="A591" s="348" t="s">
        <v>311</v>
      </c>
      <c r="B591" s="349" t="s">
        <v>84</v>
      </c>
      <c r="C591" s="350"/>
      <c r="D591" s="351" t="s">
        <v>101</v>
      </c>
      <c r="E591" s="351" t="s">
        <v>113</v>
      </c>
      <c r="F591" s="351" t="s">
        <v>312</v>
      </c>
      <c r="G591" s="351"/>
      <c r="H591" s="352">
        <f>H592</f>
        <v>70</v>
      </c>
      <c r="I591" s="352">
        <f t="shared" ref="I591:I592" si="271">I592</f>
        <v>0</v>
      </c>
      <c r="J591" s="353">
        <f t="shared" si="265"/>
        <v>70</v>
      </c>
      <c r="K591" s="354">
        <f t="shared" si="266"/>
        <v>0</v>
      </c>
    </row>
    <row r="592" spans="1:11" ht="28.8" customHeight="1">
      <c r="A592" s="348" t="s">
        <v>54</v>
      </c>
      <c r="B592" s="349" t="s">
        <v>84</v>
      </c>
      <c r="C592" s="350"/>
      <c r="D592" s="351" t="s">
        <v>101</v>
      </c>
      <c r="E592" s="351" t="s">
        <v>113</v>
      </c>
      <c r="F592" s="351" t="s">
        <v>312</v>
      </c>
      <c r="G592" s="351" t="s">
        <v>55</v>
      </c>
      <c r="H592" s="352">
        <f>H593</f>
        <v>70</v>
      </c>
      <c r="I592" s="352">
        <f t="shared" si="271"/>
        <v>0</v>
      </c>
      <c r="J592" s="353">
        <f t="shared" si="265"/>
        <v>70</v>
      </c>
      <c r="K592" s="354">
        <f t="shared" si="266"/>
        <v>0</v>
      </c>
    </row>
    <row r="593" spans="1:16">
      <c r="A593" s="348" t="s">
        <v>103</v>
      </c>
      <c r="B593" s="349" t="s">
        <v>84</v>
      </c>
      <c r="C593" s="350"/>
      <c r="D593" s="351" t="s">
        <v>101</v>
      </c>
      <c r="E593" s="351" t="s">
        <v>113</v>
      </c>
      <c r="F593" s="351" t="s">
        <v>312</v>
      </c>
      <c r="G593" s="351" t="s">
        <v>104</v>
      </c>
      <c r="H593" s="352">
        <f>'МП пр.5'!H512</f>
        <v>70</v>
      </c>
      <c r="I593" s="352">
        <f>'МП пр.5'!I512</f>
        <v>0</v>
      </c>
      <c r="J593" s="353">
        <f t="shared" si="265"/>
        <v>70</v>
      </c>
      <c r="K593" s="354">
        <f t="shared" si="266"/>
        <v>0</v>
      </c>
    </row>
    <row r="594" spans="1:16" ht="26.4">
      <c r="A594" s="348" t="s">
        <v>313</v>
      </c>
      <c r="B594" s="349" t="s">
        <v>84</v>
      </c>
      <c r="C594" s="350"/>
      <c r="D594" s="351" t="s">
        <v>101</v>
      </c>
      <c r="E594" s="351" t="s">
        <v>113</v>
      </c>
      <c r="F594" s="351" t="s">
        <v>314</v>
      </c>
      <c r="G594" s="351"/>
      <c r="H594" s="352">
        <f>H595</f>
        <v>40</v>
      </c>
      <c r="I594" s="352">
        <f t="shared" ref="I594:I595" si="272">I595</f>
        <v>0</v>
      </c>
      <c r="J594" s="353">
        <f t="shared" si="265"/>
        <v>40</v>
      </c>
      <c r="K594" s="354">
        <f t="shared" si="266"/>
        <v>0</v>
      </c>
    </row>
    <row r="595" spans="1:16" ht="27.6" customHeight="1">
      <c r="A595" s="348" t="s">
        <v>54</v>
      </c>
      <c r="B595" s="349" t="s">
        <v>84</v>
      </c>
      <c r="C595" s="350"/>
      <c r="D595" s="351" t="s">
        <v>101</v>
      </c>
      <c r="E595" s="351" t="s">
        <v>113</v>
      </c>
      <c r="F595" s="351" t="s">
        <v>314</v>
      </c>
      <c r="G595" s="351" t="s">
        <v>55</v>
      </c>
      <c r="H595" s="352">
        <f>H596</f>
        <v>40</v>
      </c>
      <c r="I595" s="352">
        <f t="shared" si="272"/>
        <v>0</v>
      </c>
      <c r="J595" s="353">
        <f t="shared" si="265"/>
        <v>40</v>
      </c>
      <c r="K595" s="354">
        <f t="shared" si="266"/>
        <v>0</v>
      </c>
    </row>
    <row r="596" spans="1:16">
      <c r="A596" s="348" t="s">
        <v>103</v>
      </c>
      <c r="B596" s="349" t="s">
        <v>84</v>
      </c>
      <c r="C596" s="350"/>
      <c r="D596" s="351" t="s">
        <v>101</v>
      </c>
      <c r="E596" s="351" t="s">
        <v>113</v>
      </c>
      <c r="F596" s="351" t="s">
        <v>314</v>
      </c>
      <c r="G596" s="351" t="s">
        <v>104</v>
      </c>
      <c r="H596" s="352">
        <f>'МП пр.5'!H523</f>
        <v>40</v>
      </c>
      <c r="I596" s="352">
        <f>'МП пр.5'!I523</f>
        <v>0</v>
      </c>
      <c r="J596" s="353">
        <f t="shared" si="265"/>
        <v>40</v>
      </c>
      <c r="K596" s="354">
        <f t="shared" si="266"/>
        <v>0</v>
      </c>
    </row>
    <row r="597" spans="1:16" s="39" customFormat="1">
      <c r="A597" s="343" t="s">
        <v>555</v>
      </c>
      <c r="B597" s="344" t="s">
        <v>84</v>
      </c>
      <c r="C597" s="345"/>
      <c r="D597" s="346" t="s">
        <v>101</v>
      </c>
      <c r="E597" s="346" t="s">
        <v>113</v>
      </c>
      <c r="F597" s="346" t="s">
        <v>556</v>
      </c>
      <c r="G597" s="346"/>
      <c r="H597" s="347">
        <f>H598+H601+H604+H607</f>
        <v>28030.9</v>
      </c>
      <c r="I597" s="347">
        <f t="shared" ref="I597" si="273">I598+I601+I604+I607</f>
        <v>6757.1</v>
      </c>
      <c r="J597" s="355">
        <f t="shared" si="265"/>
        <v>21273.800000000003</v>
      </c>
      <c r="K597" s="356">
        <f t="shared" si="266"/>
        <v>24.105897420346832</v>
      </c>
      <c r="M597" s="104"/>
      <c r="N597" s="104"/>
      <c r="O597" s="104"/>
      <c r="P597" s="104"/>
    </row>
    <row r="598" spans="1:16" ht="67.2" customHeight="1">
      <c r="A598" s="348" t="s">
        <v>446</v>
      </c>
      <c r="B598" s="349" t="s">
        <v>84</v>
      </c>
      <c r="C598" s="350"/>
      <c r="D598" s="351" t="s">
        <v>101</v>
      </c>
      <c r="E598" s="351" t="s">
        <v>113</v>
      </c>
      <c r="F598" s="351" t="s">
        <v>557</v>
      </c>
      <c r="G598" s="351"/>
      <c r="H598" s="352">
        <f>H599</f>
        <v>685</v>
      </c>
      <c r="I598" s="352">
        <f t="shared" ref="I598:I599" si="274">I599</f>
        <v>463.5</v>
      </c>
      <c r="J598" s="353">
        <f t="shared" si="265"/>
        <v>221.5</v>
      </c>
      <c r="K598" s="354">
        <f t="shared" si="266"/>
        <v>67.664233576642346</v>
      </c>
    </row>
    <row r="599" spans="1:16" ht="26.4" customHeight="1">
      <c r="A599" s="348" t="s">
        <v>54</v>
      </c>
      <c r="B599" s="349" t="s">
        <v>84</v>
      </c>
      <c r="C599" s="350"/>
      <c r="D599" s="351" t="s">
        <v>101</v>
      </c>
      <c r="E599" s="351" t="s">
        <v>113</v>
      </c>
      <c r="F599" s="351" t="s">
        <v>557</v>
      </c>
      <c r="G599" s="351" t="s">
        <v>55</v>
      </c>
      <c r="H599" s="352">
        <f>H600</f>
        <v>685</v>
      </c>
      <c r="I599" s="352">
        <f t="shared" si="274"/>
        <v>463.5</v>
      </c>
      <c r="J599" s="353">
        <f t="shared" si="265"/>
        <v>221.5</v>
      </c>
      <c r="K599" s="354">
        <f t="shared" si="266"/>
        <v>67.664233576642346</v>
      </c>
    </row>
    <row r="600" spans="1:16">
      <c r="A600" s="348" t="s">
        <v>103</v>
      </c>
      <c r="B600" s="349" t="s">
        <v>84</v>
      </c>
      <c r="C600" s="350"/>
      <c r="D600" s="351" t="s">
        <v>101</v>
      </c>
      <c r="E600" s="351" t="s">
        <v>113</v>
      </c>
      <c r="F600" s="351" t="s">
        <v>557</v>
      </c>
      <c r="G600" s="351" t="s">
        <v>104</v>
      </c>
      <c r="H600" s="352">
        <v>685</v>
      </c>
      <c r="I600" s="352">
        <v>463.5</v>
      </c>
      <c r="J600" s="353">
        <f t="shared" si="265"/>
        <v>221.5</v>
      </c>
      <c r="K600" s="354">
        <f t="shared" si="266"/>
        <v>67.664233576642346</v>
      </c>
    </row>
    <row r="601" spans="1:16">
      <c r="A601" s="348" t="s">
        <v>457</v>
      </c>
      <c r="B601" s="349" t="s">
        <v>84</v>
      </c>
      <c r="C601" s="350"/>
      <c r="D601" s="351" t="s">
        <v>101</v>
      </c>
      <c r="E601" s="351" t="s">
        <v>113</v>
      </c>
      <c r="F601" s="351" t="s">
        <v>558</v>
      </c>
      <c r="G601" s="351"/>
      <c r="H601" s="352">
        <f>H602</f>
        <v>300</v>
      </c>
      <c r="I601" s="352">
        <f t="shared" ref="I601:I602" si="275">I602</f>
        <v>4.9000000000000004</v>
      </c>
      <c r="J601" s="353">
        <f t="shared" si="265"/>
        <v>295.10000000000002</v>
      </c>
      <c r="K601" s="354">
        <f t="shared" si="266"/>
        <v>1.6333333333333335</v>
      </c>
    </row>
    <row r="602" spans="1:16" ht="28.8" customHeight="1">
      <c r="A602" s="348" t="s">
        <v>54</v>
      </c>
      <c r="B602" s="349" t="s">
        <v>84</v>
      </c>
      <c r="C602" s="350"/>
      <c r="D602" s="351" t="s">
        <v>101</v>
      </c>
      <c r="E602" s="351" t="s">
        <v>113</v>
      </c>
      <c r="F602" s="351" t="s">
        <v>558</v>
      </c>
      <c r="G602" s="351" t="s">
        <v>55</v>
      </c>
      <c r="H602" s="352">
        <f>H603</f>
        <v>300</v>
      </c>
      <c r="I602" s="352">
        <f t="shared" si="275"/>
        <v>4.9000000000000004</v>
      </c>
      <c r="J602" s="353">
        <f t="shared" si="265"/>
        <v>295.10000000000002</v>
      </c>
      <c r="K602" s="354">
        <f t="shared" si="266"/>
        <v>1.6333333333333335</v>
      </c>
    </row>
    <row r="603" spans="1:16">
      <c r="A603" s="348" t="s">
        <v>103</v>
      </c>
      <c r="B603" s="349" t="s">
        <v>84</v>
      </c>
      <c r="C603" s="350"/>
      <c r="D603" s="351" t="s">
        <v>101</v>
      </c>
      <c r="E603" s="351" t="s">
        <v>113</v>
      </c>
      <c r="F603" s="351" t="s">
        <v>558</v>
      </c>
      <c r="G603" s="351" t="s">
        <v>104</v>
      </c>
      <c r="H603" s="352">
        <v>300</v>
      </c>
      <c r="I603" s="352">
        <v>4.9000000000000004</v>
      </c>
      <c r="J603" s="353">
        <f t="shared" si="265"/>
        <v>295.10000000000002</v>
      </c>
      <c r="K603" s="354">
        <f t="shared" si="266"/>
        <v>1.6333333333333335</v>
      </c>
    </row>
    <row r="604" spans="1:16" ht="26.4">
      <c r="A604" s="348" t="s">
        <v>530</v>
      </c>
      <c r="B604" s="349" t="s">
        <v>84</v>
      </c>
      <c r="C604" s="350"/>
      <c r="D604" s="351" t="s">
        <v>101</v>
      </c>
      <c r="E604" s="351" t="s">
        <v>113</v>
      </c>
      <c r="F604" s="351" t="s">
        <v>559</v>
      </c>
      <c r="G604" s="351"/>
      <c r="H604" s="352">
        <f>H605</f>
        <v>11107.3</v>
      </c>
      <c r="I604" s="352">
        <f t="shared" ref="I604:I605" si="276">I605</f>
        <v>3537</v>
      </c>
      <c r="J604" s="353">
        <f t="shared" si="265"/>
        <v>7570.2999999999993</v>
      </c>
      <c r="K604" s="354">
        <f t="shared" si="266"/>
        <v>31.84392246540564</v>
      </c>
    </row>
    <row r="605" spans="1:16" ht="28.2" customHeight="1">
      <c r="A605" s="348" t="s">
        <v>54</v>
      </c>
      <c r="B605" s="349" t="s">
        <v>84</v>
      </c>
      <c r="C605" s="350"/>
      <c r="D605" s="351" t="s">
        <v>101</v>
      </c>
      <c r="E605" s="351" t="s">
        <v>113</v>
      </c>
      <c r="F605" s="351" t="s">
        <v>559</v>
      </c>
      <c r="G605" s="351" t="s">
        <v>55</v>
      </c>
      <c r="H605" s="352">
        <f>H606</f>
        <v>11107.3</v>
      </c>
      <c r="I605" s="352">
        <f t="shared" si="276"/>
        <v>3537</v>
      </c>
      <c r="J605" s="353">
        <f t="shared" si="265"/>
        <v>7570.2999999999993</v>
      </c>
      <c r="K605" s="354">
        <f t="shared" si="266"/>
        <v>31.84392246540564</v>
      </c>
    </row>
    <row r="606" spans="1:16">
      <c r="A606" s="348" t="s">
        <v>103</v>
      </c>
      <c r="B606" s="349" t="s">
        <v>84</v>
      </c>
      <c r="C606" s="350"/>
      <c r="D606" s="351" t="s">
        <v>101</v>
      </c>
      <c r="E606" s="351" t="s">
        <v>113</v>
      </c>
      <c r="F606" s="351" t="s">
        <v>559</v>
      </c>
      <c r="G606" s="351" t="s">
        <v>104</v>
      </c>
      <c r="H606" s="352">
        <v>11107.3</v>
      </c>
      <c r="I606" s="352">
        <v>3537</v>
      </c>
      <c r="J606" s="353">
        <f t="shared" si="265"/>
        <v>7570.2999999999993</v>
      </c>
      <c r="K606" s="354">
        <f t="shared" si="266"/>
        <v>31.84392246540564</v>
      </c>
    </row>
    <row r="607" spans="1:16" ht="94.2" customHeight="1">
      <c r="A607" s="348" t="s">
        <v>560</v>
      </c>
      <c r="B607" s="349" t="s">
        <v>84</v>
      </c>
      <c r="C607" s="350"/>
      <c r="D607" s="351" t="s">
        <v>101</v>
      </c>
      <c r="E607" s="351" t="s">
        <v>113</v>
      </c>
      <c r="F607" s="351" t="s">
        <v>561</v>
      </c>
      <c r="G607" s="351"/>
      <c r="H607" s="352">
        <f>H608</f>
        <v>15938.6</v>
      </c>
      <c r="I607" s="352">
        <f t="shared" ref="I607:I608" si="277">I608</f>
        <v>2751.7</v>
      </c>
      <c r="J607" s="353">
        <f t="shared" si="265"/>
        <v>13186.900000000001</v>
      </c>
      <c r="K607" s="354">
        <f t="shared" si="266"/>
        <v>17.264377046917545</v>
      </c>
    </row>
    <row r="608" spans="1:16" ht="28.2" customHeight="1">
      <c r="A608" s="348" t="s">
        <v>54</v>
      </c>
      <c r="B608" s="349" t="s">
        <v>84</v>
      </c>
      <c r="C608" s="350"/>
      <c r="D608" s="351" t="s">
        <v>101</v>
      </c>
      <c r="E608" s="351" t="s">
        <v>113</v>
      </c>
      <c r="F608" s="351" t="s">
        <v>561</v>
      </c>
      <c r="G608" s="351" t="s">
        <v>55</v>
      </c>
      <c r="H608" s="352">
        <f>H609</f>
        <v>15938.6</v>
      </c>
      <c r="I608" s="352">
        <f t="shared" si="277"/>
        <v>2751.7</v>
      </c>
      <c r="J608" s="353">
        <f t="shared" si="265"/>
        <v>13186.900000000001</v>
      </c>
      <c r="K608" s="354">
        <f t="shared" si="266"/>
        <v>17.264377046917545</v>
      </c>
    </row>
    <row r="609" spans="1:16">
      <c r="A609" s="348" t="s">
        <v>103</v>
      </c>
      <c r="B609" s="349" t="s">
        <v>84</v>
      </c>
      <c r="C609" s="350"/>
      <c r="D609" s="351" t="s">
        <v>101</v>
      </c>
      <c r="E609" s="351" t="s">
        <v>113</v>
      </c>
      <c r="F609" s="351" t="s">
        <v>561</v>
      </c>
      <c r="G609" s="351" t="s">
        <v>104</v>
      </c>
      <c r="H609" s="352">
        <v>15938.6</v>
      </c>
      <c r="I609" s="352">
        <v>2751.7</v>
      </c>
      <c r="J609" s="353">
        <f t="shared" si="265"/>
        <v>13186.900000000001</v>
      </c>
      <c r="K609" s="354">
        <f t="shared" si="266"/>
        <v>17.264377046917545</v>
      </c>
    </row>
    <row r="610" spans="1:16" s="38" customFormat="1">
      <c r="A610" s="336" t="s">
        <v>190</v>
      </c>
      <c r="B610" s="337" t="s">
        <v>84</v>
      </c>
      <c r="C610" s="338"/>
      <c r="D610" s="339" t="s">
        <v>101</v>
      </c>
      <c r="E610" s="339" t="s">
        <v>101</v>
      </c>
      <c r="F610" s="339"/>
      <c r="G610" s="339"/>
      <c r="H610" s="341">
        <f>H611+H616+H634</f>
        <v>734.8</v>
      </c>
      <c r="I610" s="341">
        <f t="shared" ref="I610" si="278">I611+I616+I634</f>
        <v>42.9</v>
      </c>
      <c r="J610" s="342">
        <f t="shared" si="265"/>
        <v>691.9</v>
      </c>
      <c r="K610" s="328">
        <f t="shared" si="266"/>
        <v>5.8383233532934131</v>
      </c>
      <c r="M610" s="103"/>
      <c r="N610" s="103"/>
      <c r="O610" s="103"/>
      <c r="P610" s="103"/>
    </row>
    <row r="611" spans="1:16" ht="39.6">
      <c r="A611" s="357" t="s">
        <v>184</v>
      </c>
      <c r="B611" s="358" t="s">
        <v>84</v>
      </c>
      <c r="C611" s="359"/>
      <c r="D611" s="360" t="s">
        <v>101</v>
      </c>
      <c r="E611" s="360" t="s">
        <v>101</v>
      </c>
      <c r="F611" s="360" t="s">
        <v>185</v>
      </c>
      <c r="G611" s="360"/>
      <c r="H611" s="361">
        <f>H612</f>
        <v>384.8</v>
      </c>
      <c r="I611" s="361">
        <f t="shared" ref="I611:I614" si="279">I612</f>
        <v>2</v>
      </c>
      <c r="J611" s="362">
        <f t="shared" si="265"/>
        <v>382.8</v>
      </c>
      <c r="K611" s="363">
        <f t="shared" si="266"/>
        <v>0.51975051975051967</v>
      </c>
    </row>
    <row r="612" spans="1:16" ht="39.6">
      <c r="A612" s="348" t="s">
        <v>186</v>
      </c>
      <c r="B612" s="349" t="s">
        <v>84</v>
      </c>
      <c r="C612" s="350"/>
      <c r="D612" s="351" t="s">
        <v>101</v>
      </c>
      <c r="E612" s="351" t="s">
        <v>101</v>
      </c>
      <c r="F612" s="351" t="s">
        <v>187</v>
      </c>
      <c r="G612" s="351"/>
      <c r="H612" s="352">
        <f>H613</f>
        <v>384.8</v>
      </c>
      <c r="I612" s="352">
        <f t="shared" si="279"/>
        <v>2</v>
      </c>
      <c r="J612" s="353">
        <f t="shared" si="265"/>
        <v>382.8</v>
      </c>
      <c r="K612" s="354">
        <f t="shared" si="266"/>
        <v>0.51975051975051967</v>
      </c>
    </row>
    <row r="613" spans="1:16">
      <c r="A613" s="348" t="s">
        <v>188</v>
      </c>
      <c r="B613" s="349" t="s">
        <v>84</v>
      </c>
      <c r="C613" s="350"/>
      <c r="D613" s="351" t="s">
        <v>101</v>
      </c>
      <c r="E613" s="351" t="s">
        <v>101</v>
      </c>
      <c r="F613" s="351" t="s">
        <v>189</v>
      </c>
      <c r="G613" s="351"/>
      <c r="H613" s="352">
        <f>H614</f>
        <v>384.8</v>
      </c>
      <c r="I613" s="352">
        <f t="shared" si="279"/>
        <v>2</v>
      </c>
      <c r="J613" s="353">
        <f t="shared" si="265"/>
        <v>382.8</v>
      </c>
      <c r="K613" s="354">
        <f t="shared" si="266"/>
        <v>0.51975051975051967</v>
      </c>
    </row>
    <row r="614" spans="1:16" ht="26.4">
      <c r="A614" s="348" t="s">
        <v>18</v>
      </c>
      <c r="B614" s="349" t="s">
        <v>84</v>
      </c>
      <c r="C614" s="350"/>
      <c r="D614" s="351" t="s">
        <v>101</v>
      </c>
      <c r="E614" s="351" t="s">
        <v>101</v>
      </c>
      <c r="F614" s="351" t="s">
        <v>189</v>
      </c>
      <c r="G614" s="351" t="s">
        <v>19</v>
      </c>
      <c r="H614" s="352">
        <f>H615</f>
        <v>384.8</v>
      </c>
      <c r="I614" s="352">
        <f t="shared" si="279"/>
        <v>2</v>
      </c>
      <c r="J614" s="353">
        <f t="shared" si="265"/>
        <v>382.8</v>
      </c>
      <c r="K614" s="354">
        <f t="shared" si="266"/>
        <v>0.51975051975051967</v>
      </c>
    </row>
    <row r="615" spans="1:16" ht="26.4" customHeight="1">
      <c r="A615" s="348" t="s">
        <v>20</v>
      </c>
      <c r="B615" s="349" t="s">
        <v>84</v>
      </c>
      <c r="C615" s="350"/>
      <c r="D615" s="351" t="s">
        <v>101</v>
      </c>
      <c r="E615" s="351" t="s">
        <v>101</v>
      </c>
      <c r="F615" s="351" t="s">
        <v>189</v>
      </c>
      <c r="G615" s="351" t="s">
        <v>21</v>
      </c>
      <c r="H615" s="352">
        <f>'МП пр.5'!H295</f>
        <v>384.8</v>
      </c>
      <c r="I615" s="352">
        <f>'МП пр.5'!I295</f>
        <v>2</v>
      </c>
      <c r="J615" s="353">
        <f t="shared" si="265"/>
        <v>382.8</v>
      </c>
      <c r="K615" s="354">
        <f t="shared" si="266"/>
        <v>0.51975051975051967</v>
      </c>
    </row>
    <row r="616" spans="1:16" ht="39.6">
      <c r="A616" s="357" t="s">
        <v>278</v>
      </c>
      <c r="B616" s="358" t="s">
        <v>84</v>
      </c>
      <c r="C616" s="359"/>
      <c r="D616" s="360" t="s">
        <v>101</v>
      </c>
      <c r="E616" s="360" t="s">
        <v>101</v>
      </c>
      <c r="F616" s="360" t="s">
        <v>279</v>
      </c>
      <c r="G616" s="360"/>
      <c r="H616" s="361">
        <f>H617+H621</f>
        <v>300</v>
      </c>
      <c r="I616" s="361">
        <f t="shared" ref="I616" si="280">I617+I621</f>
        <v>40.9</v>
      </c>
      <c r="J616" s="362">
        <f t="shared" si="265"/>
        <v>259.10000000000002</v>
      </c>
      <c r="K616" s="363">
        <f t="shared" si="266"/>
        <v>13.633333333333333</v>
      </c>
    </row>
    <row r="617" spans="1:16">
      <c r="A617" s="348" t="s">
        <v>280</v>
      </c>
      <c r="B617" s="349" t="s">
        <v>84</v>
      </c>
      <c r="C617" s="350"/>
      <c r="D617" s="351" t="s">
        <v>101</v>
      </c>
      <c r="E617" s="351" t="s">
        <v>101</v>
      </c>
      <c r="F617" s="351" t="s">
        <v>281</v>
      </c>
      <c r="G617" s="351"/>
      <c r="H617" s="352">
        <f>H618</f>
        <v>50</v>
      </c>
      <c r="I617" s="352">
        <f t="shared" ref="I617:I619" si="281">I618</f>
        <v>40</v>
      </c>
      <c r="J617" s="353">
        <f t="shared" si="265"/>
        <v>10</v>
      </c>
      <c r="K617" s="354">
        <f t="shared" si="266"/>
        <v>80</v>
      </c>
    </row>
    <row r="618" spans="1:16" ht="26.4">
      <c r="A618" s="348" t="s">
        <v>282</v>
      </c>
      <c r="B618" s="349" t="s">
        <v>84</v>
      </c>
      <c r="C618" s="350"/>
      <c r="D618" s="351" t="s">
        <v>101</v>
      </c>
      <c r="E618" s="351" t="s">
        <v>101</v>
      </c>
      <c r="F618" s="351" t="s">
        <v>283</v>
      </c>
      <c r="G618" s="351"/>
      <c r="H618" s="352">
        <f>H619</f>
        <v>50</v>
      </c>
      <c r="I618" s="352">
        <f t="shared" si="281"/>
        <v>40</v>
      </c>
      <c r="J618" s="353">
        <f t="shared" si="265"/>
        <v>10</v>
      </c>
      <c r="K618" s="354">
        <f t="shared" si="266"/>
        <v>80</v>
      </c>
    </row>
    <row r="619" spans="1:16" ht="26.4">
      <c r="A619" s="348" t="s">
        <v>18</v>
      </c>
      <c r="B619" s="349" t="s">
        <v>84</v>
      </c>
      <c r="C619" s="350"/>
      <c r="D619" s="351" t="s">
        <v>101</v>
      </c>
      <c r="E619" s="351" t="s">
        <v>101</v>
      </c>
      <c r="F619" s="351" t="s">
        <v>283</v>
      </c>
      <c r="G619" s="351" t="s">
        <v>19</v>
      </c>
      <c r="H619" s="352">
        <f>H620</f>
        <v>50</v>
      </c>
      <c r="I619" s="352">
        <f t="shared" si="281"/>
        <v>40</v>
      </c>
      <c r="J619" s="353">
        <f t="shared" si="265"/>
        <v>10</v>
      </c>
      <c r="K619" s="354">
        <f t="shared" si="266"/>
        <v>80</v>
      </c>
    </row>
    <row r="620" spans="1:16" ht="28.2" customHeight="1">
      <c r="A620" s="348" t="s">
        <v>20</v>
      </c>
      <c r="B620" s="349" t="s">
        <v>84</v>
      </c>
      <c r="C620" s="350"/>
      <c r="D620" s="351" t="s">
        <v>101</v>
      </c>
      <c r="E620" s="351" t="s">
        <v>101</v>
      </c>
      <c r="F620" s="351" t="s">
        <v>283</v>
      </c>
      <c r="G620" s="351" t="s">
        <v>21</v>
      </c>
      <c r="H620" s="352">
        <f>'МП пр.5'!H433</f>
        <v>50</v>
      </c>
      <c r="I620" s="352">
        <f>'МП пр.5'!I433</f>
        <v>40</v>
      </c>
      <c r="J620" s="353">
        <f t="shared" si="265"/>
        <v>10</v>
      </c>
      <c r="K620" s="354">
        <f t="shared" si="266"/>
        <v>80</v>
      </c>
    </row>
    <row r="621" spans="1:16">
      <c r="A621" s="348" t="s">
        <v>284</v>
      </c>
      <c r="B621" s="349" t="s">
        <v>84</v>
      </c>
      <c r="C621" s="350"/>
      <c r="D621" s="351" t="s">
        <v>101</v>
      </c>
      <c r="E621" s="351" t="s">
        <v>101</v>
      </c>
      <c r="F621" s="351" t="s">
        <v>285</v>
      </c>
      <c r="G621" s="351"/>
      <c r="H621" s="352">
        <f>H622+H625+H628+H631</f>
        <v>250</v>
      </c>
      <c r="I621" s="352">
        <f t="shared" ref="I621" si="282">I622+I625+I628+I631</f>
        <v>0.9</v>
      </c>
      <c r="J621" s="353">
        <f t="shared" si="265"/>
        <v>249.1</v>
      </c>
      <c r="K621" s="354">
        <f t="shared" si="266"/>
        <v>0.36</v>
      </c>
    </row>
    <row r="622" spans="1:16">
      <c r="A622" s="348" t="s">
        <v>286</v>
      </c>
      <c r="B622" s="349" t="s">
        <v>84</v>
      </c>
      <c r="C622" s="350"/>
      <c r="D622" s="351" t="s">
        <v>101</v>
      </c>
      <c r="E622" s="351" t="s">
        <v>101</v>
      </c>
      <c r="F622" s="351" t="s">
        <v>287</v>
      </c>
      <c r="G622" s="351"/>
      <c r="H622" s="352">
        <f>H623</f>
        <v>95</v>
      </c>
      <c r="I622" s="352">
        <f t="shared" ref="I622:I623" si="283">I623</f>
        <v>0</v>
      </c>
      <c r="J622" s="353">
        <f t="shared" si="265"/>
        <v>95</v>
      </c>
      <c r="K622" s="354">
        <f t="shared" si="266"/>
        <v>0</v>
      </c>
    </row>
    <row r="623" spans="1:16" ht="26.4">
      <c r="A623" s="348" t="s">
        <v>18</v>
      </c>
      <c r="B623" s="349" t="s">
        <v>84</v>
      </c>
      <c r="C623" s="350"/>
      <c r="D623" s="351" t="s">
        <v>101</v>
      </c>
      <c r="E623" s="351" t="s">
        <v>101</v>
      </c>
      <c r="F623" s="351" t="s">
        <v>287</v>
      </c>
      <c r="G623" s="351" t="s">
        <v>19</v>
      </c>
      <c r="H623" s="352">
        <f>H624</f>
        <v>95</v>
      </c>
      <c r="I623" s="352">
        <f t="shared" si="283"/>
        <v>0</v>
      </c>
      <c r="J623" s="353">
        <f t="shared" si="265"/>
        <v>95</v>
      </c>
      <c r="K623" s="354">
        <f t="shared" si="266"/>
        <v>0</v>
      </c>
    </row>
    <row r="624" spans="1:16" ht="27.6" customHeight="1">
      <c r="A624" s="348" t="s">
        <v>20</v>
      </c>
      <c r="B624" s="349" t="s">
        <v>84</v>
      </c>
      <c r="C624" s="350"/>
      <c r="D624" s="351" t="s">
        <v>101</v>
      </c>
      <c r="E624" s="351" t="s">
        <v>101</v>
      </c>
      <c r="F624" s="351" t="s">
        <v>287</v>
      </c>
      <c r="G624" s="351" t="s">
        <v>21</v>
      </c>
      <c r="H624" s="352">
        <f>'МП пр.5'!H440</f>
        <v>95</v>
      </c>
      <c r="I624" s="352">
        <f>'МП пр.5'!I440</f>
        <v>0</v>
      </c>
      <c r="J624" s="353">
        <f t="shared" si="265"/>
        <v>95</v>
      </c>
      <c r="K624" s="354">
        <f t="shared" si="266"/>
        <v>0</v>
      </c>
    </row>
    <row r="625" spans="1:16" ht="26.4">
      <c r="A625" s="348" t="s">
        <v>288</v>
      </c>
      <c r="B625" s="349" t="s">
        <v>84</v>
      </c>
      <c r="C625" s="350"/>
      <c r="D625" s="351" t="s">
        <v>101</v>
      </c>
      <c r="E625" s="351" t="s">
        <v>101</v>
      </c>
      <c r="F625" s="351" t="s">
        <v>289</v>
      </c>
      <c r="G625" s="351"/>
      <c r="H625" s="352">
        <f>H626</f>
        <v>100</v>
      </c>
      <c r="I625" s="352">
        <f t="shared" ref="I625:I626" si="284">I626</f>
        <v>0.9</v>
      </c>
      <c r="J625" s="353">
        <f t="shared" si="265"/>
        <v>99.1</v>
      </c>
      <c r="K625" s="354">
        <f t="shared" si="266"/>
        <v>0.90000000000000013</v>
      </c>
    </row>
    <row r="626" spans="1:16" ht="52.8" customHeight="1">
      <c r="A626" s="348" t="s">
        <v>74</v>
      </c>
      <c r="B626" s="349" t="s">
        <v>84</v>
      </c>
      <c r="C626" s="350"/>
      <c r="D626" s="351" t="s">
        <v>101</v>
      </c>
      <c r="E626" s="351" t="s">
        <v>101</v>
      </c>
      <c r="F626" s="351" t="s">
        <v>289</v>
      </c>
      <c r="G626" s="351" t="s">
        <v>75</v>
      </c>
      <c r="H626" s="352">
        <f>H627</f>
        <v>100</v>
      </c>
      <c r="I626" s="352">
        <f t="shared" si="284"/>
        <v>0.9</v>
      </c>
      <c r="J626" s="353">
        <f t="shared" si="265"/>
        <v>99.1</v>
      </c>
      <c r="K626" s="354">
        <f t="shared" si="266"/>
        <v>0.90000000000000013</v>
      </c>
    </row>
    <row r="627" spans="1:16">
      <c r="A627" s="348" t="s">
        <v>232</v>
      </c>
      <c r="B627" s="349" t="s">
        <v>84</v>
      </c>
      <c r="C627" s="350"/>
      <c r="D627" s="351" t="s">
        <v>101</v>
      </c>
      <c r="E627" s="351" t="s">
        <v>101</v>
      </c>
      <c r="F627" s="351" t="s">
        <v>289</v>
      </c>
      <c r="G627" s="351" t="s">
        <v>233</v>
      </c>
      <c r="H627" s="352">
        <f>'МП пр.5'!H444</f>
        <v>100</v>
      </c>
      <c r="I627" s="352">
        <f>'МП пр.5'!I444</f>
        <v>0.9</v>
      </c>
      <c r="J627" s="353">
        <f t="shared" si="265"/>
        <v>99.1</v>
      </c>
      <c r="K627" s="354">
        <f t="shared" si="266"/>
        <v>0.90000000000000013</v>
      </c>
    </row>
    <row r="628" spans="1:16">
      <c r="A628" s="348" t="s">
        <v>290</v>
      </c>
      <c r="B628" s="349" t="s">
        <v>84</v>
      </c>
      <c r="C628" s="350"/>
      <c r="D628" s="351" t="s">
        <v>101</v>
      </c>
      <c r="E628" s="351" t="s">
        <v>101</v>
      </c>
      <c r="F628" s="351" t="s">
        <v>291</v>
      </c>
      <c r="G628" s="351"/>
      <c r="H628" s="352">
        <f>H629</f>
        <v>35</v>
      </c>
      <c r="I628" s="352">
        <f t="shared" ref="I628:I629" si="285">I629</f>
        <v>0</v>
      </c>
      <c r="J628" s="353">
        <f t="shared" si="265"/>
        <v>35</v>
      </c>
      <c r="K628" s="354">
        <f t="shared" si="266"/>
        <v>0</v>
      </c>
    </row>
    <row r="629" spans="1:16" ht="26.4">
      <c r="A629" s="348" t="s">
        <v>18</v>
      </c>
      <c r="B629" s="349" t="s">
        <v>84</v>
      </c>
      <c r="C629" s="350"/>
      <c r="D629" s="351" t="s">
        <v>101</v>
      </c>
      <c r="E629" s="351" t="s">
        <v>101</v>
      </c>
      <c r="F629" s="351" t="s">
        <v>291</v>
      </c>
      <c r="G629" s="351" t="s">
        <v>19</v>
      </c>
      <c r="H629" s="352">
        <f>H630</f>
        <v>35</v>
      </c>
      <c r="I629" s="352">
        <f t="shared" si="285"/>
        <v>0</v>
      </c>
      <c r="J629" s="353">
        <f t="shared" si="265"/>
        <v>35</v>
      </c>
      <c r="K629" s="354">
        <f t="shared" si="266"/>
        <v>0</v>
      </c>
    </row>
    <row r="630" spans="1:16" ht="27.6" customHeight="1">
      <c r="A630" s="348" t="s">
        <v>20</v>
      </c>
      <c r="B630" s="349" t="s">
        <v>84</v>
      </c>
      <c r="C630" s="350"/>
      <c r="D630" s="351" t="s">
        <v>101</v>
      </c>
      <c r="E630" s="351" t="s">
        <v>101</v>
      </c>
      <c r="F630" s="351" t="s">
        <v>291</v>
      </c>
      <c r="G630" s="351" t="s">
        <v>21</v>
      </c>
      <c r="H630" s="352">
        <f>'МП пр.5'!H452</f>
        <v>35</v>
      </c>
      <c r="I630" s="352">
        <f>'МП пр.5'!I452</f>
        <v>0</v>
      </c>
      <c r="J630" s="353">
        <f t="shared" si="265"/>
        <v>35</v>
      </c>
      <c r="K630" s="354">
        <f t="shared" si="266"/>
        <v>0</v>
      </c>
    </row>
    <row r="631" spans="1:16" ht="26.4">
      <c r="A631" s="348" t="s">
        <v>292</v>
      </c>
      <c r="B631" s="349" t="s">
        <v>84</v>
      </c>
      <c r="C631" s="350"/>
      <c r="D631" s="351" t="s">
        <v>101</v>
      </c>
      <c r="E631" s="351" t="s">
        <v>101</v>
      </c>
      <c r="F631" s="351" t="s">
        <v>293</v>
      </c>
      <c r="G631" s="351"/>
      <c r="H631" s="352">
        <f>H632</f>
        <v>20</v>
      </c>
      <c r="I631" s="352">
        <f t="shared" ref="I631:I632" si="286">I632</f>
        <v>0</v>
      </c>
      <c r="J631" s="353">
        <f t="shared" si="265"/>
        <v>20</v>
      </c>
      <c r="K631" s="354">
        <f t="shared" si="266"/>
        <v>0</v>
      </c>
    </row>
    <row r="632" spans="1:16" ht="26.4">
      <c r="A632" s="348" t="s">
        <v>18</v>
      </c>
      <c r="B632" s="349" t="s">
        <v>84</v>
      </c>
      <c r="C632" s="350"/>
      <c r="D632" s="351" t="s">
        <v>101</v>
      </c>
      <c r="E632" s="351" t="s">
        <v>101</v>
      </c>
      <c r="F632" s="351" t="s">
        <v>293</v>
      </c>
      <c r="G632" s="351" t="s">
        <v>19</v>
      </c>
      <c r="H632" s="352">
        <f>H633</f>
        <v>20</v>
      </c>
      <c r="I632" s="352">
        <f t="shared" si="286"/>
        <v>0</v>
      </c>
      <c r="J632" s="353">
        <f t="shared" si="265"/>
        <v>20</v>
      </c>
      <c r="K632" s="354">
        <f t="shared" si="266"/>
        <v>0</v>
      </c>
    </row>
    <row r="633" spans="1:16" ht="27.6" customHeight="1">
      <c r="A633" s="348" t="s">
        <v>20</v>
      </c>
      <c r="B633" s="349" t="s">
        <v>84</v>
      </c>
      <c r="C633" s="350"/>
      <c r="D633" s="351" t="s">
        <v>101</v>
      </c>
      <c r="E633" s="351" t="s">
        <v>101</v>
      </c>
      <c r="F633" s="351" t="s">
        <v>293</v>
      </c>
      <c r="G633" s="351" t="s">
        <v>21</v>
      </c>
      <c r="H633" s="352">
        <f>'МП пр.5'!H458</f>
        <v>20</v>
      </c>
      <c r="I633" s="352">
        <f>'МП пр.5'!I458</f>
        <v>0</v>
      </c>
      <c r="J633" s="353">
        <f t="shared" si="265"/>
        <v>20</v>
      </c>
      <c r="K633" s="354">
        <f t="shared" si="266"/>
        <v>0</v>
      </c>
    </row>
    <row r="634" spans="1:16" s="39" customFormat="1">
      <c r="A634" s="343" t="s">
        <v>566</v>
      </c>
      <c r="B634" s="344" t="s">
        <v>84</v>
      </c>
      <c r="C634" s="345"/>
      <c r="D634" s="346" t="s">
        <v>101</v>
      </c>
      <c r="E634" s="346" t="s">
        <v>101</v>
      </c>
      <c r="F634" s="346" t="s">
        <v>567</v>
      </c>
      <c r="G634" s="346"/>
      <c r="H634" s="347">
        <f>H635</f>
        <v>50</v>
      </c>
      <c r="I634" s="347">
        <f t="shared" ref="I634:I636" si="287">I635</f>
        <v>0</v>
      </c>
      <c r="J634" s="355">
        <f t="shared" si="265"/>
        <v>50</v>
      </c>
      <c r="K634" s="356">
        <f t="shared" si="266"/>
        <v>0</v>
      </c>
      <c r="M634" s="104"/>
      <c r="N634" s="104"/>
      <c r="O634" s="104"/>
      <c r="P634" s="104"/>
    </row>
    <row r="635" spans="1:16">
      <c r="A635" s="348" t="s">
        <v>568</v>
      </c>
      <c r="B635" s="349" t="s">
        <v>84</v>
      </c>
      <c r="C635" s="350"/>
      <c r="D635" s="351" t="s">
        <v>101</v>
      </c>
      <c r="E635" s="351" t="s">
        <v>101</v>
      </c>
      <c r="F635" s="351" t="s">
        <v>569</v>
      </c>
      <c r="G635" s="351"/>
      <c r="H635" s="352">
        <f>H636</f>
        <v>50</v>
      </c>
      <c r="I635" s="352">
        <f t="shared" si="287"/>
        <v>0</v>
      </c>
      <c r="J635" s="353">
        <f t="shared" si="265"/>
        <v>50</v>
      </c>
      <c r="K635" s="354">
        <f t="shared" si="266"/>
        <v>0</v>
      </c>
    </row>
    <row r="636" spans="1:16" ht="26.4">
      <c r="A636" s="348" t="s">
        <v>18</v>
      </c>
      <c r="B636" s="349" t="s">
        <v>84</v>
      </c>
      <c r="C636" s="350"/>
      <c r="D636" s="351" t="s">
        <v>101</v>
      </c>
      <c r="E636" s="351" t="s">
        <v>101</v>
      </c>
      <c r="F636" s="351" t="s">
        <v>569</v>
      </c>
      <c r="G636" s="351" t="s">
        <v>19</v>
      </c>
      <c r="H636" s="352">
        <f>H637</f>
        <v>50</v>
      </c>
      <c r="I636" s="352">
        <f t="shared" si="287"/>
        <v>0</v>
      </c>
      <c r="J636" s="353">
        <f t="shared" si="265"/>
        <v>50</v>
      </c>
      <c r="K636" s="354">
        <f t="shared" si="266"/>
        <v>0</v>
      </c>
    </row>
    <row r="637" spans="1:16" ht="28.8" customHeight="1">
      <c r="A637" s="348" t="s">
        <v>20</v>
      </c>
      <c r="B637" s="349" t="s">
        <v>84</v>
      </c>
      <c r="C637" s="350"/>
      <c r="D637" s="351" t="s">
        <v>101</v>
      </c>
      <c r="E637" s="351" t="s">
        <v>101</v>
      </c>
      <c r="F637" s="351" t="s">
        <v>569</v>
      </c>
      <c r="G637" s="351" t="s">
        <v>21</v>
      </c>
      <c r="H637" s="352">
        <v>50</v>
      </c>
      <c r="I637" s="352">
        <v>0</v>
      </c>
      <c r="J637" s="353">
        <f t="shared" si="265"/>
        <v>50</v>
      </c>
      <c r="K637" s="354">
        <f t="shared" si="266"/>
        <v>0</v>
      </c>
    </row>
    <row r="638" spans="1:16" s="38" customFormat="1">
      <c r="A638" s="336" t="s">
        <v>80</v>
      </c>
      <c r="B638" s="337" t="s">
        <v>84</v>
      </c>
      <c r="C638" s="338"/>
      <c r="D638" s="339" t="s">
        <v>81</v>
      </c>
      <c r="E638" s="340" t="s">
        <v>637</v>
      </c>
      <c r="F638" s="339"/>
      <c r="G638" s="339"/>
      <c r="H638" s="341">
        <f>H639+H708</f>
        <v>44526.7</v>
      </c>
      <c r="I638" s="341">
        <f t="shared" ref="I638" si="288">I639+I708</f>
        <v>9389.5</v>
      </c>
      <c r="J638" s="342">
        <f t="shared" si="265"/>
        <v>35137.199999999997</v>
      </c>
      <c r="K638" s="328">
        <f t="shared" si="266"/>
        <v>21.087347591445134</v>
      </c>
      <c r="M638" s="103"/>
      <c r="N638" s="103"/>
      <c r="O638" s="103"/>
      <c r="P638" s="103"/>
    </row>
    <row r="639" spans="1:16" s="38" customFormat="1">
      <c r="A639" s="336" t="s">
        <v>223</v>
      </c>
      <c r="B639" s="337" t="s">
        <v>84</v>
      </c>
      <c r="C639" s="338"/>
      <c r="D639" s="339" t="s">
        <v>81</v>
      </c>
      <c r="E639" s="339" t="s">
        <v>67</v>
      </c>
      <c r="F639" s="339"/>
      <c r="G639" s="339"/>
      <c r="H639" s="341">
        <f>H640+H660+H677+H682+H695</f>
        <v>36823.199999999997</v>
      </c>
      <c r="I639" s="341">
        <f t="shared" ref="I639" si="289">I640+I660+I677+I682+I695</f>
        <v>7111.9</v>
      </c>
      <c r="J639" s="342">
        <f t="shared" si="265"/>
        <v>29711.299999999996</v>
      </c>
      <c r="K639" s="328">
        <f t="shared" si="266"/>
        <v>19.31363922744357</v>
      </c>
      <c r="M639" s="103"/>
      <c r="N639" s="103"/>
      <c r="O639" s="103"/>
      <c r="P639" s="103"/>
    </row>
    <row r="640" spans="1:16" s="38" customFormat="1" ht="27.6" customHeight="1">
      <c r="A640" s="357" t="s">
        <v>217</v>
      </c>
      <c r="B640" s="358" t="s">
        <v>84</v>
      </c>
      <c r="C640" s="359"/>
      <c r="D640" s="360" t="s">
        <v>81</v>
      </c>
      <c r="E640" s="360" t="s">
        <v>67</v>
      </c>
      <c r="F640" s="360" t="s">
        <v>218</v>
      </c>
      <c r="G640" s="360"/>
      <c r="H640" s="361">
        <f>H641+H648+H652+H656</f>
        <v>1740</v>
      </c>
      <c r="I640" s="361">
        <f t="shared" ref="I640" si="290">I641+I648+I652+I656</f>
        <v>125.3</v>
      </c>
      <c r="J640" s="362">
        <f t="shared" si="265"/>
        <v>1614.7</v>
      </c>
      <c r="K640" s="363">
        <f t="shared" si="266"/>
        <v>7.2011494252873565</v>
      </c>
      <c r="M640" s="103"/>
      <c r="N640" s="103"/>
      <c r="O640" s="103"/>
      <c r="P640" s="103"/>
    </row>
    <row r="641" spans="1:11" ht="27" customHeight="1">
      <c r="A641" s="348" t="s">
        <v>219</v>
      </c>
      <c r="B641" s="349" t="s">
        <v>84</v>
      </c>
      <c r="C641" s="350"/>
      <c r="D641" s="351" t="s">
        <v>81</v>
      </c>
      <c r="E641" s="351" t="s">
        <v>67</v>
      </c>
      <c r="F641" s="351" t="s">
        <v>220</v>
      </c>
      <c r="G641" s="351"/>
      <c r="H641" s="352">
        <f>H642+H645</f>
        <v>49.4</v>
      </c>
      <c r="I641" s="352">
        <f t="shared" ref="I641" si="291">I642+I645</f>
        <v>0</v>
      </c>
      <c r="J641" s="353">
        <f t="shared" si="265"/>
        <v>49.4</v>
      </c>
      <c r="K641" s="354">
        <f t="shared" si="266"/>
        <v>0</v>
      </c>
    </row>
    <row r="642" spans="1:11">
      <c r="A642" s="348" t="s">
        <v>221</v>
      </c>
      <c r="B642" s="349" t="s">
        <v>84</v>
      </c>
      <c r="C642" s="350"/>
      <c r="D642" s="351" t="s">
        <v>81</v>
      </c>
      <c r="E642" s="351" t="s">
        <v>67</v>
      </c>
      <c r="F642" s="351" t="s">
        <v>222</v>
      </c>
      <c r="G642" s="351"/>
      <c r="H642" s="352">
        <f>H643</f>
        <v>39.4</v>
      </c>
      <c r="I642" s="352">
        <f t="shared" ref="I642:I643" si="292">I643</f>
        <v>0</v>
      </c>
      <c r="J642" s="353">
        <f t="shared" si="265"/>
        <v>39.4</v>
      </c>
      <c r="K642" s="354">
        <f t="shared" si="266"/>
        <v>0</v>
      </c>
    </row>
    <row r="643" spans="1:11" ht="26.4" customHeight="1">
      <c r="A643" s="348" t="s">
        <v>54</v>
      </c>
      <c r="B643" s="349" t="s">
        <v>84</v>
      </c>
      <c r="C643" s="350"/>
      <c r="D643" s="351" t="s">
        <v>81</v>
      </c>
      <c r="E643" s="351" t="s">
        <v>67</v>
      </c>
      <c r="F643" s="351" t="s">
        <v>222</v>
      </c>
      <c r="G643" s="351" t="s">
        <v>55</v>
      </c>
      <c r="H643" s="352">
        <f>H644</f>
        <v>39.4</v>
      </c>
      <c r="I643" s="352">
        <f t="shared" si="292"/>
        <v>0</v>
      </c>
      <c r="J643" s="353">
        <f t="shared" si="265"/>
        <v>39.4</v>
      </c>
      <c r="K643" s="354">
        <f t="shared" si="266"/>
        <v>0</v>
      </c>
    </row>
    <row r="644" spans="1:11">
      <c r="A644" s="348" t="s">
        <v>103</v>
      </c>
      <c r="B644" s="349" t="s">
        <v>84</v>
      </c>
      <c r="C644" s="350"/>
      <c r="D644" s="351" t="s">
        <v>81</v>
      </c>
      <c r="E644" s="351" t="s">
        <v>67</v>
      </c>
      <c r="F644" s="351" t="s">
        <v>222</v>
      </c>
      <c r="G644" s="351" t="s">
        <v>104</v>
      </c>
      <c r="H644" s="352">
        <f>'МП пр.5'!H344</f>
        <v>39.4</v>
      </c>
      <c r="I644" s="352">
        <f>'МП пр.5'!I344</f>
        <v>0</v>
      </c>
      <c r="J644" s="353">
        <f t="shared" si="265"/>
        <v>39.4</v>
      </c>
      <c r="K644" s="354">
        <f t="shared" si="266"/>
        <v>0</v>
      </c>
    </row>
    <row r="645" spans="1:11" ht="26.4">
      <c r="A645" s="348" t="s">
        <v>224</v>
      </c>
      <c r="B645" s="349" t="s">
        <v>84</v>
      </c>
      <c r="C645" s="350"/>
      <c r="D645" s="351" t="s">
        <v>81</v>
      </c>
      <c r="E645" s="351" t="s">
        <v>67</v>
      </c>
      <c r="F645" s="351" t="s">
        <v>225</v>
      </c>
      <c r="G645" s="351"/>
      <c r="H645" s="352">
        <f>H646</f>
        <v>10</v>
      </c>
      <c r="I645" s="352">
        <f t="shared" ref="I645:I646" si="293">I646</f>
        <v>0</v>
      </c>
      <c r="J645" s="353">
        <f t="shared" ref="J645:J708" si="294">H645-I645</f>
        <v>10</v>
      </c>
      <c r="K645" s="354">
        <f t="shared" ref="K645:K708" si="295">I645/H645*100</f>
        <v>0</v>
      </c>
    </row>
    <row r="646" spans="1:11" ht="26.4" customHeight="1">
      <c r="A646" s="348" t="s">
        <v>54</v>
      </c>
      <c r="B646" s="349" t="s">
        <v>84</v>
      </c>
      <c r="C646" s="350"/>
      <c r="D646" s="351" t="s">
        <v>81</v>
      </c>
      <c r="E646" s="351" t="s">
        <v>67</v>
      </c>
      <c r="F646" s="351" t="s">
        <v>225</v>
      </c>
      <c r="G646" s="351" t="s">
        <v>55</v>
      </c>
      <c r="H646" s="352">
        <f>H647</f>
        <v>10</v>
      </c>
      <c r="I646" s="352">
        <f t="shared" si="293"/>
        <v>0</v>
      </c>
      <c r="J646" s="353">
        <f t="shared" si="294"/>
        <v>10</v>
      </c>
      <c r="K646" s="354">
        <f t="shared" si="295"/>
        <v>0</v>
      </c>
    </row>
    <row r="647" spans="1:11">
      <c r="A647" s="348" t="s">
        <v>103</v>
      </c>
      <c r="B647" s="349" t="s">
        <v>84</v>
      </c>
      <c r="C647" s="350"/>
      <c r="D647" s="351" t="s">
        <v>81</v>
      </c>
      <c r="E647" s="351" t="s">
        <v>67</v>
      </c>
      <c r="F647" s="351" t="s">
        <v>225</v>
      </c>
      <c r="G647" s="351" t="s">
        <v>104</v>
      </c>
      <c r="H647" s="352">
        <f>'МП пр.5'!H350</f>
        <v>10</v>
      </c>
      <c r="I647" s="352">
        <f>'МП пр.5'!I350</f>
        <v>0</v>
      </c>
      <c r="J647" s="353">
        <f t="shared" si="294"/>
        <v>10</v>
      </c>
      <c r="K647" s="354">
        <f t="shared" si="295"/>
        <v>0</v>
      </c>
    </row>
    <row r="648" spans="1:11" ht="26.4">
      <c r="A648" s="348" t="s">
        <v>226</v>
      </c>
      <c r="B648" s="349" t="s">
        <v>84</v>
      </c>
      <c r="C648" s="350"/>
      <c r="D648" s="351" t="s">
        <v>81</v>
      </c>
      <c r="E648" s="351" t="s">
        <v>67</v>
      </c>
      <c r="F648" s="351" t="s">
        <v>227</v>
      </c>
      <c r="G648" s="351"/>
      <c r="H648" s="352">
        <f>H649</f>
        <v>74.5</v>
      </c>
      <c r="I648" s="352">
        <f t="shared" ref="I648:I650" si="296">I649</f>
        <v>0</v>
      </c>
      <c r="J648" s="353">
        <f t="shared" si="294"/>
        <v>74.5</v>
      </c>
      <c r="K648" s="354">
        <f t="shared" si="295"/>
        <v>0</v>
      </c>
    </row>
    <row r="649" spans="1:11" ht="26.4">
      <c r="A649" s="348" t="s">
        <v>228</v>
      </c>
      <c r="B649" s="349" t="s">
        <v>84</v>
      </c>
      <c r="C649" s="350"/>
      <c r="D649" s="351" t="s">
        <v>81</v>
      </c>
      <c r="E649" s="351" t="s">
        <v>67</v>
      </c>
      <c r="F649" s="351" t="s">
        <v>229</v>
      </c>
      <c r="G649" s="351"/>
      <c r="H649" s="352">
        <f>H650</f>
        <v>74.5</v>
      </c>
      <c r="I649" s="352">
        <f t="shared" si="296"/>
        <v>0</v>
      </c>
      <c r="J649" s="353">
        <f t="shared" si="294"/>
        <v>74.5</v>
      </c>
      <c r="K649" s="354">
        <f t="shared" si="295"/>
        <v>0</v>
      </c>
    </row>
    <row r="650" spans="1:11" ht="28.2" customHeight="1">
      <c r="A650" s="348" t="s">
        <v>54</v>
      </c>
      <c r="B650" s="349" t="s">
        <v>84</v>
      </c>
      <c r="C650" s="350"/>
      <c r="D650" s="351" t="s">
        <v>81</v>
      </c>
      <c r="E650" s="351" t="s">
        <v>67</v>
      </c>
      <c r="F650" s="351" t="s">
        <v>229</v>
      </c>
      <c r="G650" s="351" t="s">
        <v>55</v>
      </c>
      <c r="H650" s="352">
        <f>H651</f>
        <v>74.5</v>
      </c>
      <c r="I650" s="352">
        <f t="shared" si="296"/>
        <v>0</v>
      </c>
      <c r="J650" s="353">
        <f t="shared" si="294"/>
        <v>74.5</v>
      </c>
      <c r="K650" s="354">
        <f t="shared" si="295"/>
        <v>0</v>
      </c>
    </row>
    <row r="651" spans="1:11">
      <c r="A651" s="348" t="s">
        <v>103</v>
      </c>
      <c r="B651" s="349" t="s">
        <v>84</v>
      </c>
      <c r="C651" s="350"/>
      <c r="D651" s="351" t="s">
        <v>81</v>
      </c>
      <c r="E651" s="351" t="s">
        <v>67</v>
      </c>
      <c r="F651" s="351" t="s">
        <v>229</v>
      </c>
      <c r="G651" s="351" t="s">
        <v>104</v>
      </c>
      <c r="H651" s="352">
        <f>'МП пр.5'!H357</f>
        <v>74.5</v>
      </c>
      <c r="I651" s="352">
        <f>'МП пр.5'!I357</f>
        <v>0</v>
      </c>
      <c r="J651" s="353">
        <f t="shared" si="294"/>
        <v>74.5</v>
      </c>
      <c r="K651" s="354">
        <f t="shared" si="295"/>
        <v>0</v>
      </c>
    </row>
    <row r="652" spans="1:11" ht="52.8">
      <c r="A652" s="348" t="s">
        <v>234</v>
      </c>
      <c r="B652" s="349" t="s">
        <v>84</v>
      </c>
      <c r="C652" s="350"/>
      <c r="D652" s="351" t="s">
        <v>81</v>
      </c>
      <c r="E652" s="351" t="s">
        <v>67</v>
      </c>
      <c r="F652" s="351" t="s">
        <v>235</v>
      </c>
      <c r="G652" s="351"/>
      <c r="H652" s="352">
        <f>H653</f>
        <v>1366.1</v>
      </c>
      <c r="I652" s="352">
        <f t="shared" ref="I652:I654" si="297">I653</f>
        <v>125.3</v>
      </c>
      <c r="J652" s="353">
        <f t="shared" si="294"/>
        <v>1240.8</v>
      </c>
      <c r="K652" s="354">
        <f t="shared" si="295"/>
        <v>9.1720957470170568</v>
      </c>
    </row>
    <row r="653" spans="1:11" ht="55.2" customHeight="1">
      <c r="A653" s="348" t="s">
        <v>110</v>
      </c>
      <c r="B653" s="349" t="s">
        <v>84</v>
      </c>
      <c r="C653" s="350"/>
      <c r="D653" s="351" t="s">
        <v>81</v>
      </c>
      <c r="E653" s="351" t="s">
        <v>67</v>
      </c>
      <c r="F653" s="351" t="s">
        <v>236</v>
      </c>
      <c r="G653" s="351"/>
      <c r="H653" s="352">
        <f>H654</f>
        <v>1366.1</v>
      </c>
      <c r="I653" s="352">
        <f t="shared" si="297"/>
        <v>125.3</v>
      </c>
      <c r="J653" s="353">
        <f t="shared" si="294"/>
        <v>1240.8</v>
      </c>
      <c r="K653" s="354">
        <f t="shared" si="295"/>
        <v>9.1720957470170568</v>
      </c>
    </row>
    <row r="654" spans="1:11" ht="28.2" customHeight="1">
      <c r="A654" s="348" t="s">
        <v>54</v>
      </c>
      <c r="B654" s="349" t="s">
        <v>84</v>
      </c>
      <c r="C654" s="350"/>
      <c r="D654" s="351" t="s">
        <v>81</v>
      </c>
      <c r="E654" s="351" t="s">
        <v>67</v>
      </c>
      <c r="F654" s="351" t="s">
        <v>236</v>
      </c>
      <c r="G654" s="351" t="s">
        <v>55</v>
      </c>
      <c r="H654" s="352">
        <f>H655</f>
        <v>1366.1</v>
      </c>
      <c r="I654" s="352">
        <f t="shared" si="297"/>
        <v>125.3</v>
      </c>
      <c r="J654" s="353">
        <f t="shared" si="294"/>
        <v>1240.8</v>
      </c>
      <c r="K654" s="354">
        <f t="shared" si="295"/>
        <v>9.1720957470170568</v>
      </c>
    </row>
    <row r="655" spans="1:11">
      <c r="A655" s="348" t="s">
        <v>103</v>
      </c>
      <c r="B655" s="349" t="s">
        <v>84</v>
      </c>
      <c r="C655" s="350"/>
      <c r="D655" s="351" t="s">
        <v>81</v>
      </c>
      <c r="E655" s="351" t="s">
        <v>67</v>
      </c>
      <c r="F655" s="351" t="s">
        <v>236</v>
      </c>
      <c r="G655" s="351" t="s">
        <v>104</v>
      </c>
      <c r="H655" s="352">
        <f>'МП пр.5'!H373</f>
        <v>1366.1</v>
      </c>
      <c r="I655" s="352">
        <f>'МП пр.5'!I373</f>
        <v>125.3</v>
      </c>
      <c r="J655" s="353">
        <f t="shared" si="294"/>
        <v>1240.8</v>
      </c>
      <c r="K655" s="354">
        <f t="shared" si="295"/>
        <v>9.1720957470170568</v>
      </c>
    </row>
    <row r="656" spans="1:11" ht="26.4">
      <c r="A656" s="348" t="s">
        <v>237</v>
      </c>
      <c r="B656" s="349" t="s">
        <v>84</v>
      </c>
      <c r="C656" s="350"/>
      <c r="D656" s="351" t="s">
        <v>81</v>
      </c>
      <c r="E656" s="351" t="s">
        <v>67</v>
      </c>
      <c r="F656" s="351" t="s">
        <v>238</v>
      </c>
      <c r="G656" s="351"/>
      <c r="H656" s="352">
        <f>H657</f>
        <v>250</v>
      </c>
      <c r="I656" s="352">
        <f t="shared" ref="I656:I658" si="298">I657</f>
        <v>0</v>
      </c>
      <c r="J656" s="353">
        <f t="shared" si="294"/>
        <v>250</v>
      </c>
      <c r="K656" s="354">
        <f t="shared" si="295"/>
        <v>0</v>
      </c>
    </row>
    <row r="657" spans="1:16" ht="26.4">
      <c r="A657" s="348" t="s">
        <v>138</v>
      </c>
      <c r="B657" s="349" t="s">
        <v>84</v>
      </c>
      <c r="C657" s="350"/>
      <c r="D657" s="351" t="s">
        <v>81</v>
      </c>
      <c r="E657" s="351" t="s">
        <v>67</v>
      </c>
      <c r="F657" s="351" t="s">
        <v>239</v>
      </c>
      <c r="G657" s="351"/>
      <c r="H657" s="352">
        <f>H658</f>
        <v>250</v>
      </c>
      <c r="I657" s="352">
        <f t="shared" si="298"/>
        <v>0</v>
      </c>
      <c r="J657" s="353">
        <f t="shared" si="294"/>
        <v>250</v>
      </c>
      <c r="K657" s="354">
        <f t="shared" si="295"/>
        <v>0</v>
      </c>
    </row>
    <row r="658" spans="1:16" ht="27.6" customHeight="1">
      <c r="A658" s="348" t="s">
        <v>54</v>
      </c>
      <c r="B658" s="349" t="s">
        <v>84</v>
      </c>
      <c r="C658" s="350"/>
      <c r="D658" s="351" t="s">
        <v>81</v>
      </c>
      <c r="E658" s="351" t="s">
        <v>67</v>
      </c>
      <c r="F658" s="351" t="s">
        <v>239</v>
      </c>
      <c r="G658" s="351" t="s">
        <v>55</v>
      </c>
      <c r="H658" s="352">
        <f>H659</f>
        <v>250</v>
      </c>
      <c r="I658" s="352">
        <f t="shared" si="298"/>
        <v>0</v>
      </c>
      <c r="J658" s="353">
        <f t="shared" si="294"/>
        <v>250</v>
      </c>
      <c r="K658" s="354">
        <f t="shared" si="295"/>
        <v>0</v>
      </c>
    </row>
    <row r="659" spans="1:16">
      <c r="A659" s="348" t="s">
        <v>103</v>
      </c>
      <c r="B659" s="349" t="s">
        <v>84</v>
      </c>
      <c r="C659" s="350"/>
      <c r="D659" s="351" t="s">
        <v>81</v>
      </c>
      <c r="E659" s="351" t="s">
        <v>67</v>
      </c>
      <c r="F659" s="351" t="s">
        <v>239</v>
      </c>
      <c r="G659" s="351" t="s">
        <v>104</v>
      </c>
      <c r="H659" s="352">
        <f>'МП пр.5'!H380</f>
        <v>250</v>
      </c>
      <c r="I659" s="352">
        <f>'МП пр.5'!I380</f>
        <v>0</v>
      </c>
      <c r="J659" s="353">
        <f t="shared" si="294"/>
        <v>250</v>
      </c>
      <c r="K659" s="354">
        <f t="shared" si="295"/>
        <v>0</v>
      </c>
    </row>
    <row r="660" spans="1:16" s="38" customFormat="1" ht="27.6" customHeight="1">
      <c r="A660" s="357" t="s">
        <v>302</v>
      </c>
      <c r="B660" s="358" t="s">
        <v>84</v>
      </c>
      <c r="C660" s="359"/>
      <c r="D660" s="360" t="s">
        <v>81</v>
      </c>
      <c r="E660" s="360" t="s">
        <v>67</v>
      </c>
      <c r="F660" s="360" t="s">
        <v>303</v>
      </c>
      <c r="G660" s="360"/>
      <c r="H660" s="361">
        <f>H661</f>
        <v>479.5</v>
      </c>
      <c r="I660" s="361">
        <f t="shared" ref="I660" si="299">I661</f>
        <v>16.5</v>
      </c>
      <c r="J660" s="362">
        <f t="shared" si="294"/>
        <v>463</v>
      </c>
      <c r="K660" s="363">
        <f t="shared" si="295"/>
        <v>3.441084462982273</v>
      </c>
      <c r="M660" s="103"/>
      <c r="N660" s="103"/>
      <c r="O660" s="103"/>
      <c r="P660" s="103"/>
    </row>
    <row r="661" spans="1:16" ht="39.6">
      <c r="A661" s="348" t="s">
        <v>304</v>
      </c>
      <c r="B661" s="349" t="s">
        <v>84</v>
      </c>
      <c r="C661" s="350"/>
      <c r="D661" s="351" t="s">
        <v>81</v>
      </c>
      <c r="E661" s="351" t="s">
        <v>67</v>
      </c>
      <c r="F661" s="351" t="s">
        <v>305</v>
      </c>
      <c r="G661" s="351"/>
      <c r="H661" s="352">
        <f>H662+H665+H668+H671+H674</f>
        <v>479.5</v>
      </c>
      <c r="I661" s="352">
        <f t="shared" ref="I661" si="300">I662+I665+I668+I671+I674</f>
        <v>16.5</v>
      </c>
      <c r="J661" s="353">
        <f t="shared" si="294"/>
        <v>463</v>
      </c>
      <c r="K661" s="354">
        <f t="shared" si="295"/>
        <v>3.441084462982273</v>
      </c>
      <c r="L661" s="12"/>
    </row>
    <row r="662" spans="1:16" ht="52.8">
      <c r="A662" s="348" t="s">
        <v>306</v>
      </c>
      <c r="B662" s="349" t="s">
        <v>84</v>
      </c>
      <c r="C662" s="350"/>
      <c r="D662" s="351" t="s">
        <v>81</v>
      </c>
      <c r="E662" s="351" t="s">
        <v>67</v>
      </c>
      <c r="F662" s="351" t="s">
        <v>307</v>
      </c>
      <c r="G662" s="351"/>
      <c r="H662" s="352">
        <f>H663</f>
        <v>295</v>
      </c>
      <c r="I662" s="352">
        <f t="shared" ref="I662:I663" si="301">I663</f>
        <v>16.5</v>
      </c>
      <c r="J662" s="353">
        <f t="shared" si="294"/>
        <v>278.5</v>
      </c>
      <c r="K662" s="354">
        <f t="shared" si="295"/>
        <v>5.593220338983051</v>
      </c>
    </row>
    <row r="663" spans="1:16" ht="29.4" customHeight="1">
      <c r="A663" s="348" t="s">
        <v>54</v>
      </c>
      <c r="B663" s="349" t="s">
        <v>84</v>
      </c>
      <c r="C663" s="350"/>
      <c r="D663" s="351" t="s">
        <v>81</v>
      </c>
      <c r="E663" s="351" t="s">
        <v>67</v>
      </c>
      <c r="F663" s="351" t="s">
        <v>307</v>
      </c>
      <c r="G663" s="351" t="s">
        <v>55</v>
      </c>
      <c r="H663" s="352">
        <f>H664</f>
        <v>295</v>
      </c>
      <c r="I663" s="352">
        <f t="shared" si="301"/>
        <v>16.5</v>
      </c>
      <c r="J663" s="353">
        <f t="shared" si="294"/>
        <v>278.5</v>
      </c>
      <c r="K663" s="354">
        <f t="shared" si="295"/>
        <v>5.593220338983051</v>
      </c>
    </row>
    <row r="664" spans="1:16">
      <c r="A664" s="348" t="s">
        <v>103</v>
      </c>
      <c r="B664" s="349" t="s">
        <v>84</v>
      </c>
      <c r="C664" s="350"/>
      <c r="D664" s="351" t="s">
        <v>81</v>
      </c>
      <c r="E664" s="351" t="s">
        <v>67</v>
      </c>
      <c r="F664" s="351" t="s">
        <v>307</v>
      </c>
      <c r="G664" s="351" t="s">
        <v>104</v>
      </c>
      <c r="H664" s="352">
        <f>'МП пр.5'!H497</f>
        <v>295</v>
      </c>
      <c r="I664" s="352">
        <f>'МП пр.5'!I497</f>
        <v>16.5</v>
      </c>
      <c r="J664" s="353">
        <f t="shared" si="294"/>
        <v>278.5</v>
      </c>
      <c r="K664" s="354">
        <f t="shared" si="295"/>
        <v>5.593220338983051</v>
      </c>
    </row>
    <row r="665" spans="1:16" ht="26.4">
      <c r="A665" s="348" t="s">
        <v>311</v>
      </c>
      <c r="B665" s="349" t="s">
        <v>84</v>
      </c>
      <c r="C665" s="350"/>
      <c r="D665" s="351" t="s">
        <v>81</v>
      </c>
      <c r="E665" s="351" t="s">
        <v>67</v>
      </c>
      <c r="F665" s="351" t="s">
        <v>312</v>
      </c>
      <c r="G665" s="351"/>
      <c r="H665" s="352">
        <f>H666</f>
        <v>80</v>
      </c>
      <c r="I665" s="352">
        <f t="shared" ref="I665:I666" si="302">I666</f>
        <v>0</v>
      </c>
      <c r="J665" s="353">
        <f t="shared" si="294"/>
        <v>80</v>
      </c>
      <c r="K665" s="354">
        <f t="shared" si="295"/>
        <v>0</v>
      </c>
    </row>
    <row r="666" spans="1:16" ht="28.2" customHeight="1">
      <c r="A666" s="348" t="s">
        <v>54</v>
      </c>
      <c r="B666" s="349" t="s">
        <v>84</v>
      </c>
      <c r="C666" s="350"/>
      <c r="D666" s="351" t="s">
        <v>81</v>
      </c>
      <c r="E666" s="351" t="s">
        <v>67</v>
      </c>
      <c r="F666" s="351" t="s">
        <v>312</v>
      </c>
      <c r="G666" s="351" t="s">
        <v>55</v>
      </c>
      <c r="H666" s="352">
        <f>H667</f>
        <v>80</v>
      </c>
      <c r="I666" s="352">
        <f t="shared" si="302"/>
        <v>0</v>
      </c>
      <c r="J666" s="353">
        <f t="shared" si="294"/>
        <v>80</v>
      </c>
      <c r="K666" s="354">
        <f t="shared" si="295"/>
        <v>0</v>
      </c>
    </row>
    <row r="667" spans="1:16">
      <c r="A667" s="348" t="s">
        <v>103</v>
      </c>
      <c r="B667" s="349" t="s">
        <v>84</v>
      </c>
      <c r="C667" s="350"/>
      <c r="D667" s="351" t="s">
        <v>81</v>
      </c>
      <c r="E667" s="351" t="s">
        <v>67</v>
      </c>
      <c r="F667" s="351" t="s">
        <v>312</v>
      </c>
      <c r="G667" s="351" t="s">
        <v>104</v>
      </c>
      <c r="H667" s="352">
        <f>'МП пр.5'!H517</f>
        <v>80</v>
      </c>
      <c r="I667" s="352">
        <f>'МП пр.5'!I517</f>
        <v>0</v>
      </c>
      <c r="J667" s="353">
        <f t="shared" si="294"/>
        <v>80</v>
      </c>
      <c r="K667" s="354">
        <f t="shared" si="295"/>
        <v>0</v>
      </c>
    </row>
    <row r="668" spans="1:16" ht="26.4">
      <c r="A668" s="348" t="s">
        <v>313</v>
      </c>
      <c r="B668" s="349" t="s">
        <v>84</v>
      </c>
      <c r="C668" s="350"/>
      <c r="D668" s="351" t="s">
        <v>81</v>
      </c>
      <c r="E668" s="351" t="s">
        <v>67</v>
      </c>
      <c r="F668" s="351" t="s">
        <v>314</v>
      </c>
      <c r="G668" s="351"/>
      <c r="H668" s="352">
        <f>H669</f>
        <v>34.5</v>
      </c>
      <c r="I668" s="352">
        <f t="shared" ref="I668:I669" si="303">I669</f>
        <v>0</v>
      </c>
      <c r="J668" s="353">
        <f t="shared" si="294"/>
        <v>34.5</v>
      </c>
      <c r="K668" s="354">
        <f t="shared" si="295"/>
        <v>0</v>
      </c>
    </row>
    <row r="669" spans="1:16" ht="28.8" customHeight="1">
      <c r="A669" s="348" t="s">
        <v>54</v>
      </c>
      <c r="B669" s="349" t="s">
        <v>84</v>
      </c>
      <c r="C669" s="350"/>
      <c r="D669" s="351" t="s">
        <v>81</v>
      </c>
      <c r="E669" s="351" t="s">
        <v>67</v>
      </c>
      <c r="F669" s="351" t="s">
        <v>314</v>
      </c>
      <c r="G669" s="351" t="s">
        <v>55</v>
      </c>
      <c r="H669" s="352">
        <f>H670</f>
        <v>34.5</v>
      </c>
      <c r="I669" s="352">
        <f t="shared" si="303"/>
        <v>0</v>
      </c>
      <c r="J669" s="353">
        <f t="shared" si="294"/>
        <v>34.5</v>
      </c>
      <c r="K669" s="354">
        <f t="shared" si="295"/>
        <v>0</v>
      </c>
    </row>
    <row r="670" spans="1:16">
      <c r="A670" s="348" t="s">
        <v>103</v>
      </c>
      <c r="B670" s="349" t="s">
        <v>84</v>
      </c>
      <c r="C670" s="350"/>
      <c r="D670" s="351" t="s">
        <v>81</v>
      </c>
      <c r="E670" s="351" t="s">
        <v>67</v>
      </c>
      <c r="F670" s="351" t="s">
        <v>314</v>
      </c>
      <c r="G670" s="351" t="s">
        <v>104</v>
      </c>
      <c r="H670" s="352">
        <f>'МП пр.5'!H528</f>
        <v>34.5</v>
      </c>
      <c r="I670" s="352">
        <f>'МП пр.5'!I528</f>
        <v>0</v>
      </c>
      <c r="J670" s="353">
        <f t="shared" si="294"/>
        <v>34.5</v>
      </c>
      <c r="K670" s="354">
        <f t="shared" si="295"/>
        <v>0</v>
      </c>
    </row>
    <row r="671" spans="1:16" ht="26.4">
      <c r="A671" s="348" t="s">
        <v>315</v>
      </c>
      <c r="B671" s="349" t="s">
        <v>84</v>
      </c>
      <c r="C671" s="350"/>
      <c r="D671" s="351" t="s">
        <v>81</v>
      </c>
      <c r="E671" s="351" t="s">
        <v>67</v>
      </c>
      <c r="F671" s="351" t="s">
        <v>316</v>
      </c>
      <c r="G671" s="351"/>
      <c r="H671" s="352">
        <f>H672</f>
        <v>50</v>
      </c>
      <c r="I671" s="352">
        <f t="shared" ref="I671:I672" si="304">I672</f>
        <v>0</v>
      </c>
      <c r="J671" s="353">
        <f t="shared" si="294"/>
        <v>50</v>
      </c>
      <c r="K671" s="354">
        <f t="shared" si="295"/>
        <v>0</v>
      </c>
    </row>
    <row r="672" spans="1:16" ht="28.8" customHeight="1">
      <c r="A672" s="348" t="s">
        <v>54</v>
      </c>
      <c r="B672" s="349" t="s">
        <v>84</v>
      </c>
      <c r="C672" s="350"/>
      <c r="D672" s="351" t="s">
        <v>81</v>
      </c>
      <c r="E672" s="351" t="s">
        <v>67</v>
      </c>
      <c r="F672" s="351" t="s">
        <v>316</v>
      </c>
      <c r="G672" s="351" t="s">
        <v>55</v>
      </c>
      <c r="H672" s="352">
        <f>H673</f>
        <v>50</v>
      </c>
      <c r="I672" s="352">
        <f t="shared" si="304"/>
        <v>0</v>
      </c>
      <c r="J672" s="353">
        <f t="shared" si="294"/>
        <v>50</v>
      </c>
      <c r="K672" s="354">
        <f t="shared" si="295"/>
        <v>0</v>
      </c>
    </row>
    <row r="673" spans="1:16">
      <c r="A673" s="348" t="s">
        <v>103</v>
      </c>
      <c r="B673" s="349" t="s">
        <v>84</v>
      </c>
      <c r="C673" s="350"/>
      <c r="D673" s="351" t="s">
        <v>81</v>
      </c>
      <c r="E673" s="351" t="s">
        <v>67</v>
      </c>
      <c r="F673" s="351" t="s">
        <v>316</v>
      </c>
      <c r="G673" s="351" t="s">
        <v>104</v>
      </c>
      <c r="H673" s="352">
        <f>'МП пр.5'!H556</f>
        <v>50</v>
      </c>
      <c r="I673" s="352">
        <f>'МП пр.5'!I556</f>
        <v>0</v>
      </c>
      <c r="J673" s="353">
        <f t="shared" si="294"/>
        <v>50</v>
      </c>
      <c r="K673" s="354">
        <f t="shared" si="295"/>
        <v>0</v>
      </c>
    </row>
    <row r="674" spans="1:16" ht="39.6">
      <c r="A674" s="348" t="s">
        <v>317</v>
      </c>
      <c r="B674" s="349" t="s">
        <v>84</v>
      </c>
      <c r="C674" s="350"/>
      <c r="D674" s="351" t="s">
        <v>81</v>
      </c>
      <c r="E674" s="351" t="s">
        <v>67</v>
      </c>
      <c r="F674" s="351" t="s">
        <v>318</v>
      </c>
      <c r="G674" s="351"/>
      <c r="H674" s="352">
        <f>H675</f>
        <v>20</v>
      </c>
      <c r="I674" s="352">
        <f t="shared" ref="I674:I675" si="305">I675</f>
        <v>0</v>
      </c>
      <c r="J674" s="353">
        <f t="shared" si="294"/>
        <v>20</v>
      </c>
      <c r="K674" s="354">
        <f t="shared" si="295"/>
        <v>0</v>
      </c>
    </row>
    <row r="675" spans="1:16" ht="27.6" customHeight="1">
      <c r="A675" s="348" t="s">
        <v>54</v>
      </c>
      <c r="B675" s="349" t="s">
        <v>84</v>
      </c>
      <c r="C675" s="350"/>
      <c r="D675" s="351" t="s">
        <v>81</v>
      </c>
      <c r="E675" s="351" t="s">
        <v>67</v>
      </c>
      <c r="F675" s="351" t="s">
        <v>318</v>
      </c>
      <c r="G675" s="351" t="s">
        <v>55</v>
      </c>
      <c r="H675" s="352">
        <f>H676</f>
        <v>20</v>
      </c>
      <c r="I675" s="352">
        <f t="shared" si="305"/>
        <v>0</v>
      </c>
      <c r="J675" s="353">
        <f t="shared" si="294"/>
        <v>20</v>
      </c>
      <c r="K675" s="354">
        <f t="shared" si="295"/>
        <v>0</v>
      </c>
    </row>
    <row r="676" spans="1:16">
      <c r="A676" s="348" t="s">
        <v>103</v>
      </c>
      <c r="B676" s="349" t="s">
        <v>84</v>
      </c>
      <c r="C676" s="350"/>
      <c r="D676" s="351" t="s">
        <v>81</v>
      </c>
      <c r="E676" s="351" t="s">
        <v>67</v>
      </c>
      <c r="F676" s="351" t="s">
        <v>318</v>
      </c>
      <c r="G676" s="351" t="s">
        <v>104</v>
      </c>
      <c r="H676" s="352">
        <f>'МП пр.5'!H575</f>
        <v>20</v>
      </c>
      <c r="I676" s="352">
        <f>'МП пр.5'!I575</f>
        <v>0</v>
      </c>
      <c r="J676" s="353">
        <f t="shared" si="294"/>
        <v>20</v>
      </c>
      <c r="K676" s="354">
        <f t="shared" si="295"/>
        <v>0</v>
      </c>
    </row>
    <row r="677" spans="1:16" s="38" customFormat="1" ht="43.2" customHeight="1">
      <c r="A677" s="357" t="s">
        <v>323</v>
      </c>
      <c r="B677" s="358" t="s">
        <v>84</v>
      </c>
      <c r="C677" s="359"/>
      <c r="D677" s="360" t="s">
        <v>81</v>
      </c>
      <c r="E677" s="360" t="s">
        <v>67</v>
      </c>
      <c r="F677" s="360" t="s">
        <v>324</v>
      </c>
      <c r="G677" s="360"/>
      <c r="H677" s="361">
        <f>H678</f>
        <v>310</v>
      </c>
      <c r="I677" s="361">
        <f t="shared" ref="I677:I680" si="306">I678</f>
        <v>0</v>
      </c>
      <c r="J677" s="362">
        <f t="shared" si="294"/>
        <v>310</v>
      </c>
      <c r="K677" s="363">
        <f t="shared" si="295"/>
        <v>0</v>
      </c>
      <c r="M677" s="103"/>
      <c r="N677" s="103"/>
      <c r="O677" s="103"/>
      <c r="P677" s="103"/>
    </row>
    <row r="678" spans="1:16" ht="27.6" customHeight="1">
      <c r="A678" s="348" t="s">
        <v>333</v>
      </c>
      <c r="B678" s="349" t="s">
        <v>84</v>
      </c>
      <c r="C678" s="350"/>
      <c r="D678" s="351" t="s">
        <v>81</v>
      </c>
      <c r="E678" s="351" t="s">
        <v>67</v>
      </c>
      <c r="F678" s="351" t="s">
        <v>334</v>
      </c>
      <c r="G678" s="351"/>
      <c r="H678" s="352">
        <f>H679</f>
        <v>310</v>
      </c>
      <c r="I678" s="352">
        <f t="shared" si="306"/>
        <v>0</v>
      </c>
      <c r="J678" s="353">
        <f t="shared" si="294"/>
        <v>310</v>
      </c>
      <c r="K678" s="354">
        <f t="shared" si="295"/>
        <v>0</v>
      </c>
    </row>
    <row r="679" spans="1:16">
      <c r="A679" s="348" t="s">
        <v>335</v>
      </c>
      <c r="B679" s="349" t="s">
        <v>84</v>
      </c>
      <c r="C679" s="350"/>
      <c r="D679" s="351" t="s">
        <v>81</v>
      </c>
      <c r="E679" s="351" t="s">
        <v>67</v>
      </c>
      <c r="F679" s="351" t="s">
        <v>336</v>
      </c>
      <c r="G679" s="351"/>
      <c r="H679" s="352">
        <f>H680</f>
        <v>310</v>
      </c>
      <c r="I679" s="352">
        <f t="shared" si="306"/>
        <v>0</v>
      </c>
      <c r="J679" s="353">
        <f t="shared" si="294"/>
        <v>310</v>
      </c>
      <c r="K679" s="354">
        <f t="shared" si="295"/>
        <v>0</v>
      </c>
    </row>
    <row r="680" spans="1:16" ht="30" customHeight="1">
      <c r="A680" s="348" t="s">
        <v>54</v>
      </c>
      <c r="B680" s="349" t="s">
        <v>84</v>
      </c>
      <c r="C680" s="350"/>
      <c r="D680" s="351" t="s">
        <v>81</v>
      </c>
      <c r="E680" s="351" t="s">
        <v>67</v>
      </c>
      <c r="F680" s="351" t="s">
        <v>336</v>
      </c>
      <c r="G680" s="351" t="s">
        <v>55</v>
      </c>
      <c r="H680" s="352">
        <f>H681</f>
        <v>310</v>
      </c>
      <c r="I680" s="352">
        <f t="shared" si="306"/>
        <v>0</v>
      </c>
      <c r="J680" s="353">
        <f t="shared" si="294"/>
        <v>310</v>
      </c>
      <c r="K680" s="354">
        <f t="shared" si="295"/>
        <v>0</v>
      </c>
    </row>
    <row r="681" spans="1:16">
      <c r="A681" s="348" t="s">
        <v>103</v>
      </c>
      <c r="B681" s="349" t="s">
        <v>84</v>
      </c>
      <c r="C681" s="350"/>
      <c r="D681" s="351" t="s">
        <v>81</v>
      </c>
      <c r="E681" s="351" t="s">
        <v>67</v>
      </c>
      <c r="F681" s="351" t="s">
        <v>336</v>
      </c>
      <c r="G681" s="351" t="s">
        <v>104</v>
      </c>
      <c r="H681" s="352">
        <f>'МП пр.5'!H627</f>
        <v>310</v>
      </c>
      <c r="I681" s="352">
        <f>'МП пр.5'!I627</f>
        <v>0</v>
      </c>
      <c r="J681" s="353">
        <f t="shared" si="294"/>
        <v>310</v>
      </c>
      <c r="K681" s="354">
        <f t="shared" si="295"/>
        <v>0</v>
      </c>
    </row>
    <row r="682" spans="1:16" s="39" customFormat="1">
      <c r="A682" s="343" t="s">
        <v>570</v>
      </c>
      <c r="B682" s="344" t="s">
        <v>84</v>
      </c>
      <c r="C682" s="345"/>
      <c r="D682" s="346" t="s">
        <v>81</v>
      </c>
      <c r="E682" s="346" t="s">
        <v>67</v>
      </c>
      <c r="F682" s="346" t="s">
        <v>571</v>
      </c>
      <c r="G682" s="346"/>
      <c r="H682" s="347">
        <f>H683+H686+H689+H692</f>
        <v>15742.3</v>
      </c>
      <c r="I682" s="347">
        <f t="shared" ref="I682" si="307">I683+I686+I689+I692</f>
        <v>2983</v>
      </c>
      <c r="J682" s="355">
        <f t="shared" si="294"/>
        <v>12759.3</v>
      </c>
      <c r="K682" s="356">
        <f t="shared" si="295"/>
        <v>18.948946469067419</v>
      </c>
      <c r="M682" s="104"/>
      <c r="N682" s="104"/>
      <c r="O682" s="104"/>
      <c r="P682" s="104"/>
    </row>
    <row r="683" spans="1:16" ht="67.2" customHeight="1">
      <c r="A683" s="348" t="s">
        <v>446</v>
      </c>
      <c r="B683" s="349" t="s">
        <v>84</v>
      </c>
      <c r="C683" s="350"/>
      <c r="D683" s="351" t="s">
        <v>81</v>
      </c>
      <c r="E683" s="351" t="s">
        <v>67</v>
      </c>
      <c r="F683" s="351" t="s">
        <v>572</v>
      </c>
      <c r="G683" s="351"/>
      <c r="H683" s="352">
        <f>H684</f>
        <v>300</v>
      </c>
      <c r="I683" s="352">
        <f t="shared" ref="I683:I684" si="308">I684</f>
        <v>8.1999999999999993</v>
      </c>
      <c r="J683" s="353">
        <f t="shared" si="294"/>
        <v>291.8</v>
      </c>
      <c r="K683" s="354">
        <f t="shared" si="295"/>
        <v>2.7333333333333329</v>
      </c>
    </row>
    <row r="684" spans="1:16" ht="30.6" customHeight="1">
      <c r="A684" s="348" t="s">
        <v>54</v>
      </c>
      <c r="B684" s="349" t="s">
        <v>84</v>
      </c>
      <c r="C684" s="350"/>
      <c r="D684" s="351" t="s">
        <v>81</v>
      </c>
      <c r="E684" s="351" t="s">
        <v>67</v>
      </c>
      <c r="F684" s="351" t="s">
        <v>572</v>
      </c>
      <c r="G684" s="351" t="s">
        <v>55</v>
      </c>
      <c r="H684" s="352">
        <f>H685</f>
        <v>300</v>
      </c>
      <c r="I684" s="352">
        <f t="shared" si="308"/>
        <v>8.1999999999999993</v>
      </c>
      <c r="J684" s="353">
        <f t="shared" si="294"/>
        <v>291.8</v>
      </c>
      <c r="K684" s="354">
        <f t="shared" si="295"/>
        <v>2.7333333333333329</v>
      </c>
    </row>
    <row r="685" spans="1:16">
      <c r="A685" s="348" t="s">
        <v>103</v>
      </c>
      <c r="B685" s="349" t="s">
        <v>84</v>
      </c>
      <c r="C685" s="350"/>
      <c r="D685" s="351" t="s">
        <v>81</v>
      </c>
      <c r="E685" s="351" t="s">
        <v>67</v>
      </c>
      <c r="F685" s="351" t="s">
        <v>572</v>
      </c>
      <c r="G685" s="351" t="s">
        <v>104</v>
      </c>
      <c r="H685" s="352">
        <v>300</v>
      </c>
      <c r="I685" s="352">
        <v>8.1999999999999993</v>
      </c>
      <c r="J685" s="353">
        <f t="shared" si="294"/>
        <v>291.8</v>
      </c>
      <c r="K685" s="354">
        <f t="shared" si="295"/>
        <v>2.7333333333333329</v>
      </c>
    </row>
    <row r="686" spans="1:16">
      <c r="A686" s="348" t="s">
        <v>457</v>
      </c>
      <c r="B686" s="349" t="s">
        <v>84</v>
      </c>
      <c r="C686" s="350"/>
      <c r="D686" s="351" t="s">
        <v>81</v>
      </c>
      <c r="E686" s="351" t="s">
        <v>67</v>
      </c>
      <c r="F686" s="351" t="s">
        <v>573</v>
      </c>
      <c r="G686" s="351"/>
      <c r="H686" s="352">
        <f>H687</f>
        <v>12</v>
      </c>
      <c r="I686" s="352">
        <f t="shared" ref="I686:I687" si="309">I687</f>
        <v>0</v>
      </c>
      <c r="J686" s="353">
        <f t="shared" si="294"/>
        <v>12</v>
      </c>
      <c r="K686" s="354">
        <f t="shared" si="295"/>
        <v>0</v>
      </c>
    </row>
    <row r="687" spans="1:16" ht="27" customHeight="1">
      <c r="A687" s="348" t="s">
        <v>54</v>
      </c>
      <c r="B687" s="349" t="s">
        <v>84</v>
      </c>
      <c r="C687" s="350"/>
      <c r="D687" s="351" t="s">
        <v>81</v>
      </c>
      <c r="E687" s="351" t="s">
        <v>67</v>
      </c>
      <c r="F687" s="351" t="s">
        <v>573</v>
      </c>
      <c r="G687" s="351" t="s">
        <v>55</v>
      </c>
      <c r="H687" s="352">
        <f>H688</f>
        <v>12</v>
      </c>
      <c r="I687" s="352">
        <f t="shared" si="309"/>
        <v>0</v>
      </c>
      <c r="J687" s="353">
        <f t="shared" si="294"/>
        <v>12</v>
      </c>
      <c r="K687" s="354">
        <f t="shared" si="295"/>
        <v>0</v>
      </c>
    </row>
    <row r="688" spans="1:16">
      <c r="A688" s="348" t="s">
        <v>103</v>
      </c>
      <c r="B688" s="349" t="s">
        <v>84</v>
      </c>
      <c r="C688" s="350"/>
      <c r="D688" s="351" t="s">
        <v>81</v>
      </c>
      <c r="E688" s="351" t="s">
        <v>67</v>
      </c>
      <c r="F688" s="351" t="s">
        <v>573</v>
      </c>
      <c r="G688" s="351" t="s">
        <v>104</v>
      </c>
      <c r="H688" s="352">
        <v>12</v>
      </c>
      <c r="I688" s="352">
        <v>0</v>
      </c>
      <c r="J688" s="353">
        <f t="shared" si="294"/>
        <v>12</v>
      </c>
      <c r="K688" s="354">
        <f t="shared" si="295"/>
        <v>0</v>
      </c>
    </row>
    <row r="689" spans="1:16" ht="26.4">
      <c r="A689" s="348" t="s">
        <v>530</v>
      </c>
      <c r="B689" s="349" t="s">
        <v>84</v>
      </c>
      <c r="C689" s="350"/>
      <c r="D689" s="351" t="s">
        <v>81</v>
      </c>
      <c r="E689" s="351" t="s">
        <v>67</v>
      </c>
      <c r="F689" s="351" t="s">
        <v>574</v>
      </c>
      <c r="G689" s="351"/>
      <c r="H689" s="352">
        <f>H690</f>
        <v>2263.8000000000002</v>
      </c>
      <c r="I689" s="352">
        <f t="shared" ref="I689:I690" si="310">I690</f>
        <v>711.3</v>
      </c>
      <c r="J689" s="353">
        <f t="shared" si="294"/>
        <v>1552.5000000000002</v>
      </c>
      <c r="K689" s="354">
        <f t="shared" si="295"/>
        <v>31.420620196130393</v>
      </c>
    </row>
    <row r="690" spans="1:16" ht="28.8" customHeight="1">
      <c r="A690" s="348" t="s">
        <v>54</v>
      </c>
      <c r="B690" s="349" t="s">
        <v>84</v>
      </c>
      <c r="C690" s="350"/>
      <c r="D690" s="351" t="s">
        <v>81</v>
      </c>
      <c r="E690" s="351" t="s">
        <v>67</v>
      </c>
      <c r="F690" s="351" t="s">
        <v>574</v>
      </c>
      <c r="G690" s="351" t="s">
        <v>55</v>
      </c>
      <c r="H690" s="352">
        <f>H691</f>
        <v>2263.8000000000002</v>
      </c>
      <c r="I690" s="352">
        <f t="shared" si="310"/>
        <v>711.3</v>
      </c>
      <c r="J690" s="353">
        <f t="shared" si="294"/>
        <v>1552.5000000000002</v>
      </c>
      <c r="K690" s="354">
        <f t="shared" si="295"/>
        <v>31.420620196130393</v>
      </c>
    </row>
    <row r="691" spans="1:16">
      <c r="A691" s="348" t="s">
        <v>103</v>
      </c>
      <c r="B691" s="349" t="s">
        <v>84</v>
      </c>
      <c r="C691" s="350"/>
      <c r="D691" s="351" t="s">
        <v>81</v>
      </c>
      <c r="E691" s="351" t="s">
        <v>67</v>
      </c>
      <c r="F691" s="351" t="s">
        <v>574</v>
      </c>
      <c r="G691" s="351" t="s">
        <v>104</v>
      </c>
      <c r="H691" s="352">
        <v>2263.8000000000002</v>
      </c>
      <c r="I691" s="352">
        <v>711.3</v>
      </c>
      <c r="J691" s="353">
        <f t="shared" si="294"/>
        <v>1552.5000000000002</v>
      </c>
      <c r="K691" s="354">
        <f t="shared" si="295"/>
        <v>31.420620196130393</v>
      </c>
    </row>
    <row r="692" spans="1:16" ht="94.8" customHeight="1">
      <c r="A692" s="348" t="s">
        <v>560</v>
      </c>
      <c r="B692" s="349" t="s">
        <v>84</v>
      </c>
      <c r="C692" s="350"/>
      <c r="D692" s="351" t="s">
        <v>81</v>
      </c>
      <c r="E692" s="351" t="s">
        <v>67</v>
      </c>
      <c r="F692" s="351" t="s">
        <v>575</v>
      </c>
      <c r="G692" s="351"/>
      <c r="H692" s="352">
        <f>H693</f>
        <v>13166.5</v>
      </c>
      <c r="I692" s="352">
        <f t="shared" ref="I692:I693" si="311">I693</f>
        <v>2263.5</v>
      </c>
      <c r="J692" s="353">
        <f t="shared" si="294"/>
        <v>10903</v>
      </c>
      <c r="K692" s="354">
        <f t="shared" si="295"/>
        <v>17.191356852618387</v>
      </c>
    </row>
    <row r="693" spans="1:16" ht="26.4" customHeight="1">
      <c r="A693" s="348" t="s">
        <v>54</v>
      </c>
      <c r="B693" s="349" t="s">
        <v>84</v>
      </c>
      <c r="C693" s="350"/>
      <c r="D693" s="351" t="s">
        <v>81</v>
      </c>
      <c r="E693" s="351" t="s">
        <v>67</v>
      </c>
      <c r="F693" s="351" t="s">
        <v>575</v>
      </c>
      <c r="G693" s="351" t="s">
        <v>55</v>
      </c>
      <c r="H693" s="352">
        <f>H694</f>
        <v>13166.5</v>
      </c>
      <c r="I693" s="352">
        <f t="shared" si="311"/>
        <v>2263.5</v>
      </c>
      <c r="J693" s="353">
        <f t="shared" si="294"/>
        <v>10903</v>
      </c>
      <c r="K693" s="354">
        <f t="shared" si="295"/>
        <v>17.191356852618387</v>
      </c>
    </row>
    <row r="694" spans="1:16">
      <c r="A694" s="348" t="s">
        <v>103</v>
      </c>
      <c r="B694" s="349" t="s">
        <v>84</v>
      </c>
      <c r="C694" s="350"/>
      <c r="D694" s="351" t="s">
        <v>81</v>
      </c>
      <c r="E694" s="351" t="s">
        <v>67</v>
      </c>
      <c r="F694" s="351" t="s">
        <v>575</v>
      </c>
      <c r="G694" s="351" t="s">
        <v>104</v>
      </c>
      <c r="H694" s="352">
        <v>13166.5</v>
      </c>
      <c r="I694" s="352">
        <v>2263.5</v>
      </c>
      <c r="J694" s="353">
        <f t="shared" si="294"/>
        <v>10903</v>
      </c>
      <c r="K694" s="354">
        <f t="shared" si="295"/>
        <v>17.191356852618387</v>
      </c>
    </row>
    <row r="695" spans="1:16" s="39" customFormat="1" ht="27.6" customHeight="1">
      <c r="A695" s="343" t="s">
        <v>576</v>
      </c>
      <c r="B695" s="344" t="s">
        <v>84</v>
      </c>
      <c r="C695" s="345"/>
      <c r="D695" s="346" t="s">
        <v>81</v>
      </c>
      <c r="E695" s="346" t="s">
        <v>67</v>
      </c>
      <c r="F695" s="346" t="s">
        <v>577</v>
      </c>
      <c r="G695" s="346"/>
      <c r="H695" s="347">
        <f>H696+H699+H702+H705</f>
        <v>18551.400000000001</v>
      </c>
      <c r="I695" s="347">
        <f t="shared" ref="I695" si="312">I696+I699+I702+I705</f>
        <v>3987.1</v>
      </c>
      <c r="J695" s="342">
        <f t="shared" si="294"/>
        <v>14564.300000000001</v>
      </c>
      <c r="K695" s="328">
        <f t="shared" si="295"/>
        <v>21.492178487876924</v>
      </c>
      <c r="M695" s="104"/>
      <c r="N695" s="104"/>
      <c r="O695" s="104"/>
      <c r="P695" s="104"/>
    </row>
    <row r="696" spans="1:16" ht="68.400000000000006" customHeight="1">
      <c r="A696" s="348" t="s">
        <v>446</v>
      </c>
      <c r="B696" s="349" t="s">
        <v>84</v>
      </c>
      <c r="C696" s="350"/>
      <c r="D696" s="351" t="s">
        <v>81</v>
      </c>
      <c r="E696" s="351" t="s">
        <v>67</v>
      </c>
      <c r="F696" s="351" t="s">
        <v>578</v>
      </c>
      <c r="G696" s="351"/>
      <c r="H696" s="352">
        <f>H697</f>
        <v>300</v>
      </c>
      <c r="I696" s="352">
        <f t="shared" ref="I696:I697" si="313">I697</f>
        <v>0</v>
      </c>
      <c r="J696" s="353">
        <f t="shared" si="294"/>
        <v>300</v>
      </c>
      <c r="K696" s="354">
        <f t="shared" si="295"/>
        <v>0</v>
      </c>
    </row>
    <row r="697" spans="1:16" ht="28.8" customHeight="1">
      <c r="A697" s="348" t="s">
        <v>54</v>
      </c>
      <c r="B697" s="349" t="s">
        <v>84</v>
      </c>
      <c r="C697" s="350"/>
      <c r="D697" s="351" t="s">
        <v>81</v>
      </c>
      <c r="E697" s="351" t="s">
        <v>67</v>
      </c>
      <c r="F697" s="351" t="s">
        <v>578</v>
      </c>
      <c r="G697" s="351" t="s">
        <v>55</v>
      </c>
      <c r="H697" s="352">
        <f>H698</f>
        <v>300</v>
      </c>
      <c r="I697" s="352">
        <f t="shared" si="313"/>
        <v>0</v>
      </c>
      <c r="J697" s="353">
        <f t="shared" si="294"/>
        <v>300</v>
      </c>
      <c r="K697" s="354">
        <f t="shared" si="295"/>
        <v>0</v>
      </c>
    </row>
    <row r="698" spans="1:16">
      <c r="A698" s="348" t="s">
        <v>103</v>
      </c>
      <c r="B698" s="349" t="s">
        <v>84</v>
      </c>
      <c r="C698" s="350"/>
      <c r="D698" s="351" t="s">
        <v>81</v>
      </c>
      <c r="E698" s="351" t="s">
        <v>67</v>
      </c>
      <c r="F698" s="351" t="s">
        <v>578</v>
      </c>
      <c r="G698" s="351" t="s">
        <v>104</v>
      </c>
      <c r="H698" s="352">
        <v>300</v>
      </c>
      <c r="I698" s="352">
        <v>0</v>
      </c>
      <c r="J698" s="353">
        <f t="shared" si="294"/>
        <v>300</v>
      </c>
      <c r="K698" s="354">
        <f t="shared" si="295"/>
        <v>0</v>
      </c>
    </row>
    <row r="699" spans="1:16">
      <c r="A699" s="348" t="s">
        <v>457</v>
      </c>
      <c r="B699" s="349" t="s">
        <v>84</v>
      </c>
      <c r="C699" s="350"/>
      <c r="D699" s="351" t="s">
        <v>81</v>
      </c>
      <c r="E699" s="351" t="s">
        <v>67</v>
      </c>
      <c r="F699" s="351" t="s">
        <v>579</v>
      </c>
      <c r="G699" s="351"/>
      <c r="H699" s="352">
        <f>H700</f>
        <v>7</v>
      </c>
      <c r="I699" s="352">
        <f t="shared" ref="I699:I700" si="314">I700</f>
        <v>0</v>
      </c>
      <c r="J699" s="353">
        <f t="shared" si="294"/>
        <v>7</v>
      </c>
      <c r="K699" s="354">
        <f t="shared" si="295"/>
        <v>0</v>
      </c>
    </row>
    <row r="700" spans="1:16" ht="28.2" customHeight="1">
      <c r="A700" s="348" t="s">
        <v>54</v>
      </c>
      <c r="B700" s="349" t="s">
        <v>84</v>
      </c>
      <c r="C700" s="350"/>
      <c r="D700" s="351" t="s">
        <v>81</v>
      </c>
      <c r="E700" s="351" t="s">
        <v>67</v>
      </c>
      <c r="F700" s="351" t="s">
        <v>579</v>
      </c>
      <c r="G700" s="351" t="s">
        <v>55</v>
      </c>
      <c r="H700" s="352">
        <f>H701</f>
        <v>7</v>
      </c>
      <c r="I700" s="352">
        <f t="shared" si="314"/>
        <v>0</v>
      </c>
      <c r="J700" s="353">
        <f t="shared" si="294"/>
        <v>7</v>
      </c>
      <c r="K700" s="354">
        <f t="shared" si="295"/>
        <v>0</v>
      </c>
    </row>
    <row r="701" spans="1:16">
      <c r="A701" s="348" t="s">
        <v>103</v>
      </c>
      <c r="B701" s="349" t="s">
        <v>84</v>
      </c>
      <c r="C701" s="350"/>
      <c r="D701" s="351" t="s">
        <v>81</v>
      </c>
      <c r="E701" s="351" t="s">
        <v>67</v>
      </c>
      <c r="F701" s="351" t="s">
        <v>579</v>
      </c>
      <c r="G701" s="351" t="s">
        <v>104</v>
      </c>
      <c r="H701" s="352">
        <v>7</v>
      </c>
      <c r="I701" s="352">
        <v>0</v>
      </c>
      <c r="J701" s="353">
        <f t="shared" si="294"/>
        <v>7</v>
      </c>
      <c r="K701" s="354">
        <f t="shared" si="295"/>
        <v>0</v>
      </c>
    </row>
    <row r="702" spans="1:16" ht="26.4">
      <c r="A702" s="348" t="s">
        <v>530</v>
      </c>
      <c r="B702" s="349" t="s">
        <v>84</v>
      </c>
      <c r="C702" s="350"/>
      <c r="D702" s="351" t="s">
        <v>81</v>
      </c>
      <c r="E702" s="351" t="s">
        <v>67</v>
      </c>
      <c r="F702" s="351" t="s">
        <v>580</v>
      </c>
      <c r="G702" s="351"/>
      <c r="H702" s="352">
        <f>H703</f>
        <v>5149.1000000000004</v>
      </c>
      <c r="I702" s="352">
        <f t="shared" ref="I702:I703" si="315">I703</f>
        <v>1912.1</v>
      </c>
      <c r="J702" s="353">
        <f t="shared" si="294"/>
        <v>3237.0000000000005</v>
      </c>
      <c r="K702" s="354">
        <f t="shared" si="295"/>
        <v>37.134644889398146</v>
      </c>
    </row>
    <row r="703" spans="1:16" ht="26.4" customHeight="1">
      <c r="A703" s="348" t="s">
        <v>54</v>
      </c>
      <c r="B703" s="349" t="s">
        <v>84</v>
      </c>
      <c r="C703" s="350"/>
      <c r="D703" s="351" t="s">
        <v>81</v>
      </c>
      <c r="E703" s="351" t="s">
        <v>67</v>
      </c>
      <c r="F703" s="351" t="s">
        <v>580</v>
      </c>
      <c r="G703" s="351" t="s">
        <v>55</v>
      </c>
      <c r="H703" s="352">
        <f>H704</f>
        <v>5149.1000000000004</v>
      </c>
      <c r="I703" s="352">
        <f t="shared" si="315"/>
        <v>1912.1</v>
      </c>
      <c r="J703" s="353">
        <f t="shared" si="294"/>
        <v>3237.0000000000005</v>
      </c>
      <c r="K703" s="354">
        <f t="shared" si="295"/>
        <v>37.134644889398146</v>
      </c>
    </row>
    <row r="704" spans="1:16">
      <c r="A704" s="348" t="s">
        <v>103</v>
      </c>
      <c r="B704" s="349" t="s">
        <v>84</v>
      </c>
      <c r="C704" s="350"/>
      <c r="D704" s="351" t="s">
        <v>81</v>
      </c>
      <c r="E704" s="351" t="s">
        <v>67</v>
      </c>
      <c r="F704" s="351" t="s">
        <v>580</v>
      </c>
      <c r="G704" s="351" t="s">
        <v>104</v>
      </c>
      <c r="H704" s="352">
        <v>5149.1000000000004</v>
      </c>
      <c r="I704" s="352">
        <v>1912.1</v>
      </c>
      <c r="J704" s="353">
        <f t="shared" si="294"/>
        <v>3237.0000000000005</v>
      </c>
      <c r="K704" s="354">
        <f t="shared" si="295"/>
        <v>37.134644889398146</v>
      </c>
    </row>
    <row r="705" spans="1:12" ht="97.8" customHeight="1">
      <c r="A705" s="348" t="s">
        <v>560</v>
      </c>
      <c r="B705" s="349" t="s">
        <v>84</v>
      </c>
      <c r="C705" s="350"/>
      <c r="D705" s="351" t="s">
        <v>81</v>
      </c>
      <c r="E705" s="351" t="s">
        <v>67</v>
      </c>
      <c r="F705" s="351" t="s">
        <v>581</v>
      </c>
      <c r="G705" s="351"/>
      <c r="H705" s="352">
        <f>H706</f>
        <v>13095.3</v>
      </c>
      <c r="I705" s="352">
        <f t="shared" ref="I705:I706" si="316">I706</f>
        <v>2075</v>
      </c>
      <c r="J705" s="353">
        <f t="shared" si="294"/>
        <v>11020.3</v>
      </c>
      <c r="K705" s="354">
        <f t="shared" si="295"/>
        <v>15.845379640023522</v>
      </c>
    </row>
    <row r="706" spans="1:12" ht="30" customHeight="1">
      <c r="A706" s="348" t="s">
        <v>54</v>
      </c>
      <c r="B706" s="349" t="s">
        <v>84</v>
      </c>
      <c r="C706" s="350"/>
      <c r="D706" s="351" t="s">
        <v>81</v>
      </c>
      <c r="E706" s="351" t="s">
        <v>67</v>
      </c>
      <c r="F706" s="351" t="s">
        <v>581</v>
      </c>
      <c r="G706" s="351" t="s">
        <v>55</v>
      </c>
      <c r="H706" s="352">
        <f>H707</f>
        <v>13095.3</v>
      </c>
      <c r="I706" s="352">
        <f t="shared" si="316"/>
        <v>2075</v>
      </c>
      <c r="J706" s="353">
        <f t="shared" si="294"/>
        <v>11020.3</v>
      </c>
      <c r="K706" s="354">
        <f t="shared" si="295"/>
        <v>15.845379640023522</v>
      </c>
    </row>
    <row r="707" spans="1:12">
      <c r="A707" s="348" t="s">
        <v>103</v>
      </c>
      <c r="B707" s="349" t="s">
        <v>84</v>
      </c>
      <c r="C707" s="350"/>
      <c r="D707" s="351" t="s">
        <v>81</v>
      </c>
      <c r="E707" s="351" t="s">
        <v>67</v>
      </c>
      <c r="F707" s="351" t="s">
        <v>581</v>
      </c>
      <c r="G707" s="351" t="s">
        <v>104</v>
      </c>
      <c r="H707" s="352">
        <v>13095.3</v>
      </c>
      <c r="I707" s="352">
        <v>2075</v>
      </c>
      <c r="J707" s="353">
        <f t="shared" si="294"/>
        <v>11020.3</v>
      </c>
      <c r="K707" s="354">
        <f t="shared" si="295"/>
        <v>15.845379640023522</v>
      </c>
    </row>
    <row r="708" spans="1:12">
      <c r="A708" s="336" t="s">
        <v>82</v>
      </c>
      <c r="B708" s="337" t="s">
        <v>84</v>
      </c>
      <c r="C708" s="338"/>
      <c r="D708" s="339" t="s">
        <v>81</v>
      </c>
      <c r="E708" s="339" t="s">
        <v>15</v>
      </c>
      <c r="F708" s="339"/>
      <c r="G708" s="339"/>
      <c r="H708" s="341">
        <f>H709+H714+H721+H726+H742</f>
        <v>7703.5</v>
      </c>
      <c r="I708" s="341">
        <f t="shared" ref="I708" si="317">I709+I714+I721+I726+I742</f>
        <v>2277.6000000000004</v>
      </c>
      <c r="J708" s="342">
        <f t="shared" si="294"/>
        <v>5425.9</v>
      </c>
      <c r="K708" s="328">
        <f t="shared" si="295"/>
        <v>29.565781787499194</v>
      </c>
      <c r="L708" s="38"/>
    </row>
    <row r="709" spans="1:12" ht="72" customHeight="1">
      <c r="A709" s="357" t="s">
        <v>45</v>
      </c>
      <c r="B709" s="358" t="s">
        <v>84</v>
      </c>
      <c r="C709" s="359"/>
      <c r="D709" s="360" t="s">
        <v>81</v>
      </c>
      <c r="E709" s="360" t="s">
        <v>15</v>
      </c>
      <c r="F709" s="360" t="s">
        <v>46</v>
      </c>
      <c r="G709" s="360"/>
      <c r="H709" s="361">
        <f>H710</f>
        <v>6</v>
      </c>
      <c r="I709" s="361">
        <f t="shared" ref="I709:I712" si="318">I710</f>
        <v>0</v>
      </c>
      <c r="J709" s="362">
        <f t="shared" ref="J709:J772" si="319">H709-I709</f>
        <v>6</v>
      </c>
      <c r="K709" s="363">
        <f t="shared" ref="K709:K772" si="320">I709/H709*100</f>
        <v>0</v>
      </c>
    </row>
    <row r="710" spans="1:12" ht="26.4">
      <c r="A710" s="348" t="s">
        <v>70</v>
      </c>
      <c r="B710" s="349" t="s">
        <v>84</v>
      </c>
      <c r="C710" s="350"/>
      <c r="D710" s="351" t="s">
        <v>81</v>
      </c>
      <c r="E710" s="351" t="s">
        <v>15</v>
      </c>
      <c r="F710" s="351" t="s">
        <v>71</v>
      </c>
      <c r="G710" s="351"/>
      <c r="H710" s="352">
        <f>H711</f>
        <v>6</v>
      </c>
      <c r="I710" s="352">
        <f t="shared" si="318"/>
        <v>0</v>
      </c>
      <c r="J710" s="353">
        <f t="shared" si="319"/>
        <v>6</v>
      </c>
      <c r="K710" s="354">
        <f t="shared" si="320"/>
        <v>0</v>
      </c>
    </row>
    <row r="711" spans="1:12" ht="39.6">
      <c r="A711" s="348" t="s">
        <v>78</v>
      </c>
      <c r="B711" s="349" t="s">
        <v>84</v>
      </c>
      <c r="C711" s="350"/>
      <c r="D711" s="351" t="s">
        <v>81</v>
      </c>
      <c r="E711" s="351" t="s">
        <v>15</v>
      </c>
      <c r="F711" s="351" t="s">
        <v>79</v>
      </c>
      <c r="G711" s="351"/>
      <c r="H711" s="352">
        <f>H712</f>
        <v>6</v>
      </c>
      <c r="I711" s="352">
        <f t="shared" si="318"/>
        <v>0</v>
      </c>
      <c r="J711" s="353">
        <f t="shared" si="319"/>
        <v>6</v>
      </c>
      <c r="K711" s="354">
        <f t="shared" si="320"/>
        <v>0</v>
      </c>
    </row>
    <row r="712" spans="1:12" ht="26.4">
      <c r="A712" s="348" t="s">
        <v>18</v>
      </c>
      <c r="B712" s="349" t="s">
        <v>84</v>
      </c>
      <c r="C712" s="350"/>
      <c r="D712" s="351" t="s">
        <v>81</v>
      </c>
      <c r="E712" s="351" t="s">
        <v>15</v>
      </c>
      <c r="F712" s="351" t="s">
        <v>79</v>
      </c>
      <c r="G712" s="351" t="s">
        <v>19</v>
      </c>
      <c r="H712" s="352">
        <f>H713</f>
        <v>6</v>
      </c>
      <c r="I712" s="352">
        <f t="shared" si="318"/>
        <v>0</v>
      </c>
      <c r="J712" s="353">
        <f t="shared" si="319"/>
        <v>6</v>
      </c>
      <c r="K712" s="354">
        <f t="shared" si="320"/>
        <v>0</v>
      </c>
    </row>
    <row r="713" spans="1:12" ht="26.4" customHeight="1">
      <c r="A713" s="348" t="s">
        <v>20</v>
      </c>
      <c r="B713" s="349" t="s">
        <v>84</v>
      </c>
      <c r="C713" s="350"/>
      <c r="D713" s="351" t="s">
        <v>81</v>
      </c>
      <c r="E713" s="351" t="s">
        <v>15</v>
      </c>
      <c r="F713" s="351" t="s">
        <v>79</v>
      </c>
      <c r="G713" s="351" t="s">
        <v>21</v>
      </c>
      <c r="H713" s="352">
        <f>'МП пр.5'!H81</f>
        <v>6</v>
      </c>
      <c r="I713" s="352">
        <f>'МП пр.5'!I81</f>
        <v>0</v>
      </c>
      <c r="J713" s="353">
        <f t="shared" si="319"/>
        <v>6</v>
      </c>
      <c r="K713" s="354">
        <f t="shared" si="320"/>
        <v>0</v>
      </c>
    </row>
    <row r="714" spans="1:12" ht="26.4">
      <c r="A714" s="357" t="s">
        <v>217</v>
      </c>
      <c r="B714" s="358" t="s">
        <v>84</v>
      </c>
      <c r="C714" s="359"/>
      <c r="D714" s="360" t="s">
        <v>81</v>
      </c>
      <c r="E714" s="360" t="s">
        <v>15</v>
      </c>
      <c r="F714" s="360" t="s">
        <v>218</v>
      </c>
      <c r="G714" s="360"/>
      <c r="H714" s="361">
        <f>H715</f>
        <v>261.60000000000002</v>
      </c>
      <c r="I714" s="361">
        <f t="shared" ref="I714:I715" si="321">I715</f>
        <v>95.4</v>
      </c>
      <c r="J714" s="362">
        <f t="shared" si="319"/>
        <v>166.20000000000002</v>
      </c>
      <c r="K714" s="363">
        <f t="shared" si="320"/>
        <v>36.467889908256879</v>
      </c>
    </row>
    <row r="715" spans="1:12" ht="26.4">
      <c r="A715" s="348" t="s">
        <v>226</v>
      </c>
      <c r="B715" s="349" t="s">
        <v>84</v>
      </c>
      <c r="C715" s="350"/>
      <c r="D715" s="351" t="s">
        <v>81</v>
      </c>
      <c r="E715" s="351" t="s">
        <v>15</v>
      </c>
      <c r="F715" s="351" t="s">
        <v>227</v>
      </c>
      <c r="G715" s="351"/>
      <c r="H715" s="352">
        <f>H716</f>
        <v>261.60000000000002</v>
      </c>
      <c r="I715" s="352">
        <f t="shared" si="321"/>
        <v>95.4</v>
      </c>
      <c r="J715" s="353">
        <f t="shared" si="319"/>
        <v>166.20000000000002</v>
      </c>
      <c r="K715" s="354">
        <f t="shared" si="320"/>
        <v>36.467889908256879</v>
      </c>
    </row>
    <row r="716" spans="1:12" ht="26.4">
      <c r="A716" s="348" t="s">
        <v>230</v>
      </c>
      <c r="B716" s="349" t="s">
        <v>84</v>
      </c>
      <c r="C716" s="350"/>
      <c r="D716" s="351" t="s">
        <v>81</v>
      </c>
      <c r="E716" s="351" t="s">
        <v>15</v>
      </c>
      <c r="F716" s="351" t="s">
        <v>231</v>
      </c>
      <c r="G716" s="351"/>
      <c r="H716" s="352">
        <f>H717+H719</f>
        <v>261.60000000000002</v>
      </c>
      <c r="I716" s="352">
        <f t="shared" ref="I716" si="322">I717+I719</f>
        <v>95.4</v>
      </c>
      <c r="J716" s="353">
        <f t="shared" si="319"/>
        <v>166.20000000000002</v>
      </c>
      <c r="K716" s="354">
        <f t="shared" si="320"/>
        <v>36.467889908256879</v>
      </c>
    </row>
    <row r="717" spans="1:12" ht="52.8">
      <c r="A717" s="348" t="s">
        <v>74</v>
      </c>
      <c r="B717" s="349" t="s">
        <v>84</v>
      </c>
      <c r="C717" s="350"/>
      <c r="D717" s="351" t="s">
        <v>81</v>
      </c>
      <c r="E717" s="351" t="s">
        <v>15</v>
      </c>
      <c r="F717" s="351" t="s">
        <v>231</v>
      </c>
      <c r="G717" s="351" t="s">
        <v>75</v>
      </c>
      <c r="H717" s="352">
        <f>H718</f>
        <v>84</v>
      </c>
      <c r="I717" s="352">
        <f t="shared" ref="I717" si="323">I718</f>
        <v>95.4</v>
      </c>
      <c r="J717" s="353">
        <f t="shared" si="319"/>
        <v>-11.400000000000006</v>
      </c>
      <c r="K717" s="354">
        <f t="shared" si="320"/>
        <v>113.57142857142857</v>
      </c>
    </row>
    <row r="718" spans="1:12">
      <c r="A718" s="348" t="s">
        <v>232</v>
      </c>
      <c r="B718" s="349" t="s">
        <v>84</v>
      </c>
      <c r="C718" s="350"/>
      <c r="D718" s="351" t="s">
        <v>81</v>
      </c>
      <c r="E718" s="351" t="s">
        <v>15</v>
      </c>
      <c r="F718" s="351" t="s">
        <v>231</v>
      </c>
      <c r="G718" s="351" t="s">
        <v>233</v>
      </c>
      <c r="H718" s="352">
        <f>'МП пр.5'!H363</f>
        <v>84</v>
      </c>
      <c r="I718" s="352">
        <f>'МП пр.5'!I363</f>
        <v>95.4</v>
      </c>
      <c r="J718" s="353">
        <f t="shared" si="319"/>
        <v>-11.400000000000006</v>
      </c>
      <c r="K718" s="354">
        <f t="shared" si="320"/>
        <v>113.57142857142857</v>
      </c>
    </row>
    <row r="719" spans="1:12" ht="26.4">
      <c r="A719" s="348" t="s">
        <v>18</v>
      </c>
      <c r="B719" s="349" t="s">
        <v>84</v>
      </c>
      <c r="C719" s="350"/>
      <c r="D719" s="351" t="s">
        <v>81</v>
      </c>
      <c r="E719" s="351" t="s">
        <v>15</v>
      </c>
      <c r="F719" s="351" t="s">
        <v>231</v>
      </c>
      <c r="G719" s="351" t="s">
        <v>19</v>
      </c>
      <c r="H719" s="352">
        <f>H720</f>
        <v>177.6</v>
      </c>
      <c r="I719" s="352">
        <f t="shared" ref="I719" si="324">I720</f>
        <v>0</v>
      </c>
      <c r="J719" s="353">
        <f t="shared" si="319"/>
        <v>177.6</v>
      </c>
      <c r="K719" s="354">
        <f t="shared" si="320"/>
        <v>0</v>
      </c>
    </row>
    <row r="720" spans="1:12" ht="26.4">
      <c r="A720" s="348" t="s">
        <v>20</v>
      </c>
      <c r="B720" s="349" t="s">
        <v>84</v>
      </c>
      <c r="C720" s="350"/>
      <c r="D720" s="351" t="s">
        <v>81</v>
      </c>
      <c r="E720" s="351" t="s">
        <v>15</v>
      </c>
      <c r="F720" s="351" t="s">
        <v>231</v>
      </c>
      <c r="G720" s="351" t="s">
        <v>21</v>
      </c>
      <c r="H720" s="352">
        <f>'МП пр.5'!H366</f>
        <v>177.6</v>
      </c>
      <c r="I720" s="352">
        <f>'МП пр.5'!I366</f>
        <v>0</v>
      </c>
      <c r="J720" s="353">
        <f t="shared" si="319"/>
        <v>177.6</v>
      </c>
      <c r="K720" s="354">
        <f t="shared" si="320"/>
        <v>0</v>
      </c>
    </row>
    <row r="721" spans="1:16" ht="26.4">
      <c r="A721" s="357" t="s">
        <v>302</v>
      </c>
      <c r="B721" s="358" t="s">
        <v>84</v>
      </c>
      <c r="C721" s="359"/>
      <c r="D721" s="360" t="s">
        <v>81</v>
      </c>
      <c r="E721" s="360" t="s">
        <v>15</v>
      </c>
      <c r="F721" s="360" t="s">
        <v>303</v>
      </c>
      <c r="G721" s="360"/>
      <c r="H721" s="361">
        <f>H722</f>
        <v>36.4</v>
      </c>
      <c r="I721" s="361">
        <f t="shared" ref="I721:I724" si="325">I722</f>
        <v>0</v>
      </c>
      <c r="J721" s="362">
        <f t="shared" si="319"/>
        <v>36.4</v>
      </c>
      <c r="K721" s="363">
        <f t="shared" si="320"/>
        <v>0</v>
      </c>
    </row>
    <row r="722" spans="1:16" ht="39.6">
      <c r="A722" s="348" t="s">
        <v>304</v>
      </c>
      <c r="B722" s="349" t="s">
        <v>84</v>
      </c>
      <c r="C722" s="350"/>
      <c r="D722" s="351" t="s">
        <v>81</v>
      </c>
      <c r="E722" s="351" t="s">
        <v>15</v>
      </c>
      <c r="F722" s="351" t="s">
        <v>305</v>
      </c>
      <c r="G722" s="351"/>
      <c r="H722" s="352">
        <f>H723</f>
        <v>36.4</v>
      </c>
      <c r="I722" s="352">
        <f t="shared" si="325"/>
        <v>0</v>
      </c>
      <c r="J722" s="353">
        <f t="shared" si="319"/>
        <v>36.4</v>
      </c>
      <c r="K722" s="354">
        <f t="shared" si="320"/>
        <v>0</v>
      </c>
    </row>
    <row r="723" spans="1:16" ht="26.4">
      <c r="A723" s="348" t="s">
        <v>313</v>
      </c>
      <c r="B723" s="349" t="s">
        <v>84</v>
      </c>
      <c r="C723" s="350"/>
      <c r="D723" s="351" t="s">
        <v>81</v>
      </c>
      <c r="E723" s="351" t="s">
        <v>15</v>
      </c>
      <c r="F723" s="351" t="s">
        <v>314</v>
      </c>
      <c r="G723" s="351"/>
      <c r="H723" s="352">
        <f>H724</f>
        <v>36.4</v>
      </c>
      <c r="I723" s="352">
        <f t="shared" si="325"/>
        <v>0</v>
      </c>
      <c r="J723" s="353">
        <f t="shared" si="319"/>
        <v>36.4</v>
      </c>
      <c r="K723" s="354">
        <f t="shared" si="320"/>
        <v>0</v>
      </c>
    </row>
    <row r="724" spans="1:16" ht="26.4">
      <c r="A724" s="348" t="s">
        <v>18</v>
      </c>
      <c r="B724" s="349" t="s">
        <v>84</v>
      </c>
      <c r="C724" s="350"/>
      <c r="D724" s="351" t="s">
        <v>81</v>
      </c>
      <c r="E724" s="351" t="s">
        <v>15</v>
      </c>
      <c r="F724" s="351" t="s">
        <v>314</v>
      </c>
      <c r="G724" s="351" t="s">
        <v>19</v>
      </c>
      <c r="H724" s="352">
        <f>H725</f>
        <v>36.4</v>
      </c>
      <c r="I724" s="352">
        <f t="shared" si="325"/>
        <v>0</v>
      </c>
      <c r="J724" s="353">
        <f t="shared" si="319"/>
        <v>36.4</v>
      </c>
      <c r="K724" s="354">
        <f t="shared" si="320"/>
        <v>0</v>
      </c>
    </row>
    <row r="725" spans="1:16" ht="26.4">
      <c r="A725" s="348" t="s">
        <v>20</v>
      </c>
      <c r="B725" s="349" t="s">
        <v>84</v>
      </c>
      <c r="C725" s="350"/>
      <c r="D725" s="351" t="s">
        <v>81</v>
      </c>
      <c r="E725" s="351" t="s">
        <v>15</v>
      </c>
      <c r="F725" s="351" t="s">
        <v>314</v>
      </c>
      <c r="G725" s="351" t="s">
        <v>21</v>
      </c>
      <c r="H725" s="352">
        <f>'МП пр.5'!H532</f>
        <v>36.4</v>
      </c>
      <c r="I725" s="352">
        <f>'МП пр.5'!I532</f>
        <v>0</v>
      </c>
      <c r="J725" s="353">
        <f t="shared" si="319"/>
        <v>36.4</v>
      </c>
      <c r="K725" s="354">
        <f t="shared" si="320"/>
        <v>0</v>
      </c>
    </row>
    <row r="726" spans="1:16" s="39" customFormat="1" ht="41.4">
      <c r="A726" s="343" t="s">
        <v>432</v>
      </c>
      <c r="B726" s="344" t="s">
        <v>84</v>
      </c>
      <c r="C726" s="345"/>
      <c r="D726" s="346" t="s">
        <v>81</v>
      </c>
      <c r="E726" s="346" t="s">
        <v>15</v>
      </c>
      <c r="F726" s="346" t="s">
        <v>433</v>
      </c>
      <c r="G726" s="346"/>
      <c r="H726" s="347">
        <f>H727</f>
        <v>6969.5</v>
      </c>
      <c r="I726" s="347">
        <f t="shared" ref="I726" si="326">I727</f>
        <v>1354.5</v>
      </c>
      <c r="J726" s="355">
        <f t="shared" si="319"/>
        <v>5615</v>
      </c>
      <c r="K726" s="356">
        <f t="shared" si="320"/>
        <v>19.434679675729967</v>
      </c>
      <c r="M726" s="104"/>
      <c r="N726" s="104"/>
      <c r="O726" s="104"/>
      <c r="P726" s="104"/>
    </row>
    <row r="727" spans="1:16" s="18" customFormat="1">
      <c r="A727" s="348" t="s">
        <v>450</v>
      </c>
      <c r="B727" s="349" t="s">
        <v>84</v>
      </c>
      <c r="C727" s="350"/>
      <c r="D727" s="351" t="s">
        <v>81</v>
      </c>
      <c r="E727" s="351" t="s">
        <v>15</v>
      </c>
      <c r="F727" s="351" t="s">
        <v>451</v>
      </c>
      <c r="G727" s="351"/>
      <c r="H727" s="352">
        <f>H728+H731+H736+H739</f>
        <v>6969.5</v>
      </c>
      <c r="I727" s="352">
        <f t="shared" ref="I727" si="327">I728+I731+I736+I739</f>
        <v>1354.5</v>
      </c>
      <c r="J727" s="353">
        <f t="shared" si="319"/>
        <v>5615</v>
      </c>
      <c r="K727" s="354">
        <f t="shared" si="320"/>
        <v>19.434679675729967</v>
      </c>
      <c r="M727" s="105"/>
      <c r="N727" s="105"/>
      <c r="O727" s="105"/>
      <c r="P727" s="105"/>
    </row>
    <row r="728" spans="1:16" ht="26.4">
      <c r="A728" s="348" t="s">
        <v>436</v>
      </c>
      <c r="B728" s="349" t="s">
        <v>84</v>
      </c>
      <c r="C728" s="350"/>
      <c r="D728" s="351" t="s">
        <v>81</v>
      </c>
      <c r="E728" s="351" t="s">
        <v>15</v>
      </c>
      <c r="F728" s="351" t="s">
        <v>452</v>
      </c>
      <c r="G728" s="351"/>
      <c r="H728" s="352">
        <f>H729</f>
        <v>6377.5</v>
      </c>
      <c r="I728" s="352">
        <f t="shared" ref="I728:I729" si="328">I729</f>
        <v>1129.9000000000001</v>
      </c>
      <c r="J728" s="353">
        <f t="shared" si="319"/>
        <v>5247.6</v>
      </c>
      <c r="K728" s="354">
        <f t="shared" si="320"/>
        <v>17.716973735789885</v>
      </c>
    </row>
    <row r="729" spans="1:16" ht="52.8">
      <c r="A729" s="348" t="s">
        <v>74</v>
      </c>
      <c r="B729" s="349" t="s">
        <v>84</v>
      </c>
      <c r="C729" s="350"/>
      <c r="D729" s="351" t="s">
        <v>81</v>
      </c>
      <c r="E729" s="351" t="s">
        <v>15</v>
      </c>
      <c r="F729" s="351" t="s">
        <v>452</v>
      </c>
      <c r="G729" s="351" t="s">
        <v>75</v>
      </c>
      <c r="H729" s="352">
        <f>H730</f>
        <v>6377.5</v>
      </c>
      <c r="I729" s="352">
        <f t="shared" si="328"/>
        <v>1129.9000000000001</v>
      </c>
      <c r="J729" s="353">
        <f t="shared" si="319"/>
        <v>5247.6</v>
      </c>
      <c r="K729" s="354">
        <f t="shared" si="320"/>
        <v>17.716973735789885</v>
      </c>
    </row>
    <row r="730" spans="1:16" ht="26.4">
      <c r="A730" s="348" t="s">
        <v>76</v>
      </c>
      <c r="B730" s="349" t="s">
        <v>84</v>
      </c>
      <c r="C730" s="350"/>
      <c r="D730" s="351" t="s">
        <v>81</v>
      </c>
      <c r="E730" s="351" t="s">
        <v>15</v>
      </c>
      <c r="F730" s="351" t="s">
        <v>452</v>
      </c>
      <c r="G730" s="351" t="s">
        <v>77</v>
      </c>
      <c r="H730" s="352">
        <v>6377.5</v>
      </c>
      <c r="I730" s="352">
        <v>1129.9000000000001</v>
      </c>
      <c r="J730" s="353">
        <f t="shared" si="319"/>
        <v>5247.6</v>
      </c>
      <c r="K730" s="354">
        <f t="shared" si="320"/>
        <v>17.716973735789885</v>
      </c>
    </row>
    <row r="731" spans="1:16">
      <c r="A731" s="348" t="s">
        <v>444</v>
      </c>
      <c r="B731" s="349" t="s">
        <v>84</v>
      </c>
      <c r="C731" s="350"/>
      <c r="D731" s="351" t="s">
        <v>81</v>
      </c>
      <c r="E731" s="351" t="s">
        <v>15</v>
      </c>
      <c r="F731" s="351" t="s">
        <v>453</v>
      </c>
      <c r="G731" s="351"/>
      <c r="H731" s="352">
        <f>H732+H734</f>
        <v>327</v>
      </c>
      <c r="I731" s="352">
        <f t="shared" ref="I731" si="329">I732+I734</f>
        <v>74.599999999999994</v>
      </c>
      <c r="J731" s="353">
        <f t="shared" si="319"/>
        <v>252.4</v>
      </c>
      <c r="K731" s="354">
        <f t="shared" si="320"/>
        <v>22.813455657492355</v>
      </c>
    </row>
    <row r="732" spans="1:16" ht="26.4">
      <c r="A732" s="348" t="s">
        <v>18</v>
      </c>
      <c r="B732" s="349" t="s">
        <v>84</v>
      </c>
      <c r="C732" s="350"/>
      <c r="D732" s="351" t="s">
        <v>81</v>
      </c>
      <c r="E732" s="351" t="s">
        <v>15</v>
      </c>
      <c r="F732" s="351" t="s">
        <v>453</v>
      </c>
      <c r="G732" s="351" t="s">
        <v>19</v>
      </c>
      <c r="H732" s="352">
        <f>H733</f>
        <v>326</v>
      </c>
      <c r="I732" s="352">
        <f t="shared" ref="I732" si="330">I733</f>
        <v>74.599999999999994</v>
      </c>
      <c r="J732" s="353">
        <f t="shared" si="319"/>
        <v>251.4</v>
      </c>
      <c r="K732" s="354">
        <f t="shared" si="320"/>
        <v>22.883435582822084</v>
      </c>
    </row>
    <row r="733" spans="1:16" ht="26.4">
      <c r="A733" s="348" t="s">
        <v>20</v>
      </c>
      <c r="B733" s="349" t="s">
        <v>84</v>
      </c>
      <c r="C733" s="350"/>
      <c r="D733" s="351" t="s">
        <v>81</v>
      </c>
      <c r="E733" s="351" t="s">
        <v>15</v>
      </c>
      <c r="F733" s="351" t="s">
        <v>453</v>
      </c>
      <c r="G733" s="351" t="s">
        <v>21</v>
      </c>
      <c r="H733" s="352">
        <v>326</v>
      </c>
      <c r="I733" s="352">
        <v>74.599999999999994</v>
      </c>
      <c r="J733" s="353">
        <f t="shared" si="319"/>
        <v>251.4</v>
      </c>
      <c r="K733" s="354">
        <f t="shared" si="320"/>
        <v>22.883435582822084</v>
      </c>
    </row>
    <row r="734" spans="1:16">
      <c r="A734" s="348" t="s">
        <v>256</v>
      </c>
      <c r="B734" s="349" t="s">
        <v>84</v>
      </c>
      <c r="C734" s="350"/>
      <c r="D734" s="351" t="s">
        <v>81</v>
      </c>
      <c r="E734" s="351" t="s">
        <v>15</v>
      </c>
      <c r="F734" s="351" t="s">
        <v>453</v>
      </c>
      <c r="G734" s="351" t="s">
        <v>257</v>
      </c>
      <c r="H734" s="352">
        <f>H735</f>
        <v>1</v>
      </c>
      <c r="I734" s="352">
        <f t="shared" ref="I734" si="331">I735</f>
        <v>0</v>
      </c>
      <c r="J734" s="353">
        <f t="shared" si="319"/>
        <v>1</v>
      </c>
      <c r="K734" s="354">
        <f t="shared" si="320"/>
        <v>0</v>
      </c>
    </row>
    <row r="735" spans="1:16">
      <c r="A735" s="348" t="s">
        <v>454</v>
      </c>
      <c r="B735" s="349" t="s">
        <v>84</v>
      </c>
      <c r="C735" s="350"/>
      <c r="D735" s="351" t="s">
        <v>81</v>
      </c>
      <c r="E735" s="351" t="s">
        <v>15</v>
      </c>
      <c r="F735" s="351" t="s">
        <v>453</v>
      </c>
      <c r="G735" s="351" t="s">
        <v>455</v>
      </c>
      <c r="H735" s="352">
        <v>1</v>
      </c>
      <c r="I735" s="352">
        <v>0</v>
      </c>
      <c r="J735" s="353">
        <f t="shared" si="319"/>
        <v>1</v>
      </c>
      <c r="K735" s="354">
        <f t="shared" si="320"/>
        <v>0</v>
      </c>
    </row>
    <row r="736" spans="1:16" ht="66">
      <c r="A736" s="348" t="s">
        <v>446</v>
      </c>
      <c r="B736" s="349" t="s">
        <v>84</v>
      </c>
      <c r="C736" s="350"/>
      <c r="D736" s="351" t="s">
        <v>81</v>
      </c>
      <c r="E736" s="351" t="s">
        <v>15</v>
      </c>
      <c r="F736" s="351" t="s">
        <v>456</v>
      </c>
      <c r="G736" s="351"/>
      <c r="H736" s="352">
        <f>H737</f>
        <v>250</v>
      </c>
      <c r="I736" s="352">
        <f t="shared" ref="I736:I737" si="332">I737</f>
        <v>150</v>
      </c>
      <c r="J736" s="353">
        <f t="shared" si="319"/>
        <v>100</v>
      </c>
      <c r="K736" s="354">
        <f t="shared" si="320"/>
        <v>60</v>
      </c>
    </row>
    <row r="737" spans="1:16" ht="52.8">
      <c r="A737" s="348" t="s">
        <v>74</v>
      </c>
      <c r="B737" s="349" t="s">
        <v>84</v>
      </c>
      <c r="C737" s="350"/>
      <c r="D737" s="351" t="s">
        <v>81</v>
      </c>
      <c r="E737" s="351" t="s">
        <v>15</v>
      </c>
      <c r="F737" s="351" t="s">
        <v>456</v>
      </c>
      <c r="G737" s="351" t="s">
        <v>75</v>
      </c>
      <c r="H737" s="352">
        <f>H738</f>
        <v>250</v>
      </c>
      <c r="I737" s="352">
        <f t="shared" si="332"/>
        <v>150</v>
      </c>
      <c r="J737" s="353">
        <f t="shared" si="319"/>
        <v>100</v>
      </c>
      <c r="K737" s="354">
        <f t="shared" si="320"/>
        <v>60</v>
      </c>
    </row>
    <row r="738" spans="1:16" ht="26.4">
      <c r="A738" s="348" t="s">
        <v>76</v>
      </c>
      <c r="B738" s="349" t="s">
        <v>84</v>
      </c>
      <c r="C738" s="350"/>
      <c r="D738" s="351" t="s">
        <v>81</v>
      </c>
      <c r="E738" s="351" t="s">
        <v>15</v>
      </c>
      <c r="F738" s="351" t="s">
        <v>456</v>
      </c>
      <c r="G738" s="351" t="s">
        <v>77</v>
      </c>
      <c r="H738" s="352">
        <v>250</v>
      </c>
      <c r="I738" s="352">
        <v>150</v>
      </c>
      <c r="J738" s="353">
        <f t="shared" si="319"/>
        <v>100</v>
      </c>
      <c r="K738" s="354">
        <f t="shared" si="320"/>
        <v>60</v>
      </c>
    </row>
    <row r="739" spans="1:16">
      <c r="A739" s="348" t="s">
        <v>457</v>
      </c>
      <c r="B739" s="349" t="s">
        <v>84</v>
      </c>
      <c r="C739" s="350"/>
      <c r="D739" s="351" t="s">
        <v>81</v>
      </c>
      <c r="E739" s="351" t="s">
        <v>15</v>
      </c>
      <c r="F739" s="351" t="s">
        <v>458</v>
      </c>
      <c r="G739" s="351"/>
      <c r="H739" s="352">
        <f>H740</f>
        <v>15</v>
      </c>
      <c r="I739" s="352">
        <f t="shared" ref="I739:I740" si="333">I740</f>
        <v>0</v>
      </c>
      <c r="J739" s="353">
        <f t="shared" si="319"/>
        <v>15</v>
      </c>
      <c r="K739" s="354">
        <f t="shared" si="320"/>
        <v>0</v>
      </c>
    </row>
    <row r="740" spans="1:16" ht="52.8">
      <c r="A740" s="348" t="s">
        <v>74</v>
      </c>
      <c r="B740" s="349" t="s">
        <v>84</v>
      </c>
      <c r="C740" s="350"/>
      <c r="D740" s="351" t="s">
        <v>81</v>
      </c>
      <c r="E740" s="351" t="s">
        <v>15</v>
      </c>
      <c r="F740" s="351" t="s">
        <v>458</v>
      </c>
      <c r="G740" s="351" t="s">
        <v>75</v>
      </c>
      <c r="H740" s="352">
        <f>H741</f>
        <v>15</v>
      </c>
      <c r="I740" s="352">
        <f t="shared" si="333"/>
        <v>0</v>
      </c>
      <c r="J740" s="353">
        <f t="shared" si="319"/>
        <v>15</v>
      </c>
      <c r="K740" s="354">
        <f t="shared" si="320"/>
        <v>0</v>
      </c>
    </row>
    <row r="741" spans="1:16" ht="26.4">
      <c r="A741" s="348" t="s">
        <v>76</v>
      </c>
      <c r="B741" s="349" t="s">
        <v>84</v>
      </c>
      <c r="C741" s="350"/>
      <c r="D741" s="351" t="s">
        <v>81</v>
      </c>
      <c r="E741" s="351" t="s">
        <v>15</v>
      </c>
      <c r="F741" s="351" t="s">
        <v>458</v>
      </c>
      <c r="G741" s="351" t="s">
        <v>77</v>
      </c>
      <c r="H741" s="352">
        <v>15</v>
      </c>
      <c r="I741" s="352">
        <v>0</v>
      </c>
      <c r="J741" s="353">
        <f t="shared" si="319"/>
        <v>15</v>
      </c>
      <c r="K741" s="354">
        <f t="shared" si="320"/>
        <v>0</v>
      </c>
    </row>
    <row r="742" spans="1:16" s="39" customFormat="1">
      <c r="A742" s="343" t="s">
        <v>562</v>
      </c>
      <c r="B742" s="344" t="s">
        <v>84</v>
      </c>
      <c r="C742" s="345"/>
      <c r="D742" s="346" t="s">
        <v>81</v>
      </c>
      <c r="E742" s="346" t="s">
        <v>15</v>
      </c>
      <c r="F742" s="346" t="s">
        <v>563</v>
      </c>
      <c r="G742" s="346"/>
      <c r="H742" s="347">
        <f>H743</f>
        <v>430</v>
      </c>
      <c r="I742" s="347">
        <f t="shared" ref="I742:I744" si="334">I743</f>
        <v>827.7</v>
      </c>
      <c r="J742" s="355">
        <f t="shared" si="319"/>
        <v>-397.70000000000005</v>
      </c>
      <c r="K742" s="356">
        <f t="shared" si="320"/>
        <v>192.48837209302329</v>
      </c>
      <c r="M742" s="104"/>
      <c r="N742" s="104"/>
      <c r="O742" s="104"/>
      <c r="P742" s="104"/>
    </row>
    <row r="743" spans="1:16" ht="26.4">
      <c r="A743" s="348" t="s">
        <v>564</v>
      </c>
      <c r="B743" s="349" t="s">
        <v>84</v>
      </c>
      <c r="C743" s="350"/>
      <c r="D743" s="351" t="s">
        <v>81</v>
      </c>
      <c r="E743" s="351" t="s">
        <v>15</v>
      </c>
      <c r="F743" s="351" t="s">
        <v>565</v>
      </c>
      <c r="G743" s="351"/>
      <c r="H743" s="352">
        <f>H744</f>
        <v>430</v>
      </c>
      <c r="I743" s="352">
        <f t="shared" si="334"/>
        <v>827.7</v>
      </c>
      <c r="J743" s="353">
        <f t="shared" si="319"/>
        <v>-397.70000000000005</v>
      </c>
      <c r="K743" s="354">
        <f t="shared" si="320"/>
        <v>192.48837209302329</v>
      </c>
    </row>
    <row r="744" spans="1:16" ht="52.8">
      <c r="A744" s="348" t="s">
        <v>74</v>
      </c>
      <c r="B744" s="349" t="s">
        <v>84</v>
      </c>
      <c r="C744" s="350"/>
      <c r="D744" s="351" t="s">
        <v>81</v>
      </c>
      <c r="E744" s="351" t="s">
        <v>15</v>
      </c>
      <c r="F744" s="351" t="s">
        <v>565</v>
      </c>
      <c r="G744" s="351" t="s">
        <v>75</v>
      </c>
      <c r="H744" s="352">
        <f>H745</f>
        <v>430</v>
      </c>
      <c r="I744" s="352">
        <f t="shared" si="334"/>
        <v>827.7</v>
      </c>
      <c r="J744" s="353">
        <f t="shared" si="319"/>
        <v>-397.70000000000005</v>
      </c>
      <c r="K744" s="354">
        <f t="shared" si="320"/>
        <v>192.48837209302329</v>
      </c>
    </row>
    <row r="745" spans="1:16">
      <c r="A745" s="348" t="s">
        <v>232</v>
      </c>
      <c r="B745" s="349" t="s">
        <v>84</v>
      </c>
      <c r="C745" s="350"/>
      <c r="D745" s="351" t="s">
        <v>81</v>
      </c>
      <c r="E745" s="351" t="s">
        <v>15</v>
      </c>
      <c r="F745" s="351" t="s">
        <v>565</v>
      </c>
      <c r="G745" s="351" t="s">
        <v>233</v>
      </c>
      <c r="H745" s="352">
        <v>430</v>
      </c>
      <c r="I745" s="352">
        <v>827.7</v>
      </c>
      <c r="J745" s="353">
        <f t="shared" si="319"/>
        <v>-397.70000000000005</v>
      </c>
      <c r="K745" s="354">
        <f t="shared" si="320"/>
        <v>192.48837209302329</v>
      </c>
    </row>
    <row r="746" spans="1:16" s="38" customFormat="1">
      <c r="A746" s="336" t="s">
        <v>51</v>
      </c>
      <c r="B746" s="337" t="s">
        <v>84</v>
      </c>
      <c r="C746" s="338"/>
      <c r="D746" s="339" t="s">
        <v>52</v>
      </c>
      <c r="E746" s="340" t="s">
        <v>637</v>
      </c>
      <c r="F746" s="339"/>
      <c r="G746" s="339"/>
      <c r="H746" s="341">
        <f t="shared" ref="H746:H751" si="335">H747</f>
        <v>1701.1</v>
      </c>
      <c r="I746" s="341">
        <f t="shared" ref="I746:I751" si="336">I747</f>
        <v>0</v>
      </c>
      <c r="J746" s="353">
        <f t="shared" si="319"/>
        <v>1701.1</v>
      </c>
      <c r="K746" s="354">
        <f t="shared" si="320"/>
        <v>0</v>
      </c>
      <c r="M746" s="103"/>
      <c r="N746" s="103"/>
      <c r="O746" s="103"/>
      <c r="P746" s="103"/>
    </row>
    <row r="747" spans="1:16" s="39" customFormat="1">
      <c r="A747" s="343" t="s">
        <v>195</v>
      </c>
      <c r="B747" s="344" t="s">
        <v>84</v>
      </c>
      <c r="C747" s="345"/>
      <c r="D747" s="346" t="s">
        <v>52</v>
      </c>
      <c r="E747" s="346" t="s">
        <v>113</v>
      </c>
      <c r="F747" s="346"/>
      <c r="G747" s="346"/>
      <c r="H747" s="347">
        <f t="shared" si="335"/>
        <v>1701.1</v>
      </c>
      <c r="I747" s="347">
        <f t="shared" si="336"/>
        <v>0</v>
      </c>
      <c r="J747" s="355">
        <f t="shared" si="319"/>
        <v>1701.1</v>
      </c>
      <c r="K747" s="356">
        <f t="shared" si="320"/>
        <v>0</v>
      </c>
      <c r="M747" s="104"/>
      <c r="N747" s="104"/>
      <c r="O747" s="104"/>
      <c r="P747" s="104"/>
    </row>
    <row r="748" spans="1:16" ht="39.6">
      <c r="A748" s="357" t="s">
        <v>240</v>
      </c>
      <c r="B748" s="358" t="s">
        <v>84</v>
      </c>
      <c r="C748" s="359"/>
      <c r="D748" s="360" t="s">
        <v>52</v>
      </c>
      <c r="E748" s="360" t="s">
        <v>113</v>
      </c>
      <c r="F748" s="360" t="s">
        <v>241</v>
      </c>
      <c r="G748" s="360"/>
      <c r="H748" s="361">
        <f t="shared" si="335"/>
        <v>1701.1</v>
      </c>
      <c r="I748" s="361">
        <f t="shared" si="336"/>
        <v>0</v>
      </c>
      <c r="J748" s="370">
        <f t="shared" si="319"/>
        <v>1701.1</v>
      </c>
      <c r="K748" s="371">
        <f t="shared" si="320"/>
        <v>0</v>
      </c>
    </row>
    <row r="749" spans="1:16" ht="26.4">
      <c r="A749" s="348" t="s">
        <v>242</v>
      </c>
      <c r="B749" s="349" t="s">
        <v>84</v>
      </c>
      <c r="C749" s="350"/>
      <c r="D749" s="351" t="s">
        <v>52</v>
      </c>
      <c r="E749" s="351" t="s">
        <v>113</v>
      </c>
      <c r="F749" s="351" t="s">
        <v>243</v>
      </c>
      <c r="G749" s="351"/>
      <c r="H749" s="352">
        <f t="shared" si="335"/>
        <v>1701.1</v>
      </c>
      <c r="I749" s="352">
        <f t="shared" si="336"/>
        <v>0</v>
      </c>
      <c r="J749" s="353">
        <f t="shared" si="319"/>
        <v>1701.1</v>
      </c>
      <c r="K749" s="354">
        <f t="shared" si="320"/>
        <v>0</v>
      </c>
      <c r="L749" s="18"/>
    </row>
    <row r="750" spans="1:16" ht="26.4">
      <c r="A750" s="348" t="s">
        <v>244</v>
      </c>
      <c r="B750" s="349" t="s">
        <v>84</v>
      </c>
      <c r="C750" s="350"/>
      <c r="D750" s="351" t="s">
        <v>52</v>
      </c>
      <c r="E750" s="351" t="s">
        <v>113</v>
      </c>
      <c r="F750" s="351" t="s">
        <v>245</v>
      </c>
      <c r="G750" s="351"/>
      <c r="H750" s="352">
        <f t="shared" si="335"/>
        <v>1701.1</v>
      </c>
      <c r="I750" s="352">
        <f t="shared" si="336"/>
        <v>0</v>
      </c>
      <c r="J750" s="353">
        <f t="shared" si="319"/>
        <v>1701.1</v>
      </c>
      <c r="K750" s="354">
        <f t="shared" si="320"/>
        <v>0</v>
      </c>
      <c r="L750" s="18"/>
    </row>
    <row r="751" spans="1:16">
      <c r="A751" s="348" t="s">
        <v>144</v>
      </c>
      <c r="B751" s="349" t="s">
        <v>84</v>
      </c>
      <c r="C751" s="350"/>
      <c r="D751" s="351" t="s">
        <v>52</v>
      </c>
      <c r="E751" s="351" t="s">
        <v>113</v>
      </c>
      <c r="F751" s="351" t="s">
        <v>245</v>
      </c>
      <c r="G751" s="351" t="s">
        <v>145</v>
      </c>
      <c r="H751" s="352">
        <f t="shared" si="335"/>
        <v>1701.1</v>
      </c>
      <c r="I751" s="352">
        <f t="shared" si="336"/>
        <v>0</v>
      </c>
      <c r="J751" s="353">
        <f t="shared" si="319"/>
        <v>1701.1</v>
      </c>
      <c r="K751" s="354">
        <f t="shared" si="320"/>
        <v>0</v>
      </c>
      <c r="L751" s="18"/>
    </row>
    <row r="752" spans="1:16" ht="26.4">
      <c r="A752" s="348" t="s">
        <v>246</v>
      </c>
      <c r="B752" s="349" t="s">
        <v>84</v>
      </c>
      <c r="C752" s="350"/>
      <c r="D752" s="351" t="s">
        <v>52</v>
      </c>
      <c r="E752" s="351" t="s">
        <v>113</v>
      </c>
      <c r="F752" s="351" t="s">
        <v>245</v>
      </c>
      <c r="G752" s="351" t="s">
        <v>247</v>
      </c>
      <c r="H752" s="352">
        <f>'МП пр.5'!H388</f>
        <v>1701.1</v>
      </c>
      <c r="I752" s="352">
        <f>'МП пр.5'!I388</f>
        <v>0</v>
      </c>
      <c r="J752" s="353">
        <f t="shared" si="319"/>
        <v>1701.1</v>
      </c>
      <c r="K752" s="354">
        <f t="shared" si="320"/>
        <v>0</v>
      </c>
      <c r="L752" s="18"/>
    </row>
    <row r="753" spans="1:16" s="38" customFormat="1">
      <c r="A753" s="336" t="s">
        <v>308</v>
      </c>
      <c r="B753" s="337" t="s">
        <v>84</v>
      </c>
      <c r="C753" s="338"/>
      <c r="D753" s="339" t="s">
        <v>309</v>
      </c>
      <c r="E753" s="340" t="s">
        <v>637</v>
      </c>
      <c r="F753" s="339"/>
      <c r="G753" s="339"/>
      <c r="H753" s="341">
        <f>H754+H765+H791</f>
        <v>31643.5</v>
      </c>
      <c r="I753" s="341">
        <f t="shared" ref="I753" si="337">I754+I765+I791</f>
        <v>8590.6999999999989</v>
      </c>
      <c r="J753" s="342">
        <f t="shared" si="319"/>
        <v>23052.800000000003</v>
      </c>
      <c r="K753" s="328">
        <f t="shared" si="320"/>
        <v>27.148387504542793</v>
      </c>
      <c r="M753" s="103"/>
      <c r="N753" s="103"/>
      <c r="O753" s="103"/>
      <c r="P753" s="103"/>
    </row>
    <row r="754" spans="1:16" s="38" customFormat="1">
      <c r="A754" s="336" t="s">
        <v>582</v>
      </c>
      <c r="B754" s="337" t="s">
        <v>84</v>
      </c>
      <c r="C754" s="338"/>
      <c r="D754" s="339" t="s">
        <v>309</v>
      </c>
      <c r="E754" s="339" t="s">
        <v>67</v>
      </c>
      <c r="F754" s="339"/>
      <c r="G754" s="339"/>
      <c r="H754" s="341">
        <f>H755</f>
        <v>22138.7</v>
      </c>
      <c r="I754" s="341">
        <f t="shared" ref="I754" si="338">I755</f>
        <v>6543.6</v>
      </c>
      <c r="J754" s="342">
        <f t="shared" si="319"/>
        <v>15595.1</v>
      </c>
      <c r="K754" s="328">
        <f t="shared" si="320"/>
        <v>29.55729107851861</v>
      </c>
      <c r="M754" s="103"/>
      <c r="N754" s="103"/>
      <c r="O754" s="103"/>
      <c r="P754" s="103"/>
    </row>
    <row r="755" spans="1:16" s="39" customFormat="1" ht="27.6">
      <c r="A755" s="343" t="s">
        <v>583</v>
      </c>
      <c r="B755" s="344" t="s">
        <v>84</v>
      </c>
      <c r="C755" s="345"/>
      <c r="D755" s="346" t="s">
        <v>309</v>
      </c>
      <c r="E755" s="346" t="s">
        <v>67</v>
      </c>
      <c r="F755" s="346" t="s">
        <v>584</v>
      </c>
      <c r="G755" s="346"/>
      <c r="H755" s="347">
        <f>H756+H759+H762</f>
        <v>22138.7</v>
      </c>
      <c r="I755" s="347">
        <f t="shared" ref="I755" si="339">I756+I759+I762</f>
        <v>6543.6</v>
      </c>
      <c r="J755" s="355">
        <f t="shared" si="319"/>
        <v>15595.1</v>
      </c>
      <c r="K755" s="356">
        <f t="shared" si="320"/>
        <v>29.55729107851861</v>
      </c>
      <c r="M755" s="104"/>
      <c r="N755" s="104"/>
      <c r="O755" s="104"/>
      <c r="P755" s="104"/>
    </row>
    <row r="756" spans="1:16" ht="66">
      <c r="A756" s="348" t="s">
        <v>446</v>
      </c>
      <c r="B756" s="349" t="s">
        <v>84</v>
      </c>
      <c r="C756" s="350"/>
      <c r="D756" s="351" t="s">
        <v>309</v>
      </c>
      <c r="E756" s="351" t="s">
        <v>67</v>
      </c>
      <c r="F756" s="351" t="s">
        <v>585</v>
      </c>
      <c r="G756" s="351"/>
      <c r="H756" s="352">
        <f>H757</f>
        <v>400</v>
      </c>
      <c r="I756" s="352">
        <f t="shared" ref="I756:I757" si="340">I757</f>
        <v>160.4</v>
      </c>
      <c r="J756" s="353">
        <f t="shared" si="319"/>
        <v>239.6</v>
      </c>
      <c r="K756" s="354">
        <f t="shared" si="320"/>
        <v>40.1</v>
      </c>
    </row>
    <row r="757" spans="1:16" ht="26.4">
      <c r="A757" s="348" t="s">
        <v>54</v>
      </c>
      <c r="B757" s="349" t="s">
        <v>84</v>
      </c>
      <c r="C757" s="350"/>
      <c r="D757" s="351" t="s">
        <v>309</v>
      </c>
      <c r="E757" s="351" t="s">
        <v>67</v>
      </c>
      <c r="F757" s="351" t="s">
        <v>585</v>
      </c>
      <c r="G757" s="351" t="s">
        <v>55</v>
      </c>
      <c r="H757" s="352">
        <f>H758</f>
        <v>400</v>
      </c>
      <c r="I757" s="352">
        <f t="shared" si="340"/>
        <v>160.4</v>
      </c>
      <c r="J757" s="353">
        <f t="shared" si="319"/>
        <v>239.6</v>
      </c>
      <c r="K757" s="354">
        <f t="shared" si="320"/>
        <v>40.1</v>
      </c>
    </row>
    <row r="758" spans="1:16">
      <c r="A758" s="348" t="s">
        <v>103</v>
      </c>
      <c r="B758" s="349" t="s">
        <v>84</v>
      </c>
      <c r="C758" s="350"/>
      <c r="D758" s="351" t="s">
        <v>309</v>
      </c>
      <c r="E758" s="351" t="s">
        <v>67</v>
      </c>
      <c r="F758" s="351" t="s">
        <v>585</v>
      </c>
      <c r="G758" s="351" t="s">
        <v>104</v>
      </c>
      <c r="H758" s="352">
        <v>400</v>
      </c>
      <c r="I758" s="352">
        <v>160.4</v>
      </c>
      <c r="J758" s="353">
        <f t="shared" si="319"/>
        <v>239.6</v>
      </c>
      <c r="K758" s="354">
        <f t="shared" si="320"/>
        <v>40.1</v>
      </c>
    </row>
    <row r="759" spans="1:16">
      <c r="A759" s="348" t="s">
        <v>457</v>
      </c>
      <c r="B759" s="349" t="s">
        <v>84</v>
      </c>
      <c r="C759" s="350"/>
      <c r="D759" s="351" t="s">
        <v>309</v>
      </c>
      <c r="E759" s="351" t="s">
        <v>67</v>
      </c>
      <c r="F759" s="351" t="s">
        <v>586</v>
      </c>
      <c r="G759" s="351"/>
      <c r="H759" s="352">
        <f>H760</f>
        <v>30</v>
      </c>
      <c r="I759" s="352">
        <f t="shared" ref="I759:I760" si="341">I760</f>
        <v>0.1</v>
      </c>
      <c r="J759" s="353">
        <f t="shared" si="319"/>
        <v>29.9</v>
      </c>
      <c r="K759" s="354">
        <f t="shared" si="320"/>
        <v>0.33333333333333337</v>
      </c>
    </row>
    <row r="760" spans="1:16" ht="26.4">
      <c r="A760" s="348" t="s">
        <v>54</v>
      </c>
      <c r="B760" s="349" t="s">
        <v>84</v>
      </c>
      <c r="C760" s="350"/>
      <c r="D760" s="351" t="s">
        <v>309</v>
      </c>
      <c r="E760" s="351" t="s">
        <v>67</v>
      </c>
      <c r="F760" s="351" t="s">
        <v>586</v>
      </c>
      <c r="G760" s="351" t="s">
        <v>55</v>
      </c>
      <c r="H760" s="352">
        <f>H761</f>
        <v>30</v>
      </c>
      <c r="I760" s="352">
        <f t="shared" si="341"/>
        <v>0.1</v>
      </c>
      <c r="J760" s="353">
        <f t="shared" si="319"/>
        <v>29.9</v>
      </c>
      <c r="K760" s="354">
        <f t="shared" si="320"/>
        <v>0.33333333333333337</v>
      </c>
    </row>
    <row r="761" spans="1:16">
      <c r="A761" s="348" t="s">
        <v>103</v>
      </c>
      <c r="B761" s="349" t="s">
        <v>84</v>
      </c>
      <c r="C761" s="350"/>
      <c r="D761" s="351" t="s">
        <v>309</v>
      </c>
      <c r="E761" s="351" t="s">
        <v>67</v>
      </c>
      <c r="F761" s="351" t="s">
        <v>586</v>
      </c>
      <c r="G761" s="351" t="s">
        <v>104</v>
      </c>
      <c r="H761" s="352">
        <v>30</v>
      </c>
      <c r="I761" s="352">
        <v>0.1</v>
      </c>
      <c r="J761" s="353">
        <f t="shared" si="319"/>
        <v>29.9</v>
      </c>
      <c r="K761" s="354">
        <f t="shared" si="320"/>
        <v>0.33333333333333337</v>
      </c>
    </row>
    <row r="762" spans="1:16" ht="26.4">
      <c r="A762" s="348" t="s">
        <v>530</v>
      </c>
      <c r="B762" s="349" t="s">
        <v>84</v>
      </c>
      <c r="C762" s="350"/>
      <c r="D762" s="351" t="s">
        <v>309</v>
      </c>
      <c r="E762" s="351" t="s">
        <v>67</v>
      </c>
      <c r="F762" s="351" t="s">
        <v>587</v>
      </c>
      <c r="G762" s="351"/>
      <c r="H762" s="352">
        <f>H763</f>
        <v>21708.7</v>
      </c>
      <c r="I762" s="352">
        <f t="shared" ref="I762:I763" si="342">I763</f>
        <v>6383.1</v>
      </c>
      <c r="J762" s="353">
        <f t="shared" si="319"/>
        <v>15325.6</v>
      </c>
      <c r="K762" s="354">
        <f t="shared" si="320"/>
        <v>29.403418905784317</v>
      </c>
    </row>
    <row r="763" spans="1:16" ht="26.4">
      <c r="A763" s="348" t="s">
        <v>54</v>
      </c>
      <c r="B763" s="349" t="s">
        <v>84</v>
      </c>
      <c r="C763" s="350"/>
      <c r="D763" s="351" t="s">
        <v>309</v>
      </c>
      <c r="E763" s="351" t="s">
        <v>67</v>
      </c>
      <c r="F763" s="351" t="s">
        <v>587</v>
      </c>
      <c r="G763" s="351" t="s">
        <v>55</v>
      </c>
      <c r="H763" s="352">
        <f>H764</f>
        <v>21708.7</v>
      </c>
      <c r="I763" s="352">
        <f t="shared" si="342"/>
        <v>6383.1</v>
      </c>
      <c r="J763" s="353">
        <f t="shared" si="319"/>
        <v>15325.6</v>
      </c>
      <c r="K763" s="354">
        <f t="shared" si="320"/>
        <v>29.403418905784317</v>
      </c>
    </row>
    <row r="764" spans="1:16">
      <c r="A764" s="348" t="s">
        <v>103</v>
      </c>
      <c r="B764" s="349" t="s">
        <v>84</v>
      </c>
      <c r="C764" s="350"/>
      <c r="D764" s="351" t="s">
        <v>309</v>
      </c>
      <c r="E764" s="351" t="s">
        <v>67</v>
      </c>
      <c r="F764" s="351" t="s">
        <v>587</v>
      </c>
      <c r="G764" s="351" t="s">
        <v>104</v>
      </c>
      <c r="H764" s="352">
        <v>21708.7</v>
      </c>
      <c r="I764" s="352">
        <v>6383.1</v>
      </c>
      <c r="J764" s="353">
        <f t="shared" si="319"/>
        <v>15325.6</v>
      </c>
      <c r="K764" s="354">
        <f t="shared" si="320"/>
        <v>29.403418905784317</v>
      </c>
    </row>
    <row r="765" spans="1:16" s="38" customFormat="1">
      <c r="A765" s="336" t="s">
        <v>348</v>
      </c>
      <c r="B765" s="337" t="s">
        <v>84</v>
      </c>
      <c r="C765" s="338"/>
      <c r="D765" s="339" t="s">
        <v>309</v>
      </c>
      <c r="E765" s="339" t="s">
        <v>113</v>
      </c>
      <c r="F765" s="339"/>
      <c r="G765" s="339"/>
      <c r="H765" s="341">
        <f>H766+H777+H787</f>
        <v>8165.7</v>
      </c>
      <c r="I765" s="341">
        <f t="shared" ref="I765" si="343">I766+I777+I787</f>
        <v>1717.6999999999998</v>
      </c>
      <c r="J765" s="342">
        <f t="shared" si="319"/>
        <v>6448</v>
      </c>
      <c r="K765" s="328">
        <f t="shared" si="320"/>
        <v>21.035551146870443</v>
      </c>
      <c r="M765" s="103"/>
      <c r="N765" s="103"/>
      <c r="O765" s="103"/>
      <c r="P765" s="103"/>
    </row>
    <row r="766" spans="1:16" ht="39.6">
      <c r="A766" s="357" t="s">
        <v>343</v>
      </c>
      <c r="B766" s="358" t="s">
        <v>84</v>
      </c>
      <c r="C766" s="359"/>
      <c r="D766" s="360" t="s">
        <v>309</v>
      </c>
      <c r="E766" s="360" t="s">
        <v>113</v>
      </c>
      <c r="F766" s="360" t="s">
        <v>344</v>
      </c>
      <c r="G766" s="360"/>
      <c r="H766" s="361">
        <f>H767</f>
        <v>527.9</v>
      </c>
      <c r="I766" s="361">
        <f t="shared" ref="I766" si="344">I767</f>
        <v>172.8</v>
      </c>
      <c r="J766" s="362">
        <f t="shared" si="319"/>
        <v>355.09999999999997</v>
      </c>
      <c r="K766" s="363">
        <f t="shared" si="320"/>
        <v>32.733472248531925</v>
      </c>
    </row>
    <row r="767" spans="1:16" ht="39.6">
      <c r="A767" s="348" t="s">
        <v>345</v>
      </c>
      <c r="B767" s="349" t="s">
        <v>84</v>
      </c>
      <c r="C767" s="350"/>
      <c r="D767" s="351" t="s">
        <v>309</v>
      </c>
      <c r="E767" s="351" t="s">
        <v>113</v>
      </c>
      <c r="F767" s="351" t="s">
        <v>346</v>
      </c>
      <c r="G767" s="351"/>
      <c r="H767" s="352">
        <f>H768+H771+H774</f>
        <v>527.9</v>
      </c>
      <c r="I767" s="352">
        <f t="shared" ref="I767" si="345">I768+I771+I774</f>
        <v>172.8</v>
      </c>
      <c r="J767" s="353">
        <f t="shared" si="319"/>
        <v>355.09999999999997</v>
      </c>
      <c r="K767" s="354">
        <f t="shared" si="320"/>
        <v>32.733472248531925</v>
      </c>
    </row>
    <row r="768" spans="1:16" ht="52.8">
      <c r="A768" s="348" t="s">
        <v>110</v>
      </c>
      <c r="B768" s="349" t="s">
        <v>84</v>
      </c>
      <c r="C768" s="350"/>
      <c r="D768" s="351" t="s">
        <v>309</v>
      </c>
      <c r="E768" s="351" t="s">
        <v>113</v>
      </c>
      <c r="F768" s="351" t="s">
        <v>347</v>
      </c>
      <c r="G768" s="351"/>
      <c r="H768" s="352">
        <f>H769</f>
        <v>87.9</v>
      </c>
      <c r="I768" s="352">
        <f t="shared" ref="I768:I769" si="346">I769</f>
        <v>28.1</v>
      </c>
      <c r="J768" s="353">
        <f t="shared" si="319"/>
        <v>59.800000000000004</v>
      </c>
      <c r="K768" s="354">
        <f t="shared" si="320"/>
        <v>31.968145620022753</v>
      </c>
    </row>
    <row r="769" spans="1:16" ht="26.4">
      <c r="A769" s="348" t="s">
        <v>54</v>
      </c>
      <c r="B769" s="349" t="s">
        <v>84</v>
      </c>
      <c r="C769" s="350"/>
      <c r="D769" s="351" t="s">
        <v>309</v>
      </c>
      <c r="E769" s="351" t="s">
        <v>113</v>
      </c>
      <c r="F769" s="351" t="s">
        <v>347</v>
      </c>
      <c r="G769" s="351" t="s">
        <v>55</v>
      </c>
      <c r="H769" s="352">
        <f>H770</f>
        <v>87.9</v>
      </c>
      <c r="I769" s="352">
        <f t="shared" si="346"/>
        <v>28.1</v>
      </c>
      <c r="J769" s="353">
        <f t="shared" si="319"/>
        <v>59.800000000000004</v>
      </c>
      <c r="K769" s="354">
        <f t="shared" si="320"/>
        <v>31.968145620022753</v>
      </c>
    </row>
    <row r="770" spans="1:16">
      <c r="A770" s="348" t="s">
        <v>103</v>
      </c>
      <c r="B770" s="349" t="s">
        <v>84</v>
      </c>
      <c r="C770" s="350"/>
      <c r="D770" s="351" t="s">
        <v>309</v>
      </c>
      <c r="E770" s="351" t="s">
        <v>113</v>
      </c>
      <c r="F770" s="351" t="s">
        <v>347</v>
      </c>
      <c r="G770" s="351" t="s">
        <v>104</v>
      </c>
      <c r="H770" s="352">
        <f>'МП пр.5'!H648</f>
        <v>87.9</v>
      </c>
      <c r="I770" s="352">
        <f>'МП пр.5'!I648</f>
        <v>28.1</v>
      </c>
      <c r="J770" s="353">
        <f t="shared" si="319"/>
        <v>59.800000000000004</v>
      </c>
      <c r="K770" s="354">
        <f t="shared" si="320"/>
        <v>31.968145620022753</v>
      </c>
    </row>
    <row r="771" spans="1:16">
      <c r="A771" s="348" t="s">
        <v>180</v>
      </c>
      <c r="B771" s="349" t="s">
        <v>84</v>
      </c>
      <c r="C771" s="350"/>
      <c r="D771" s="351" t="s">
        <v>309</v>
      </c>
      <c r="E771" s="351" t="s">
        <v>113</v>
      </c>
      <c r="F771" s="351" t="s">
        <v>349</v>
      </c>
      <c r="G771" s="351"/>
      <c r="H771" s="352">
        <f>H772</f>
        <v>250</v>
      </c>
      <c r="I771" s="352">
        <f t="shared" ref="I771:I772" si="347">I772</f>
        <v>9.9</v>
      </c>
      <c r="J771" s="353">
        <f t="shared" si="319"/>
        <v>240.1</v>
      </c>
      <c r="K771" s="354">
        <f t="shared" si="320"/>
        <v>3.9600000000000004</v>
      </c>
    </row>
    <row r="772" spans="1:16" ht="26.4">
      <c r="A772" s="348" t="s">
        <v>54</v>
      </c>
      <c r="B772" s="349" t="s">
        <v>84</v>
      </c>
      <c r="C772" s="350"/>
      <c r="D772" s="351" t="s">
        <v>309</v>
      </c>
      <c r="E772" s="351" t="s">
        <v>113</v>
      </c>
      <c r="F772" s="351" t="s">
        <v>349</v>
      </c>
      <c r="G772" s="351" t="s">
        <v>55</v>
      </c>
      <c r="H772" s="352">
        <f>H773</f>
        <v>250</v>
      </c>
      <c r="I772" s="352">
        <f t="shared" si="347"/>
        <v>9.9</v>
      </c>
      <c r="J772" s="353">
        <f t="shared" si="319"/>
        <v>240.1</v>
      </c>
      <c r="K772" s="354">
        <f t="shared" si="320"/>
        <v>3.9600000000000004</v>
      </c>
    </row>
    <row r="773" spans="1:16">
      <c r="A773" s="348" t="s">
        <v>103</v>
      </c>
      <c r="B773" s="349" t="s">
        <v>84</v>
      </c>
      <c r="C773" s="350"/>
      <c r="D773" s="351" t="s">
        <v>309</v>
      </c>
      <c r="E773" s="351" t="s">
        <v>113</v>
      </c>
      <c r="F773" s="351" t="s">
        <v>349</v>
      </c>
      <c r="G773" s="351" t="s">
        <v>104</v>
      </c>
      <c r="H773" s="352">
        <f>'МП пр.5'!H654</f>
        <v>250</v>
      </c>
      <c r="I773" s="352">
        <f>'МП пр.5'!I654</f>
        <v>9.9</v>
      </c>
      <c r="J773" s="353">
        <f t="shared" ref="J773:J836" si="348">H773-I773</f>
        <v>240.1</v>
      </c>
      <c r="K773" s="354">
        <f t="shared" ref="K773:K836" si="349">I773/H773*100</f>
        <v>3.9600000000000004</v>
      </c>
    </row>
    <row r="774" spans="1:16" ht="26.4">
      <c r="A774" s="348" t="s">
        <v>350</v>
      </c>
      <c r="B774" s="349" t="s">
        <v>84</v>
      </c>
      <c r="C774" s="350"/>
      <c r="D774" s="351" t="s">
        <v>309</v>
      </c>
      <c r="E774" s="351" t="s">
        <v>113</v>
      </c>
      <c r="F774" s="351" t="s">
        <v>351</v>
      </c>
      <c r="G774" s="351"/>
      <c r="H774" s="352">
        <f>H775</f>
        <v>190</v>
      </c>
      <c r="I774" s="352">
        <f t="shared" ref="I774:I775" si="350">I775</f>
        <v>134.80000000000001</v>
      </c>
      <c r="J774" s="353">
        <f t="shared" si="348"/>
        <v>55.199999999999989</v>
      </c>
      <c r="K774" s="354">
        <f t="shared" si="349"/>
        <v>70.94736842105263</v>
      </c>
    </row>
    <row r="775" spans="1:16" ht="26.4">
      <c r="A775" s="348" t="s">
        <v>54</v>
      </c>
      <c r="B775" s="349" t="s">
        <v>84</v>
      </c>
      <c r="C775" s="350"/>
      <c r="D775" s="351" t="s">
        <v>309</v>
      </c>
      <c r="E775" s="351" t="s">
        <v>113</v>
      </c>
      <c r="F775" s="351" t="s">
        <v>351</v>
      </c>
      <c r="G775" s="351" t="s">
        <v>55</v>
      </c>
      <c r="H775" s="352">
        <f>H776</f>
        <v>190</v>
      </c>
      <c r="I775" s="352">
        <f t="shared" si="350"/>
        <v>134.80000000000001</v>
      </c>
      <c r="J775" s="353">
        <f t="shared" si="348"/>
        <v>55.199999999999989</v>
      </c>
      <c r="K775" s="354">
        <f t="shared" si="349"/>
        <v>70.94736842105263</v>
      </c>
    </row>
    <row r="776" spans="1:16">
      <c r="A776" s="348" t="s">
        <v>103</v>
      </c>
      <c r="B776" s="349" t="s">
        <v>84</v>
      </c>
      <c r="C776" s="350"/>
      <c r="D776" s="351" t="s">
        <v>309</v>
      </c>
      <c r="E776" s="351" t="s">
        <v>113</v>
      </c>
      <c r="F776" s="351" t="s">
        <v>351</v>
      </c>
      <c r="G776" s="351" t="s">
        <v>104</v>
      </c>
      <c r="H776" s="352">
        <f>'МП пр.5'!H661</f>
        <v>190</v>
      </c>
      <c r="I776" s="352">
        <f>'МП пр.5'!I661</f>
        <v>134.80000000000001</v>
      </c>
      <c r="J776" s="353">
        <f t="shared" si="348"/>
        <v>55.199999999999989</v>
      </c>
      <c r="K776" s="354">
        <f t="shared" si="349"/>
        <v>70.94736842105263</v>
      </c>
    </row>
    <row r="777" spans="1:16" s="39" customFormat="1" ht="27.6">
      <c r="A777" s="343" t="s">
        <v>583</v>
      </c>
      <c r="B777" s="344" t="s">
        <v>84</v>
      </c>
      <c r="C777" s="345"/>
      <c r="D777" s="346" t="s">
        <v>309</v>
      </c>
      <c r="E777" s="346" t="s">
        <v>113</v>
      </c>
      <c r="F777" s="346" t="s">
        <v>584</v>
      </c>
      <c r="G777" s="346"/>
      <c r="H777" s="347">
        <f>H778+H781+H784</f>
        <v>7449.8</v>
      </c>
      <c r="I777" s="347">
        <f t="shared" ref="I777" si="351">I778+I781+I784</f>
        <v>1471.3</v>
      </c>
      <c r="J777" s="355">
        <f t="shared" si="348"/>
        <v>5978.5</v>
      </c>
      <c r="K777" s="356">
        <f t="shared" si="349"/>
        <v>19.749523477140325</v>
      </c>
      <c r="M777" s="104"/>
      <c r="N777" s="104"/>
      <c r="O777" s="104"/>
      <c r="P777" s="104"/>
    </row>
    <row r="778" spans="1:16" ht="66">
      <c r="A778" s="348" t="s">
        <v>446</v>
      </c>
      <c r="B778" s="349" t="s">
        <v>84</v>
      </c>
      <c r="C778" s="350"/>
      <c r="D778" s="351" t="s">
        <v>309</v>
      </c>
      <c r="E778" s="351" t="s">
        <v>113</v>
      </c>
      <c r="F778" s="351" t="s">
        <v>585</v>
      </c>
      <c r="G778" s="351"/>
      <c r="H778" s="352">
        <f>H779</f>
        <v>300</v>
      </c>
      <c r="I778" s="352">
        <f t="shared" ref="I778:I779" si="352">I779</f>
        <v>0</v>
      </c>
      <c r="J778" s="353">
        <f t="shared" si="348"/>
        <v>300</v>
      </c>
      <c r="K778" s="354">
        <f t="shared" si="349"/>
        <v>0</v>
      </c>
    </row>
    <row r="779" spans="1:16" ht="26.4">
      <c r="A779" s="348" t="s">
        <v>54</v>
      </c>
      <c r="B779" s="349" t="s">
        <v>84</v>
      </c>
      <c r="C779" s="350"/>
      <c r="D779" s="351" t="s">
        <v>309</v>
      </c>
      <c r="E779" s="351" t="s">
        <v>113</v>
      </c>
      <c r="F779" s="351" t="s">
        <v>585</v>
      </c>
      <c r="G779" s="351" t="s">
        <v>55</v>
      </c>
      <c r="H779" s="352">
        <f>H780</f>
        <v>300</v>
      </c>
      <c r="I779" s="352">
        <f t="shared" si="352"/>
        <v>0</v>
      </c>
      <c r="J779" s="353">
        <f t="shared" si="348"/>
        <v>300</v>
      </c>
      <c r="K779" s="354">
        <f t="shared" si="349"/>
        <v>0</v>
      </c>
    </row>
    <row r="780" spans="1:16">
      <c r="A780" s="348" t="s">
        <v>103</v>
      </c>
      <c r="B780" s="349" t="s">
        <v>84</v>
      </c>
      <c r="C780" s="350"/>
      <c r="D780" s="351" t="s">
        <v>309</v>
      </c>
      <c r="E780" s="351" t="s">
        <v>113</v>
      </c>
      <c r="F780" s="351" t="s">
        <v>585</v>
      </c>
      <c r="G780" s="351" t="s">
        <v>104</v>
      </c>
      <c r="H780" s="352">
        <v>300</v>
      </c>
      <c r="I780" s="352">
        <v>0</v>
      </c>
      <c r="J780" s="353">
        <f t="shared" si="348"/>
        <v>300</v>
      </c>
      <c r="K780" s="354">
        <f t="shared" si="349"/>
        <v>0</v>
      </c>
    </row>
    <row r="781" spans="1:16">
      <c r="A781" s="348" t="s">
        <v>457</v>
      </c>
      <c r="B781" s="349" t="s">
        <v>84</v>
      </c>
      <c r="C781" s="350"/>
      <c r="D781" s="351" t="s">
        <v>309</v>
      </c>
      <c r="E781" s="351" t="s">
        <v>113</v>
      </c>
      <c r="F781" s="351" t="s">
        <v>586</v>
      </c>
      <c r="G781" s="351"/>
      <c r="H781" s="352">
        <f>H782</f>
        <v>5</v>
      </c>
      <c r="I781" s="352">
        <f t="shared" ref="I781:I782" si="353">I782</f>
        <v>0</v>
      </c>
      <c r="J781" s="353">
        <f t="shared" si="348"/>
        <v>5</v>
      </c>
      <c r="K781" s="354">
        <f t="shared" si="349"/>
        <v>0</v>
      </c>
    </row>
    <row r="782" spans="1:16" ht="26.4">
      <c r="A782" s="348" t="s">
        <v>54</v>
      </c>
      <c r="B782" s="349" t="s">
        <v>84</v>
      </c>
      <c r="C782" s="350"/>
      <c r="D782" s="351" t="s">
        <v>309</v>
      </c>
      <c r="E782" s="351" t="s">
        <v>113</v>
      </c>
      <c r="F782" s="351" t="s">
        <v>586</v>
      </c>
      <c r="G782" s="351" t="s">
        <v>55</v>
      </c>
      <c r="H782" s="352">
        <f>H783</f>
        <v>5</v>
      </c>
      <c r="I782" s="352">
        <f t="shared" si="353"/>
        <v>0</v>
      </c>
      <c r="J782" s="353">
        <f t="shared" si="348"/>
        <v>5</v>
      </c>
      <c r="K782" s="354">
        <f t="shared" si="349"/>
        <v>0</v>
      </c>
    </row>
    <row r="783" spans="1:16">
      <c r="A783" s="348" t="s">
        <v>103</v>
      </c>
      <c r="B783" s="349" t="s">
        <v>84</v>
      </c>
      <c r="C783" s="350"/>
      <c r="D783" s="351" t="s">
        <v>309</v>
      </c>
      <c r="E783" s="351" t="s">
        <v>113</v>
      </c>
      <c r="F783" s="351" t="s">
        <v>586</v>
      </c>
      <c r="G783" s="351" t="s">
        <v>104</v>
      </c>
      <c r="H783" s="352">
        <v>5</v>
      </c>
      <c r="I783" s="352">
        <v>0</v>
      </c>
      <c r="J783" s="353">
        <f t="shared" si="348"/>
        <v>5</v>
      </c>
      <c r="K783" s="354">
        <f t="shared" si="349"/>
        <v>0</v>
      </c>
    </row>
    <row r="784" spans="1:16" ht="26.4">
      <c r="A784" s="348" t="s">
        <v>530</v>
      </c>
      <c r="B784" s="349" t="s">
        <v>84</v>
      </c>
      <c r="C784" s="350"/>
      <c r="D784" s="351" t="s">
        <v>309</v>
      </c>
      <c r="E784" s="351" t="s">
        <v>113</v>
      </c>
      <c r="F784" s="351" t="s">
        <v>587</v>
      </c>
      <c r="G784" s="351"/>
      <c r="H784" s="352">
        <f>H785</f>
        <v>7144.8</v>
      </c>
      <c r="I784" s="352">
        <f t="shared" ref="I784:I785" si="354">I785</f>
        <v>1471.3</v>
      </c>
      <c r="J784" s="353">
        <f t="shared" si="348"/>
        <v>5673.5</v>
      </c>
      <c r="K784" s="354">
        <f t="shared" si="349"/>
        <v>20.592598813122827</v>
      </c>
    </row>
    <row r="785" spans="1:16" ht="26.4">
      <c r="A785" s="348" t="s">
        <v>54</v>
      </c>
      <c r="B785" s="349" t="s">
        <v>84</v>
      </c>
      <c r="C785" s="350"/>
      <c r="D785" s="351" t="s">
        <v>309</v>
      </c>
      <c r="E785" s="351" t="s">
        <v>113</v>
      </c>
      <c r="F785" s="351" t="s">
        <v>587</v>
      </c>
      <c r="G785" s="351" t="s">
        <v>55</v>
      </c>
      <c r="H785" s="352">
        <f>H786</f>
        <v>7144.8</v>
      </c>
      <c r="I785" s="352">
        <f t="shared" si="354"/>
        <v>1471.3</v>
      </c>
      <c r="J785" s="353">
        <f t="shared" si="348"/>
        <v>5673.5</v>
      </c>
      <c r="K785" s="354">
        <f t="shared" si="349"/>
        <v>20.592598813122827</v>
      </c>
    </row>
    <row r="786" spans="1:16">
      <c r="A786" s="348" t="s">
        <v>103</v>
      </c>
      <c r="B786" s="349" t="s">
        <v>84</v>
      </c>
      <c r="C786" s="350"/>
      <c r="D786" s="351" t="s">
        <v>309</v>
      </c>
      <c r="E786" s="351" t="s">
        <v>113</v>
      </c>
      <c r="F786" s="351" t="s">
        <v>587</v>
      </c>
      <c r="G786" s="351" t="s">
        <v>104</v>
      </c>
      <c r="H786" s="352">
        <v>7144.8</v>
      </c>
      <c r="I786" s="352">
        <v>1471.3</v>
      </c>
      <c r="J786" s="353">
        <f t="shared" si="348"/>
        <v>5673.5</v>
      </c>
      <c r="K786" s="354">
        <f t="shared" si="349"/>
        <v>20.592598813122827</v>
      </c>
    </row>
    <row r="787" spans="1:16" s="39" customFormat="1" ht="27.6">
      <c r="A787" s="343" t="s">
        <v>588</v>
      </c>
      <c r="B787" s="344" t="s">
        <v>84</v>
      </c>
      <c r="C787" s="345"/>
      <c r="D787" s="346" t="s">
        <v>309</v>
      </c>
      <c r="E787" s="346" t="s">
        <v>113</v>
      </c>
      <c r="F787" s="346" t="s">
        <v>589</v>
      </c>
      <c r="G787" s="346"/>
      <c r="H787" s="347">
        <f>H788</f>
        <v>188</v>
      </c>
      <c r="I787" s="347">
        <f t="shared" ref="I787:I789" si="355">I788</f>
        <v>73.599999999999994</v>
      </c>
      <c r="J787" s="355">
        <f t="shared" si="348"/>
        <v>114.4</v>
      </c>
      <c r="K787" s="356">
        <f t="shared" si="349"/>
        <v>39.148936170212764</v>
      </c>
      <c r="M787" s="104"/>
      <c r="N787" s="104"/>
      <c r="O787" s="104"/>
      <c r="P787" s="104"/>
    </row>
    <row r="788" spans="1:16">
      <c r="A788" s="348" t="s">
        <v>590</v>
      </c>
      <c r="B788" s="349" t="s">
        <v>84</v>
      </c>
      <c r="C788" s="350"/>
      <c r="D788" s="351" t="s">
        <v>309</v>
      </c>
      <c r="E788" s="351" t="s">
        <v>113</v>
      </c>
      <c r="F788" s="351" t="s">
        <v>591</v>
      </c>
      <c r="G788" s="351"/>
      <c r="H788" s="352">
        <f>H789</f>
        <v>188</v>
      </c>
      <c r="I788" s="352">
        <f t="shared" si="355"/>
        <v>73.599999999999994</v>
      </c>
      <c r="J788" s="353">
        <f t="shared" si="348"/>
        <v>114.4</v>
      </c>
      <c r="K788" s="354">
        <f t="shared" si="349"/>
        <v>39.148936170212764</v>
      </c>
    </row>
    <row r="789" spans="1:16" ht="26.4">
      <c r="A789" s="348" t="s">
        <v>54</v>
      </c>
      <c r="B789" s="349" t="s">
        <v>84</v>
      </c>
      <c r="C789" s="350"/>
      <c r="D789" s="351" t="s">
        <v>309</v>
      </c>
      <c r="E789" s="351" t="s">
        <v>113</v>
      </c>
      <c r="F789" s="351" t="s">
        <v>591</v>
      </c>
      <c r="G789" s="351" t="s">
        <v>55</v>
      </c>
      <c r="H789" s="352">
        <f>H790</f>
        <v>188</v>
      </c>
      <c r="I789" s="352">
        <f t="shared" si="355"/>
        <v>73.599999999999994</v>
      </c>
      <c r="J789" s="353">
        <f t="shared" si="348"/>
        <v>114.4</v>
      </c>
      <c r="K789" s="354">
        <f t="shared" si="349"/>
        <v>39.148936170212764</v>
      </c>
    </row>
    <row r="790" spans="1:16">
      <c r="A790" s="348" t="s">
        <v>103</v>
      </c>
      <c r="B790" s="349" t="s">
        <v>84</v>
      </c>
      <c r="C790" s="350"/>
      <c r="D790" s="351" t="s">
        <v>309</v>
      </c>
      <c r="E790" s="351" t="s">
        <v>113</v>
      </c>
      <c r="F790" s="351" t="s">
        <v>591</v>
      </c>
      <c r="G790" s="351" t="s">
        <v>104</v>
      </c>
      <c r="H790" s="352">
        <v>188</v>
      </c>
      <c r="I790" s="352">
        <v>73.599999999999994</v>
      </c>
      <c r="J790" s="353">
        <f t="shared" si="348"/>
        <v>114.4</v>
      </c>
      <c r="K790" s="354">
        <f t="shared" si="349"/>
        <v>39.148936170212764</v>
      </c>
    </row>
    <row r="791" spans="1:16" ht="15.6" customHeight="1">
      <c r="A791" s="336" t="s">
        <v>310</v>
      </c>
      <c r="B791" s="337" t="s">
        <v>84</v>
      </c>
      <c r="C791" s="338"/>
      <c r="D791" s="339" t="s">
        <v>309</v>
      </c>
      <c r="E791" s="339" t="s">
        <v>42</v>
      </c>
      <c r="F791" s="339"/>
      <c r="G791" s="339"/>
      <c r="H791" s="341">
        <f>H792+H806+H817</f>
        <v>1339.1</v>
      </c>
      <c r="I791" s="341">
        <f t="shared" ref="I791" si="356">I792+I806+I817</f>
        <v>329.4</v>
      </c>
      <c r="J791" s="342">
        <f t="shared" si="348"/>
        <v>1009.6999999999999</v>
      </c>
      <c r="K791" s="328">
        <f t="shared" si="349"/>
        <v>24.598611007393025</v>
      </c>
    </row>
    <row r="792" spans="1:16" ht="26.4">
      <c r="A792" s="357" t="s">
        <v>302</v>
      </c>
      <c r="B792" s="358" t="s">
        <v>84</v>
      </c>
      <c r="C792" s="359"/>
      <c r="D792" s="360" t="s">
        <v>309</v>
      </c>
      <c r="E792" s="360" t="s">
        <v>42</v>
      </c>
      <c r="F792" s="360" t="s">
        <v>303</v>
      </c>
      <c r="G792" s="360"/>
      <c r="H792" s="361">
        <f>H793</f>
        <v>329.1</v>
      </c>
      <c r="I792" s="361">
        <f t="shared" ref="I792" si="357">I793</f>
        <v>14.5</v>
      </c>
      <c r="J792" s="362">
        <f t="shared" si="348"/>
        <v>314.60000000000002</v>
      </c>
      <c r="K792" s="363">
        <f t="shared" si="349"/>
        <v>4.4059556365846237</v>
      </c>
    </row>
    <row r="793" spans="1:16" ht="39.6">
      <c r="A793" s="348" t="s">
        <v>304</v>
      </c>
      <c r="B793" s="349" t="s">
        <v>84</v>
      </c>
      <c r="C793" s="350"/>
      <c r="D793" s="351" t="s">
        <v>309</v>
      </c>
      <c r="E793" s="351" t="s">
        <v>42</v>
      </c>
      <c r="F793" s="351" t="s">
        <v>305</v>
      </c>
      <c r="G793" s="351"/>
      <c r="H793" s="352">
        <f>H794+H797+H800+H803</f>
        <v>329.1</v>
      </c>
      <c r="I793" s="352">
        <f t="shared" ref="I793" si="358">I794+I797+I800+I803</f>
        <v>14.5</v>
      </c>
      <c r="J793" s="353">
        <f t="shared" si="348"/>
        <v>314.60000000000002</v>
      </c>
      <c r="K793" s="354">
        <f t="shared" si="349"/>
        <v>4.4059556365846237</v>
      </c>
    </row>
    <row r="794" spans="1:16" ht="46.2" customHeight="1">
      <c r="A794" s="348" t="s">
        <v>306</v>
      </c>
      <c r="B794" s="349" t="s">
        <v>84</v>
      </c>
      <c r="C794" s="350"/>
      <c r="D794" s="351" t="s">
        <v>309</v>
      </c>
      <c r="E794" s="351" t="s">
        <v>42</v>
      </c>
      <c r="F794" s="351" t="s">
        <v>307</v>
      </c>
      <c r="G794" s="351"/>
      <c r="H794" s="352">
        <f>H795</f>
        <v>180</v>
      </c>
      <c r="I794" s="352">
        <f t="shared" ref="I794:I795" si="359">I795</f>
        <v>14.5</v>
      </c>
      <c r="J794" s="353">
        <f t="shared" si="348"/>
        <v>165.5</v>
      </c>
      <c r="K794" s="354">
        <f t="shared" si="349"/>
        <v>8.0555555555555554</v>
      </c>
    </row>
    <row r="795" spans="1:16" ht="26.4">
      <c r="A795" s="348" t="s">
        <v>54</v>
      </c>
      <c r="B795" s="349" t="s">
        <v>84</v>
      </c>
      <c r="C795" s="350"/>
      <c r="D795" s="351" t="s">
        <v>309</v>
      </c>
      <c r="E795" s="351" t="s">
        <v>42</v>
      </c>
      <c r="F795" s="351" t="s">
        <v>307</v>
      </c>
      <c r="G795" s="351" t="s">
        <v>55</v>
      </c>
      <c r="H795" s="352">
        <f>H796</f>
        <v>180</v>
      </c>
      <c r="I795" s="352">
        <f t="shared" si="359"/>
        <v>14.5</v>
      </c>
      <c r="J795" s="353">
        <f t="shared" si="348"/>
        <v>165.5</v>
      </c>
      <c r="K795" s="354">
        <f t="shared" si="349"/>
        <v>8.0555555555555554</v>
      </c>
    </row>
    <row r="796" spans="1:16">
      <c r="A796" s="348" t="s">
        <v>103</v>
      </c>
      <c r="B796" s="349" t="s">
        <v>84</v>
      </c>
      <c r="C796" s="350"/>
      <c r="D796" s="351" t="s">
        <v>309</v>
      </c>
      <c r="E796" s="351" t="s">
        <v>42</v>
      </c>
      <c r="F796" s="351" t="s">
        <v>307</v>
      </c>
      <c r="G796" s="351" t="s">
        <v>104</v>
      </c>
      <c r="H796" s="352">
        <f>'МП пр.5'!H502</f>
        <v>180</v>
      </c>
      <c r="I796" s="352">
        <f>'МП пр.5'!I502</f>
        <v>14.5</v>
      </c>
      <c r="J796" s="353">
        <f t="shared" si="348"/>
        <v>165.5</v>
      </c>
      <c r="K796" s="354">
        <f t="shared" si="349"/>
        <v>8.0555555555555554</v>
      </c>
    </row>
    <row r="797" spans="1:16" ht="26.4">
      <c r="A797" s="348" t="s">
        <v>313</v>
      </c>
      <c r="B797" s="349" t="s">
        <v>84</v>
      </c>
      <c r="C797" s="350"/>
      <c r="D797" s="351" t="s">
        <v>309</v>
      </c>
      <c r="E797" s="351" t="s">
        <v>42</v>
      </c>
      <c r="F797" s="351" t="s">
        <v>314</v>
      </c>
      <c r="G797" s="351"/>
      <c r="H797" s="352">
        <f>H798</f>
        <v>33.6</v>
      </c>
      <c r="I797" s="352">
        <f t="shared" ref="I797:I798" si="360">I798</f>
        <v>0</v>
      </c>
      <c r="J797" s="353">
        <f t="shared" si="348"/>
        <v>33.6</v>
      </c>
      <c r="K797" s="354">
        <f t="shared" si="349"/>
        <v>0</v>
      </c>
    </row>
    <row r="798" spans="1:16" ht="26.4">
      <c r="A798" s="348" t="s">
        <v>54</v>
      </c>
      <c r="B798" s="349" t="s">
        <v>84</v>
      </c>
      <c r="C798" s="350"/>
      <c r="D798" s="351" t="s">
        <v>309</v>
      </c>
      <c r="E798" s="351" t="s">
        <v>42</v>
      </c>
      <c r="F798" s="351" t="s">
        <v>314</v>
      </c>
      <c r="G798" s="351" t="s">
        <v>55</v>
      </c>
      <c r="H798" s="352">
        <f>H799</f>
        <v>33.6</v>
      </c>
      <c r="I798" s="352">
        <f t="shared" si="360"/>
        <v>0</v>
      </c>
      <c r="J798" s="353">
        <f t="shared" si="348"/>
        <v>33.6</v>
      </c>
      <c r="K798" s="354">
        <f t="shared" si="349"/>
        <v>0</v>
      </c>
    </row>
    <row r="799" spans="1:16">
      <c r="A799" s="348" t="s">
        <v>103</v>
      </c>
      <c r="B799" s="349" t="s">
        <v>84</v>
      </c>
      <c r="C799" s="350"/>
      <c r="D799" s="351" t="s">
        <v>309</v>
      </c>
      <c r="E799" s="351" t="s">
        <v>42</v>
      </c>
      <c r="F799" s="351" t="s">
        <v>314</v>
      </c>
      <c r="G799" s="351" t="s">
        <v>104</v>
      </c>
      <c r="H799" s="352">
        <f>'МП пр.5'!H537</f>
        <v>33.6</v>
      </c>
      <c r="I799" s="352">
        <f>'МП пр.5'!I537</f>
        <v>0</v>
      </c>
      <c r="J799" s="353">
        <f t="shared" si="348"/>
        <v>33.6</v>
      </c>
      <c r="K799" s="354">
        <f t="shared" si="349"/>
        <v>0</v>
      </c>
    </row>
    <row r="800" spans="1:16" ht="39.6">
      <c r="A800" s="348" t="s">
        <v>317</v>
      </c>
      <c r="B800" s="349" t="s">
        <v>84</v>
      </c>
      <c r="C800" s="350"/>
      <c r="D800" s="351" t="s">
        <v>309</v>
      </c>
      <c r="E800" s="351" t="s">
        <v>42</v>
      </c>
      <c r="F800" s="351" t="s">
        <v>318</v>
      </c>
      <c r="G800" s="351"/>
      <c r="H800" s="352">
        <f>H801</f>
        <v>94.5</v>
      </c>
      <c r="I800" s="352">
        <f t="shared" ref="I800:I801" si="361">I801</f>
        <v>0</v>
      </c>
      <c r="J800" s="353">
        <f t="shared" si="348"/>
        <v>94.5</v>
      </c>
      <c r="K800" s="354">
        <f t="shared" si="349"/>
        <v>0</v>
      </c>
    </row>
    <row r="801" spans="1:11" ht="26.4">
      <c r="A801" s="348" t="s">
        <v>54</v>
      </c>
      <c r="B801" s="349" t="s">
        <v>84</v>
      </c>
      <c r="C801" s="350"/>
      <c r="D801" s="351" t="s">
        <v>309</v>
      </c>
      <c r="E801" s="351" t="s">
        <v>42</v>
      </c>
      <c r="F801" s="351" t="s">
        <v>318</v>
      </c>
      <c r="G801" s="351" t="s">
        <v>55</v>
      </c>
      <c r="H801" s="352">
        <f>H802</f>
        <v>94.5</v>
      </c>
      <c r="I801" s="352">
        <f t="shared" si="361"/>
        <v>0</v>
      </c>
      <c r="J801" s="353">
        <f t="shared" si="348"/>
        <v>94.5</v>
      </c>
      <c r="K801" s="354">
        <f t="shared" si="349"/>
        <v>0</v>
      </c>
    </row>
    <row r="802" spans="1:11">
      <c r="A802" s="348" t="s">
        <v>103</v>
      </c>
      <c r="B802" s="349" t="s">
        <v>84</v>
      </c>
      <c r="C802" s="350"/>
      <c r="D802" s="351" t="s">
        <v>309</v>
      </c>
      <c r="E802" s="351" t="s">
        <v>42</v>
      </c>
      <c r="F802" s="351" t="s">
        <v>318</v>
      </c>
      <c r="G802" s="351" t="s">
        <v>104</v>
      </c>
      <c r="H802" s="352">
        <f>'МП пр.5'!H580</f>
        <v>94.5</v>
      </c>
      <c r="I802" s="352">
        <f>'МП пр.5'!I580</f>
        <v>0</v>
      </c>
      <c r="J802" s="353">
        <f t="shared" si="348"/>
        <v>94.5</v>
      </c>
      <c r="K802" s="354">
        <f t="shared" si="349"/>
        <v>0</v>
      </c>
    </row>
    <row r="803" spans="1:11">
      <c r="A803" s="348" t="s">
        <v>321</v>
      </c>
      <c r="B803" s="349" t="s">
        <v>84</v>
      </c>
      <c r="C803" s="350"/>
      <c r="D803" s="351" t="s">
        <v>309</v>
      </c>
      <c r="E803" s="351" t="s">
        <v>42</v>
      </c>
      <c r="F803" s="351" t="s">
        <v>322</v>
      </c>
      <c r="G803" s="351"/>
      <c r="H803" s="352">
        <f>H804</f>
        <v>21</v>
      </c>
      <c r="I803" s="352">
        <f t="shared" ref="I803:I804" si="362">I804</f>
        <v>0</v>
      </c>
      <c r="J803" s="353">
        <f t="shared" si="348"/>
        <v>21</v>
      </c>
      <c r="K803" s="354">
        <f t="shared" si="349"/>
        <v>0</v>
      </c>
    </row>
    <row r="804" spans="1:11" ht="26.4">
      <c r="A804" s="348" t="s">
        <v>54</v>
      </c>
      <c r="B804" s="349" t="s">
        <v>84</v>
      </c>
      <c r="C804" s="350"/>
      <c r="D804" s="351" t="s">
        <v>309</v>
      </c>
      <c r="E804" s="351" t="s">
        <v>42</v>
      </c>
      <c r="F804" s="351" t="s">
        <v>322</v>
      </c>
      <c r="G804" s="351" t="s">
        <v>55</v>
      </c>
      <c r="H804" s="352">
        <f>H805</f>
        <v>21</v>
      </c>
      <c r="I804" s="352">
        <f t="shared" si="362"/>
        <v>0</v>
      </c>
      <c r="J804" s="353">
        <f t="shared" si="348"/>
        <v>21</v>
      </c>
      <c r="K804" s="354">
        <f t="shared" si="349"/>
        <v>0</v>
      </c>
    </row>
    <row r="805" spans="1:11">
      <c r="A805" s="348" t="s">
        <v>103</v>
      </c>
      <c r="B805" s="349" t="s">
        <v>84</v>
      </c>
      <c r="C805" s="350"/>
      <c r="D805" s="351" t="s">
        <v>309</v>
      </c>
      <c r="E805" s="351" t="s">
        <v>42</v>
      </c>
      <c r="F805" s="351" t="s">
        <v>322</v>
      </c>
      <c r="G805" s="351" t="s">
        <v>104</v>
      </c>
      <c r="H805" s="352">
        <f>'МП пр.5'!H600</f>
        <v>21</v>
      </c>
      <c r="I805" s="352">
        <f>'МП пр.5'!I600</f>
        <v>0</v>
      </c>
      <c r="J805" s="353">
        <f t="shared" si="348"/>
        <v>21</v>
      </c>
      <c r="K805" s="354">
        <f t="shared" si="349"/>
        <v>0</v>
      </c>
    </row>
    <row r="806" spans="1:11" ht="39.6">
      <c r="A806" s="372" t="s">
        <v>343</v>
      </c>
      <c r="B806" s="373" t="s">
        <v>84</v>
      </c>
      <c r="C806" s="374"/>
      <c r="D806" s="375" t="s">
        <v>309</v>
      </c>
      <c r="E806" s="375" t="s">
        <v>42</v>
      </c>
      <c r="F806" s="375" t="s">
        <v>344</v>
      </c>
      <c r="G806" s="375"/>
      <c r="H806" s="376">
        <f>H807</f>
        <v>710</v>
      </c>
      <c r="I806" s="376">
        <f t="shared" ref="I806" si="363">I807</f>
        <v>113.5</v>
      </c>
      <c r="J806" s="362">
        <f t="shared" si="348"/>
        <v>596.5</v>
      </c>
      <c r="K806" s="363">
        <f t="shared" si="349"/>
        <v>15.985915492957748</v>
      </c>
    </row>
    <row r="807" spans="1:11" ht="39.6">
      <c r="A807" s="348" t="s">
        <v>345</v>
      </c>
      <c r="B807" s="349" t="s">
        <v>84</v>
      </c>
      <c r="C807" s="350"/>
      <c r="D807" s="351" t="s">
        <v>309</v>
      </c>
      <c r="E807" s="351" t="s">
        <v>42</v>
      </c>
      <c r="F807" s="351" t="s">
        <v>346</v>
      </c>
      <c r="G807" s="351"/>
      <c r="H807" s="352">
        <f>H808+H811+H814</f>
        <v>710</v>
      </c>
      <c r="I807" s="352">
        <f t="shared" ref="I807" si="364">I808+I811+I814</f>
        <v>113.5</v>
      </c>
      <c r="J807" s="353">
        <f t="shared" si="348"/>
        <v>596.5</v>
      </c>
      <c r="K807" s="354">
        <f t="shared" si="349"/>
        <v>15.985915492957748</v>
      </c>
    </row>
    <row r="808" spans="1:11">
      <c r="A808" s="348" t="s">
        <v>180</v>
      </c>
      <c r="B808" s="349" t="s">
        <v>84</v>
      </c>
      <c r="C808" s="350"/>
      <c r="D808" s="351" t="s">
        <v>309</v>
      </c>
      <c r="E808" s="351" t="s">
        <v>42</v>
      </c>
      <c r="F808" s="351" t="s">
        <v>349</v>
      </c>
      <c r="G808" s="351"/>
      <c r="H808" s="352">
        <f>H809</f>
        <v>250</v>
      </c>
      <c r="I808" s="352">
        <f t="shared" ref="I808:I809" si="365">I809</f>
        <v>0</v>
      </c>
      <c r="J808" s="353">
        <f t="shared" si="348"/>
        <v>250</v>
      </c>
      <c r="K808" s="354">
        <f t="shared" si="349"/>
        <v>0</v>
      </c>
    </row>
    <row r="809" spans="1:11" ht="26.4">
      <c r="A809" s="348" t="s">
        <v>54</v>
      </c>
      <c r="B809" s="349" t="s">
        <v>84</v>
      </c>
      <c r="C809" s="350"/>
      <c r="D809" s="351" t="s">
        <v>309</v>
      </c>
      <c r="E809" s="351" t="s">
        <v>42</v>
      </c>
      <c r="F809" s="351" t="s">
        <v>349</v>
      </c>
      <c r="G809" s="351" t="s">
        <v>55</v>
      </c>
      <c r="H809" s="352">
        <f>H810</f>
        <v>250</v>
      </c>
      <c r="I809" s="352">
        <f t="shared" si="365"/>
        <v>0</v>
      </c>
      <c r="J809" s="353">
        <f t="shared" si="348"/>
        <v>250</v>
      </c>
      <c r="K809" s="354">
        <f t="shared" si="349"/>
        <v>0</v>
      </c>
    </row>
    <row r="810" spans="1:11">
      <c r="A810" s="348" t="s">
        <v>103</v>
      </c>
      <c r="B810" s="349" t="s">
        <v>84</v>
      </c>
      <c r="C810" s="350"/>
      <c r="D810" s="351" t="s">
        <v>309</v>
      </c>
      <c r="E810" s="351" t="s">
        <v>42</v>
      </c>
      <c r="F810" s="351" t="s">
        <v>349</v>
      </c>
      <c r="G810" s="351" t="s">
        <v>104</v>
      </c>
      <c r="H810" s="352">
        <f>'МП пр.5'!H658</f>
        <v>250</v>
      </c>
      <c r="I810" s="352">
        <f>'МП пр.5'!I657</f>
        <v>0</v>
      </c>
      <c r="J810" s="353">
        <f t="shared" si="348"/>
        <v>250</v>
      </c>
      <c r="K810" s="354">
        <f t="shared" si="349"/>
        <v>0</v>
      </c>
    </row>
    <row r="811" spans="1:11" ht="26.4">
      <c r="A811" s="348" t="s">
        <v>350</v>
      </c>
      <c r="B811" s="349" t="s">
        <v>84</v>
      </c>
      <c r="C811" s="350"/>
      <c r="D811" s="351" t="s">
        <v>309</v>
      </c>
      <c r="E811" s="351" t="s">
        <v>42</v>
      </c>
      <c r="F811" s="351" t="s">
        <v>351</v>
      </c>
      <c r="G811" s="351"/>
      <c r="H811" s="352">
        <f>H812</f>
        <v>190</v>
      </c>
      <c r="I811" s="352">
        <f t="shared" ref="I811:I812" si="366">I812</f>
        <v>113.5</v>
      </c>
      <c r="J811" s="353">
        <f t="shared" si="348"/>
        <v>76.5</v>
      </c>
      <c r="K811" s="354">
        <f t="shared" si="349"/>
        <v>59.736842105263158</v>
      </c>
    </row>
    <row r="812" spans="1:11" ht="26.4">
      <c r="A812" s="348" t="s">
        <v>54</v>
      </c>
      <c r="B812" s="349" t="s">
        <v>84</v>
      </c>
      <c r="C812" s="350"/>
      <c r="D812" s="351" t="s">
        <v>309</v>
      </c>
      <c r="E812" s="351" t="s">
        <v>42</v>
      </c>
      <c r="F812" s="351" t="s">
        <v>351</v>
      </c>
      <c r="G812" s="351" t="s">
        <v>55</v>
      </c>
      <c r="H812" s="352">
        <f>H813</f>
        <v>190</v>
      </c>
      <c r="I812" s="352">
        <f t="shared" si="366"/>
        <v>113.5</v>
      </c>
      <c r="J812" s="353">
        <f t="shared" si="348"/>
        <v>76.5</v>
      </c>
      <c r="K812" s="354">
        <f t="shared" si="349"/>
        <v>59.736842105263158</v>
      </c>
    </row>
    <row r="813" spans="1:11">
      <c r="A813" s="348" t="s">
        <v>103</v>
      </c>
      <c r="B813" s="349" t="s">
        <v>84</v>
      </c>
      <c r="C813" s="350"/>
      <c r="D813" s="351" t="s">
        <v>309</v>
      </c>
      <c r="E813" s="351" t="s">
        <v>42</v>
      </c>
      <c r="F813" s="351" t="s">
        <v>351</v>
      </c>
      <c r="G813" s="351" t="s">
        <v>104</v>
      </c>
      <c r="H813" s="352">
        <f>'МП пр.5'!H668</f>
        <v>190</v>
      </c>
      <c r="I813" s="352">
        <f>'МП пр.5'!I668</f>
        <v>113.5</v>
      </c>
      <c r="J813" s="353">
        <f t="shared" si="348"/>
        <v>76.5</v>
      </c>
      <c r="K813" s="354">
        <f t="shared" si="349"/>
        <v>59.736842105263158</v>
      </c>
    </row>
    <row r="814" spans="1:11">
      <c r="A814" s="348" t="s">
        <v>352</v>
      </c>
      <c r="B814" s="349" t="s">
        <v>84</v>
      </c>
      <c r="C814" s="350"/>
      <c r="D814" s="351" t="s">
        <v>309</v>
      </c>
      <c r="E814" s="351" t="s">
        <v>42</v>
      </c>
      <c r="F814" s="351" t="s">
        <v>353</v>
      </c>
      <c r="G814" s="351"/>
      <c r="H814" s="352">
        <f>H815</f>
        <v>270</v>
      </c>
      <c r="I814" s="352">
        <f t="shared" ref="I814:I815" si="367">I815</f>
        <v>0</v>
      </c>
      <c r="J814" s="353">
        <f t="shared" si="348"/>
        <v>270</v>
      </c>
      <c r="K814" s="354">
        <f t="shared" si="349"/>
        <v>0</v>
      </c>
    </row>
    <row r="815" spans="1:11" ht="26.4">
      <c r="A815" s="348" t="s">
        <v>54</v>
      </c>
      <c r="B815" s="349" t="s">
        <v>84</v>
      </c>
      <c r="C815" s="350"/>
      <c r="D815" s="351" t="s">
        <v>309</v>
      </c>
      <c r="E815" s="351" t="s">
        <v>42</v>
      </c>
      <c r="F815" s="351" t="s">
        <v>353</v>
      </c>
      <c r="G815" s="351" t="s">
        <v>55</v>
      </c>
      <c r="H815" s="352">
        <f>H816</f>
        <v>270</v>
      </c>
      <c r="I815" s="352">
        <f t="shared" si="367"/>
        <v>0</v>
      </c>
      <c r="J815" s="353">
        <f t="shared" si="348"/>
        <v>270</v>
      </c>
      <c r="K815" s="354">
        <f t="shared" si="349"/>
        <v>0</v>
      </c>
    </row>
    <row r="816" spans="1:11">
      <c r="A816" s="348" t="s">
        <v>103</v>
      </c>
      <c r="B816" s="349" t="s">
        <v>84</v>
      </c>
      <c r="C816" s="350"/>
      <c r="D816" s="351" t="s">
        <v>309</v>
      </c>
      <c r="E816" s="351" t="s">
        <v>42</v>
      </c>
      <c r="F816" s="351" t="s">
        <v>353</v>
      </c>
      <c r="G816" s="351" t="s">
        <v>104</v>
      </c>
      <c r="H816" s="352">
        <f>'МП пр.5'!H674</f>
        <v>270</v>
      </c>
      <c r="I816" s="352">
        <f>'МП пр.5'!I674</f>
        <v>0</v>
      </c>
      <c r="J816" s="353">
        <f t="shared" si="348"/>
        <v>270</v>
      </c>
      <c r="K816" s="354">
        <f t="shared" si="349"/>
        <v>0</v>
      </c>
    </row>
    <row r="817" spans="1:16" s="39" customFormat="1" ht="27.6">
      <c r="A817" s="343" t="s">
        <v>588</v>
      </c>
      <c r="B817" s="344" t="s">
        <v>84</v>
      </c>
      <c r="C817" s="345"/>
      <c r="D817" s="346" t="s">
        <v>309</v>
      </c>
      <c r="E817" s="346" t="s">
        <v>42</v>
      </c>
      <c r="F817" s="346" t="s">
        <v>589</v>
      </c>
      <c r="G817" s="346"/>
      <c r="H817" s="347">
        <f>H818</f>
        <v>300</v>
      </c>
      <c r="I817" s="347">
        <f t="shared" ref="I817:I819" si="368">I818</f>
        <v>201.4</v>
      </c>
      <c r="J817" s="355">
        <f t="shared" si="348"/>
        <v>98.6</v>
      </c>
      <c r="K817" s="356">
        <f t="shared" si="349"/>
        <v>67.13333333333334</v>
      </c>
      <c r="M817" s="104"/>
      <c r="N817" s="104"/>
      <c r="O817" s="104"/>
      <c r="P817" s="104"/>
    </row>
    <row r="818" spans="1:16">
      <c r="A818" s="348" t="s">
        <v>590</v>
      </c>
      <c r="B818" s="349" t="s">
        <v>84</v>
      </c>
      <c r="C818" s="350"/>
      <c r="D818" s="351" t="s">
        <v>309</v>
      </c>
      <c r="E818" s="351" t="s">
        <v>42</v>
      </c>
      <c r="F818" s="351" t="s">
        <v>591</v>
      </c>
      <c r="G818" s="351"/>
      <c r="H818" s="352">
        <f>H819</f>
        <v>300</v>
      </c>
      <c r="I818" s="352">
        <f t="shared" si="368"/>
        <v>201.4</v>
      </c>
      <c r="J818" s="353">
        <f t="shared" si="348"/>
        <v>98.6</v>
      </c>
      <c r="K818" s="354">
        <f t="shared" si="349"/>
        <v>67.13333333333334</v>
      </c>
    </row>
    <row r="819" spans="1:16" ht="26.4">
      <c r="A819" s="348" t="s">
        <v>54</v>
      </c>
      <c r="B819" s="349" t="s">
        <v>84</v>
      </c>
      <c r="C819" s="350"/>
      <c r="D819" s="351" t="s">
        <v>309</v>
      </c>
      <c r="E819" s="351" t="s">
        <v>42</v>
      </c>
      <c r="F819" s="351" t="s">
        <v>591</v>
      </c>
      <c r="G819" s="351" t="s">
        <v>55</v>
      </c>
      <c r="H819" s="352">
        <f>H820</f>
        <v>300</v>
      </c>
      <c r="I819" s="352">
        <f t="shared" si="368"/>
        <v>201.4</v>
      </c>
      <c r="J819" s="353">
        <f t="shared" si="348"/>
        <v>98.6</v>
      </c>
      <c r="K819" s="354">
        <f t="shared" si="349"/>
        <v>67.13333333333334</v>
      </c>
    </row>
    <row r="820" spans="1:16">
      <c r="A820" s="348" t="s">
        <v>103</v>
      </c>
      <c r="B820" s="349" t="s">
        <v>84</v>
      </c>
      <c r="C820" s="350"/>
      <c r="D820" s="351" t="s">
        <v>309</v>
      </c>
      <c r="E820" s="351" t="s">
        <v>42</v>
      </c>
      <c r="F820" s="351" t="s">
        <v>591</v>
      </c>
      <c r="G820" s="351" t="s">
        <v>104</v>
      </c>
      <c r="H820" s="352">
        <v>300</v>
      </c>
      <c r="I820" s="352">
        <v>201.4</v>
      </c>
      <c r="J820" s="353">
        <f t="shared" si="348"/>
        <v>98.6</v>
      </c>
      <c r="K820" s="354">
        <f t="shared" si="349"/>
        <v>67.13333333333334</v>
      </c>
    </row>
    <row r="821" spans="1:16" ht="26.4">
      <c r="A821" s="329" t="s">
        <v>22</v>
      </c>
      <c r="B821" s="330" t="s">
        <v>23</v>
      </c>
      <c r="C821" s="331"/>
      <c r="D821" s="332"/>
      <c r="E821" s="332"/>
      <c r="F821" s="332"/>
      <c r="G821" s="332"/>
      <c r="H821" s="333">
        <f>H822+H837+H866+H925</f>
        <v>41572.899999999994</v>
      </c>
      <c r="I821" s="333">
        <f t="shared" ref="I821" si="369">I822+I837+I866+I925</f>
        <v>4914.2</v>
      </c>
      <c r="J821" s="334">
        <f t="shared" si="348"/>
        <v>36658.699999999997</v>
      </c>
      <c r="K821" s="335">
        <f t="shared" si="349"/>
        <v>11.820681261110003</v>
      </c>
      <c r="M821" s="102"/>
    </row>
    <row r="822" spans="1:16">
      <c r="A822" s="336" t="s">
        <v>66</v>
      </c>
      <c r="B822" s="337" t="s">
        <v>23</v>
      </c>
      <c r="C822" s="338"/>
      <c r="D822" s="339" t="s">
        <v>67</v>
      </c>
      <c r="E822" s="340" t="s">
        <v>637</v>
      </c>
      <c r="F822" s="339"/>
      <c r="G822" s="339"/>
      <c r="H822" s="341">
        <f>H823+H832</f>
        <v>250</v>
      </c>
      <c r="I822" s="341">
        <f>I823</f>
        <v>22.6</v>
      </c>
      <c r="J822" s="342">
        <f t="shared" si="348"/>
        <v>227.4</v>
      </c>
      <c r="K822" s="328">
        <f t="shared" si="349"/>
        <v>9.0400000000000009</v>
      </c>
    </row>
    <row r="823" spans="1:16" s="39" customFormat="1" ht="55.2">
      <c r="A823" s="343" t="s">
        <v>438</v>
      </c>
      <c r="B823" s="344" t="s">
        <v>23</v>
      </c>
      <c r="C823" s="345"/>
      <c r="D823" s="346" t="s">
        <v>67</v>
      </c>
      <c r="E823" s="346" t="s">
        <v>15</v>
      </c>
      <c r="F823" s="346"/>
      <c r="G823" s="346"/>
      <c r="H823" s="347">
        <f>H824</f>
        <v>150</v>
      </c>
      <c r="I823" s="347">
        <f>I824</f>
        <v>22.6</v>
      </c>
      <c r="J823" s="355">
        <f t="shared" si="348"/>
        <v>127.4</v>
      </c>
      <c r="K823" s="356">
        <f t="shared" si="349"/>
        <v>15.066666666666666</v>
      </c>
      <c r="M823" s="104"/>
      <c r="N823" s="104"/>
      <c r="O823" s="104"/>
      <c r="P823" s="104"/>
    </row>
    <row r="824" spans="1:16" ht="39.6">
      <c r="A824" s="348" t="s">
        <v>432</v>
      </c>
      <c r="B824" s="349" t="s">
        <v>23</v>
      </c>
      <c r="C824" s="350"/>
      <c r="D824" s="351" t="s">
        <v>67</v>
      </c>
      <c r="E824" s="351" t="s">
        <v>15</v>
      </c>
      <c r="F824" s="351" t="s">
        <v>433</v>
      </c>
      <c r="G824" s="351"/>
      <c r="H824" s="352">
        <f>H825</f>
        <v>150</v>
      </c>
      <c r="I824" s="352">
        <f t="shared" ref="I824:I825" si="370">I825</f>
        <v>22.6</v>
      </c>
      <c r="J824" s="353">
        <f t="shared" si="348"/>
        <v>127.4</v>
      </c>
      <c r="K824" s="354">
        <f t="shared" si="349"/>
        <v>15.066666666666666</v>
      </c>
    </row>
    <row r="825" spans="1:16">
      <c r="A825" s="348" t="s">
        <v>450</v>
      </c>
      <c r="B825" s="349" t="s">
        <v>23</v>
      </c>
      <c r="C825" s="350"/>
      <c r="D825" s="351" t="s">
        <v>67</v>
      </c>
      <c r="E825" s="351" t="s">
        <v>15</v>
      </c>
      <c r="F825" s="351" t="s">
        <v>451</v>
      </c>
      <c r="G825" s="351"/>
      <c r="H825" s="352">
        <f>H826</f>
        <v>150</v>
      </c>
      <c r="I825" s="352">
        <f t="shared" si="370"/>
        <v>22.6</v>
      </c>
      <c r="J825" s="353">
        <f t="shared" si="348"/>
        <v>127.4</v>
      </c>
      <c r="K825" s="354">
        <f t="shared" si="349"/>
        <v>15.066666666666666</v>
      </c>
    </row>
    <row r="826" spans="1:16">
      <c r="A826" s="348" t="s">
        <v>444</v>
      </c>
      <c r="B826" s="349" t="s">
        <v>23</v>
      </c>
      <c r="C826" s="350"/>
      <c r="D826" s="351" t="s">
        <v>67</v>
      </c>
      <c r="E826" s="351" t="s">
        <v>15</v>
      </c>
      <c r="F826" s="351" t="s">
        <v>453</v>
      </c>
      <c r="G826" s="351"/>
      <c r="H826" s="352">
        <f>H827+H829</f>
        <v>150</v>
      </c>
      <c r="I826" s="352">
        <f t="shared" ref="I826" si="371">I827+I829</f>
        <v>22.6</v>
      </c>
      <c r="J826" s="353">
        <f t="shared" si="348"/>
        <v>127.4</v>
      </c>
      <c r="K826" s="354">
        <f t="shared" si="349"/>
        <v>15.066666666666666</v>
      </c>
    </row>
    <row r="827" spans="1:16" ht="26.4">
      <c r="A827" s="348" t="s">
        <v>18</v>
      </c>
      <c r="B827" s="349" t="s">
        <v>23</v>
      </c>
      <c r="C827" s="350"/>
      <c r="D827" s="351" t="s">
        <v>67</v>
      </c>
      <c r="E827" s="351" t="s">
        <v>15</v>
      </c>
      <c r="F827" s="351" t="s">
        <v>453</v>
      </c>
      <c r="G827" s="351" t="s">
        <v>19</v>
      </c>
      <c r="H827" s="352">
        <f>H828</f>
        <v>100</v>
      </c>
      <c r="I827" s="352">
        <f t="shared" ref="I827" si="372">I828</f>
        <v>5.0999999999999996</v>
      </c>
      <c r="J827" s="353">
        <f t="shared" si="348"/>
        <v>94.9</v>
      </c>
      <c r="K827" s="354">
        <f t="shared" si="349"/>
        <v>5.0999999999999996</v>
      </c>
    </row>
    <row r="828" spans="1:16" ht="26.4">
      <c r="A828" s="348" t="s">
        <v>20</v>
      </c>
      <c r="B828" s="349" t="s">
        <v>23</v>
      </c>
      <c r="C828" s="350"/>
      <c r="D828" s="351" t="s">
        <v>67</v>
      </c>
      <c r="E828" s="351" t="s">
        <v>15</v>
      </c>
      <c r="F828" s="351" t="s">
        <v>453</v>
      </c>
      <c r="G828" s="351" t="s">
        <v>21</v>
      </c>
      <c r="H828" s="352">
        <v>100</v>
      </c>
      <c r="I828" s="352">
        <v>5.0999999999999996</v>
      </c>
      <c r="J828" s="353">
        <f t="shared" si="348"/>
        <v>94.9</v>
      </c>
      <c r="K828" s="354">
        <f t="shared" si="349"/>
        <v>5.0999999999999996</v>
      </c>
    </row>
    <row r="829" spans="1:16">
      <c r="A829" s="348" t="s">
        <v>256</v>
      </c>
      <c r="B829" s="349" t="s">
        <v>23</v>
      </c>
      <c r="C829" s="350"/>
      <c r="D829" s="351" t="s">
        <v>67</v>
      </c>
      <c r="E829" s="351" t="s">
        <v>15</v>
      </c>
      <c r="F829" s="351" t="s">
        <v>453</v>
      </c>
      <c r="G829" s="351" t="s">
        <v>257</v>
      </c>
      <c r="H829" s="352">
        <f>H830+H831</f>
        <v>50</v>
      </c>
      <c r="I829" s="352">
        <f t="shared" ref="I829" si="373">I830+I831</f>
        <v>17.5</v>
      </c>
      <c r="J829" s="353">
        <f t="shared" si="348"/>
        <v>32.5</v>
      </c>
      <c r="K829" s="354">
        <f t="shared" si="349"/>
        <v>35</v>
      </c>
    </row>
    <row r="830" spans="1:16">
      <c r="A830" s="348" t="s">
        <v>592</v>
      </c>
      <c r="B830" s="349" t="s">
        <v>23</v>
      </c>
      <c r="C830" s="350"/>
      <c r="D830" s="351" t="s">
        <v>67</v>
      </c>
      <c r="E830" s="351" t="s">
        <v>15</v>
      </c>
      <c r="F830" s="351" t="s">
        <v>453</v>
      </c>
      <c r="G830" s="351" t="s">
        <v>593</v>
      </c>
      <c r="H830" s="352">
        <v>45</v>
      </c>
      <c r="I830" s="352">
        <v>0</v>
      </c>
      <c r="J830" s="353">
        <f t="shared" si="348"/>
        <v>45</v>
      </c>
      <c r="K830" s="354">
        <f t="shared" si="349"/>
        <v>0</v>
      </c>
    </row>
    <row r="831" spans="1:16">
      <c r="A831" s="348" t="s">
        <v>454</v>
      </c>
      <c r="B831" s="349" t="s">
        <v>23</v>
      </c>
      <c r="C831" s="350"/>
      <c r="D831" s="351" t="s">
        <v>67</v>
      </c>
      <c r="E831" s="351" t="s">
        <v>15</v>
      </c>
      <c r="F831" s="351" t="s">
        <v>453</v>
      </c>
      <c r="G831" s="351" t="s">
        <v>455</v>
      </c>
      <c r="H831" s="352">
        <v>5</v>
      </c>
      <c r="I831" s="352">
        <v>17.5</v>
      </c>
      <c r="J831" s="353">
        <f t="shared" si="348"/>
        <v>-12.5</v>
      </c>
      <c r="K831" s="354">
        <f t="shared" si="349"/>
        <v>350</v>
      </c>
    </row>
    <row r="832" spans="1:16" s="39" customFormat="1">
      <c r="A832" s="343" t="s">
        <v>68</v>
      </c>
      <c r="B832" s="344" t="s">
        <v>23</v>
      </c>
      <c r="C832" s="345"/>
      <c r="D832" s="346" t="s">
        <v>67</v>
      </c>
      <c r="E832" s="346" t="s">
        <v>69</v>
      </c>
      <c r="F832" s="346"/>
      <c r="G832" s="346"/>
      <c r="H832" s="347">
        <f>H833</f>
        <v>100</v>
      </c>
      <c r="I832" s="347">
        <f t="shared" ref="I832:I835" si="374">I833</f>
        <v>0</v>
      </c>
      <c r="J832" s="355">
        <f t="shared" si="348"/>
        <v>100</v>
      </c>
      <c r="K832" s="356">
        <f t="shared" si="349"/>
        <v>0</v>
      </c>
      <c r="M832" s="104"/>
      <c r="N832" s="104"/>
      <c r="O832" s="104"/>
      <c r="P832" s="104"/>
    </row>
    <row r="833" spans="1:16" ht="26.4">
      <c r="A833" s="348" t="s">
        <v>532</v>
      </c>
      <c r="B833" s="349" t="s">
        <v>23</v>
      </c>
      <c r="C833" s="350"/>
      <c r="D833" s="351" t="s">
        <v>67</v>
      </c>
      <c r="E833" s="351" t="s">
        <v>69</v>
      </c>
      <c r="F833" s="351" t="s">
        <v>533</v>
      </c>
      <c r="G833" s="351"/>
      <c r="H833" s="352">
        <f>H834</f>
        <v>100</v>
      </c>
      <c r="I833" s="352">
        <f t="shared" si="374"/>
        <v>0</v>
      </c>
      <c r="J833" s="353">
        <f t="shared" si="348"/>
        <v>100</v>
      </c>
      <c r="K833" s="354">
        <f t="shared" si="349"/>
        <v>0</v>
      </c>
    </row>
    <row r="834" spans="1:16" ht="33" customHeight="1">
      <c r="A834" s="348" t="s">
        <v>536</v>
      </c>
      <c r="B834" s="349" t="s">
        <v>23</v>
      </c>
      <c r="C834" s="350"/>
      <c r="D834" s="351" t="s">
        <v>67</v>
      </c>
      <c r="E834" s="351" t="s">
        <v>69</v>
      </c>
      <c r="F834" s="351" t="s">
        <v>537</v>
      </c>
      <c r="G834" s="351"/>
      <c r="H834" s="352">
        <f>H835</f>
        <v>100</v>
      </c>
      <c r="I834" s="352">
        <f t="shared" si="374"/>
        <v>0</v>
      </c>
      <c r="J834" s="353">
        <f t="shared" si="348"/>
        <v>100</v>
      </c>
      <c r="K834" s="354">
        <f t="shared" si="349"/>
        <v>0</v>
      </c>
    </row>
    <row r="835" spans="1:16" ht="26.4">
      <c r="A835" s="348" t="s">
        <v>18</v>
      </c>
      <c r="B835" s="349" t="s">
        <v>23</v>
      </c>
      <c r="C835" s="350"/>
      <c r="D835" s="351" t="s">
        <v>67</v>
      </c>
      <c r="E835" s="351" t="s">
        <v>69</v>
      </c>
      <c r="F835" s="351" t="s">
        <v>537</v>
      </c>
      <c r="G835" s="351" t="s">
        <v>19</v>
      </c>
      <c r="H835" s="352">
        <f>H836</f>
        <v>100</v>
      </c>
      <c r="I835" s="352">
        <f t="shared" si="374"/>
        <v>0</v>
      </c>
      <c r="J835" s="353">
        <f t="shared" si="348"/>
        <v>100</v>
      </c>
      <c r="K835" s="354">
        <f t="shared" si="349"/>
        <v>0</v>
      </c>
    </row>
    <row r="836" spans="1:16" ht="26.4">
      <c r="A836" s="348" t="s">
        <v>20</v>
      </c>
      <c r="B836" s="349" t="s">
        <v>23</v>
      </c>
      <c r="C836" s="350"/>
      <c r="D836" s="351" t="s">
        <v>67</v>
      </c>
      <c r="E836" s="351" t="s">
        <v>69</v>
      </c>
      <c r="F836" s="351" t="s">
        <v>537</v>
      </c>
      <c r="G836" s="351" t="s">
        <v>21</v>
      </c>
      <c r="H836" s="352">
        <v>100</v>
      </c>
      <c r="I836" s="352">
        <v>0</v>
      </c>
      <c r="J836" s="353">
        <f t="shared" si="348"/>
        <v>100</v>
      </c>
      <c r="K836" s="354">
        <f t="shared" si="349"/>
        <v>0</v>
      </c>
    </row>
    <row r="837" spans="1:16" s="38" customFormat="1">
      <c r="A837" s="336" t="s">
        <v>14</v>
      </c>
      <c r="B837" s="337" t="s">
        <v>23</v>
      </c>
      <c r="C837" s="338"/>
      <c r="D837" s="339" t="s">
        <v>15</v>
      </c>
      <c r="E837" s="340" t="s">
        <v>637</v>
      </c>
      <c r="F837" s="339"/>
      <c r="G837" s="339"/>
      <c r="H837" s="341">
        <f>H838+H851</f>
        <v>12010.3</v>
      </c>
      <c r="I837" s="341">
        <f t="shared" ref="I837" si="375">I838+I851</f>
        <v>851.4</v>
      </c>
      <c r="J837" s="342">
        <f t="shared" ref="J837:J900" si="376">H837-I837</f>
        <v>11158.9</v>
      </c>
      <c r="K837" s="328">
        <f t="shared" ref="K837:K900" si="377">I837/H837*100</f>
        <v>7.0889153476599258</v>
      </c>
      <c r="M837" s="103"/>
      <c r="N837" s="103"/>
      <c r="O837" s="103"/>
      <c r="P837" s="103"/>
    </row>
    <row r="838" spans="1:16" s="38" customFormat="1">
      <c r="A838" s="336" t="s">
        <v>16</v>
      </c>
      <c r="B838" s="337" t="s">
        <v>23</v>
      </c>
      <c r="C838" s="338"/>
      <c r="D838" s="339" t="s">
        <v>15</v>
      </c>
      <c r="E838" s="339" t="s">
        <v>17</v>
      </c>
      <c r="F838" s="339"/>
      <c r="G838" s="339"/>
      <c r="H838" s="341">
        <f>H839+H847</f>
        <v>5264.3</v>
      </c>
      <c r="I838" s="341">
        <f t="shared" ref="I838" si="378">I839+I847</f>
        <v>601.4</v>
      </c>
      <c r="J838" s="342">
        <f t="shared" si="376"/>
        <v>4662.9000000000005</v>
      </c>
      <c r="K838" s="328">
        <f t="shared" si="377"/>
        <v>11.424120965750431</v>
      </c>
      <c r="M838" s="103"/>
      <c r="N838" s="103"/>
      <c r="O838" s="103"/>
      <c r="P838" s="103"/>
    </row>
    <row r="839" spans="1:16" ht="39.6">
      <c r="A839" s="372" t="s">
        <v>8</v>
      </c>
      <c r="B839" s="373" t="s">
        <v>23</v>
      </c>
      <c r="C839" s="374"/>
      <c r="D839" s="375" t="s">
        <v>15</v>
      </c>
      <c r="E839" s="375" t="s">
        <v>17</v>
      </c>
      <c r="F839" s="375" t="s">
        <v>9</v>
      </c>
      <c r="G839" s="375"/>
      <c r="H839" s="376">
        <f>H840</f>
        <v>5053</v>
      </c>
      <c r="I839" s="376">
        <f t="shared" ref="I839" si="379">I840</f>
        <v>0</v>
      </c>
      <c r="J839" s="362">
        <f t="shared" si="376"/>
        <v>5053</v>
      </c>
      <c r="K839" s="363">
        <f t="shared" si="377"/>
        <v>0</v>
      </c>
    </row>
    <row r="840" spans="1:16" ht="39.6">
      <c r="A840" s="348" t="s">
        <v>10</v>
      </c>
      <c r="B840" s="349" t="s">
        <v>23</v>
      </c>
      <c r="C840" s="350"/>
      <c r="D840" s="351" t="s">
        <v>15</v>
      </c>
      <c r="E840" s="351" t="s">
        <v>17</v>
      </c>
      <c r="F840" s="351" t="s">
        <v>11</v>
      </c>
      <c r="G840" s="351"/>
      <c r="H840" s="352">
        <f>H841+H844</f>
        <v>5053</v>
      </c>
      <c r="I840" s="352">
        <f t="shared" ref="I840" si="380">I841+I844</f>
        <v>0</v>
      </c>
      <c r="J840" s="353">
        <f t="shared" si="376"/>
        <v>5053</v>
      </c>
      <c r="K840" s="354">
        <f t="shared" si="377"/>
        <v>0</v>
      </c>
    </row>
    <row r="841" spans="1:16" ht="39.6">
      <c r="A841" s="348" t="s">
        <v>12</v>
      </c>
      <c r="B841" s="349" t="s">
        <v>23</v>
      </c>
      <c r="C841" s="350"/>
      <c r="D841" s="351" t="s">
        <v>15</v>
      </c>
      <c r="E841" s="351" t="s">
        <v>17</v>
      </c>
      <c r="F841" s="351" t="s">
        <v>13</v>
      </c>
      <c r="G841" s="351"/>
      <c r="H841" s="352">
        <f>H842</f>
        <v>5000</v>
      </c>
      <c r="I841" s="352">
        <f t="shared" ref="I841:I842" si="381">I842</f>
        <v>0</v>
      </c>
      <c r="J841" s="353">
        <f t="shared" si="376"/>
        <v>5000</v>
      </c>
      <c r="K841" s="354">
        <f t="shared" si="377"/>
        <v>0</v>
      </c>
    </row>
    <row r="842" spans="1:16" ht="26.4">
      <c r="A842" s="348" t="s">
        <v>18</v>
      </c>
      <c r="B842" s="349" t="s">
        <v>23</v>
      </c>
      <c r="C842" s="350"/>
      <c r="D842" s="351" t="s">
        <v>15</v>
      </c>
      <c r="E842" s="351" t="s">
        <v>17</v>
      </c>
      <c r="F842" s="351" t="s">
        <v>13</v>
      </c>
      <c r="G842" s="351" t="s">
        <v>19</v>
      </c>
      <c r="H842" s="352">
        <f>H843</f>
        <v>5000</v>
      </c>
      <c r="I842" s="352">
        <f t="shared" si="381"/>
        <v>0</v>
      </c>
      <c r="J842" s="353">
        <f t="shared" si="376"/>
        <v>5000</v>
      </c>
      <c r="K842" s="354">
        <f t="shared" si="377"/>
        <v>0</v>
      </c>
    </row>
    <row r="843" spans="1:16" ht="26.4">
      <c r="A843" s="348" t="s">
        <v>20</v>
      </c>
      <c r="B843" s="349" t="s">
        <v>23</v>
      </c>
      <c r="C843" s="350"/>
      <c r="D843" s="351" t="s">
        <v>15</v>
      </c>
      <c r="E843" s="351" t="s">
        <v>17</v>
      </c>
      <c r="F843" s="351" t="s">
        <v>13</v>
      </c>
      <c r="G843" s="351" t="s">
        <v>21</v>
      </c>
      <c r="H843" s="352">
        <f>'МП пр.5'!H14</f>
        <v>5000</v>
      </c>
      <c r="I843" s="352">
        <f>'МП пр.5'!I14</f>
        <v>0</v>
      </c>
      <c r="J843" s="353">
        <f t="shared" si="376"/>
        <v>5000</v>
      </c>
      <c r="K843" s="354">
        <f t="shared" si="377"/>
        <v>0</v>
      </c>
    </row>
    <row r="844" spans="1:16" ht="52.8">
      <c r="A844" s="348" t="s">
        <v>24</v>
      </c>
      <c r="B844" s="349" t="s">
        <v>23</v>
      </c>
      <c r="C844" s="350"/>
      <c r="D844" s="351" t="s">
        <v>15</v>
      </c>
      <c r="E844" s="351" t="s">
        <v>17</v>
      </c>
      <c r="F844" s="351" t="s">
        <v>25</v>
      </c>
      <c r="G844" s="351"/>
      <c r="H844" s="352">
        <f>H845</f>
        <v>53</v>
      </c>
      <c r="I844" s="352">
        <f t="shared" ref="I844:I845" si="382">I845</f>
        <v>0</v>
      </c>
      <c r="J844" s="353">
        <f t="shared" si="376"/>
        <v>53</v>
      </c>
      <c r="K844" s="354">
        <f t="shared" si="377"/>
        <v>0</v>
      </c>
    </row>
    <row r="845" spans="1:16" ht="26.4">
      <c r="A845" s="348" t="s">
        <v>18</v>
      </c>
      <c r="B845" s="349" t="s">
        <v>23</v>
      </c>
      <c r="C845" s="350"/>
      <c r="D845" s="351" t="s">
        <v>15</v>
      </c>
      <c r="E845" s="351" t="s">
        <v>17</v>
      </c>
      <c r="F845" s="351" t="s">
        <v>25</v>
      </c>
      <c r="G845" s="351" t="s">
        <v>19</v>
      </c>
      <c r="H845" s="352">
        <f>H846</f>
        <v>53</v>
      </c>
      <c r="I845" s="352">
        <f t="shared" si="382"/>
        <v>0</v>
      </c>
      <c r="J845" s="353">
        <f t="shared" si="376"/>
        <v>53</v>
      </c>
      <c r="K845" s="354">
        <f t="shared" si="377"/>
        <v>0</v>
      </c>
    </row>
    <row r="846" spans="1:16" ht="26.4">
      <c r="A846" s="348" t="s">
        <v>20</v>
      </c>
      <c r="B846" s="349" t="s">
        <v>23</v>
      </c>
      <c r="C846" s="350"/>
      <c r="D846" s="351" t="s">
        <v>15</v>
      </c>
      <c r="E846" s="351" t="s">
        <v>17</v>
      </c>
      <c r="F846" s="351" t="s">
        <v>25</v>
      </c>
      <c r="G846" s="351" t="s">
        <v>21</v>
      </c>
      <c r="H846" s="352">
        <f>'МП пр.5'!H20</f>
        <v>53</v>
      </c>
      <c r="I846" s="352">
        <f>'МП пр.5'!I20</f>
        <v>0</v>
      </c>
      <c r="J846" s="353">
        <f t="shared" si="376"/>
        <v>53</v>
      </c>
      <c r="K846" s="354">
        <f t="shared" si="377"/>
        <v>0</v>
      </c>
    </row>
    <row r="847" spans="1:16" s="39" customFormat="1">
      <c r="A847" s="343" t="s">
        <v>594</v>
      </c>
      <c r="B847" s="344" t="s">
        <v>23</v>
      </c>
      <c r="C847" s="345"/>
      <c r="D847" s="346" t="s">
        <v>15</v>
      </c>
      <c r="E847" s="346" t="s">
        <v>17</v>
      </c>
      <c r="F847" s="346" t="s">
        <v>595</v>
      </c>
      <c r="G847" s="346"/>
      <c r="H847" s="347">
        <f>H848</f>
        <v>211.3</v>
      </c>
      <c r="I847" s="347">
        <f t="shared" ref="I847:I849" si="383">I848</f>
        <v>601.4</v>
      </c>
      <c r="J847" s="355">
        <f t="shared" si="376"/>
        <v>-390.09999999999997</v>
      </c>
      <c r="K847" s="328">
        <f t="shared" si="377"/>
        <v>284.6190250828206</v>
      </c>
      <c r="M847" s="104"/>
      <c r="N847" s="104"/>
      <c r="O847" s="104"/>
      <c r="P847" s="104"/>
    </row>
    <row r="848" spans="1:16">
      <c r="A848" s="348" t="s">
        <v>596</v>
      </c>
      <c r="B848" s="349" t="s">
        <v>23</v>
      </c>
      <c r="C848" s="350"/>
      <c r="D848" s="351" t="s">
        <v>15</v>
      </c>
      <c r="E848" s="351" t="s">
        <v>17</v>
      </c>
      <c r="F848" s="351" t="s">
        <v>597</v>
      </c>
      <c r="G848" s="351"/>
      <c r="H848" s="352">
        <f>H849</f>
        <v>211.3</v>
      </c>
      <c r="I848" s="352">
        <f t="shared" si="383"/>
        <v>601.4</v>
      </c>
      <c r="J848" s="353">
        <f t="shared" si="376"/>
        <v>-390.09999999999997</v>
      </c>
      <c r="K848" s="354">
        <f t="shared" si="377"/>
        <v>284.6190250828206</v>
      </c>
    </row>
    <row r="849" spans="1:16" ht="26.4">
      <c r="A849" s="348" t="s">
        <v>18</v>
      </c>
      <c r="B849" s="349" t="s">
        <v>23</v>
      </c>
      <c r="C849" s="350"/>
      <c r="D849" s="351" t="s">
        <v>15</v>
      </c>
      <c r="E849" s="351" t="s">
        <v>17</v>
      </c>
      <c r="F849" s="351" t="s">
        <v>597</v>
      </c>
      <c r="G849" s="351" t="s">
        <v>19</v>
      </c>
      <c r="H849" s="352">
        <f>H850</f>
        <v>211.3</v>
      </c>
      <c r="I849" s="352">
        <f t="shared" si="383"/>
        <v>601.4</v>
      </c>
      <c r="J849" s="353">
        <f t="shared" si="376"/>
        <v>-390.09999999999997</v>
      </c>
      <c r="K849" s="354">
        <f t="shared" si="377"/>
        <v>284.6190250828206</v>
      </c>
    </row>
    <row r="850" spans="1:16" ht="26.4">
      <c r="A850" s="348" t="s">
        <v>20</v>
      </c>
      <c r="B850" s="349" t="s">
        <v>23</v>
      </c>
      <c r="C850" s="350"/>
      <c r="D850" s="351" t="s">
        <v>15</v>
      </c>
      <c r="E850" s="351" t="s">
        <v>17</v>
      </c>
      <c r="F850" s="351" t="s">
        <v>597</v>
      </c>
      <c r="G850" s="351" t="s">
        <v>21</v>
      </c>
      <c r="H850" s="352">
        <v>211.3</v>
      </c>
      <c r="I850" s="352">
        <v>601.4</v>
      </c>
      <c r="J850" s="353">
        <f t="shared" si="376"/>
        <v>-390.09999999999997</v>
      </c>
      <c r="K850" s="354">
        <f t="shared" si="377"/>
        <v>284.6190250828206</v>
      </c>
    </row>
    <row r="851" spans="1:16" s="18" customFormat="1">
      <c r="A851" s="336" t="s">
        <v>32</v>
      </c>
      <c r="B851" s="337" t="s">
        <v>23</v>
      </c>
      <c r="C851" s="338"/>
      <c r="D851" s="339" t="s">
        <v>15</v>
      </c>
      <c r="E851" s="339" t="s">
        <v>33</v>
      </c>
      <c r="F851" s="339"/>
      <c r="G851" s="339"/>
      <c r="H851" s="341">
        <f>H852+H857+H862</f>
        <v>6746</v>
      </c>
      <c r="I851" s="341">
        <f t="shared" ref="I851" si="384">I852+I857+I862</f>
        <v>250</v>
      </c>
      <c r="J851" s="342">
        <f t="shared" si="376"/>
        <v>6496</v>
      </c>
      <c r="K851" s="328">
        <f t="shared" si="377"/>
        <v>3.7058997924696113</v>
      </c>
      <c r="M851" s="105"/>
      <c r="N851" s="105"/>
      <c r="O851" s="105"/>
      <c r="P851" s="105"/>
    </row>
    <row r="852" spans="1:16" ht="39.6">
      <c r="A852" s="357" t="s">
        <v>26</v>
      </c>
      <c r="B852" s="358" t="s">
        <v>23</v>
      </c>
      <c r="C852" s="359"/>
      <c r="D852" s="360" t="s">
        <v>15</v>
      </c>
      <c r="E852" s="360" t="s">
        <v>33</v>
      </c>
      <c r="F852" s="360" t="s">
        <v>27</v>
      </c>
      <c r="G852" s="360"/>
      <c r="H852" s="361">
        <f>H853</f>
        <v>500</v>
      </c>
      <c r="I852" s="361">
        <f t="shared" ref="I852:I855" si="385">I853</f>
        <v>0</v>
      </c>
      <c r="J852" s="362">
        <f t="shared" si="376"/>
        <v>500</v>
      </c>
      <c r="K852" s="363">
        <f t="shared" si="377"/>
        <v>0</v>
      </c>
    </row>
    <row r="853" spans="1:16" ht="26.4">
      <c r="A853" s="348" t="s">
        <v>28</v>
      </c>
      <c r="B853" s="349" t="s">
        <v>23</v>
      </c>
      <c r="C853" s="350"/>
      <c r="D853" s="351" t="s">
        <v>15</v>
      </c>
      <c r="E853" s="351" t="s">
        <v>33</v>
      </c>
      <c r="F853" s="351" t="s">
        <v>29</v>
      </c>
      <c r="G853" s="351"/>
      <c r="H853" s="352">
        <f>H854</f>
        <v>500</v>
      </c>
      <c r="I853" s="352">
        <f t="shared" si="385"/>
        <v>0</v>
      </c>
      <c r="J853" s="353">
        <f t="shared" si="376"/>
        <v>500</v>
      </c>
      <c r="K853" s="354">
        <f t="shared" si="377"/>
        <v>0</v>
      </c>
    </row>
    <row r="854" spans="1:16" ht="26.4">
      <c r="A854" s="348" t="s">
        <v>30</v>
      </c>
      <c r="B854" s="349" t="s">
        <v>23</v>
      </c>
      <c r="C854" s="350"/>
      <c r="D854" s="351" t="s">
        <v>15</v>
      </c>
      <c r="E854" s="351" t="s">
        <v>33</v>
      </c>
      <c r="F854" s="351" t="s">
        <v>31</v>
      </c>
      <c r="G854" s="351"/>
      <c r="H854" s="352">
        <f>H855</f>
        <v>500</v>
      </c>
      <c r="I854" s="352">
        <f t="shared" si="385"/>
        <v>0</v>
      </c>
      <c r="J854" s="353">
        <f t="shared" si="376"/>
        <v>500</v>
      </c>
      <c r="K854" s="354">
        <f t="shared" si="377"/>
        <v>0</v>
      </c>
    </row>
    <row r="855" spans="1:16" ht="26.4">
      <c r="A855" s="348" t="s">
        <v>18</v>
      </c>
      <c r="B855" s="349" t="s">
        <v>23</v>
      </c>
      <c r="C855" s="350"/>
      <c r="D855" s="351" t="s">
        <v>15</v>
      </c>
      <c r="E855" s="351" t="s">
        <v>33</v>
      </c>
      <c r="F855" s="351" t="s">
        <v>31</v>
      </c>
      <c r="G855" s="351" t="s">
        <v>19</v>
      </c>
      <c r="H855" s="352">
        <f>H856</f>
        <v>500</v>
      </c>
      <c r="I855" s="352">
        <f t="shared" si="385"/>
        <v>0</v>
      </c>
      <c r="J855" s="353">
        <f t="shared" si="376"/>
        <v>500</v>
      </c>
      <c r="K855" s="354">
        <f t="shared" si="377"/>
        <v>0</v>
      </c>
    </row>
    <row r="856" spans="1:16" ht="26.4">
      <c r="A856" s="348" t="s">
        <v>20</v>
      </c>
      <c r="B856" s="349" t="s">
        <v>23</v>
      </c>
      <c r="C856" s="350"/>
      <c r="D856" s="351" t="s">
        <v>15</v>
      </c>
      <c r="E856" s="351" t="s">
        <v>33</v>
      </c>
      <c r="F856" s="351" t="s">
        <v>31</v>
      </c>
      <c r="G856" s="351" t="s">
        <v>21</v>
      </c>
      <c r="H856" s="352">
        <f>'МП пр.5'!H28</f>
        <v>500</v>
      </c>
      <c r="I856" s="352">
        <f>'МП пр.5'!I28</f>
        <v>0</v>
      </c>
      <c r="J856" s="353">
        <f t="shared" si="376"/>
        <v>500</v>
      </c>
      <c r="K856" s="354">
        <f t="shared" si="377"/>
        <v>0</v>
      </c>
    </row>
    <row r="857" spans="1:16" ht="44.4" customHeight="1">
      <c r="A857" s="357" t="s">
        <v>162</v>
      </c>
      <c r="B857" s="358" t="s">
        <v>23</v>
      </c>
      <c r="C857" s="359"/>
      <c r="D857" s="360" t="s">
        <v>15</v>
      </c>
      <c r="E857" s="360" t="s">
        <v>33</v>
      </c>
      <c r="F857" s="360" t="s">
        <v>163</v>
      </c>
      <c r="G857" s="360"/>
      <c r="H857" s="361">
        <f>H858</f>
        <v>4316.6000000000004</v>
      </c>
      <c r="I857" s="361">
        <f t="shared" ref="I857:I860" si="386">I858</f>
        <v>0</v>
      </c>
      <c r="J857" s="362">
        <f t="shared" si="376"/>
        <v>4316.6000000000004</v>
      </c>
      <c r="K857" s="363">
        <f t="shared" si="377"/>
        <v>0</v>
      </c>
    </row>
    <row r="858" spans="1:16" ht="26.4">
      <c r="A858" s="348" t="s">
        <v>164</v>
      </c>
      <c r="B858" s="349" t="s">
        <v>23</v>
      </c>
      <c r="C858" s="350"/>
      <c r="D858" s="351" t="s">
        <v>15</v>
      </c>
      <c r="E858" s="351" t="s">
        <v>33</v>
      </c>
      <c r="F858" s="351" t="s">
        <v>165</v>
      </c>
      <c r="G858" s="351"/>
      <c r="H858" s="352">
        <f>H859</f>
        <v>4316.6000000000004</v>
      </c>
      <c r="I858" s="352">
        <f t="shared" si="386"/>
        <v>0</v>
      </c>
      <c r="J858" s="353">
        <f t="shared" si="376"/>
        <v>4316.6000000000004</v>
      </c>
      <c r="K858" s="354">
        <f t="shared" si="377"/>
        <v>0</v>
      </c>
    </row>
    <row r="859" spans="1:16" ht="26.4">
      <c r="A859" s="348" t="s">
        <v>166</v>
      </c>
      <c r="B859" s="349" t="s">
        <v>23</v>
      </c>
      <c r="C859" s="350"/>
      <c r="D859" s="351" t="s">
        <v>15</v>
      </c>
      <c r="E859" s="351" t="s">
        <v>33</v>
      </c>
      <c r="F859" s="351" t="s">
        <v>167</v>
      </c>
      <c r="G859" s="351"/>
      <c r="H859" s="352">
        <f>H860</f>
        <v>4316.6000000000004</v>
      </c>
      <c r="I859" s="352">
        <f t="shared" si="386"/>
        <v>0</v>
      </c>
      <c r="J859" s="353">
        <f t="shared" si="376"/>
        <v>4316.6000000000004</v>
      </c>
      <c r="K859" s="354">
        <f t="shared" si="377"/>
        <v>0</v>
      </c>
    </row>
    <row r="860" spans="1:16" ht="26.4">
      <c r="A860" s="348" t="s">
        <v>18</v>
      </c>
      <c r="B860" s="349" t="s">
        <v>23</v>
      </c>
      <c r="C860" s="350"/>
      <c r="D860" s="351" t="s">
        <v>15</v>
      </c>
      <c r="E860" s="351" t="s">
        <v>33</v>
      </c>
      <c r="F860" s="351" t="s">
        <v>167</v>
      </c>
      <c r="G860" s="351" t="s">
        <v>19</v>
      </c>
      <c r="H860" s="352">
        <f>H861</f>
        <v>4316.6000000000004</v>
      </c>
      <c r="I860" s="352">
        <f t="shared" si="386"/>
        <v>0</v>
      </c>
      <c r="J860" s="353">
        <f t="shared" si="376"/>
        <v>4316.6000000000004</v>
      </c>
      <c r="K860" s="354">
        <f t="shared" si="377"/>
        <v>0</v>
      </c>
    </row>
    <row r="861" spans="1:16" ht="26.4">
      <c r="A861" s="348" t="s">
        <v>20</v>
      </c>
      <c r="B861" s="349" t="s">
        <v>23</v>
      </c>
      <c r="C861" s="350"/>
      <c r="D861" s="351" t="s">
        <v>15</v>
      </c>
      <c r="E861" s="351" t="s">
        <v>33</v>
      </c>
      <c r="F861" s="351" t="s">
        <v>167</v>
      </c>
      <c r="G861" s="351" t="s">
        <v>21</v>
      </c>
      <c r="H861" s="352">
        <f>'МП пр.5'!H251</f>
        <v>4316.6000000000004</v>
      </c>
      <c r="I861" s="352">
        <f>'МП пр.5'!I251</f>
        <v>0</v>
      </c>
      <c r="J861" s="353">
        <f t="shared" si="376"/>
        <v>4316.6000000000004</v>
      </c>
      <c r="K861" s="354">
        <f t="shared" si="377"/>
        <v>0</v>
      </c>
    </row>
    <row r="862" spans="1:16">
      <c r="A862" s="343" t="s">
        <v>598</v>
      </c>
      <c r="B862" s="344" t="s">
        <v>23</v>
      </c>
      <c r="C862" s="345"/>
      <c r="D862" s="346" t="s">
        <v>15</v>
      </c>
      <c r="E862" s="346" t="s">
        <v>33</v>
      </c>
      <c r="F862" s="346" t="s">
        <v>599</v>
      </c>
      <c r="G862" s="346"/>
      <c r="H862" s="347">
        <f>H863</f>
        <v>1929.4</v>
      </c>
      <c r="I862" s="347">
        <f t="shared" ref="I862:I864" si="387">I863</f>
        <v>250</v>
      </c>
      <c r="J862" s="355">
        <f t="shared" si="376"/>
        <v>1679.4</v>
      </c>
      <c r="K862" s="356">
        <f t="shared" si="377"/>
        <v>12.957396081683425</v>
      </c>
    </row>
    <row r="863" spans="1:16" ht="26.4">
      <c r="A863" s="348" t="s">
        <v>600</v>
      </c>
      <c r="B863" s="349" t="s">
        <v>23</v>
      </c>
      <c r="C863" s="350"/>
      <c r="D863" s="351" t="s">
        <v>15</v>
      </c>
      <c r="E863" s="351" t="s">
        <v>33</v>
      </c>
      <c r="F863" s="351" t="s">
        <v>601</v>
      </c>
      <c r="G863" s="351"/>
      <c r="H863" s="352">
        <f>H864</f>
        <v>1929.4</v>
      </c>
      <c r="I863" s="352">
        <f t="shared" si="387"/>
        <v>250</v>
      </c>
      <c r="J863" s="353">
        <f t="shared" si="376"/>
        <v>1679.4</v>
      </c>
      <c r="K863" s="354">
        <f t="shared" si="377"/>
        <v>12.957396081683425</v>
      </c>
    </row>
    <row r="864" spans="1:16" ht="26.4">
      <c r="A864" s="348" t="s">
        <v>18</v>
      </c>
      <c r="B864" s="349" t="s">
        <v>23</v>
      </c>
      <c r="C864" s="350"/>
      <c r="D864" s="351" t="s">
        <v>15</v>
      </c>
      <c r="E864" s="351" t="s">
        <v>33</v>
      </c>
      <c r="F864" s="351" t="s">
        <v>601</v>
      </c>
      <c r="G864" s="351" t="s">
        <v>19</v>
      </c>
      <c r="H864" s="352">
        <f>H865</f>
        <v>1929.4</v>
      </c>
      <c r="I864" s="352">
        <f t="shared" si="387"/>
        <v>250</v>
      </c>
      <c r="J864" s="353">
        <f t="shared" si="376"/>
        <v>1679.4</v>
      </c>
      <c r="K864" s="354">
        <f t="shared" si="377"/>
        <v>12.957396081683425</v>
      </c>
    </row>
    <row r="865" spans="1:16" ht="26.4">
      <c r="A865" s="348" t="s">
        <v>20</v>
      </c>
      <c r="B865" s="349" t="s">
        <v>23</v>
      </c>
      <c r="C865" s="350"/>
      <c r="D865" s="351" t="s">
        <v>15</v>
      </c>
      <c r="E865" s="351" t="s">
        <v>33</v>
      </c>
      <c r="F865" s="351" t="s">
        <v>601</v>
      </c>
      <c r="G865" s="351" t="s">
        <v>21</v>
      </c>
      <c r="H865" s="352">
        <v>1929.4</v>
      </c>
      <c r="I865" s="352">
        <v>250</v>
      </c>
      <c r="J865" s="353">
        <f t="shared" si="376"/>
        <v>1679.4</v>
      </c>
      <c r="K865" s="354">
        <f t="shared" si="377"/>
        <v>12.957396081683425</v>
      </c>
    </row>
    <row r="866" spans="1:16" s="46" customFormat="1">
      <c r="A866" s="365" t="s">
        <v>91</v>
      </c>
      <c r="B866" s="366" t="s">
        <v>23</v>
      </c>
      <c r="C866" s="367"/>
      <c r="D866" s="368" t="s">
        <v>42</v>
      </c>
      <c r="E866" s="340" t="s">
        <v>637</v>
      </c>
      <c r="F866" s="368"/>
      <c r="G866" s="368"/>
      <c r="H866" s="369">
        <f>H867+H880+H895</f>
        <v>28586.400000000001</v>
      </c>
      <c r="I866" s="369">
        <f t="shared" ref="I866" si="388">I867+I880+I895</f>
        <v>4040.2</v>
      </c>
      <c r="J866" s="342">
        <f t="shared" si="376"/>
        <v>24546.2</v>
      </c>
      <c r="K866" s="328">
        <f t="shared" si="377"/>
        <v>14.133294153863375</v>
      </c>
      <c r="M866" s="107"/>
      <c r="N866" s="107"/>
      <c r="O866" s="107"/>
      <c r="P866" s="107"/>
    </row>
    <row r="867" spans="1:16" s="39" customFormat="1">
      <c r="A867" s="343" t="s">
        <v>206</v>
      </c>
      <c r="B867" s="344" t="s">
        <v>23</v>
      </c>
      <c r="C867" s="345"/>
      <c r="D867" s="346" t="s">
        <v>42</v>
      </c>
      <c r="E867" s="346" t="s">
        <v>67</v>
      </c>
      <c r="F867" s="346"/>
      <c r="G867" s="346"/>
      <c r="H867" s="347">
        <f>H868+H873</f>
        <v>8700</v>
      </c>
      <c r="I867" s="347">
        <f t="shared" ref="I867" si="389">I868+I873</f>
        <v>1204.4000000000001</v>
      </c>
      <c r="J867" s="355">
        <f t="shared" si="376"/>
        <v>7495.6</v>
      </c>
      <c r="K867" s="356">
        <f t="shared" si="377"/>
        <v>13.843678160919543</v>
      </c>
      <c r="M867" s="104"/>
      <c r="N867" s="104"/>
      <c r="O867" s="104"/>
      <c r="P867" s="104"/>
    </row>
    <row r="868" spans="1:16" ht="52.8" customHeight="1">
      <c r="A868" s="357" t="s">
        <v>200</v>
      </c>
      <c r="B868" s="358" t="s">
        <v>23</v>
      </c>
      <c r="C868" s="359"/>
      <c r="D868" s="360" t="s">
        <v>42</v>
      </c>
      <c r="E868" s="360" t="s">
        <v>67</v>
      </c>
      <c r="F868" s="360" t="s">
        <v>201</v>
      </c>
      <c r="G868" s="360"/>
      <c r="H868" s="361">
        <f>H869</f>
        <v>1000</v>
      </c>
      <c r="I868" s="361">
        <f t="shared" ref="I868:I871" si="390">I869</f>
        <v>0</v>
      </c>
      <c r="J868" s="362">
        <f t="shared" si="376"/>
        <v>1000</v>
      </c>
      <c r="K868" s="363">
        <f t="shared" si="377"/>
        <v>0</v>
      </c>
    </row>
    <row r="869" spans="1:16" ht="26.4">
      <c r="A869" s="348" t="s">
        <v>202</v>
      </c>
      <c r="B869" s="349" t="s">
        <v>23</v>
      </c>
      <c r="C869" s="350"/>
      <c r="D869" s="351" t="s">
        <v>42</v>
      </c>
      <c r="E869" s="351" t="s">
        <v>67</v>
      </c>
      <c r="F869" s="351" t="s">
        <v>203</v>
      </c>
      <c r="G869" s="351"/>
      <c r="H869" s="352">
        <f>H870</f>
        <v>1000</v>
      </c>
      <c r="I869" s="352">
        <f t="shared" si="390"/>
        <v>0</v>
      </c>
      <c r="J869" s="353">
        <f t="shared" si="376"/>
        <v>1000</v>
      </c>
      <c r="K869" s="354">
        <f t="shared" si="377"/>
        <v>0</v>
      </c>
    </row>
    <row r="870" spans="1:16">
      <c r="A870" s="348" t="s">
        <v>204</v>
      </c>
      <c r="B870" s="349" t="s">
        <v>23</v>
      </c>
      <c r="C870" s="350"/>
      <c r="D870" s="351" t="s">
        <v>42</v>
      </c>
      <c r="E870" s="351" t="s">
        <v>67</v>
      </c>
      <c r="F870" s="351" t="s">
        <v>205</v>
      </c>
      <c r="G870" s="351"/>
      <c r="H870" s="352">
        <f>H871</f>
        <v>1000</v>
      </c>
      <c r="I870" s="352">
        <f t="shared" si="390"/>
        <v>0</v>
      </c>
      <c r="J870" s="353">
        <f t="shared" si="376"/>
        <v>1000</v>
      </c>
      <c r="K870" s="354">
        <f t="shared" si="377"/>
        <v>0</v>
      </c>
    </row>
    <row r="871" spans="1:16" ht="26.4">
      <c r="A871" s="348" t="s">
        <v>18</v>
      </c>
      <c r="B871" s="349" t="s">
        <v>23</v>
      </c>
      <c r="C871" s="350"/>
      <c r="D871" s="351" t="s">
        <v>42</v>
      </c>
      <c r="E871" s="351" t="s">
        <v>67</v>
      </c>
      <c r="F871" s="351" t="s">
        <v>205</v>
      </c>
      <c r="G871" s="351" t="s">
        <v>19</v>
      </c>
      <c r="H871" s="352">
        <f>H872</f>
        <v>1000</v>
      </c>
      <c r="I871" s="352">
        <f t="shared" si="390"/>
        <v>0</v>
      </c>
      <c r="J871" s="353">
        <f t="shared" si="376"/>
        <v>1000</v>
      </c>
      <c r="K871" s="354">
        <f t="shared" si="377"/>
        <v>0</v>
      </c>
    </row>
    <row r="872" spans="1:16" ht="26.4">
      <c r="A872" s="348" t="s">
        <v>20</v>
      </c>
      <c r="B872" s="349" t="s">
        <v>23</v>
      </c>
      <c r="C872" s="350"/>
      <c r="D872" s="351" t="s">
        <v>42</v>
      </c>
      <c r="E872" s="351" t="s">
        <v>67</v>
      </c>
      <c r="F872" s="351" t="s">
        <v>205</v>
      </c>
      <c r="G872" s="351" t="s">
        <v>21</v>
      </c>
      <c r="H872" s="352">
        <f>'МП пр.5'!H319</f>
        <v>1000</v>
      </c>
      <c r="I872" s="352">
        <f>'МП пр.5'!I319</f>
        <v>0</v>
      </c>
      <c r="J872" s="353">
        <f t="shared" si="376"/>
        <v>1000</v>
      </c>
      <c r="K872" s="354">
        <f t="shared" si="377"/>
        <v>0</v>
      </c>
    </row>
    <row r="873" spans="1:16" s="39" customFormat="1">
      <c r="A873" s="343" t="s">
        <v>494</v>
      </c>
      <c r="B873" s="344" t="s">
        <v>23</v>
      </c>
      <c r="C873" s="345"/>
      <c r="D873" s="346" t="s">
        <v>42</v>
      </c>
      <c r="E873" s="346" t="s">
        <v>67</v>
      </c>
      <c r="F873" s="346" t="s">
        <v>495</v>
      </c>
      <c r="G873" s="346"/>
      <c r="H873" s="347">
        <f>H874+H877</f>
        <v>7700</v>
      </c>
      <c r="I873" s="347">
        <f t="shared" ref="I873" si="391">I874+I877</f>
        <v>1204.4000000000001</v>
      </c>
      <c r="J873" s="355">
        <f t="shared" si="376"/>
        <v>6495.6</v>
      </c>
      <c r="K873" s="356">
        <f t="shared" si="377"/>
        <v>15.641558441558443</v>
      </c>
      <c r="M873" s="104"/>
      <c r="N873" s="104"/>
      <c r="O873" s="104"/>
      <c r="P873" s="104"/>
    </row>
    <row r="874" spans="1:16">
      <c r="A874" s="348" t="s">
        <v>496</v>
      </c>
      <c r="B874" s="349" t="s">
        <v>23</v>
      </c>
      <c r="C874" s="350"/>
      <c r="D874" s="351" t="s">
        <v>42</v>
      </c>
      <c r="E874" s="351" t="s">
        <v>67</v>
      </c>
      <c r="F874" s="351" t="s">
        <v>497</v>
      </c>
      <c r="G874" s="351"/>
      <c r="H874" s="352">
        <f>H875</f>
        <v>5000</v>
      </c>
      <c r="I874" s="352">
        <f t="shared" ref="I874:I875" si="392">I875</f>
        <v>545.29999999999995</v>
      </c>
      <c r="J874" s="353">
        <f t="shared" si="376"/>
        <v>4454.7</v>
      </c>
      <c r="K874" s="354">
        <f t="shared" si="377"/>
        <v>10.905999999999999</v>
      </c>
    </row>
    <row r="875" spans="1:16" ht="26.4">
      <c r="A875" s="348" t="s">
        <v>18</v>
      </c>
      <c r="B875" s="349" t="s">
        <v>23</v>
      </c>
      <c r="C875" s="350"/>
      <c r="D875" s="351" t="s">
        <v>42</v>
      </c>
      <c r="E875" s="351" t="s">
        <v>67</v>
      </c>
      <c r="F875" s="351" t="s">
        <v>497</v>
      </c>
      <c r="G875" s="351" t="s">
        <v>19</v>
      </c>
      <c r="H875" s="352">
        <f>H876</f>
        <v>5000</v>
      </c>
      <c r="I875" s="352">
        <f t="shared" si="392"/>
        <v>545.29999999999995</v>
      </c>
      <c r="J875" s="353">
        <f t="shared" si="376"/>
        <v>4454.7</v>
      </c>
      <c r="K875" s="354">
        <f t="shared" si="377"/>
        <v>10.905999999999999</v>
      </c>
    </row>
    <row r="876" spans="1:16" ht="26.4">
      <c r="A876" s="348" t="s">
        <v>20</v>
      </c>
      <c r="B876" s="349" t="s">
        <v>23</v>
      </c>
      <c r="C876" s="350"/>
      <c r="D876" s="351" t="s">
        <v>42</v>
      </c>
      <c r="E876" s="351" t="s">
        <v>67</v>
      </c>
      <c r="F876" s="351" t="s">
        <v>497</v>
      </c>
      <c r="G876" s="351" t="s">
        <v>21</v>
      </c>
      <c r="H876" s="352">
        <v>5000</v>
      </c>
      <c r="I876" s="352">
        <v>545.29999999999995</v>
      </c>
      <c r="J876" s="353">
        <f t="shared" si="376"/>
        <v>4454.7</v>
      </c>
      <c r="K876" s="354">
        <f t="shared" si="377"/>
        <v>10.905999999999999</v>
      </c>
    </row>
    <row r="877" spans="1:16">
      <c r="A877" s="348" t="s">
        <v>602</v>
      </c>
      <c r="B877" s="349" t="s">
        <v>23</v>
      </c>
      <c r="C877" s="350"/>
      <c r="D877" s="351" t="s">
        <v>42</v>
      </c>
      <c r="E877" s="351" t="s">
        <v>67</v>
      </c>
      <c r="F877" s="351" t="s">
        <v>603</v>
      </c>
      <c r="G877" s="351"/>
      <c r="H877" s="352">
        <f>H878</f>
        <v>2700</v>
      </c>
      <c r="I877" s="352">
        <f t="shared" ref="I877:I878" si="393">I878</f>
        <v>659.1</v>
      </c>
      <c r="J877" s="353">
        <f t="shared" si="376"/>
        <v>2040.9</v>
      </c>
      <c r="K877" s="354">
        <f t="shared" si="377"/>
        <v>24.411111111111111</v>
      </c>
    </row>
    <row r="878" spans="1:16">
      <c r="A878" s="348" t="s">
        <v>256</v>
      </c>
      <c r="B878" s="349" t="s">
        <v>23</v>
      </c>
      <c r="C878" s="350"/>
      <c r="D878" s="351" t="s">
        <v>42</v>
      </c>
      <c r="E878" s="351" t="s">
        <v>67</v>
      </c>
      <c r="F878" s="351" t="s">
        <v>603</v>
      </c>
      <c r="G878" s="351" t="s">
        <v>257</v>
      </c>
      <c r="H878" s="352">
        <f>H879</f>
        <v>2700</v>
      </c>
      <c r="I878" s="352">
        <f t="shared" si="393"/>
        <v>659.1</v>
      </c>
      <c r="J878" s="353">
        <f t="shared" si="376"/>
        <v>2040.9</v>
      </c>
      <c r="K878" s="354">
        <f t="shared" si="377"/>
        <v>24.411111111111111</v>
      </c>
    </row>
    <row r="879" spans="1:16">
      <c r="A879" s="348" t="s">
        <v>454</v>
      </c>
      <c r="B879" s="349" t="s">
        <v>23</v>
      </c>
      <c r="C879" s="350"/>
      <c r="D879" s="351" t="s">
        <v>42</v>
      </c>
      <c r="E879" s="351" t="s">
        <v>67</v>
      </c>
      <c r="F879" s="351" t="s">
        <v>603</v>
      </c>
      <c r="G879" s="351" t="s">
        <v>455</v>
      </c>
      <c r="H879" s="352">
        <v>2700</v>
      </c>
      <c r="I879" s="352">
        <v>659.1</v>
      </c>
      <c r="J879" s="353">
        <f t="shared" si="376"/>
        <v>2040.9</v>
      </c>
      <c r="K879" s="354">
        <f t="shared" si="377"/>
        <v>24.411111111111111</v>
      </c>
    </row>
    <row r="880" spans="1:16" s="38" customFormat="1">
      <c r="A880" s="336" t="s">
        <v>92</v>
      </c>
      <c r="B880" s="337" t="s">
        <v>23</v>
      </c>
      <c r="C880" s="338"/>
      <c r="D880" s="339" t="s">
        <v>42</v>
      </c>
      <c r="E880" s="339" t="s">
        <v>93</v>
      </c>
      <c r="F880" s="339"/>
      <c r="G880" s="339"/>
      <c r="H880" s="341">
        <f>H881+H886+H891</f>
        <v>6600</v>
      </c>
      <c r="I880" s="341">
        <f t="shared" ref="I880" si="394">I881+I886+I891</f>
        <v>1168.3</v>
      </c>
      <c r="J880" s="342">
        <f t="shared" si="376"/>
        <v>5431.7</v>
      </c>
      <c r="K880" s="328">
        <f t="shared" si="377"/>
        <v>17.701515151515153</v>
      </c>
      <c r="M880" s="103"/>
      <c r="N880" s="103"/>
      <c r="O880" s="103"/>
      <c r="P880" s="103"/>
    </row>
    <row r="881" spans="1:16" s="38" customFormat="1" ht="39.6">
      <c r="A881" s="357" t="s">
        <v>85</v>
      </c>
      <c r="B881" s="358" t="s">
        <v>23</v>
      </c>
      <c r="C881" s="359"/>
      <c r="D881" s="360" t="s">
        <v>42</v>
      </c>
      <c r="E881" s="360" t="s">
        <v>93</v>
      </c>
      <c r="F881" s="360" t="s">
        <v>86</v>
      </c>
      <c r="G881" s="360"/>
      <c r="H881" s="361">
        <f>H882</f>
        <v>300</v>
      </c>
      <c r="I881" s="361">
        <f t="shared" ref="I881:I884" si="395">I882</f>
        <v>0</v>
      </c>
      <c r="J881" s="362">
        <f t="shared" si="376"/>
        <v>300</v>
      </c>
      <c r="K881" s="363">
        <f t="shared" si="377"/>
        <v>0</v>
      </c>
      <c r="M881" s="103"/>
      <c r="N881" s="103"/>
      <c r="O881" s="103"/>
      <c r="P881" s="103"/>
    </row>
    <row r="882" spans="1:16" ht="39.6">
      <c r="A882" s="348" t="s">
        <v>87</v>
      </c>
      <c r="B882" s="349" t="s">
        <v>23</v>
      </c>
      <c r="C882" s="350"/>
      <c r="D882" s="351" t="s">
        <v>42</v>
      </c>
      <c r="E882" s="351" t="s">
        <v>93</v>
      </c>
      <c r="F882" s="351" t="s">
        <v>88</v>
      </c>
      <c r="G882" s="351"/>
      <c r="H882" s="352">
        <f>H883</f>
        <v>300</v>
      </c>
      <c r="I882" s="352">
        <f t="shared" si="395"/>
        <v>0</v>
      </c>
      <c r="J882" s="353">
        <f t="shared" si="376"/>
        <v>300</v>
      </c>
      <c r="K882" s="354">
        <f t="shared" si="377"/>
        <v>0</v>
      </c>
    </row>
    <row r="883" spans="1:16" ht="52.8">
      <c r="A883" s="348" t="s">
        <v>89</v>
      </c>
      <c r="B883" s="349" t="s">
        <v>23</v>
      </c>
      <c r="C883" s="350"/>
      <c r="D883" s="351" t="s">
        <v>42</v>
      </c>
      <c r="E883" s="351" t="s">
        <v>93</v>
      </c>
      <c r="F883" s="351" t="s">
        <v>90</v>
      </c>
      <c r="G883" s="351"/>
      <c r="H883" s="352">
        <f>H884</f>
        <v>300</v>
      </c>
      <c r="I883" s="352">
        <f t="shared" si="395"/>
        <v>0</v>
      </c>
      <c r="J883" s="353">
        <f t="shared" si="376"/>
        <v>300</v>
      </c>
      <c r="K883" s="354">
        <f t="shared" si="377"/>
        <v>0</v>
      </c>
    </row>
    <row r="884" spans="1:16" ht="26.4">
      <c r="A884" s="348" t="s">
        <v>18</v>
      </c>
      <c r="B884" s="349" t="s">
        <v>23</v>
      </c>
      <c r="C884" s="350"/>
      <c r="D884" s="351" t="s">
        <v>42</v>
      </c>
      <c r="E884" s="351" t="s">
        <v>93</v>
      </c>
      <c r="F884" s="351" t="s">
        <v>90</v>
      </c>
      <c r="G884" s="351" t="s">
        <v>19</v>
      </c>
      <c r="H884" s="352">
        <f>H885</f>
        <v>300</v>
      </c>
      <c r="I884" s="352">
        <f t="shared" si="395"/>
        <v>0</v>
      </c>
      <c r="J884" s="353">
        <f t="shared" si="376"/>
        <v>300</v>
      </c>
      <c r="K884" s="354">
        <f t="shared" si="377"/>
        <v>0</v>
      </c>
    </row>
    <row r="885" spans="1:16" ht="26.4">
      <c r="A885" s="348" t="s">
        <v>20</v>
      </c>
      <c r="B885" s="349" t="s">
        <v>23</v>
      </c>
      <c r="C885" s="350"/>
      <c r="D885" s="351" t="s">
        <v>42</v>
      </c>
      <c r="E885" s="351" t="s">
        <v>93</v>
      </c>
      <c r="F885" s="351" t="s">
        <v>90</v>
      </c>
      <c r="G885" s="351" t="s">
        <v>21</v>
      </c>
      <c r="H885" s="352">
        <f>'МП пр.5'!H89</f>
        <v>300</v>
      </c>
      <c r="I885" s="352">
        <f>'МП пр.5'!I89</f>
        <v>0</v>
      </c>
      <c r="J885" s="353">
        <f t="shared" si="376"/>
        <v>300</v>
      </c>
      <c r="K885" s="354">
        <f t="shared" si="377"/>
        <v>0</v>
      </c>
    </row>
    <row r="886" spans="1:16" ht="39.6">
      <c r="A886" s="357" t="s">
        <v>390</v>
      </c>
      <c r="B886" s="358" t="s">
        <v>23</v>
      </c>
      <c r="C886" s="359"/>
      <c r="D886" s="360" t="s">
        <v>42</v>
      </c>
      <c r="E886" s="360" t="s">
        <v>93</v>
      </c>
      <c r="F886" s="360" t="s">
        <v>391</v>
      </c>
      <c r="G886" s="360"/>
      <c r="H886" s="361">
        <f>H887</f>
        <v>2700</v>
      </c>
      <c r="I886" s="361">
        <f t="shared" ref="I886:I889" si="396">I887</f>
        <v>519.5</v>
      </c>
      <c r="J886" s="362">
        <f t="shared" si="376"/>
        <v>2180.5</v>
      </c>
      <c r="K886" s="363">
        <f t="shared" si="377"/>
        <v>19.24074074074074</v>
      </c>
    </row>
    <row r="887" spans="1:16" ht="26.4">
      <c r="A887" s="348" t="s">
        <v>392</v>
      </c>
      <c r="B887" s="349" t="s">
        <v>23</v>
      </c>
      <c r="C887" s="350"/>
      <c r="D887" s="351" t="s">
        <v>42</v>
      </c>
      <c r="E887" s="351" t="s">
        <v>93</v>
      </c>
      <c r="F887" s="351" t="s">
        <v>393</v>
      </c>
      <c r="G887" s="351"/>
      <c r="H887" s="352">
        <f>H888</f>
        <v>2700</v>
      </c>
      <c r="I887" s="352">
        <f t="shared" si="396"/>
        <v>519.5</v>
      </c>
      <c r="J887" s="353">
        <f t="shared" si="376"/>
        <v>2180.5</v>
      </c>
      <c r="K887" s="354">
        <f t="shared" si="377"/>
        <v>19.24074074074074</v>
      </c>
    </row>
    <row r="888" spans="1:16" ht="39.6">
      <c r="A888" s="348" t="s">
        <v>394</v>
      </c>
      <c r="B888" s="349" t="s">
        <v>23</v>
      </c>
      <c r="C888" s="350"/>
      <c r="D888" s="351" t="s">
        <v>42</v>
      </c>
      <c r="E888" s="351" t="s">
        <v>93</v>
      </c>
      <c r="F888" s="351" t="s">
        <v>395</v>
      </c>
      <c r="G888" s="351"/>
      <c r="H888" s="352">
        <f>H889</f>
        <v>2700</v>
      </c>
      <c r="I888" s="352">
        <f t="shared" si="396"/>
        <v>519.5</v>
      </c>
      <c r="J888" s="353">
        <f t="shared" si="376"/>
        <v>2180.5</v>
      </c>
      <c r="K888" s="354">
        <f t="shared" si="377"/>
        <v>19.24074074074074</v>
      </c>
    </row>
    <row r="889" spans="1:16">
      <c r="A889" s="348" t="s">
        <v>256</v>
      </c>
      <c r="B889" s="349" t="s">
        <v>23</v>
      </c>
      <c r="C889" s="350"/>
      <c r="D889" s="351" t="s">
        <v>42</v>
      </c>
      <c r="E889" s="351" t="s">
        <v>93</v>
      </c>
      <c r="F889" s="351" t="s">
        <v>395</v>
      </c>
      <c r="G889" s="351" t="s">
        <v>257</v>
      </c>
      <c r="H889" s="352">
        <f>H890</f>
        <v>2700</v>
      </c>
      <c r="I889" s="352">
        <f t="shared" si="396"/>
        <v>519.5</v>
      </c>
      <c r="J889" s="353">
        <f t="shared" si="376"/>
        <v>2180.5</v>
      </c>
      <c r="K889" s="354">
        <f t="shared" si="377"/>
        <v>19.24074074074074</v>
      </c>
    </row>
    <row r="890" spans="1:16" ht="39.6">
      <c r="A890" s="348" t="s">
        <v>258</v>
      </c>
      <c r="B890" s="349" t="s">
        <v>23</v>
      </c>
      <c r="C890" s="350"/>
      <c r="D890" s="351" t="s">
        <v>42</v>
      </c>
      <c r="E890" s="351" t="s">
        <v>93</v>
      </c>
      <c r="F890" s="351" t="s">
        <v>395</v>
      </c>
      <c r="G890" s="351" t="s">
        <v>259</v>
      </c>
      <c r="H890" s="352">
        <f>'МП пр.5'!H752</f>
        <v>2700</v>
      </c>
      <c r="I890" s="352">
        <f>'МП пр.5'!I752</f>
        <v>519.5</v>
      </c>
      <c r="J890" s="353">
        <f t="shared" si="376"/>
        <v>2180.5</v>
      </c>
      <c r="K890" s="354">
        <f t="shared" si="377"/>
        <v>19.24074074074074</v>
      </c>
    </row>
    <row r="891" spans="1:16" s="39" customFormat="1">
      <c r="A891" s="343" t="s">
        <v>604</v>
      </c>
      <c r="B891" s="344" t="s">
        <v>23</v>
      </c>
      <c r="C891" s="345"/>
      <c r="D891" s="346" t="s">
        <v>42</v>
      </c>
      <c r="E891" s="346" t="s">
        <v>93</v>
      </c>
      <c r="F891" s="346" t="s">
        <v>605</v>
      </c>
      <c r="G891" s="346"/>
      <c r="H891" s="347">
        <f>H892</f>
        <v>3600</v>
      </c>
      <c r="I891" s="347">
        <f t="shared" ref="I891:I893" si="397">I892</f>
        <v>648.79999999999995</v>
      </c>
      <c r="J891" s="355">
        <f t="shared" si="376"/>
        <v>2951.2</v>
      </c>
      <c r="K891" s="356">
        <f t="shared" si="377"/>
        <v>18.022222222222219</v>
      </c>
      <c r="M891" s="104"/>
      <c r="N891" s="104"/>
      <c r="O891" s="104"/>
      <c r="P891" s="104"/>
    </row>
    <row r="892" spans="1:16">
      <c r="A892" s="348" t="s">
        <v>606</v>
      </c>
      <c r="B892" s="349" t="s">
        <v>23</v>
      </c>
      <c r="C892" s="350"/>
      <c r="D892" s="351" t="s">
        <v>42</v>
      </c>
      <c r="E892" s="351" t="s">
        <v>93</v>
      </c>
      <c r="F892" s="351" t="s">
        <v>607</v>
      </c>
      <c r="G892" s="351"/>
      <c r="H892" s="352">
        <f>H893</f>
        <v>3600</v>
      </c>
      <c r="I892" s="352">
        <f t="shared" si="397"/>
        <v>648.79999999999995</v>
      </c>
      <c r="J892" s="353">
        <f t="shared" si="376"/>
        <v>2951.2</v>
      </c>
      <c r="K892" s="354">
        <f t="shared" si="377"/>
        <v>18.022222222222219</v>
      </c>
    </row>
    <row r="893" spans="1:16" ht="26.4">
      <c r="A893" s="348" t="s">
        <v>18</v>
      </c>
      <c r="B893" s="349" t="s">
        <v>23</v>
      </c>
      <c r="C893" s="350"/>
      <c r="D893" s="351" t="s">
        <v>42</v>
      </c>
      <c r="E893" s="351" t="s">
        <v>93</v>
      </c>
      <c r="F893" s="351" t="s">
        <v>607</v>
      </c>
      <c r="G893" s="351" t="s">
        <v>19</v>
      </c>
      <c r="H893" s="352">
        <f>H894</f>
        <v>3600</v>
      </c>
      <c r="I893" s="352">
        <f t="shared" si="397"/>
        <v>648.79999999999995</v>
      </c>
      <c r="J893" s="353">
        <f t="shared" si="376"/>
        <v>2951.2</v>
      </c>
      <c r="K893" s="354">
        <f t="shared" si="377"/>
        <v>18.022222222222219</v>
      </c>
    </row>
    <row r="894" spans="1:16" ht="26.4">
      <c r="A894" s="348" t="s">
        <v>20</v>
      </c>
      <c r="B894" s="349" t="s">
        <v>23</v>
      </c>
      <c r="C894" s="350"/>
      <c r="D894" s="351" t="s">
        <v>42</v>
      </c>
      <c r="E894" s="351" t="s">
        <v>93</v>
      </c>
      <c r="F894" s="351" t="s">
        <v>607</v>
      </c>
      <c r="G894" s="351" t="s">
        <v>21</v>
      </c>
      <c r="H894" s="352">
        <v>3600</v>
      </c>
      <c r="I894" s="352">
        <f>600+48.8</f>
        <v>648.79999999999995</v>
      </c>
      <c r="J894" s="353">
        <f t="shared" si="376"/>
        <v>2951.2</v>
      </c>
      <c r="K894" s="354">
        <f t="shared" si="377"/>
        <v>18.022222222222219</v>
      </c>
    </row>
    <row r="895" spans="1:16" s="38" customFormat="1">
      <c r="A895" s="336" t="s">
        <v>173</v>
      </c>
      <c r="B895" s="337" t="s">
        <v>23</v>
      </c>
      <c r="C895" s="338"/>
      <c r="D895" s="339" t="s">
        <v>42</v>
      </c>
      <c r="E895" s="339" t="s">
        <v>113</v>
      </c>
      <c r="F895" s="339"/>
      <c r="G895" s="339"/>
      <c r="H895" s="341">
        <f>H896+H901+H906+H913+H920</f>
        <v>13286.400000000001</v>
      </c>
      <c r="I895" s="341">
        <f t="shared" ref="I895" si="398">I896+I901+I906+I913+I920</f>
        <v>1667.5</v>
      </c>
      <c r="J895" s="342">
        <f t="shared" si="376"/>
        <v>11618.900000000001</v>
      </c>
      <c r="K895" s="328">
        <f t="shared" si="377"/>
        <v>12.550427504816955</v>
      </c>
      <c r="M895" s="103"/>
      <c r="N895" s="103"/>
      <c r="O895" s="103"/>
      <c r="P895" s="103"/>
    </row>
    <row r="896" spans="1:16" ht="26.4">
      <c r="A896" s="377" t="s">
        <v>168</v>
      </c>
      <c r="B896" s="358" t="s">
        <v>23</v>
      </c>
      <c r="C896" s="359"/>
      <c r="D896" s="360" t="s">
        <v>42</v>
      </c>
      <c r="E896" s="360" t="s">
        <v>113</v>
      </c>
      <c r="F896" s="360" t="s">
        <v>169</v>
      </c>
      <c r="G896" s="360"/>
      <c r="H896" s="361">
        <f>H897</f>
        <v>142</v>
      </c>
      <c r="I896" s="361">
        <f t="shared" ref="I896:I899" si="399">I897</f>
        <v>0</v>
      </c>
      <c r="J896" s="362">
        <f t="shared" si="376"/>
        <v>142</v>
      </c>
      <c r="K896" s="363">
        <f t="shared" si="377"/>
        <v>0</v>
      </c>
    </row>
    <row r="897" spans="1:16" ht="26.4">
      <c r="A897" s="348" t="s">
        <v>28</v>
      </c>
      <c r="B897" s="349" t="s">
        <v>23</v>
      </c>
      <c r="C897" s="350"/>
      <c r="D897" s="351" t="s">
        <v>42</v>
      </c>
      <c r="E897" s="351" t="s">
        <v>113</v>
      </c>
      <c r="F897" s="351" t="s">
        <v>170</v>
      </c>
      <c r="G897" s="351"/>
      <c r="H897" s="352">
        <f>H898</f>
        <v>142</v>
      </c>
      <c r="I897" s="352">
        <f t="shared" si="399"/>
        <v>0</v>
      </c>
      <c r="J897" s="353">
        <f t="shared" si="376"/>
        <v>142</v>
      </c>
      <c r="K897" s="354">
        <f t="shared" si="377"/>
        <v>0</v>
      </c>
    </row>
    <row r="898" spans="1:16" ht="26.4">
      <c r="A898" s="348" t="s">
        <v>171</v>
      </c>
      <c r="B898" s="349" t="s">
        <v>23</v>
      </c>
      <c r="C898" s="350"/>
      <c r="D898" s="351" t="s">
        <v>42</v>
      </c>
      <c r="E898" s="351" t="s">
        <v>113</v>
      </c>
      <c r="F898" s="351" t="s">
        <v>172</v>
      </c>
      <c r="G898" s="351"/>
      <c r="H898" s="352">
        <f>H899</f>
        <v>142</v>
      </c>
      <c r="I898" s="352">
        <f t="shared" si="399"/>
        <v>0</v>
      </c>
      <c r="J898" s="353">
        <f t="shared" si="376"/>
        <v>142</v>
      </c>
      <c r="K898" s="354">
        <f t="shared" si="377"/>
        <v>0</v>
      </c>
    </row>
    <row r="899" spans="1:16" ht="26.4">
      <c r="A899" s="348" t="s">
        <v>18</v>
      </c>
      <c r="B899" s="349" t="s">
        <v>23</v>
      </c>
      <c r="C899" s="350"/>
      <c r="D899" s="351" t="s">
        <v>42</v>
      </c>
      <c r="E899" s="351" t="s">
        <v>113</v>
      </c>
      <c r="F899" s="351" t="s">
        <v>172</v>
      </c>
      <c r="G899" s="351" t="s">
        <v>19</v>
      </c>
      <c r="H899" s="352">
        <f>H900</f>
        <v>142</v>
      </c>
      <c r="I899" s="352">
        <f t="shared" si="399"/>
        <v>0</v>
      </c>
      <c r="J899" s="353">
        <f t="shared" si="376"/>
        <v>142</v>
      </c>
      <c r="K899" s="354">
        <f t="shared" si="377"/>
        <v>0</v>
      </c>
    </row>
    <row r="900" spans="1:16" ht="26.4">
      <c r="A900" s="348" t="s">
        <v>20</v>
      </c>
      <c r="B900" s="349" t="s">
        <v>23</v>
      </c>
      <c r="C900" s="350"/>
      <c r="D900" s="351" t="s">
        <v>42</v>
      </c>
      <c r="E900" s="351" t="s">
        <v>113</v>
      </c>
      <c r="F900" s="351" t="s">
        <v>172</v>
      </c>
      <c r="G900" s="351" t="s">
        <v>21</v>
      </c>
      <c r="H900" s="352">
        <f>'МП пр.5'!H259</f>
        <v>142</v>
      </c>
      <c r="I900" s="352">
        <f>'МП пр.5'!I259</f>
        <v>0</v>
      </c>
      <c r="J900" s="353">
        <f t="shared" si="376"/>
        <v>142</v>
      </c>
      <c r="K900" s="354">
        <f t="shared" si="377"/>
        <v>0</v>
      </c>
    </row>
    <row r="901" spans="1:16" s="38" customFormat="1" ht="43.8" customHeight="1">
      <c r="A901" s="357" t="s">
        <v>260</v>
      </c>
      <c r="B901" s="358" t="s">
        <v>23</v>
      </c>
      <c r="C901" s="359"/>
      <c r="D901" s="360" t="s">
        <v>42</v>
      </c>
      <c r="E901" s="360" t="s">
        <v>113</v>
      </c>
      <c r="F901" s="360" t="s">
        <v>261</v>
      </c>
      <c r="G901" s="360"/>
      <c r="H901" s="361">
        <f>H902</f>
        <v>55</v>
      </c>
      <c r="I901" s="361">
        <f t="shared" ref="I901:I904" si="400">I902</f>
        <v>0</v>
      </c>
      <c r="J901" s="362">
        <f t="shared" ref="J901:J938" si="401">H901-I901</f>
        <v>55</v>
      </c>
      <c r="K901" s="363">
        <f t="shared" ref="K901:K938" si="402">I901/H901*100</f>
        <v>0</v>
      </c>
      <c r="M901" s="103"/>
      <c r="N901" s="103"/>
      <c r="O901" s="103"/>
      <c r="P901" s="103"/>
    </row>
    <row r="902" spans="1:16" ht="39.6">
      <c r="A902" s="348" t="s">
        <v>262</v>
      </c>
      <c r="B902" s="349" t="s">
        <v>23</v>
      </c>
      <c r="C902" s="350"/>
      <c r="D902" s="351" t="s">
        <v>42</v>
      </c>
      <c r="E902" s="351" t="s">
        <v>113</v>
      </c>
      <c r="F902" s="351" t="s">
        <v>263</v>
      </c>
      <c r="G902" s="351"/>
      <c r="H902" s="352">
        <f>H903</f>
        <v>55</v>
      </c>
      <c r="I902" s="352">
        <f t="shared" si="400"/>
        <v>0</v>
      </c>
      <c r="J902" s="353">
        <f t="shared" si="401"/>
        <v>55</v>
      </c>
      <c r="K902" s="354">
        <f t="shared" si="402"/>
        <v>0</v>
      </c>
    </row>
    <row r="903" spans="1:16" ht="39.6">
      <c r="A903" s="348" t="s">
        <v>264</v>
      </c>
      <c r="B903" s="349" t="s">
        <v>23</v>
      </c>
      <c r="C903" s="350"/>
      <c r="D903" s="351" t="s">
        <v>42</v>
      </c>
      <c r="E903" s="351" t="s">
        <v>113</v>
      </c>
      <c r="F903" s="351" t="s">
        <v>265</v>
      </c>
      <c r="G903" s="351"/>
      <c r="H903" s="352">
        <f>H904</f>
        <v>55</v>
      </c>
      <c r="I903" s="352">
        <f t="shared" si="400"/>
        <v>0</v>
      </c>
      <c r="J903" s="353">
        <f t="shared" si="401"/>
        <v>55</v>
      </c>
      <c r="K903" s="354">
        <f t="shared" si="402"/>
        <v>0</v>
      </c>
    </row>
    <row r="904" spans="1:16" ht="26.4">
      <c r="A904" s="348" t="s">
        <v>18</v>
      </c>
      <c r="B904" s="349" t="s">
        <v>23</v>
      </c>
      <c r="C904" s="350"/>
      <c r="D904" s="351" t="s">
        <v>42</v>
      </c>
      <c r="E904" s="351" t="s">
        <v>113</v>
      </c>
      <c r="F904" s="351" t="s">
        <v>265</v>
      </c>
      <c r="G904" s="351" t="s">
        <v>19</v>
      </c>
      <c r="H904" s="352">
        <f>H905</f>
        <v>55</v>
      </c>
      <c r="I904" s="352">
        <f t="shared" si="400"/>
        <v>0</v>
      </c>
      <c r="J904" s="353">
        <f t="shared" si="401"/>
        <v>55</v>
      </c>
      <c r="K904" s="354">
        <f t="shared" si="402"/>
        <v>0</v>
      </c>
    </row>
    <row r="905" spans="1:16" ht="26.4">
      <c r="A905" s="348" t="s">
        <v>20</v>
      </c>
      <c r="B905" s="349" t="s">
        <v>23</v>
      </c>
      <c r="C905" s="350"/>
      <c r="D905" s="351" t="s">
        <v>42</v>
      </c>
      <c r="E905" s="351" t="s">
        <v>113</v>
      </c>
      <c r="F905" s="351" t="s">
        <v>265</v>
      </c>
      <c r="G905" s="351" t="s">
        <v>21</v>
      </c>
      <c r="H905" s="352">
        <f>'МП пр.5'!H404</f>
        <v>55</v>
      </c>
      <c r="I905" s="352">
        <f>'МП пр.5'!I404</f>
        <v>0</v>
      </c>
      <c r="J905" s="353">
        <f t="shared" si="401"/>
        <v>55</v>
      </c>
      <c r="K905" s="354">
        <f t="shared" si="402"/>
        <v>0</v>
      </c>
    </row>
    <row r="906" spans="1:16">
      <c r="A906" s="343" t="s">
        <v>608</v>
      </c>
      <c r="B906" s="344" t="s">
        <v>23</v>
      </c>
      <c r="C906" s="345"/>
      <c r="D906" s="346" t="s">
        <v>42</v>
      </c>
      <c r="E906" s="346" t="s">
        <v>113</v>
      </c>
      <c r="F906" s="346" t="s">
        <v>609</v>
      </c>
      <c r="G906" s="346"/>
      <c r="H906" s="347">
        <f>H907+H910</f>
        <v>3672.8</v>
      </c>
      <c r="I906" s="347">
        <f t="shared" ref="I906" si="403">I907+I910</f>
        <v>200</v>
      </c>
      <c r="J906" s="355">
        <f t="shared" si="401"/>
        <v>3472.8</v>
      </c>
      <c r="K906" s="356">
        <f t="shared" si="402"/>
        <v>5.4454367240252672</v>
      </c>
    </row>
    <row r="907" spans="1:16">
      <c r="A907" s="348" t="s">
        <v>610</v>
      </c>
      <c r="B907" s="349" t="s">
        <v>23</v>
      </c>
      <c r="C907" s="350"/>
      <c r="D907" s="351" t="s">
        <v>42</v>
      </c>
      <c r="E907" s="351" t="s">
        <v>113</v>
      </c>
      <c r="F907" s="351" t="s">
        <v>611</v>
      </c>
      <c r="G907" s="351"/>
      <c r="H907" s="352">
        <f>H908</f>
        <v>2762.8</v>
      </c>
      <c r="I907" s="352">
        <f t="shared" ref="I907:I908" si="404">I908</f>
        <v>0</v>
      </c>
      <c r="J907" s="353">
        <f t="shared" si="401"/>
        <v>2762.8</v>
      </c>
      <c r="K907" s="354">
        <f t="shared" si="402"/>
        <v>0</v>
      </c>
    </row>
    <row r="908" spans="1:16" ht="26.4">
      <c r="A908" s="348" t="s">
        <v>18</v>
      </c>
      <c r="B908" s="349" t="s">
        <v>23</v>
      </c>
      <c r="C908" s="350"/>
      <c r="D908" s="351" t="s">
        <v>42</v>
      </c>
      <c r="E908" s="351" t="s">
        <v>113</v>
      </c>
      <c r="F908" s="351" t="s">
        <v>611</v>
      </c>
      <c r="G908" s="351" t="s">
        <v>19</v>
      </c>
      <c r="H908" s="352">
        <f>H909</f>
        <v>2762.8</v>
      </c>
      <c r="I908" s="352">
        <f t="shared" si="404"/>
        <v>0</v>
      </c>
      <c r="J908" s="353">
        <f t="shared" si="401"/>
        <v>2762.8</v>
      </c>
      <c r="K908" s="354">
        <f t="shared" si="402"/>
        <v>0</v>
      </c>
    </row>
    <row r="909" spans="1:16" ht="26.4">
      <c r="A909" s="348" t="s">
        <v>20</v>
      </c>
      <c r="B909" s="349" t="s">
        <v>23</v>
      </c>
      <c r="C909" s="350"/>
      <c r="D909" s="351" t="s">
        <v>42</v>
      </c>
      <c r="E909" s="351" t="s">
        <v>113</v>
      </c>
      <c r="F909" s="351" t="s">
        <v>611</v>
      </c>
      <c r="G909" s="351" t="s">
        <v>21</v>
      </c>
      <c r="H909" s="352">
        <v>2762.8</v>
      </c>
      <c r="I909" s="352">
        <v>0</v>
      </c>
      <c r="J909" s="353">
        <f t="shared" si="401"/>
        <v>2762.8</v>
      </c>
      <c r="K909" s="354">
        <f t="shared" si="402"/>
        <v>0</v>
      </c>
    </row>
    <row r="910" spans="1:16">
      <c r="A910" s="348" t="s">
        <v>612</v>
      </c>
      <c r="B910" s="349" t="s">
        <v>23</v>
      </c>
      <c r="C910" s="350"/>
      <c r="D910" s="351" t="s">
        <v>42</v>
      </c>
      <c r="E910" s="351" t="s">
        <v>113</v>
      </c>
      <c r="F910" s="351" t="s">
        <v>613</v>
      </c>
      <c r="G910" s="351"/>
      <c r="H910" s="352">
        <f>H911</f>
        <v>910</v>
      </c>
      <c r="I910" s="352">
        <f t="shared" ref="I910:I911" si="405">I911</f>
        <v>200</v>
      </c>
      <c r="J910" s="353">
        <f t="shared" si="401"/>
        <v>710</v>
      </c>
      <c r="K910" s="354">
        <f t="shared" si="402"/>
        <v>21.978021978021978</v>
      </c>
    </row>
    <row r="911" spans="1:16" ht="26.4">
      <c r="A911" s="348" t="s">
        <v>18</v>
      </c>
      <c r="B911" s="349" t="s">
        <v>23</v>
      </c>
      <c r="C911" s="350"/>
      <c r="D911" s="351" t="s">
        <v>42</v>
      </c>
      <c r="E911" s="351" t="s">
        <v>113</v>
      </c>
      <c r="F911" s="351" t="s">
        <v>613</v>
      </c>
      <c r="G911" s="351" t="s">
        <v>19</v>
      </c>
      <c r="H911" s="352">
        <f>H912</f>
        <v>910</v>
      </c>
      <c r="I911" s="352">
        <f t="shared" si="405"/>
        <v>200</v>
      </c>
      <c r="J911" s="353">
        <f t="shared" si="401"/>
        <v>710</v>
      </c>
      <c r="K911" s="354">
        <f t="shared" si="402"/>
        <v>21.978021978021978</v>
      </c>
    </row>
    <row r="912" spans="1:16" ht="26.4">
      <c r="A912" s="348" t="s">
        <v>20</v>
      </c>
      <c r="B912" s="349" t="s">
        <v>23</v>
      </c>
      <c r="C912" s="350"/>
      <c r="D912" s="351" t="s">
        <v>42</v>
      </c>
      <c r="E912" s="351" t="s">
        <v>113</v>
      </c>
      <c r="F912" s="351" t="s">
        <v>613</v>
      </c>
      <c r="G912" s="351" t="s">
        <v>21</v>
      </c>
      <c r="H912" s="352">
        <v>910</v>
      </c>
      <c r="I912" s="352">
        <v>200</v>
      </c>
      <c r="J912" s="353">
        <f t="shared" si="401"/>
        <v>710</v>
      </c>
      <c r="K912" s="354">
        <f t="shared" si="402"/>
        <v>21.978021978021978</v>
      </c>
    </row>
    <row r="913" spans="1:16" s="39" customFormat="1" ht="27.6">
      <c r="A913" s="343" t="s">
        <v>614</v>
      </c>
      <c r="B913" s="344" t="s">
        <v>23</v>
      </c>
      <c r="C913" s="345"/>
      <c r="D913" s="346" t="s">
        <v>42</v>
      </c>
      <c r="E913" s="346" t="s">
        <v>113</v>
      </c>
      <c r="F913" s="346" t="s">
        <v>615</v>
      </c>
      <c r="G913" s="346"/>
      <c r="H913" s="347">
        <f>H914+H918</f>
        <v>7870.1</v>
      </c>
      <c r="I913" s="347">
        <f t="shared" ref="I913" si="406">I914+I918</f>
        <v>1467.5</v>
      </c>
      <c r="J913" s="355">
        <f t="shared" si="401"/>
        <v>6402.6</v>
      </c>
      <c r="K913" s="356">
        <f t="shared" si="402"/>
        <v>18.646522915846049</v>
      </c>
      <c r="M913" s="104"/>
      <c r="N913" s="104"/>
      <c r="O913" s="104"/>
      <c r="P913" s="104"/>
    </row>
    <row r="914" spans="1:16" ht="26.4">
      <c r="A914" s="348" t="s">
        <v>616</v>
      </c>
      <c r="B914" s="349" t="s">
        <v>23</v>
      </c>
      <c r="C914" s="350"/>
      <c r="D914" s="351" t="s">
        <v>42</v>
      </c>
      <c r="E914" s="351" t="s">
        <v>113</v>
      </c>
      <c r="F914" s="351" t="s">
        <v>617</v>
      </c>
      <c r="G914" s="351"/>
      <c r="H914" s="352">
        <f>H915</f>
        <v>5870.1</v>
      </c>
      <c r="I914" s="352">
        <f t="shared" ref="I914:I915" si="407">I915</f>
        <v>1467.5</v>
      </c>
      <c r="J914" s="353">
        <f t="shared" si="401"/>
        <v>4402.6000000000004</v>
      </c>
      <c r="K914" s="354">
        <f t="shared" si="402"/>
        <v>24.99957411287712</v>
      </c>
    </row>
    <row r="915" spans="1:16" ht="26.4">
      <c r="A915" s="348" t="s">
        <v>54</v>
      </c>
      <c r="B915" s="349" t="s">
        <v>23</v>
      </c>
      <c r="C915" s="350"/>
      <c r="D915" s="351" t="s">
        <v>42</v>
      </c>
      <c r="E915" s="351" t="s">
        <v>113</v>
      </c>
      <c r="F915" s="351" t="s">
        <v>617</v>
      </c>
      <c r="G915" s="351" t="s">
        <v>55</v>
      </c>
      <c r="H915" s="352">
        <f>H916</f>
        <v>5870.1</v>
      </c>
      <c r="I915" s="352">
        <f t="shared" si="407"/>
        <v>1467.5</v>
      </c>
      <c r="J915" s="353">
        <f t="shared" si="401"/>
        <v>4402.6000000000004</v>
      </c>
      <c r="K915" s="354">
        <f t="shared" si="402"/>
        <v>24.99957411287712</v>
      </c>
    </row>
    <row r="916" spans="1:16">
      <c r="A916" s="348" t="s">
        <v>543</v>
      </c>
      <c r="B916" s="349" t="s">
        <v>23</v>
      </c>
      <c r="C916" s="350"/>
      <c r="D916" s="351" t="s">
        <v>42</v>
      </c>
      <c r="E916" s="351" t="s">
        <v>113</v>
      </c>
      <c r="F916" s="351" t="s">
        <v>617</v>
      </c>
      <c r="G916" s="351" t="s">
        <v>544</v>
      </c>
      <c r="H916" s="352">
        <v>5870.1</v>
      </c>
      <c r="I916" s="352">
        <v>1467.5</v>
      </c>
      <c r="J916" s="353">
        <f t="shared" si="401"/>
        <v>4402.6000000000004</v>
      </c>
      <c r="K916" s="354">
        <f t="shared" si="402"/>
        <v>24.99957411287712</v>
      </c>
    </row>
    <row r="917" spans="1:16">
      <c r="A917" s="348" t="s">
        <v>618</v>
      </c>
      <c r="B917" s="349" t="s">
        <v>23</v>
      </c>
      <c r="C917" s="350"/>
      <c r="D917" s="351" t="s">
        <v>42</v>
      </c>
      <c r="E917" s="351" t="s">
        <v>113</v>
      </c>
      <c r="F917" s="351" t="s">
        <v>619</v>
      </c>
      <c r="G917" s="351"/>
      <c r="H917" s="352">
        <f>H918</f>
        <v>2000</v>
      </c>
      <c r="I917" s="352">
        <f t="shared" ref="I917:I918" si="408">I918</f>
        <v>0</v>
      </c>
      <c r="J917" s="353">
        <f t="shared" si="401"/>
        <v>2000</v>
      </c>
      <c r="K917" s="354">
        <f t="shared" si="402"/>
        <v>0</v>
      </c>
    </row>
    <row r="918" spans="1:16" ht="26.4">
      <c r="A918" s="348" t="s">
        <v>18</v>
      </c>
      <c r="B918" s="349" t="s">
        <v>23</v>
      </c>
      <c r="C918" s="350"/>
      <c r="D918" s="351" t="s">
        <v>42</v>
      </c>
      <c r="E918" s="351" t="s">
        <v>113</v>
      </c>
      <c r="F918" s="351" t="s">
        <v>619</v>
      </c>
      <c r="G918" s="351" t="s">
        <v>19</v>
      </c>
      <c r="H918" s="352">
        <f>H919</f>
        <v>2000</v>
      </c>
      <c r="I918" s="352">
        <f t="shared" si="408"/>
        <v>0</v>
      </c>
      <c r="J918" s="353">
        <f t="shared" si="401"/>
        <v>2000</v>
      </c>
      <c r="K918" s="354">
        <f t="shared" si="402"/>
        <v>0</v>
      </c>
    </row>
    <row r="919" spans="1:16" ht="26.4">
      <c r="A919" s="348" t="s">
        <v>20</v>
      </c>
      <c r="B919" s="349" t="s">
        <v>23</v>
      </c>
      <c r="C919" s="350"/>
      <c r="D919" s="351" t="s">
        <v>42</v>
      </c>
      <c r="E919" s="351" t="s">
        <v>113</v>
      </c>
      <c r="F919" s="351" t="s">
        <v>619</v>
      </c>
      <c r="G919" s="351" t="s">
        <v>21</v>
      </c>
      <c r="H919" s="352">
        <v>2000</v>
      </c>
      <c r="I919" s="352">
        <v>0</v>
      </c>
      <c r="J919" s="353">
        <f t="shared" si="401"/>
        <v>2000</v>
      </c>
      <c r="K919" s="354">
        <f t="shared" si="402"/>
        <v>0</v>
      </c>
    </row>
    <row r="920" spans="1:16" s="39" customFormat="1" ht="55.2">
      <c r="A920" s="343" t="s">
        <v>439</v>
      </c>
      <c r="B920" s="344" t="s">
        <v>23</v>
      </c>
      <c r="C920" s="345"/>
      <c r="D920" s="346" t="s">
        <v>42</v>
      </c>
      <c r="E920" s="346" t="s">
        <v>113</v>
      </c>
      <c r="F920" s="346" t="s">
        <v>440</v>
      </c>
      <c r="G920" s="346"/>
      <c r="H920" s="378">
        <f>H921</f>
        <v>1546.5</v>
      </c>
      <c r="I920" s="378">
        <f t="shared" ref="I920:I923" si="409">I921</f>
        <v>0</v>
      </c>
      <c r="J920" s="355">
        <f t="shared" si="401"/>
        <v>1546.5</v>
      </c>
      <c r="K920" s="356">
        <f t="shared" si="402"/>
        <v>0</v>
      </c>
      <c r="M920" s="104"/>
      <c r="N920" s="104"/>
      <c r="O920" s="104"/>
      <c r="P920" s="104"/>
    </row>
    <row r="921" spans="1:16" ht="39.6">
      <c r="A921" s="348" t="s">
        <v>620</v>
      </c>
      <c r="B921" s="349" t="s">
        <v>23</v>
      </c>
      <c r="C921" s="350"/>
      <c r="D921" s="351" t="s">
        <v>42</v>
      </c>
      <c r="E921" s="351" t="s">
        <v>113</v>
      </c>
      <c r="F921" s="351" t="s">
        <v>621</v>
      </c>
      <c r="G921" s="351"/>
      <c r="H921" s="352">
        <f>H922</f>
        <v>1546.5</v>
      </c>
      <c r="I921" s="352">
        <f t="shared" si="409"/>
        <v>0</v>
      </c>
      <c r="J921" s="353">
        <f t="shared" si="401"/>
        <v>1546.5</v>
      </c>
      <c r="K921" s="354">
        <f t="shared" si="402"/>
        <v>0</v>
      </c>
    </row>
    <row r="922" spans="1:16" ht="39.6">
      <c r="A922" s="348" t="s">
        <v>622</v>
      </c>
      <c r="B922" s="349" t="s">
        <v>23</v>
      </c>
      <c r="C922" s="350"/>
      <c r="D922" s="351" t="s">
        <v>42</v>
      </c>
      <c r="E922" s="351" t="s">
        <v>113</v>
      </c>
      <c r="F922" s="351" t="s">
        <v>623</v>
      </c>
      <c r="G922" s="351"/>
      <c r="H922" s="352">
        <f>H923</f>
        <v>1546.5</v>
      </c>
      <c r="I922" s="352">
        <f t="shared" si="409"/>
        <v>0</v>
      </c>
      <c r="J922" s="353">
        <f t="shared" si="401"/>
        <v>1546.5</v>
      </c>
      <c r="K922" s="354">
        <f t="shared" si="402"/>
        <v>0</v>
      </c>
    </row>
    <row r="923" spans="1:16" ht="26.4">
      <c r="A923" s="348" t="s">
        <v>18</v>
      </c>
      <c r="B923" s="349" t="s">
        <v>23</v>
      </c>
      <c r="C923" s="350"/>
      <c r="D923" s="351" t="s">
        <v>42</v>
      </c>
      <c r="E923" s="351" t="s">
        <v>113</v>
      </c>
      <c r="F923" s="351" t="s">
        <v>623</v>
      </c>
      <c r="G923" s="351" t="s">
        <v>19</v>
      </c>
      <c r="H923" s="352">
        <f>H924</f>
        <v>1546.5</v>
      </c>
      <c r="I923" s="352">
        <f t="shared" si="409"/>
        <v>0</v>
      </c>
      <c r="J923" s="353">
        <f t="shared" si="401"/>
        <v>1546.5</v>
      </c>
      <c r="K923" s="354">
        <f t="shared" si="402"/>
        <v>0</v>
      </c>
    </row>
    <row r="924" spans="1:16" ht="26.4">
      <c r="A924" s="348" t="s">
        <v>20</v>
      </c>
      <c r="B924" s="349" t="s">
        <v>23</v>
      </c>
      <c r="C924" s="350"/>
      <c r="D924" s="351" t="s">
        <v>42</v>
      </c>
      <c r="E924" s="351" t="s">
        <v>113</v>
      </c>
      <c r="F924" s="351" t="s">
        <v>623</v>
      </c>
      <c r="G924" s="351" t="s">
        <v>21</v>
      </c>
      <c r="H924" s="352">
        <v>1546.5</v>
      </c>
      <c r="I924" s="352">
        <v>0</v>
      </c>
      <c r="J924" s="353">
        <f t="shared" si="401"/>
        <v>1546.5</v>
      </c>
      <c r="K924" s="354">
        <f t="shared" si="402"/>
        <v>0</v>
      </c>
    </row>
    <row r="925" spans="1:16" s="38" customFormat="1">
      <c r="A925" s="336" t="s">
        <v>40</v>
      </c>
      <c r="B925" s="337" t="s">
        <v>23</v>
      </c>
      <c r="C925" s="338"/>
      <c r="D925" s="339" t="s">
        <v>17</v>
      </c>
      <c r="E925" s="340" t="s">
        <v>637</v>
      </c>
      <c r="F925" s="339"/>
      <c r="G925" s="339"/>
      <c r="H925" s="341">
        <f>H926</f>
        <v>726.2</v>
      </c>
      <c r="I925" s="341">
        <f t="shared" ref="I925" si="410">I926</f>
        <v>0</v>
      </c>
      <c r="J925" s="342">
        <f t="shared" si="401"/>
        <v>726.2</v>
      </c>
      <c r="K925" s="328">
        <f t="shared" si="402"/>
        <v>0</v>
      </c>
      <c r="M925" s="103"/>
      <c r="N925" s="103"/>
      <c r="O925" s="103"/>
      <c r="P925" s="103"/>
    </row>
    <row r="926" spans="1:16" s="38" customFormat="1">
      <c r="A926" s="336" t="s">
        <v>41</v>
      </c>
      <c r="B926" s="337" t="s">
        <v>23</v>
      </c>
      <c r="C926" s="338"/>
      <c r="D926" s="339" t="s">
        <v>17</v>
      </c>
      <c r="E926" s="339" t="s">
        <v>42</v>
      </c>
      <c r="F926" s="339"/>
      <c r="G926" s="339"/>
      <c r="H926" s="341">
        <f>H927+H935</f>
        <v>726.2</v>
      </c>
      <c r="I926" s="341">
        <f t="shared" ref="I926" si="411">I927+I935</f>
        <v>0</v>
      </c>
      <c r="J926" s="342">
        <f t="shared" si="401"/>
        <v>726.2</v>
      </c>
      <c r="K926" s="328">
        <f t="shared" si="402"/>
        <v>0</v>
      </c>
      <c r="M926" s="103"/>
      <c r="N926" s="103"/>
      <c r="O926" s="103"/>
      <c r="P926" s="103"/>
    </row>
    <row r="927" spans="1:16" s="38" customFormat="1" ht="60.6" customHeight="1">
      <c r="A927" s="357" t="s">
        <v>34</v>
      </c>
      <c r="B927" s="358" t="s">
        <v>23</v>
      </c>
      <c r="C927" s="359"/>
      <c r="D927" s="360" t="s">
        <v>17</v>
      </c>
      <c r="E927" s="360" t="s">
        <v>42</v>
      </c>
      <c r="F927" s="360" t="s">
        <v>35</v>
      </c>
      <c r="G927" s="360"/>
      <c r="H927" s="361">
        <f>H928</f>
        <v>576.20000000000005</v>
      </c>
      <c r="I927" s="361">
        <f t="shared" ref="I927" si="412">I928</f>
        <v>0</v>
      </c>
      <c r="J927" s="362">
        <f t="shared" si="401"/>
        <v>576.20000000000005</v>
      </c>
      <c r="K927" s="363">
        <f t="shared" si="402"/>
        <v>0</v>
      </c>
      <c r="M927" s="103"/>
      <c r="N927" s="103"/>
      <c r="O927" s="103"/>
      <c r="P927" s="103"/>
    </row>
    <row r="928" spans="1:16" ht="26.4">
      <c r="A928" s="348" t="s">
        <v>36</v>
      </c>
      <c r="B928" s="349" t="s">
        <v>23</v>
      </c>
      <c r="C928" s="350"/>
      <c r="D928" s="351" t="s">
        <v>17</v>
      </c>
      <c r="E928" s="351" t="s">
        <v>42</v>
      </c>
      <c r="F928" s="351" t="s">
        <v>37</v>
      </c>
      <c r="G928" s="351"/>
      <c r="H928" s="352">
        <f>H929+H932</f>
        <v>576.20000000000005</v>
      </c>
      <c r="I928" s="352">
        <f t="shared" ref="I928" si="413">I929+I932</f>
        <v>0</v>
      </c>
      <c r="J928" s="353">
        <f t="shared" si="401"/>
        <v>576.20000000000005</v>
      </c>
      <c r="K928" s="354">
        <f t="shared" si="402"/>
        <v>0</v>
      </c>
    </row>
    <row r="929" spans="1:16" ht="39.6">
      <c r="A929" s="348" t="s">
        <v>38</v>
      </c>
      <c r="B929" s="349" t="s">
        <v>23</v>
      </c>
      <c r="C929" s="350"/>
      <c r="D929" s="351" t="s">
        <v>17</v>
      </c>
      <c r="E929" s="351" t="s">
        <v>42</v>
      </c>
      <c r="F929" s="351" t="s">
        <v>39</v>
      </c>
      <c r="G929" s="351"/>
      <c r="H929" s="352">
        <f>H930</f>
        <v>549.20000000000005</v>
      </c>
      <c r="I929" s="352">
        <f t="shared" ref="I929:I930" si="414">I930</f>
        <v>0</v>
      </c>
      <c r="J929" s="353">
        <f t="shared" si="401"/>
        <v>549.20000000000005</v>
      </c>
      <c r="K929" s="354">
        <f t="shared" si="402"/>
        <v>0</v>
      </c>
    </row>
    <row r="930" spans="1:16" ht="26.4">
      <c r="A930" s="348" t="s">
        <v>18</v>
      </c>
      <c r="B930" s="349" t="s">
        <v>23</v>
      </c>
      <c r="C930" s="350"/>
      <c r="D930" s="351" t="s">
        <v>17</v>
      </c>
      <c r="E930" s="351" t="s">
        <v>42</v>
      </c>
      <c r="F930" s="351" t="s">
        <v>39</v>
      </c>
      <c r="G930" s="351" t="s">
        <v>19</v>
      </c>
      <c r="H930" s="352">
        <f>H931</f>
        <v>549.20000000000005</v>
      </c>
      <c r="I930" s="352">
        <f t="shared" si="414"/>
        <v>0</v>
      </c>
      <c r="J930" s="353">
        <f t="shared" si="401"/>
        <v>549.20000000000005</v>
      </c>
      <c r="K930" s="354">
        <f t="shared" si="402"/>
        <v>0</v>
      </c>
    </row>
    <row r="931" spans="1:16" ht="26.4">
      <c r="A931" s="348" t="s">
        <v>20</v>
      </c>
      <c r="B931" s="349" t="s">
        <v>23</v>
      </c>
      <c r="C931" s="350"/>
      <c r="D931" s="351" t="s">
        <v>17</v>
      </c>
      <c r="E931" s="351" t="s">
        <v>42</v>
      </c>
      <c r="F931" s="351" t="s">
        <v>39</v>
      </c>
      <c r="G931" s="351" t="s">
        <v>21</v>
      </c>
      <c r="H931" s="352">
        <f>'МП пр.5'!H36</f>
        <v>549.20000000000005</v>
      </c>
      <c r="I931" s="352">
        <f>'МП пр.5'!I36</f>
        <v>0</v>
      </c>
      <c r="J931" s="353">
        <f t="shared" si="401"/>
        <v>549.20000000000005</v>
      </c>
      <c r="K931" s="354">
        <f t="shared" si="402"/>
        <v>0</v>
      </c>
    </row>
    <row r="932" spans="1:16" ht="52.8">
      <c r="A932" s="348" t="s">
        <v>43</v>
      </c>
      <c r="B932" s="349" t="s">
        <v>23</v>
      </c>
      <c r="C932" s="350"/>
      <c r="D932" s="351" t="s">
        <v>17</v>
      </c>
      <c r="E932" s="351" t="s">
        <v>42</v>
      </c>
      <c r="F932" s="351" t="s">
        <v>44</v>
      </c>
      <c r="G932" s="351"/>
      <c r="H932" s="352">
        <f>H933</f>
        <v>27</v>
      </c>
      <c r="I932" s="352">
        <f t="shared" ref="I932:I933" si="415">I933</f>
        <v>0</v>
      </c>
      <c r="J932" s="353">
        <f t="shared" si="401"/>
        <v>27</v>
      </c>
      <c r="K932" s="354">
        <f t="shared" si="402"/>
        <v>0</v>
      </c>
    </row>
    <row r="933" spans="1:16" ht="26.4">
      <c r="A933" s="348" t="s">
        <v>18</v>
      </c>
      <c r="B933" s="349" t="s">
        <v>23</v>
      </c>
      <c r="C933" s="350"/>
      <c r="D933" s="351" t="s">
        <v>17</v>
      </c>
      <c r="E933" s="351" t="s">
        <v>42</v>
      </c>
      <c r="F933" s="351" t="s">
        <v>44</v>
      </c>
      <c r="G933" s="351" t="s">
        <v>19</v>
      </c>
      <c r="H933" s="352">
        <f>H934</f>
        <v>27</v>
      </c>
      <c r="I933" s="352">
        <f t="shared" si="415"/>
        <v>0</v>
      </c>
      <c r="J933" s="353">
        <f t="shared" si="401"/>
        <v>27</v>
      </c>
      <c r="K933" s="354">
        <f t="shared" si="402"/>
        <v>0</v>
      </c>
    </row>
    <row r="934" spans="1:16" ht="26.4">
      <c r="A934" s="348" t="s">
        <v>20</v>
      </c>
      <c r="B934" s="349" t="s">
        <v>23</v>
      </c>
      <c r="C934" s="350"/>
      <c r="D934" s="351" t="s">
        <v>17</v>
      </c>
      <c r="E934" s="351" t="s">
        <v>42</v>
      </c>
      <c r="F934" s="351" t="s">
        <v>44</v>
      </c>
      <c r="G934" s="351" t="s">
        <v>21</v>
      </c>
      <c r="H934" s="352">
        <f>'МП пр.5'!H42</f>
        <v>27</v>
      </c>
      <c r="I934" s="352">
        <f>'МП пр.5'!I42</f>
        <v>0</v>
      </c>
      <c r="J934" s="353">
        <f t="shared" si="401"/>
        <v>27</v>
      </c>
      <c r="K934" s="354">
        <f t="shared" si="402"/>
        <v>0</v>
      </c>
    </row>
    <row r="935" spans="1:16" s="39" customFormat="1">
      <c r="A935" s="343" t="s">
        <v>624</v>
      </c>
      <c r="B935" s="344" t="s">
        <v>23</v>
      </c>
      <c r="C935" s="345"/>
      <c r="D935" s="346" t="s">
        <v>17</v>
      </c>
      <c r="E935" s="346" t="s">
        <v>42</v>
      </c>
      <c r="F935" s="346" t="s">
        <v>625</v>
      </c>
      <c r="G935" s="346"/>
      <c r="H935" s="347">
        <f>H936</f>
        <v>150</v>
      </c>
      <c r="I935" s="347">
        <f t="shared" ref="I935:I937" si="416">I936</f>
        <v>0</v>
      </c>
      <c r="J935" s="342">
        <f t="shared" si="401"/>
        <v>150</v>
      </c>
      <c r="K935" s="328">
        <f t="shared" si="402"/>
        <v>0</v>
      </c>
      <c r="M935" s="104"/>
      <c r="N935" s="104"/>
      <c r="O935" s="104"/>
      <c r="P935" s="104"/>
    </row>
    <row r="936" spans="1:16">
      <c r="A936" s="348" t="s">
        <v>626</v>
      </c>
      <c r="B936" s="349" t="s">
        <v>23</v>
      </c>
      <c r="C936" s="350"/>
      <c r="D936" s="351" t="s">
        <v>17</v>
      </c>
      <c r="E936" s="351" t="s">
        <v>42</v>
      </c>
      <c r="F936" s="351" t="s">
        <v>627</v>
      </c>
      <c r="G936" s="351"/>
      <c r="H936" s="352">
        <f>H937</f>
        <v>150</v>
      </c>
      <c r="I936" s="352">
        <f t="shared" si="416"/>
        <v>0</v>
      </c>
      <c r="J936" s="353">
        <f t="shared" si="401"/>
        <v>150</v>
      </c>
      <c r="K936" s="354">
        <f t="shared" si="402"/>
        <v>0</v>
      </c>
    </row>
    <row r="937" spans="1:16" ht="26.4">
      <c r="A937" s="348" t="s">
        <v>18</v>
      </c>
      <c r="B937" s="349" t="s">
        <v>23</v>
      </c>
      <c r="C937" s="350"/>
      <c r="D937" s="351" t="s">
        <v>17</v>
      </c>
      <c r="E937" s="351" t="s">
        <v>42</v>
      </c>
      <c r="F937" s="351" t="s">
        <v>627</v>
      </c>
      <c r="G937" s="351" t="s">
        <v>19</v>
      </c>
      <c r="H937" s="352">
        <f>H938</f>
        <v>150</v>
      </c>
      <c r="I937" s="352">
        <f t="shared" si="416"/>
        <v>0</v>
      </c>
      <c r="J937" s="353">
        <f t="shared" si="401"/>
        <v>150</v>
      </c>
      <c r="K937" s="354">
        <f t="shared" si="402"/>
        <v>0</v>
      </c>
    </row>
    <row r="938" spans="1:16" ht="26.4">
      <c r="A938" s="348" t="s">
        <v>20</v>
      </c>
      <c r="B938" s="349" t="s">
        <v>23</v>
      </c>
      <c r="C938" s="350"/>
      <c r="D938" s="351" t="s">
        <v>17</v>
      </c>
      <c r="E938" s="351" t="s">
        <v>42</v>
      </c>
      <c r="F938" s="351" t="s">
        <v>627</v>
      </c>
      <c r="G938" s="351" t="s">
        <v>21</v>
      </c>
      <c r="H938" s="352">
        <v>150</v>
      </c>
      <c r="I938" s="352">
        <v>0</v>
      </c>
      <c r="J938" s="353">
        <f t="shared" si="401"/>
        <v>150</v>
      </c>
      <c r="K938" s="354">
        <f t="shared" si="402"/>
        <v>0</v>
      </c>
    </row>
    <row r="939" spans="1:16">
      <c r="A939" s="379"/>
      <c r="B939" s="56"/>
      <c r="C939" s="56"/>
      <c r="D939" s="56"/>
      <c r="E939" s="56"/>
      <c r="F939" s="56"/>
      <c r="G939" s="56"/>
      <c r="H939" s="56"/>
      <c r="I939" s="56"/>
      <c r="J939" s="380"/>
      <c r="K939" s="380"/>
    </row>
    <row r="940" spans="1:16">
      <c r="A940" s="379"/>
      <c r="B940" s="56"/>
      <c r="C940" s="56"/>
      <c r="D940" s="56"/>
      <c r="E940" s="56"/>
      <c r="F940" s="56"/>
      <c r="G940" s="56"/>
      <c r="H940" s="56"/>
      <c r="I940" s="56"/>
      <c r="J940" s="380"/>
      <c r="K940" s="380"/>
    </row>
    <row r="941" spans="1:16">
      <c r="A941" s="379"/>
      <c r="B941" s="56"/>
      <c r="C941" s="56"/>
      <c r="D941" s="56"/>
      <c r="E941" s="56"/>
      <c r="F941" s="56"/>
      <c r="G941" s="56"/>
      <c r="H941" s="56"/>
      <c r="I941" s="56"/>
      <c r="J941" s="380"/>
      <c r="K941" s="380"/>
    </row>
    <row r="942" spans="1:16">
      <c r="A942" s="379"/>
      <c r="B942" s="56"/>
      <c r="C942" s="56"/>
      <c r="D942" s="56"/>
      <c r="E942" s="56"/>
      <c r="F942" s="56"/>
      <c r="G942" s="56"/>
      <c r="H942" s="56"/>
      <c r="I942" s="56"/>
      <c r="J942" s="380"/>
      <c r="K942" s="380"/>
    </row>
    <row r="943" spans="1:16">
      <c r="A943" s="379"/>
      <c r="B943" s="56"/>
      <c r="C943" s="56"/>
      <c r="D943" s="56"/>
      <c r="E943" s="56"/>
      <c r="F943" s="56"/>
      <c r="G943" s="56"/>
      <c r="H943" s="56"/>
      <c r="I943" s="56"/>
      <c r="J943" s="380"/>
      <c r="K943" s="380"/>
    </row>
    <row r="944" spans="1:16">
      <c r="A944" s="379"/>
      <c r="B944" s="56"/>
      <c r="C944" s="56"/>
      <c r="D944" s="56"/>
      <c r="E944" s="56"/>
      <c r="F944" s="56"/>
      <c r="G944" s="56"/>
      <c r="H944" s="56"/>
      <c r="I944" s="56"/>
      <c r="J944" s="380"/>
      <c r="K944" s="380"/>
    </row>
    <row r="945" spans="1:11">
      <c r="A945" s="379"/>
      <c r="B945" s="56"/>
      <c r="C945" s="56"/>
      <c r="D945" s="56"/>
      <c r="E945" s="56"/>
      <c r="F945" s="56"/>
      <c r="G945" s="56"/>
      <c r="H945" s="56"/>
      <c r="I945" s="56"/>
      <c r="J945" s="380"/>
      <c r="K945" s="380"/>
    </row>
    <row r="946" spans="1:11">
      <c r="J946" s="52"/>
      <c r="K946" s="52"/>
    </row>
    <row r="947" spans="1:11">
      <c r="J947" s="52"/>
      <c r="K947" s="52"/>
    </row>
    <row r="948" spans="1:11">
      <c r="J948" s="52"/>
      <c r="K948" s="52"/>
    </row>
    <row r="949" spans="1:11">
      <c r="J949" s="52"/>
      <c r="K949" s="52"/>
    </row>
    <row r="950" spans="1:11">
      <c r="J950" s="52"/>
      <c r="K950" s="52"/>
    </row>
    <row r="951" spans="1:11">
      <c r="J951" s="52"/>
      <c r="K951" s="52"/>
    </row>
    <row r="952" spans="1:11">
      <c r="J952" s="52"/>
      <c r="K952" s="52"/>
    </row>
    <row r="953" spans="1:11">
      <c r="J953" s="52"/>
      <c r="K953" s="52"/>
    </row>
    <row r="954" spans="1:11">
      <c r="J954" s="52"/>
      <c r="K954" s="52"/>
    </row>
    <row r="955" spans="1:11">
      <c r="J955" s="52"/>
      <c r="K955" s="52"/>
    </row>
    <row r="956" spans="1:11">
      <c r="J956" s="52"/>
      <c r="K956" s="52"/>
    </row>
    <row r="957" spans="1:11">
      <c r="J957" s="52"/>
      <c r="K957" s="52"/>
    </row>
    <row r="958" spans="1:11">
      <c r="J958" s="52"/>
      <c r="K958" s="52"/>
    </row>
    <row r="959" spans="1:11">
      <c r="J959" s="52"/>
      <c r="K959" s="52"/>
    </row>
    <row r="960" spans="1:11">
      <c r="J960" s="52"/>
      <c r="K960" s="52"/>
    </row>
    <row r="961" spans="10:11">
      <c r="J961" s="52"/>
      <c r="K961" s="52"/>
    </row>
    <row r="962" spans="10:11">
      <c r="J962" s="52"/>
      <c r="K962" s="52"/>
    </row>
    <row r="963" spans="10:11">
      <c r="J963" s="52"/>
      <c r="K963" s="52"/>
    </row>
    <row r="964" spans="10:11">
      <c r="J964" s="52"/>
      <c r="K964" s="52"/>
    </row>
    <row r="965" spans="10:11">
      <c r="J965" s="52"/>
      <c r="K965" s="52"/>
    </row>
    <row r="966" spans="10:11">
      <c r="J966" s="52"/>
      <c r="K966" s="52"/>
    </row>
    <row r="967" spans="10:11">
      <c r="J967" s="52"/>
      <c r="K967" s="52"/>
    </row>
    <row r="968" spans="10:11">
      <c r="J968" s="52"/>
      <c r="K968" s="52"/>
    </row>
    <row r="969" spans="10:11">
      <c r="J969" s="52"/>
      <c r="K969" s="52"/>
    </row>
    <row r="970" spans="10:11">
      <c r="J970" s="52"/>
      <c r="K970" s="52"/>
    </row>
    <row r="971" spans="10:11">
      <c r="J971" s="52"/>
      <c r="K971" s="52"/>
    </row>
    <row r="972" spans="10:11">
      <c r="J972" s="52"/>
      <c r="K972" s="52"/>
    </row>
    <row r="973" spans="10:11">
      <c r="J973" s="52"/>
      <c r="K973" s="52"/>
    </row>
    <row r="974" spans="10:11">
      <c r="J974" s="52"/>
      <c r="K974" s="52"/>
    </row>
    <row r="975" spans="10:11">
      <c r="J975" s="52"/>
      <c r="K975" s="52"/>
    </row>
    <row r="976" spans="10:11">
      <c r="J976" s="52"/>
      <c r="K976" s="52"/>
    </row>
    <row r="977" spans="10:11">
      <c r="J977" s="52"/>
      <c r="K977" s="52"/>
    </row>
    <row r="978" spans="10:11">
      <c r="J978" s="52"/>
      <c r="K978" s="52"/>
    </row>
    <row r="979" spans="10:11">
      <c r="J979" s="52"/>
      <c r="K979" s="52"/>
    </row>
    <row r="980" spans="10:11">
      <c r="J980" s="52"/>
      <c r="K980" s="52"/>
    </row>
    <row r="981" spans="10:11">
      <c r="J981" s="52"/>
      <c r="K981" s="52"/>
    </row>
    <row r="982" spans="10:11">
      <c r="J982" s="52"/>
      <c r="K982" s="52"/>
    </row>
    <row r="983" spans="10:11">
      <c r="J983" s="52"/>
      <c r="K983" s="52"/>
    </row>
    <row r="984" spans="10:11">
      <c r="J984" s="52"/>
      <c r="K984" s="52"/>
    </row>
    <row r="985" spans="10:11">
      <c r="J985" s="52"/>
      <c r="K985" s="52"/>
    </row>
    <row r="986" spans="10:11">
      <c r="J986" s="52"/>
      <c r="K986" s="52"/>
    </row>
    <row r="987" spans="10:11">
      <c r="J987" s="52"/>
      <c r="K987" s="52"/>
    </row>
    <row r="988" spans="10:11">
      <c r="J988" s="52"/>
      <c r="K988" s="52"/>
    </row>
    <row r="989" spans="10:11">
      <c r="J989" s="52"/>
      <c r="K989" s="52"/>
    </row>
    <row r="990" spans="10:11">
      <c r="J990" s="52"/>
      <c r="K990" s="52"/>
    </row>
    <row r="991" spans="10:11">
      <c r="J991" s="52"/>
      <c r="K991" s="52"/>
    </row>
    <row r="992" spans="10:11">
      <c r="J992" s="52"/>
      <c r="K992" s="52"/>
    </row>
    <row r="993" spans="10:11">
      <c r="J993" s="52"/>
      <c r="K993" s="52"/>
    </row>
    <row r="994" spans="10:11">
      <c r="J994" s="52"/>
      <c r="K994" s="52"/>
    </row>
    <row r="995" spans="10:11">
      <c r="J995" s="52"/>
      <c r="K995" s="52"/>
    </row>
    <row r="996" spans="10:11">
      <c r="J996" s="52"/>
      <c r="K996" s="52"/>
    </row>
    <row r="997" spans="10:11">
      <c r="J997" s="52"/>
      <c r="K997" s="52"/>
    </row>
    <row r="998" spans="10:11">
      <c r="J998" s="52"/>
      <c r="K998" s="52"/>
    </row>
    <row r="999" spans="10:11">
      <c r="J999" s="52"/>
      <c r="K999" s="52"/>
    </row>
    <row r="1000" spans="10:11">
      <c r="J1000" s="52"/>
      <c r="K1000" s="52"/>
    </row>
    <row r="1001" spans="10:11">
      <c r="J1001" s="52"/>
      <c r="K1001" s="52"/>
    </row>
    <row r="1002" spans="10:11">
      <c r="J1002" s="52"/>
      <c r="K1002" s="52"/>
    </row>
    <row r="1003" spans="10:11">
      <c r="J1003" s="52"/>
      <c r="K1003" s="52"/>
    </row>
    <row r="1004" spans="10:11">
      <c r="J1004" s="52"/>
      <c r="K1004" s="52"/>
    </row>
    <row r="1005" spans="10:11">
      <c r="J1005" s="52"/>
      <c r="K1005" s="52"/>
    </row>
    <row r="1006" spans="10:11">
      <c r="J1006" s="52"/>
      <c r="K1006" s="52"/>
    </row>
    <row r="1007" spans="10:11">
      <c r="J1007" s="52"/>
      <c r="K1007" s="52"/>
    </row>
    <row r="1008" spans="10:11">
      <c r="J1008" s="52"/>
      <c r="K1008" s="52"/>
    </row>
    <row r="1009" spans="10:11">
      <c r="J1009" s="52"/>
      <c r="K1009" s="52"/>
    </row>
    <row r="1010" spans="10:11">
      <c r="J1010" s="52"/>
      <c r="K1010" s="52"/>
    </row>
    <row r="1011" spans="10:11">
      <c r="J1011" s="52"/>
      <c r="K1011" s="52"/>
    </row>
    <row r="1012" spans="10:11">
      <c r="J1012" s="52"/>
      <c r="K1012" s="52"/>
    </row>
    <row r="1013" spans="10:11">
      <c r="J1013" s="52"/>
      <c r="K1013" s="52"/>
    </row>
    <row r="1014" spans="10:11">
      <c r="J1014" s="52"/>
      <c r="K1014" s="52"/>
    </row>
    <row r="1015" spans="10:11">
      <c r="J1015" s="52"/>
      <c r="K1015" s="52"/>
    </row>
    <row r="1016" spans="10:11">
      <c r="J1016" s="52"/>
      <c r="K1016" s="52"/>
    </row>
    <row r="1017" spans="10:11">
      <c r="J1017" s="52"/>
      <c r="K1017" s="52"/>
    </row>
    <row r="1018" spans="10:11">
      <c r="J1018" s="52"/>
      <c r="K1018" s="52"/>
    </row>
    <row r="1019" spans="10:11">
      <c r="J1019" s="52"/>
      <c r="K1019" s="52"/>
    </row>
    <row r="1020" spans="10:11">
      <c r="J1020" s="52"/>
      <c r="K1020" s="52"/>
    </row>
    <row r="1021" spans="10:11">
      <c r="J1021" s="52"/>
      <c r="K1021" s="52"/>
    </row>
    <row r="1022" spans="10:11">
      <c r="J1022" s="52"/>
      <c r="K1022" s="52"/>
    </row>
    <row r="1023" spans="10:11">
      <c r="J1023" s="52"/>
      <c r="K1023" s="52"/>
    </row>
    <row r="1024" spans="10:11">
      <c r="J1024" s="52"/>
      <c r="K1024" s="52"/>
    </row>
    <row r="1025" spans="10:11">
      <c r="J1025" s="52"/>
      <c r="K1025" s="52"/>
    </row>
    <row r="1026" spans="10:11">
      <c r="J1026" s="52"/>
      <c r="K1026" s="52"/>
    </row>
    <row r="1027" spans="10:11">
      <c r="J1027" s="52"/>
      <c r="K1027" s="52"/>
    </row>
    <row r="1028" spans="10:11">
      <c r="J1028" s="52"/>
      <c r="K1028" s="52"/>
    </row>
    <row r="1029" spans="10:11">
      <c r="J1029" s="52"/>
      <c r="K1029" s="52"/>
    </row>
    <row r="1030" spans="10:11">
      <c r="J1030" s="52"/>
      <c r="K1030" s="52"/>
    </row>
    <row r="1031" spans="10:11">
      <c r="J1031" s="52"/>
      <c r="K1031" s="52"/>
    </row>
    <row r="1032" spans="10:11">
      <c r="J1032" s="52"/>
      <c r="K1032" s="52"/>
    </row>
    <row r="1033" spans="10:11">
      <c r="J1033" s="52"/>
      <c r="K1033" s="52"/>
    </row>
    <row r="1034" spans="10:11">
      <c r="J1034" s="52"/>
      <c r="K1034" s="52"/>
    </row>
    <row r="1035" spans="10:11">
      <c r="J1035" s="52"/>
      <c r="K1035" s="52"/>
    </row>
    <row r="1036" spans="10:11">
      <c r="J1036" s="52"/>
      <c r="K1036" s="52"/>
    </row>
    <row r="1037" spans="10:11">
      <c r="J1037" s="52"/>
      <c r="K1037" s="52"/>
    </row>
    <row r="1038" spans="10:11">
      <c r="J1038" s="52"/>
      <c r="K1038" s="52"/>
    </row>
    <row r="1039" spans="10:11">
      <c r="J1039" s="52"/>
      <c r="K1039" s="52"/>
    </row>
    <row r="1040" spans="10:11">
      <c r="J1040" s="52"/>
      <c r="K1040" s="52"/>
    </row>
    <row r="1041" spans="10:11">
      <c r="J1041" s="52"/>
      <c r="K1041" s="52"/>
    </row>
    <row r="1042" spans="10:11">
      <c r="J1042" s="52"/>
      <c r="K1042" s="52"/>
    </row>
    <row r="1043" spans="10:11">
      <c r="J1043" s="52"/>
      <c r="K1043" s="52"/>
    </row>
    <row r="1044" spans="10:11">
      <c r="J1044" s="52"/>
      <c r="K1044" s="52"/>
    </row>
    <row r="1045" spans="10:11">
      <c r="J1045" s="52"/>
      <c r="K1045" s="52"/>
    </row>
    <row r="1046" spans="10:11">
      <c r="J1046" s="52"/>
      <c r="K1046" s="52"/>
    </row>
    <row r="1047" spans="10:11">
      <c r="J1047" s="52"/>
      <c r="K1047" s="52"/>
    </row>
    <row r="1048" spans="10:11">
      <c r="J1048" s="52"/>
      <c r="K1048" s="52"/>
    </row>
    <row r="1049" spans="10:11">
      <c r="J1049" s="52"/>
      <c r="K1049" s="52"/>
    </row>
    <row r="1050" spans="10:11">
      <c r="J1050" s="52"/>
      <c r="K1050" s="52"/>
    </row>
    <row r="1051" spans="10:11">
      <c r="J1051" s="52"/>
      <c r="K1051" s="52"/>
    </row>
    <row r="1052" spans="10:11">
      <c r="J1052" s="52"/>
      <c r="K1052" s="52"/>
    </row>
    <row r="1053" spans="10:11">
      <c r="J1053" s="52"/>
      <c r="K1053" s="52"/>
    </row>
    <row r="1054" spans="10:11">
      <c r="J1054" s="52"/>
      <c r="K1054" s="52"/>
    </row>
    <row r="1055" spans="10:11">
      <c r="J1055" s="52"/>
      <c r="K1055" s="52"/>
    </row>
    <row r="1056" spans="10:11">
      <c r="J1056" s="52"/>
      <c r="K1056" s="52"/>
    </row>
    <row r="1057" spans="10:11">
      <c r="J1057" s="52"/>
      <c r="K1057" s="52"/>
    </row>
    <row r="1058" spans="10:11">
      <c r="J1058" s="52"/>
      <c r="K1058" s="52"/>
    </row>
    <row r="1059" spans="10:11">
      <c r="J1059" s="52"/>
      <c r="K1059" s="52"/>
    </row>
    <row r="1060" spans="10:11">
      <c r="J1060" s="52"/>
      <c r="K1060" s="52"/>
    </row>
    <row r="1061" spans="10:11">
      <c r="J1061" s="52"/>
      <c r="K1061" s="52"/>
    </row>
    <row r="1062" spans="10:11">
      <c r="J1062" s="52"/>
      <c r="K1062" s="52"/>
    </row>
    <row r="1063" spans="10:11">
      <c r="J1063" s="52"/>
      <c r="K1063" s="52"/>
    </row>
    <row r="1064" spans="10:11">
      <c r="J1064" s="52"/>
      <c r="K1064" s="52"/>
    </row>
    <row r="1065" spans="10:11">
      <c r="J1065" s="52"/>
      <c r="K1065" s="52"/>
    </row>
    <row r="1066" spans="10:11">
      <c r="J1066" s="52"/>
      <c r="K1066" s="52"/>
    </row>
    <row r="1067" spans="10:11">
      <c r="J1067" s="52"/>
      <c r="K1067" s="52"/>
    </row>
    <row r="1068" spans="10:11">
      <c r="J1068" s="52"/>
      <c r="K1068" s="52"/>
    </row>
    <row r="1069" spans="10:11">
      <c r="J1069" s="52"/>
      <c r="K1069" s="52"/>
    </row>
    <row r="1070" spans="10:11">
      <c r="J1070" s="52"/>
      <c r="K1070" s="52"/>
    </row>
    <row r="1071" spans="10:11">
      <c r="J1071" s="52"/>
      <c r="K1071" s="52"/>
    </row>
    <row r="1072" spans="10:11">
      <c r="J1072" s="52"/>
      <c r="K1072" s="52"/>
    </row>
    <row r="1073" spans="10:11">
      <c r="J1073" s="52"/>
      <c r="K1073" s="52"/>
    </row>
    <row r="1074" spans="10:11">
      <c r="J1074" s="52"/>
      <c r="K1074" s="52"/>
    </row>
    <row r="1075" spans="10:11">
      <c r="J1075" s="52"/>
      <c r="K1075" s="52"/>
    </row>
    <row r="1076" spans="10:11">
      <c r="J1076" s="52"/>
      <c r="K1076" s="52"/>
    </row>
    <row r="1077" spans="10:11">
      <c r="J1077" s="52"/>
      <c r="K1077" s="52"/>
    </row>
    <row r="1078" spans="10:11">
      <c r="J1078" s="52"/>
      <c r="K1078" s="52"/>
    </row>
    <row r="1079" spans="10:11">
      <c r="J1079" s="52"/>
      <c r="K1079" s="52"/>
    </row>
    <row r="1080" spans="10:11">
      <c r="J1080" s="52"/>
      <c r="K1080" s="52"/>
    </row>
    <row r="1081" spans="10:11">
      <c r="J1081" s="52"/>
      <c r="K1081" s="52"/>
    </row>
    <row r="1082" spans="10:11">
      <c r="J1082" s="52"/>
      <c r="K1082" s="52"/>
    </row>
    <row r="1083" spans="10:11">
      <c r="J1083" s="52"/>
      <c r="K1083" s="52"/>
    </row>
    <row r="1084" spans="10:11">
      <c r="J1084" s="52"/>
      <c r="K1084" s="52"/>
    </row>
    <row r="1085" spans="10:11">
      <c r="J1085" s="52"/>
      <c r="K1085" s="52"/>
    </row>
    <row r="1086" spans="10:11">
      <c r="J1086" s="52"/>
      <c r="K1086" s="52"/>
    </row>
    <row r="1087" spans="10:11">
      <c r="J1087" s="52"/>
      <c r="K1087" s="52"/>
    </row>
    <row r="1088" spans="10:11">
      <c r="J1088" s="52"/>
      <c r="K1088" s="52"/>
    </row>
    <row r="1089" spans="10:11">
      <c r="J1089" s="52"/>
      <c r="K1089" s="52"/>
    </row>
    <row r="1090" spans="10:11">
      <c r="J1090" s="52"/>
      <c r="K1090" s="52"/>
    </row>
    <row r="1091" spans="10:11">
      <c r="J1091" s="52"/>
      <c r="K1091" s="52"/>
    </row>
    <row r="1092" spans="10:11">
      <c r="J1092" s="52"/>
      <c r="K1092" s="52"/>
    </row>
    <row r="1093" spans="10:11">
      <c r="J1093" s="52"/>
      <c r="K1093" s="52"/>
    </row>
    <row r="1094" spans="10:11">
      <c r="J1094" s="52"/>
      <c r="K1094" s="52"/>
    </row>
    <row r="1095" spans="10:11">
      <c r="J1095" s="52"/>
      <c r="K1095" s="52"/>
    </row>
    <row r="1096" spans="10:11">
      <c r="J1096" s="52"/>
      <c r="K1096" s="52"/>
    </row>
    <row r="1097" spans="10:11">
      <c r="J1097" s="52"/>
      <c r="K1097" s="52"/>
    </row>
    <row r="1098" spans="10:11">
      <c r="J1098" s="52"/>
      <c r="K1098" s="52"/>
    </row>
    <row r="1099" spans="10:11">
      <c r="J1099" s="52"/>
      <c r="K1099" s="52"/>
    </row>
    <row r="1100" spans="10:11">
      <c r="J1100" s="52"/>
      <c r="K1100" s="52"/>
    </row>
    <row r="1101" spans="10:11">
      <c r="J1101" s="52"/>
      <c r="K1101" s="52"/>
    </row>
    <row r="1102" spans="10:11">
      <c r="J1102" s="52"/>
      <c r="K1102" s="52"/>
    </row>
    <row r="1103" spans="10:11">
      <c r="J1103" s="52"/>
      <c r="K1103" s="52"/>
    </row>
    <row r="1104" spans="10:11">
      <c r="J1104" s="52"/>
      <c r="K1104" s="52"/>
    </row>
    <row r="1105" spans="10:11">
      <c r="J1105" s="52"/>
      <c r="K1105" s="52"/>
    </row>
    <row r="1106" spans="10:11">
      <c r="J1106" s="52"/>
      <c r="K1106" s="52"/>
    </row>
    <row r="1107" spans="10:11">
      <c r="J1107" s="52"/>
      <c r="K1107" s="52"/>
    </row>
    <row r="1108" spans="10:11">
      <c r="J1108" s="52"/>
      <c r="K1108" s="52"/>
    </row>
    <row r="1109" spans="10:11">
      <c r="J1109" s="52"/>
      <c r="K1109" s="52"/>
    </row>
    <row r="1110" spans="10:11">
      <c r="J1110" s="52"/>
      <c r="K1110" s="52"/>
    </row>
    <row r="1111" spans="10:11">
      <c r="J1111" s="52"/>
      <c r="K1111" s="52"/>
    </row>
    <row r="1112" spans="10:11">
      <c r="J1112" s="52"/>
      <c r="K1112" s="52"/>
    </row>
    <row r="1113" spans="10:11">
      <c r="J1113" s="52"/>
      <c r="K1113" s="52"/>
    </row>
    <row r="1114" spans="10:11">
      <c r="J1114" s="52"/>
      <c r="K1114" s="52"/>
    </row>
    <row r="1115" spans="10:11">
      <c r="J1115" s="52"/>
      <c r="K1115" s="52"/>
    </row>
    <row r="1116" spans="10:11">
      <c r="J1116" s="52"/>
      <c r="K1116" s="52"/>
    </row>
    <row r="1117" spans="10:11">
      <c r="J1117" s="52"/>
      <c r="K1117" s="52"/>
    </row>
    <row r="1118" spans="10:11">
      <c r="J1118" s="52"/>
      <c r="K1118" s="52"/>
    </row>
    <row r="1119" spans="10:11">
      <c r="J1119" s="52"/>
      <c r="K1119" s="52"/>
    </row>
    <row r="1120" spans="10:11">
      <c r="J1120" s="52"/>
      <c r="K1120" s="52"/>
    </row>
    <row r="1121" spans="10:11">
      <c r="J1121" s="52"/>
      <c r="K1121" s="52"/>
    </row>
    <row r="1122" spans="10:11">
      <c r="J1122" s="52"/>
      <c r="K1122" s="52"/>
    </row>
    <row r="1123" spans="10:11">
      <c r="J1123" s="52"/>
      <c r="K1123" s="52"/>
    </row>
    <row r="1124" spans="10:11">
      <c r="J1124" s="52"/>
      <c r="K1124" s="52"/>
    </row>
    <row r="1125" spans="10:11">
      <c r="J1125" s="52"/>
      <c r="K1125" s="52"/>
    </row>
    <row r="1126" spans="10:11">
      <c r="J1126" s="52"/>
      <c r="K1126" s="52"/>
    </row>
    <row r="1127" spans="10:11">
      <c r="J1127" s="52"/>
      <c r="K1127" s="52"/>
    </row>
    <row r="1128" spans="10:11">
      <c r="J1128" s="52"/>
      <c r="K1128" s="52"/>
    </row>
    <row r="1129" spans="10:11">
      <c r="J1129" s="52"/>
      <c r="K1129" s="52"/>
    </row>
    <row r="1130" spans="10:11">
      <c r="J1130" s="52"/>
      <c r="K1130" s="52"/>
    </row>
    <row r="1131" spans="10:11">
      <c r="J1131" s="52"/>
      <c r="K1131" s="52"/>
    </row>
    <row r="1132" spans="10:11">
      <c r="J1132" s="52"/>
      <c r="K1132" s="52"/>
    </row>
    <row r="1133" spans="10:11">
      <c r="J1133" s="52"/>
      <c r="K1133" s="52"/>
    </row>
    <row r="1134" spans="10:11">
      <c r="J1134" s="52"/>
      <c r="K1134" s="52"/>
    </row>
    <row r="1135" spans="10:11">
      <c r="J1135" s="52"/>
      <c r="K1135" s="52"/>
    </row>
    <row r="1136" spans="10:11">
      <c r="J1136" s="52"/>
      <c r="K1136" s="52"/>
    </row>
    <row r="1137" spans="10:11">
      <c r="J1137" s="52"/>
      <c r="K1137" s="52"/>
    </row>
    <row r="1138" spans="10:11">
      <c r="J1138" s="52"/>
      <c r="K1138" s="52"/>
    </row>
    <row r="1139" spans="10:11">
      <c r="J1139" s="52"/>
      <c r="K1139" s="52"/>
    </row>
    <row r="1140" spans="10:11">
      <c r="J1140" s="52"/>
      <c r="K1140" s="52"/>
    </row>
    <row r="1141" spans="10:11">
      <c r="J1141" s="52"/>
      <c r="K1141" s="52"/>
    </row>
    <row r="1142" spans="10:11">
      <c r="J1142" s="52"/>
      <c r="K1142" s="52"/>
    </row>
    <row r="1143" spans="10:11">
      <c r="J1143" s="52"/>
      <c r="K1143" s="52"/>
    </row>
    <row r="1144" spans="10:11">
      <c r="J1144" s="52"/>
      <c r="K1144" s="52"/>
    </row>
    <row r="1145" spans="10:11">
      <c r="J1145" s="52"/>
      <c r="K1145" s="52"/>
    </row>
    <row r="1146" spans="10:11">
      <c r="J1146" s="52"/>
      <c r="K1146" s="52"/>
    </row>
    <row r="1147" spans="10:11">
      <c r="J1147" s="52"/>
      <c r="K1147" s="52"/>
    </row>
    <row r="1148" spans="10:11">
      <c r="J1148" s="52"/>
      <c r="K1148" s="52"/>
    </row>
    <row r="1149" spans="10:11">
      <c r="J1149" s="52"/>
      <c r="K1149" s="52"/>
    </row>
    <row r="1150" spans="10:11">
      <c r="J1150" s="52"/>
      <c r="K1150" s="52"/>
    </row>
    <row r="1151" spans="10:11">
      <c r="J1151" s="52"/>
      <c r="K1151" s="52"/>
    </row>
    <row r="1152" spans="10:11">
      <c r="J1152" s="52"/>
      <c r="K1152" s="52"/>
    </row>
    <row r="1153" spans="10:11">
      <c r="J1153" s="52"/>
      <c r="K1153" s="52"/>
    </row>
    <row r="1154" spans="10:11">
      <c r="J1154" s="52"/>
      <c r="K1154" s="52"/>
    </row>
    <row r="1155" spans="10:11">
      <c r="J1155" s="52"/>
      <c r="K1155" s="52"/>
    </row>
    <row r="1156" spans="10:11">
      <c r="J1156" s="52"/>
      <c r="K1156" s="52"/>
    </row>
    <row r="1157" spans="10:11">
      <c r="J1157" s="52"/>
      <c r="K1157" s="52"/>
    </row>
    <row r="1158" spans="10:11">
      <c r="J1158" s="52"/>
      <c r="K1158" s="52"/>
    </row>
    <row r="1159" spans="10:11">
      <c r="J1159" s="52"/>
      <c r="K1159" s="52"/>
    </row>
    <row r="1160" spans="10:11">
      <c r="J1160" s="52"/>
      <c r="K1160" s="52"/>
    </row>
    <row r="1161" spans="10:11">
      <c r="J1161" s="52"/>
      <c r="K1161" s="52"/>
    </row>
    <row r="1162" spans="10:11">
      <c r="J1162" s="52"/>
      <c r="K1162" s="52"/>
    </row>
    <row r="1163" spans="10:11">
      <c r="J1163" s="52"/>
      <c r="K1163" s="52"/>
    </row>
    <row r="1164" spans="10:11">
      <c r="J1164" s="52"/>
      <c r="K1164" s="52"/>
    </row>
    <row r="1165" spans="10:11">
      <c r="J1165" s="52"/>
      <c r="K1165" s="52"/>
    </row>
    <row r="1166" spans="10:11">
      <c r="J1166" s="52"/>
      <c r="K1166" s="52"/>
    </row>
    <row r="1167" spans="10:11">
      <c r="J1167" s="52"/>
      <c r="K1167" s="52"/>
    </row>
    <row r="1168" spans="10:11">
      <c r="J1168" s="52"/>
      <c r="K1168" s="52"/>
    </row>
    <row r="1169" spans="10:11">
      <c r="J1169" s="52"/>
      <c r="K1169" s="52"/>
    </row>
    <row r="1170" spans="10:11">
      <c r="J1170" s="52"/>
      <c r="K1170" s="52"/>
    </row>
    <row r="1171" spans="10:11">
      <c r="J1171" s="52"/>
      <c r="K1171" s="52"/>
    </row>
    <row r="1172" spans="10:11">
      <c r="J1172" s="52"/>
      <c r="K1172" s="52"/>
    </row>
    <row r="1173" spans="10:11">
      <c r="J1173" s="52"/>
      <c r="K1173" s="52"/>
    </row>
    <row r="1174" spans="10:11">
      <c r="J1174" s="52"/>
      <c r="K1174" s="52"/>
    </row>
    <row r="1175" spans="10:11">
      <c r="J1175" s="52"/>
      <c r="K1175" s="52"/>
    </row>
    <row r="1176" spans="10:11">
      <c r="J1176" s="52"/>
      <c r="K1176" s="52"/>
    </row>
    <row r="1177" spans="10:11">
      <c r="J1177" s="52"/>
      <c r="K1177" s="52"/>
    </row>
    <row r="1178" spans="10:11">
      <c r="J1178" s="52"/>
      <c r="K1178" s="52"/>
    </row>
    <row r="1179" spans="10:11">
      <c r="J1179" s="52"/>
      <c r="K1179" s="52"/>
    </row>
    <row r="1180" spans="10:11">
      <c r="J1180" s="52"/>
      <c r="K1180" s="52"/>
    </row>
    <row r="1181" spans="10:11">
      <c r="J1181" s="52"/>
      <c r="K1181" s="52"/>
    </row>
    <row r="1182" spans="10:11">
      <c r="J1182" s="52"/>
      <c r="K1182" s="52"/>
    </row>
    <row r="1183" spans="10:11">
      <c r="J1183" s="52"/>
      <c r="K1183" s="52"/>
    </row>
    <row r="1184" spans="10:11">
      <c r="J1184" s="52"/>
      <c r="K1184" s="52"/>
    </row>
    <row r="1185" spans="10:11">
      <c r="J1185" s="52"/>
      <c r="K1185" s="52"/>
    </row>
    <row r="1186" spans="10:11">
      <c r="J1186" s="52"/>
      <c r="K1186" s="52"/>
    </row>
    <row r="1187" spans="10:11">
      <c r="J1187" s="52"/>
      <c r="K1187" s="52"/>
    </row>
    <row r="1188" spans="10:11">
      <c r="J1188" s="52"/>
      <c r="K1188" s="52"/>
    </row>
    <row r="1189" spans="10:11">
      <c r="J1189" s="52"/>
      <c r="K1189" s="52"/>
    </row>
    <row r="1190" spans="10:11">
      <c r="J1190" s="52"/>
      <c r="K1190" s="52"/>
    </row>
    <row r="1191" spans="10:11">
      <c r="J1191" s="52"/>
      <c r="K1191" s="52"/>
    </row>
    <row r="1192" spans="10:11">
      <c r="J1192" s="52"/>
      <c r="K1192" s="52"/>
    </row>
    <row r="1193" spans="10:11">
      <c r="J1193" s="52"/>
      <c r="K1193" s="52"/>
    </row>
    <row r="1194" spans="10:11">
      <c r="J1194" s="52"/>
      <c r="K1194" s="52"/>
    </row>
    <row r="1195" spans="10:11">
      <c r="J1195" s="52"/>
      <c r="K1195" s="52"/>
    </row>
    <row r="1196" spans="10:11">
      <c r="J1196" s="52"/>
      <c r="K1196" s="52"/>
    </row>
    <row r="1197" spans="10:11">
      <c r="J1197" s="52"/>
      <c r="K1197" s="52"/>
    </row>
    <row r="1198" spans="10:11">
      <c r="J1198" s="52"/>
      <c r="K1198" s="52"/>
    </row>
    <row r="1199" spans="10:11">
      <c r="J1199" s="52"/>
      <c r="K1199" s="52"/>
    </row>
    <row r="1200" spans="10:11">
      <c r="J1200" s="52"/>
      <c r="K1200" s="52"/>
    </row>
    <row r="1201" spans="10:11">
      <c r="J1201" s="52"/>
      <c r="K1201" s="52"/>
    </row>
    <row r="1202" spans="10:11">
      <c r="J1202" s="52"/>
      <c r="K1202" s="52"/>
    </row>
    <row r="1203" spans="10:11">
      <c r="J1203" s="52"/>
      <c r="K1203" s="52"/>
    </row>
    <row r="1204" spans="10:11">
      <c r="J1204" s="52"/>
      <c r="K1204" s="52"/>
    </row>
    <row r="1205" spans="10:11">
      <c r="J1205" s="52"/>
      <c r="K1205" s="52"/>
    </row>
    <row r="1206" spans="10:11">
      <c r="J1206" s="52"/>
      <c r="K1206" s="52"/>
    </row>
    <row r="1207" spans="10:11">
      <c r="J1207" s="52"/>
      <c r="K1207" s="52"/>
    </row>
    <row r="1208" spans="10:11">
      <c r="J1208" s="52"/>
      <c r="K1208" s="52"/>
    </row>
    <row r="1209" spans="10:11">
      <c r="J1209" s="52"/>
      <c r="K1209" s="52"/>
    </row>
    <row r="1210" spans="10:11">
      <c r="J1210" s="52"/>
      <c r="K1210" s="52"/>
    </row>
    <row r="1211" spans="10:11">
      <c r="J1211" s="52"/>
      <c r="K1211" s="52"/>
    </row>
    <row r="1212" spans="10:11">
      <c r="J1212" s="52"/>
      <c r="K1212" s="52"/>
    </row>
    <row r="1213" spans="10:11">
      <c r="J1213" s="52"/>
      <c r="K1213" s="52"/>
    </row>
    <row r="1214" spans="10:11">
      <c r="J1214" s="52"/>
      <c r="K1214" s="52"/>
    </row>
    <row r="1215" spans="10:11">
      <c r="J1215" s="52"/>
      <c r="K1215" s="52"/>
    </row>
    <row r="1216" spans="10:11">
      <c r="J1216" s="52"/>
      <c r="K1216" s="52"/>
    </row>
    <row r="1217" spans="10:11">
      <c r="J1217" s="52"/>
      <c r="K1217" s="52"/>
    </row>
    <row r="1218" spans="10:11">
      <c r="J1218" s="52"/>
      <c r="K1218" s="52"/>
    </row>
    <row r="1219" spans="10:11">
      <c r="J1219" s="52"/>
      <c r="K1219" s="52"/>
    </row>
    <row r="1220" spans="10:11">
      <c r="J1220" s="52"/>
      <c r="K1220" s="52"/>
    </row>
    <row r="1221" spans="10:11">
      <c r="J1221" s="52"/>
      <c r="K1221" s="52"/>
    </row>
    <row r="1222" spans="10:11">
      <c r="J1222" s="52"/>
      <c r="K1222" s="52"/>
    </row>
    <row r="1223" spans="10:11">
      <c r="J1223" s="52"/>
      <c r="K1223" s="52"/>
    </row>
    <row r="1224" spans="10:11">
      <c r="J1224" s="52"/>
      <c r="K1224" s="52"/>
    </row>
    <row r="1225" spans="10:11">
      <c r="J1225" s="52"/>
      <c r="K1225" s="52"/>
    </row>
    <row r="1226" spans="10:11">
      <c r="J1226" s="52"/>
      <c r="K1226" s="52"/>
    </row>
    <row r="1227" spans="10:11">
      <c r="J1227" s="52"/>
      <c r="K1227" s="52"/>
    </row>
    <row r="1228" spans="10:11">
      <c r="J1228" s="52"/>
      <c r="K1228" s="52"/>
    </row>
    <row r="1229" spans="10:11">
      <c r="J1229" s="52"/>
      <c r="K1229" s="52"/>
    </row>
    <row r="1230" spans="10:11">
      <c r="J1230" s="52"/>
      <c r="K1230" s="52"/>
    </row>
    <row r="1231" spans="10:11">
      <c r="J1231" s="52"/>
      <c r="K1231" s="52"/>
    </row>
    <row r="1232" spans="10:11">
      <c r="J1232" s="52"/>
      <c r="K1232" s="52"/>
    </row>
    <row r="1233" spans="10:11">
      <c r="J1233" s="52"/>
      <c r="K1233" s="52"/>
    </row>
    <row r="1234" spans="10:11">
      <c r="J1234" s="52"/>
      <c r="K1234" s="52"/>
    </row>
    <row r="1235" spans="10:11">
      <c r="J1235" s="52"/>
      <c r="K1235" s="52"/>
    </row>
    <row r="1236" spans="10:11">
      <c r="J1236" s="52"/>
      <c r="K1236" s="52"/>
    </row>
    <row r="1237" spans="10:11">
      <c r="J1237" s="52"/>
      <c r="K1237" s="52"/>
    </row>
    <row r="1238" spans="10:11">
      <c r="J1238" s="52"/>
      <c r="K1238" s="52"/>
    </row>
    <row r="1239" spans="10:11">
      <c r="J1239" s="52"/>
      <c r="K1239" s="52"/>
    </row>
    <row r="1240" spans="10:11">
      <c r="J1240" s="52"/>
      <c r="K1240" s="52"/>
    </row>
    <row r="1241" spans="10:11">
      <c r="J1241" s="52"/>
      <c r="K1241" s="52"/>
    </row>
    <row r="1242" spans="10:11">
      <c r="J1242" s="52"/>
      <c r="K1242" s="52"/>
    </row>
    <row r="1243" spans="10:11">
      <c r="J1243" s="52"/>
      <c r="K1243" s="52"/>
    </row>
    <row r="1244" spans="10:11">
      <c r="J1244" s="52"/>
      <c r="K1244" s="52"/>
    </row>
    <row r="1245" spans="10:11">
      <c r="J1245" s="52"/>
      <c r="K1245" s="52"/>
    </row>
    <row r="1246" spans="10:11">
      <c r="J1246" s="52"/>
      <c r="K1246" s="52"/>
    </row>
    <row r="1247" spans="10:11">
      <c r="J1247" s="52"/>
      <c r="K1247" s="52"/>
    </row>
    <row r="1248" spans="10:11">
      <c r="J1248" s="52"/>
      <c r="K1248" s="52"/>
    </row>
    <row r="1249" spans="10:11">
      <c r="J1249" s="52"/>
      <c r="K1249" s="52"/>
    </row>
    <row r="1250" spans="10:11">
      <c r="J1250" s="52"/>
      <c r="K1250" s="52"/>
    </row>
    <row r="1251" spans="10:11">
      <c r="J1251" s="52"/>
      <c r="K1251" s="52"/>
    </row>
    <row r="1252" spans="10:11">
      <c r="J1252" s="52"/>
      <c r="K1252" s="52"/>
    </row>
    <row r="1253" spans="10:11">
      <c r="J1253" s="52"/>
      <c r="K1253" s="52"/>
    </row>
    <row r="1254" spans="10:11">
      <c r="J1254" s="52"/>
      <c r="K1254" s="52"/>
    </row>
    <row r="1255" spans="10:11">
      <c r="J1255" s="52"/>
      <c r="K1255" s="52"/>
    </row>
    <row r="1256" spans="10:11">
      <c r="J1256" s="52"/>
      <c r="K1256" s="52"/>
    </row>
    <row r="1257" spans="10:11">
      <c r="J1257" s="52"/>
      <c r="K1257" s="52"/>
    </row>
    <row r="1258" spans="10:11">
      <c r="J1258" s="52"/>
      <c r="K1258" s="52"/>
    </row>
    <row r="1259" spans="10:11">
      <c r="J1259" s="52"/>
      <c r="K1259" s="52"/>
    </row>
    <row r="1260" spans="10:11">
      <c r="J1260" s="52"/>
      <c r="K1260" s="52"/>
    </row>
    <row r="1261" spans="10:11">
      <c r="J1261" s="52"/>
      <c r="K1261" s="52"/>
    </row>
    <row r="1262" spans="10:11">
      <c r="J1262" s="52"/>
      <c r="K1262" s="52"/>
    </row>
    <row r="1263" spans="10:11">
      <c r="J1263" s="52"/>
      <c r="K1263" s="52"/>
    </row>
    <row r="1264" spans="10:11">
      <c r="J1264" s="52"/>
      <c r="K1264" s="52"/>
    </row>
    <row r="1265" spans="10:11">
      <c r="J1265" s="52"/>
      <c r="K1265" s="52"/>
    </row>
    <row r="1266" spans="10:11">
      <c r="J1266" s="52"/>
      <c r="K1266" s="52"/>
    </row>
    <row r="1267" spans="10:11">
      <c r="J1267" s="52"/>
      <c r="K1267" s="52"/>
    </row>
    <row r="1268" spans="10:11">
      <c r="J1268" s="52"/>
      <c r="K1268" s="52"/>
    </row>
    <row r="1269" spans="10:11">
      <c r="J1269" s="52"/>
      <c r="K1269" s="52"/>
    </row>
    <row r="1270" spans="10:11">
      <c r="J1270" s="52"/>
      <c r="K1270" s="52"/>
    </row>
    <row r="1271" spans="10:11">
      <c r="J1271" s="52"/>
      <c r="K1271" s="52"/>
    </row>
    <row r="1272" spans="10:11">
      <c r="J1272" s="52"/>
      <c r="K1272" s="52"/>
    </row>
    <row r="1273" spans="10:11">
      <c r="J1273" s="52"/>
      <c r="K1273" s="52"/>
    </row>
    <row r="1274" spans="10:11">
      <c r="J1274" s="52"/>
      <c r="K1274" s="52"/>
    </row>
    <row r="1275" spans="10:11">
      <c r="J1275" s="52"/>
      <c r="K1275" s="52"/>
    </row>
    <row r="1276" spans="10:11">
      <c r="J1276" s="52"/>
      <c r="K1276" s="52"/>
    </row>
    <row r="1277" spans="10:11">
      <c r="J1277" s="52"/>
      <c r="K1277" s="52"/>
    </row>
    <row r="1278" spans="10:11">
      <c r="J1278" s="52"/>
      <c r="K1278" s="52"/>
    </row>
    <row r="1279" spans="10:11">
      <c r="J1279" s="52"/>
      <c r="K1279" s="52"/>
    </row>
    <row r="1280" spans="10:11">
      <c r="J1280" s="52"/>
      <c r="K1280" s="52"/>
    </row>
    <row r="1281" spans="10:11">
      <c r="J1281" s="52"/>
      <c r="K1281" s="52"/>
    </row>
    <row r="1282" spans="10:11">
      <c r="J1282" s="52"/>
      <c r="K1282" s="52"/>
    </row>
    <row r="1283" spans="10:11">
      <c r="J1283" s="52"/>
      <c r="K1283" s="52"/>
    </row>
    <row r="1284" spans="10:11">
      <c r="J1284" s="52"/>
      <c r="K1284" s="52"/>
    </row>
    <row r="1285" spans="10:11">
      <c r="J1285" s="52"/>
      <c r="K1285" s="52"/>
    </row>
    <row r="1286" spans="10:11">
      <c r="J1286" s="52"/>
      <c r="K1286" s="52"/>
    </row>
    <row r="1287" spans="10:11">
      <c r="J1287" s="52"/>
      <c r="K1287" s="52"/>
    </row>
    <row r="1288" spans="10:11">
      <c r="J1288" s="52"/>
      <c r="K1288" s="52"/>
    </row>
    <row r="1289" spans="10:11">
      <c r="J1289" s="52"/>
      <c r="K1289" s="52"/>
    </row>
    <row r="1290" spans="10:11">
      <c r="J1290" s="52"/>
      <c r="K1290" s="52"/>
    </row>
    <row r="1291" spans="10:11">
      <c r="J1291" s="52"/>
      <c r="K1291" s="52"/>
    </row>
    <row r="1292" spans="10:11">
      <c r="J1292" s="52"/>
      <c r="K1292" s="52"/>
    </row>
    <row r="1293" spans="10:11">
      <c r="J1293" s="52"/>
      <c r="K1293" s="52"/>
    </row>
    <row r="1294" spans="10:11">
      <c r="J1294" s="52"/>
      <c r="K1294" s="52"/>
    </row>
    <row r="1295" spans="10:11">
      <c r="J1295" s="52"/>
      <c r="K1295" s="52"/>
    </row>
    <row r="1296" spans="10:11">
      <c r="J1296" s="52"/>
      <c r="K1296" s="52"/>
    </row>
    <row r="1297" spans="10:11">
      <c r="J1297" s="52"/>
      <c r="K1297" s="52"/>
    </row>
    <row r="1298" spans="10:11">
      <c r="J1298" s="52"/>
      <c r="K1298" s="52"/>
    </row>
    <row r="1299" spans="10:11">
      <c r="J1299" s="52"/>
      <c r="K1299" s="52"/>
    </row>
    <row r="1300" spans="10:11">
      <c r="J1300" s="52"/>
      <c r="K1300" s="52"/>
    </row>
    <row r="1301" spans="10:11">
      <c r="J1301" s="52"/>
      <c r="K1301" s="52"/>
    </row>
    <row r="1302" spans="10:11">
      <c r="J1302" s="52"/>
      <c r="K1302" s="52"/>
    </row>
    <row r="1303" spans="10:11">
      <c r="J1303" s="52"/>
      <c r="K1303" s="52"/>
    </row>
    <row r="1304" spans="10:11">
      <c r="J1304" s="52"/>
      <c r="K1304" s="52"/>
    </row>
    <row r="1305" spans="10:11">
      <c r="J1305" s="52"/>
      <c r="K1305" s="52"/>
    </row>
    <row r="1306" spans="10:11">
      <c r="J1306" s="52"/>
      <c r="K1306" s="52"/>
    </row>
    <row r="1307" spans="10:11">
      <c r="J1307" s="52"/>
      <c r="K1307" s="52"/>
    </row>
    <row r="1308" spans="10:11">
      <c r="J1308" s="52"/>
      <c r="K1308" s="52"/>
    </row>
    <row r="1309" spans="10:11">
      <c r="J1309" s="52"/>
      <c r="K1309" s="52"/>
    </row>
    <row r="1310" spans="10:11">
      <c r="J1310" s="52"/>
      <c r="K1310" s="52"/>
    </row>
    <row r="1311" spans="10:11">
      <c r="J1311" s="52"/>
      <c r="K1311" s="52"/>
    </row>
    <row r="1312" spans="10:11">
      <c r="J1312" s="52"/>
      <c r="K1312" s="52"/>
    </row>
    <row r="1313" spans="10:11">
      <c r="J1313" s="52"/>
      <c r="K1313" s="52"/>
    </row>
    <row r="1314" spans="10:11">
      <c r="J1314" s="52"/>
      <c r="K1314" s="52"/>
    </row>
    <row r="1315" spans="10:11">
      <c r="J1315" s="52"/>
      <c r="K1315" s="52"/>
    </row>
    <row r="1316" spans="10:11">
      <c r="J1316" s="52"/>
      <c r="K1316" s="52"/>
    </row>
    <row r="1317" spans="10:11">
      <c r="J1317" s="52"/>
      <c r="K1317" s="52"/>
    </row>
    <row r="1318" spans="10:11">
      <c r="J1318" s="52"/>
      <c r="K1318" s="52"/>
    </row>
    <row r="1319" spans="10:11">
      <c r="J1319" s="52"/>
      <c r="K1319" s="52"/>
    </row>
    <row r="1320" spans="10:11">
      <c r="J1320" s="52"/>
      <c r="K1320" s="52"/>
    </row>
    <row r="1321" spans="10:11">
      <c r="J1321" s="52"/>
      <c r="K1321" s="52"/>
    </row>
    <row r="1322" spans="10:11">
      <c r="J1322" s="52"/>
      <c r="K1322" s="52"/>
    </row>
    <row r="1323" spans="10:11">
      <c r="J1323" s="52"/>
      <c r="K1323" s="52"/>
    </row>
    <row r="1324" spans="10:11">
      <c r="J1324" s="52"/>
      <c r="K1324" s="52"/>
    </row>
    <row r="1325" spans="10:11">
      <c r="J1325" s="52"/>
      <c r="K1325" s="52"/>
    </row>
    <row r="1326" spans="10:11">
      <c r="J1326" s="52"/>
      <c r="K1326" s="52"/>
    </row>
    <row r="1327" spans="10:11">
      <c r="J1327" s="52"/>
      <c r="K1327" s="52"/>
    </row>
    <row r="1328" spans="10:11">
      <c r="J1328" s="52"/>
      <c r="K1328" s="52"/>
    </row>
    <row r="1329" spans="10:11">
      <c r="J1329" s="52"/>
      <c r="K1329" s="52"/>
    </row>
    <row r="1330" spans="10:11">
      <c r="J1330" s="52"/>
      <c r="K1330" s="52"/>
    </row>
    <row r="1331" spans="10:11">
      <c r="J1331" s="52"/>
      <c r="K1331" s="52"/>
    </row>
    <row r="1332" spans="10:11">
      <c r="J1332" s="52"/>
      <c r="K1332" s="52"/>
    </row>
    <row r="1333" spans="10:11">
      <c r="J1333" s="52"/>
      <c r="K1333" s="52"/>
    </row>
    <row r="1334" spans="10:11">
      <c r="J1334" s="52"/>
      <c r="K1334" s="52"/>
    </row>
    <row r="1335" spans="10:11">
      <c r="J1335" s="52"/>
      <c r="K1335" s="52"/>
    </row>
    <row r="1336" spans="10:11">
      <c r="J1336" s="52"/>
      <c r="K1336" s="52"/>
    </row>
    <row r="1337" spans="10:11">
      <c r="J1337" s="52"/>
      <c r="K1337" s="52"/>
    </row>
    <row r="1338" spans="10:11">
      <c r="J1338" s="52"/>
      <c r="K1338" s="52"/>
    </row>
    <row r="1339" spans="10:11">
      <c r="J1339" s="52"/>
      <c r="K1339" s="52"/>
    </row>
    <row r="1340" spans="10:11">
      <c r="J1340" s="52"/>
      <c r="K1340" s="52"/>
    </row>
    <row r="1341" spans="10:11">
      <c r="J1341" s="52"/>
      <c r="K1341" s="52"/>
    </row>
    <row r="1342" spans="10:11">
      <c r="J1342" s="52"/>
      <c r="K1342" s="52"/>
    </row>
    <row r="1343" spans="10:11">
      <c r="J1343" s="52"/>
      <c r="K1343" s="52"/>
    </row>
    <row r="1344" spans="10:11">
      <c r="J1344" s="52"/>
      <c r="K1344" s="52"/>
    </row>
    <row r="1345" spans="10:11">
      <c r="J1345" s="52"/>
      <c r="K1345" s="52"/>
    </row>
    <row r="1346" spans="10:11">
      <c r="J1346" s="52"/>
      <c r="K1346" s="52"/>
    </row>
    <row r="1347" spans="10:11">
      <c r="J1347" s="52"/>
      <c r="K1347" s="52"/>
    </row>
    <row r="1348" spans="10:11">
      <c r="J1348" s="52"/>
      <c r="K1348" s="52"/>
    </row>
    <row r="1349" spans="10:11">
      <c r="J1349" s="52"/>
      <c r="K1349" s="52"/>
    </row>
    <row r="1350" spans="10:11">
      <c r="J1350" s="52"/>
      <c r="K1350" s="52"/>
    </row>
    <row r="1351" spans="10:11">
      <c r="J1351" s="52"/>
      <c r="K1351" s="52"/>
    </row>
    <row r="1352" spans="10:11">
      <c r="J1352" s="52"/>
      <c r="K1352" s="52"/>
    </row>
    <row r="1353" spans="10:11">
      <c r="J1353" s="52"/>
      <c r="K1353" s="52"/>
    </row>
    <row r="1354" spans="10:11">
      <c r="J1354" s="52"/>
      <c r="K1354" s="52"/>
    </row>
    <row r="1355" spans="10:11">
      <c r="J1355" s="52"/>
      <c r="K1355" s="52"/>
    </row>
    <row r="1356" spans="10:11">
      <c r="J1356" s="52"/>
      <c r="K1356" s="52"/>
    </row>
    <row r="1357" spans="10:11">
      <c r="J1357" s="52"/>
      <c r="K1357" s="52"/>
    </row>
    <row r="1358" spans="10:11">
      <c r="J1358" s="52"/>
      <c r="K1358" s="52"/>
    </row>
    <row r="1359" spans="10:11">
      <c r="J1359" s="52"/>
      <c r="K1359" s="52"/>
    </row>
    <row r="1360" spans="10:11">
      <c r="J1360" s="52"/>
      <c r="K1360" s="52"/>
    </row>
    <row r="1361" spans="10:11">
      <c r="J1361" s="52"/>
      <c r="K1361" s="52"/>
    </row>
    <row r="1362" spans="10:11">
      <c r="J1362" s="52"/>
      <c r="K1362" s="52"/>
    </row>
    <row r="1363" spans="10:11">
      <c r="J1363" s="52"/>
      <c r="K1363" s="52"/>
    </row>
    <row r="1364" spans="10:11">
      <c r="J1364" s="52"/>
      <c r="K1364" s="52"/>
    </row>
    <row r="1365" spans="10:11">
      <c r="J1365" s="52"/>
      <c r="K1365" s="52"/>
    </row>
    <row r="1366" spans="10:11">
      <c r="J1366" s="52"/>
      <c r="K1366" s="52"/>
    </row>
    <row r="1367" spans="10:11">
      <c r="J1367" s="52"/>
      <c r="K1367" s="52"/>
    </row>
    <row r="1368" spans="10:11">
      <c r="J1368" s="52"/>
      <c r="K1368" s="52"/>
    </row>
    <row r="1369" spans="10:11">
      <c r="J1369" s="52"/>
      <c r="K1369" s="52"/>
    </row>
    <row r="1370" spans="10:11">
      <c r="J1370" s="52"/>
      <c r="K1370" s="52"/>
    </row>
    <row r="1371" spans="10:11">
      <c r="J1371" s="52"/>
      <c r="K1371" s="52"/>
    </row>
    <row r="1372" spans="10:11">
      <c r="J1372" s="52"/>
      <c r="K1372" s="52"/>
    </row>
    <row r="1373" spans="10:11">
      <c r="J1373" s="52"/>
      <c r="K1373" s="52"/>
    </row>
    <row r="1374" spans="10:11">
      <c r="J1374" s="52"/>
      <c r="K1374" s="52"/>
    </row>
    <row r="1375" spans="10:11">
      <c r="J1375" s="52"/>
      <c r="K1375" s="52"/>
    </row>
    <row r="1376" spans="10:11">
      <c r="J1376" s="52"/>
      <c r="K1376" s="52"/>
    </row>
    <row r="1377" spans="10:11">
      <c r="J1377" s="52"/>
      <c r="K1377" s="52"/>
    </row>
    <row r="1378" spans="10:11">
      <c r="J1378" s="52"/>
      <c r="K1378" s="52"/>
    </row>
    <row r="1379" spans="10:11">
      <c r="J1379" s="52"/>
      <c r="K1379" s="52"/>
    </row>
    <row r="1380" spans="10:11">
      <c r="J1380" s="52"/>
      <c r="K1380" s="52"/>
    </row>
    <row r="1381" spans="10:11">
      <c r="J1381" s="52"/>
      <c r="K1381" s="52"/>
    </row>
    <row r="1382" spans="10:11">
      <c r="J1382" s="52"/>
      <c r="K1382" s="52"/>
    </row>
    <row r="1383" spans="10:11">
      <c r="J1383" s="52"/>
      <c r="K1383" s="52"/>
    </row>
    <row r="1384" spans="10:11">
      <c r="J1384" s="52"/>
      <c r="K1384" s="52"/>
    </row>
    <row r="1385" spans="10:11">
      <c r="J1385" s="52"/>
      <c r="K1385" s="52"/>
    </row>
    <row r="1386" spans="10:11">
      <c r="J1386" s="52"/>
      <c r="K1386" s="52"/>
    </row>
    <row r="1387" spans="10:11">
      <c r="J1387" s="52"/>
      <c r="K1387" s="52"/>
    </row>
    <row r="1388" spans="10:11">
      <c r="J1388" s="52"/>
      <c r="K1388" s="52"/>
    </row>
    <row r="1389" spans="10:11">
      <c r="J1389" s="52"/>
      <c r="K1389" s="52"/>
    </row>
    <row r="1390" spans="10:11">
      <c r="J1390" s="52"/>
      <c r="K1390" s="52"/>
    </row>
    <row r="1391" spans="10:11">
      <c r="J1391" s="52"/>
      <c r="K1391" s="52"/>
    </row>
    <row r="1392" spans="10:11">
      <c r="J1392" s="52"/>
      <c r="K1392" s="52"/>
    </row>
    <row r="1393" spans="10:11">
      <c r="J1393" s="52"/>
      <c r="K1393" s="52"/>
    </row>
    <row r="1394" spans="10:11">
      <c r="J1394" s="52"/>
      <c r="K1394" s="52"/>
    </row>
    <row r="1395" spans="10:11">
      <c r="J1395" s="52"/>
      <c r="K1395" s="52"/>
    </row>
    <row r="1396" spans="10:11">
      <c r="J1396" s="52"/>
      <c r="K1396" s="52"/>
    </row>
    <row r="1397" spans="10:11">
      <c r="J1397" s="52"/>
      <c r="K1397" s="52"/>
    </row>
    <row r="1398" spans="10:11">
      <c r="J1398" s="52"/>
      <c r="K1398" s="52"/>
    </row>
    <row r="1399" spans="10:11">
      <c r="J1399" s="52"/>
      <c r="K1399" s="52"/>
    </row>
    <row r="1400" spans="10:11">
      <c r="J1400" s="52"/>
      <c r="K1400" s="52"/>
    </row>
    <row r="1401" spans="10:11">
      <c r="J1401" s="52"/>
      <c r="K1401" s="52"/>
    </row>
    <row r="1402" spans="10:11">
      <c r="J1402" s="52"/>
      <c r="K1402" s="52"/>
    </row>
    <row r="1403" spans="10:11">
      <c r="J1403" s="52"/>
      <c r="K1403" s="52"/>
    </row>
    <row r="1404" spans="10:11">
      <c r="J1404" s="52"/>
      <c r="K1404" s="52"/>
    </row>
    <row r="1405" spans="10:11">
      <c r="J1405" s="52"/>
      <c r="K1405" s="52"/>
    </row>
    <row r="1406" spans="10:11">
      <c r="J1406" s="52"/>
      <c r="K1406" s="52"/>
    </row>
    <row r="1407" spans="10:11">
      <c r="J1407" s="52"/>
      <c r="K1407" s="52"/>
    </row>
    <row r="1408" spans="10:11">
      <c r="J1408" s="52"/>
      <c r="K1408" s="52"/>
    </row>
    <row r="1409" spans="10:11">
      <c r="J1409" s="52"/>
      <c r="K1409" s="52"/>
    </row>
    <row r="1410" spans="10:11">
      <c r="J1410" s="52"/>
      <c r="K1410" s="52"/>
    </row>
    <row r="1411" spans="10:11">
      <c r="J1411" s="52"/>
      <c r="K1411" s="52"/>
    </row>
    <row r="1412" spans="10:11">
      <c r="J1412" s="52"/>
      <c r="K1412" s="52"/>
    </row>
    <row r="1413" spans="10:11">
      <c r="J1413" s="52"/>
      <c r="K1413" s="52"/>
    </row>
    <row r="1414" spans="10:11">
      <c r="J1414" s="52"/>
      <c r="K1414" s="52"/>
    </row>
    <row r="1415" spans="10:11">
      <c r="J1415" s="52"/>
      <c r="K1415" s="52"/>
    </row>
    <row r="1416" spans="10:11">
      <c r="J1416" s="52"/>
      <c r="K1416" s="52"/>
    </row>
    <row r="1417" spans="10:11">
      <c r="J1417" s="52"/>
      <c r="K1417" s="52"/>
    </row>
    <row r="1418" spans="10:11">
      <c r="J1418" s="52"/>
      <c r="K1418" s="52"/>
    </row>
    <row r="1419" spans="10:11">
      <c r="J1419" s="52"/>
      <c r="K1419" s="52"/>
    </row>
    <row r="1420" spans="10:11">
      <c r="J1420" s="52"/>
      <c r="K1420" s="52"/>
    </row>
    <row r="1421" spans="10:11">
      <c r="J1421" s="52"/>
      <c r="K1421" s="52"/>
    </row>
    <row r="1422" spans="10:11">
      <c r="J1422" s="52"/>
      <c r="K1422" s="52"/>
    </row>
    <row r="1423" spans="10:11">
      <c r="J1423" s="52"/>
      <c r="K1423" s="52"/>
    </row>
    <row r="1424" spans="10:11">
      <c r="J1424" s="52"/>
      <c r="K1424" s="52"/>
    </row>
    <row r="1425" spans="10:11">
      <c r="J1425" s="52"/>
      <c r="K1425" s="52"/>
    </row>
    <row r="1426" spans="10:11">
      <c r="J1426" s="52"/>
      <c r="K1426" s="52"/>
    </row>
    <row r="1427" spans="10:11">
      <c r="J1427" s="52"/>
      <c r="K1427" s="52"/>
    </row>
    <row r="1428" spans="10:11">
      <c r="J1428" s="52"/>
      <c r="K1428" s="52"/>
    </row>
    <row r="1429" spans="10:11">
      <c r="J1429" s="52"/>
      <c r="K1429" s="52"/>
    </row>
    <row r="1430" spans="10:11">
      <c r="J1430" s="52"/>
      <c r="K1430" s="52"/>
    </row>
    <row r="1431" spans="10:11">
      <c r="J1431" s="52"/>
      <c r="K1431" s="52"/>
    </row>
    <row r="1432" spans="10:11">
      <c r="J1432" s="52"/>
      <c r="K1432" s="52"/>
    </row>
    <row r="1433" spans="10:11">
      <c r="J1433" s="52"/>
      <c r="K1433" s="52"/>
    </row>
    <row r="1434" spans="10:11">
      <c r="J1434" s="52"/>
      <c r="K1434" s="52"/>
    </row>
    <row r="1435" spans="10:11">
      <c r="J1435" s="52"/>
      <c r="K1435" s="52"/>
    </row>
  </sheetData>
  <mergeCells count="938">
    <mergeCell ref="A1:B1"/>
    <mergeCell ref="A3:H3"/>
    <mergeCell ref="A2:K2"/>
    <mergeCell ref="C1:K1"/>
    <mergeCell ref="B11:C11"/>
    <mergeCell ref="B12:C12"/>
    <mergeCell ref="B13:C13"/>
    <mergeCell ref="B14:C14"/>
    <mergeCell ref="B15:C15"/>
    <mergeCell ref="B16:C16"/>
    <mergeCell ref="B4:C4"/>
    <mergeCell ref="B6:C6"/>
    <mergeCell ref="B7:C7"/>
    <mergeCell ref="B8:C8"/>
    <mergeCell ref="B9:C9"/>
    <mergeCell ref="B10:C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35:C335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59:C359"/>
    <mergeCell ref="B360:C360"/>
    <mergeCell ref="B361:C361"/>
    <mergeCell ref="B362:C362"/>
    <mergeCell ref="B363:C363"/>
    <mergeCell ref="B364:C364"/>
    <mergeCell ref="B353:C353"/>
    <mergeCell ref="B354:C354"/>
    <mergeCell ref="B355:C355"/>
    <mergeCell ref="B356:C356"/>
    <mergeCell ref="B357:C357"/>
    <mergeCell ref="B358:C358"/>
    <mergeCell ref="B371:C371"/>
    <mergeCell ref="B372:C372"/>
    <mergeCell ref="B373:C373"/>
    <mergeCell ref="B374:C374"/>
    <mergeCell ref="B375:C375"/>
    <mergeCell ref="B376:C376"/>
    <mergeCell ref="B365:C365"/>
    <mergeCell ref="B366:C366"/>
    <mergeCell ref="B367:C367"/>
    <mergeCell ref="B368:C368"/>
    <mergeCell ref="B369:C369"/>
    <mergeCell ref="B370:C370"/>
    <mergeCell ref="B383:C383"/>
    <mergeCell ref="B384:C384"/>
    <mergeCell ref="B385:C385"/>
    <mergeCell ref="B386:C386"/>
    <mergeCell ref="B387:C387"/>
    <mergeCell ref="B388:C388"/>
    <mergeCell ref="B377:C377"/>
    <mergeCell ref="B378:C378"/>
    <mergeCell ref="B379:C379"/>
    <mergeCell ref="B380:C380"/>
    <mergeCell ref="B381:C381"/>
    <mergeCell ref="B382:C382"/>
    <mergeCell ref="B395:C395"/>
    <mergeCell ref="B396:C396"/>
    <mergeCell ref="B397:C397"/>
    <mergeCell ref="B398:C398"/>
    <mergeCell ref="B399:C399"/>
    <mergeCell ref="B400:C400"/>
    <mergeCell ref="B389:C389"/>
    <mergeCell ref="B390:C390"/>
    <mergeCell ref="B391:C391"/>
    <mergeCell ref="B392:C392"/>
    <mergeCell ref="B393:C393"/>
    <mergeCell ref="B394:C394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C404"/>
    <mergeCell ref="B405:C405"/>
    <mergeCell ref="B406:C406"/>
    <mergeCell ref="B419:C419"/>
    <mergeCell ref="B420:C420"/>
    <mergeCell ref="B421:C421"/>
    <mergeCell ref="B422:C422"/>
    <mergeCell ref="B423:C423"/>
    <mergeCell ref="B424:C424"/>
    <mergeCell ref="B413:C413"/>
    <mergeCell ref="B414:C414"/>
    <mergeCell ref="B415:C415"/>
    <mergeCell ref="B416:C416"/>
    <mergeCell ref="B417:C417"/>
    <mergeCell ref="B418:C418"/>
    <mergeCell ref="B431:C431"/>
    <mergeCell ref="B432:C432"/>
    <mergeCell ref="B433:C433"/>
    <mergeCell ref="B434:C434"/>
    <mergeCell ref="B435:C435"/>
    <mergeCell ref="B436:C436"/>
    <mergeCell ref="B425:C425"/>
    <mergeCell ref="B426:C426"/>
    <mergeCell ref="B427:C427"/>
    <mergeCell ref="B428:C428"/>
    <mergeCell ref="B429:C429"/>
    <mergeCell ref="B430:C430"/>
    <mergeCell ref="B443:C443"/>
    <mergeCell ref="B444:C444"/>
    <mergeCell ref="B445:C445"/>
    <mergeCell ref="B446:C446"/>
    <mergeCell ref="B447:C447"/>
    <mergeCell ref="B448:C448"/>
    <mergeCell ref="B437:C437"/>
    <mergeCell ref="B438:C438"/>
    <mergeCell ref="B439:C439"/>
    <mergeCell ref="B440:C440"/>
    <mergeCell ref="B441:C441"/>
    <mergeCell ref="B442:C442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B467:C467"/>
    <mergeCell ref="B468:C468"/>
    <mergeCell ref="B469:C469"/>
    <mergeCell ref="B470:C470"/>
    <mergeCell ref="B471:C471"/>
    <mergeCell ref="B472:C472"/>
    <mergeCell ref="B461:C461"/>
    <mergeCell ref="B462:C462"/>
    <mergeCell ref="B463:C463"/>
    <mergeCell ref="B464:C464"/>
    <mergeCell ref="B465:C465"/>
    <mergeCell ref="B466:C466"/>
    <mergeCell ref="B479:C479"/>
    <mergeCell ref="B480:C480"/>
    <mergeCell ref="B481:C481"/>
    <mergeCell ref="B482:C482"/>
    <mergeCell ref="B483:C483"/>
    <mergeCell ref="B484:C484"/>
    <mergeCell ref="B473:C473"/>
    <mergeCell ref="B474:C474"/>
    <mergeCell ref="B475:C475"/>
    <mergeCell ref="B476:C476"/>
    <mergeCell ref="B477:C477"/>
    <mergeCell ref="B478:C478"/>
    <mergeCell ref="B491:C491"/>
    <mergeCell ref="B492:C492"/>
    <mergeCell ref="B493:C493"/>
    <mergeCell ref="B494:C494"/>
    <mergeCell ref="B495:C495"/>
    <mergeCell ref="B496:C496"/>
    <mergeCell ref="B485:C485"/>
    <mergeCell ref="B486:C486"/>
    <mergeCell ref="B487:C487"/>
    <mergeCell ref="B488:C488"/>
    <mergeCell ref="B489:C489"/>
    <mergeCell ref="B490:C490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512:C512"/>
    <mergeCell ref="B513:C513"/>
    <mergeCell ref="B514:C514"/>
    <mergeCell ref="B515:C515"/>
    <mergeCell ref="B516:C516"/>
    <mergeCell ref="B517:C517"/>
    <mergeCell ref="B509:C509"/>
    <mergeCell ref="B510:C510"/>
    <mergeCell ref="B511:C511"/>
    <mergeCell ref="B524:C524"/>
    <mergeCell ref="B525:C525"/>
    <mergeCell ref="B526:C526"/>
    <mergeCell ref="B527:C527"/>
    <mergeCell ref="B528:C528"/>
    <mergeCell ref="B529:C529"/>
    <mergeCell ref="B518:C518"/>
    <mergeCell ref="B519:C519"/>
    <mergeCell ref="B520:C520"/>
    <mergeCell ref="B521:C521"/>
    <mergeCell ref="B522:C522"/>
    <mergeCell ref="B523:C523"/>
    <mergeCell ref="B536:C536"/>
    <mergeCell ref="B537:C537"/>
    <mergeCell ref="B538:C538"/>
    <mergeCell ref="B539:C539"/>
    <mergeCell ref="B540:C540"/>
    <mergeCell ref="B541:C541"/>
    <mergeCell ref="B530:C530"/>
    <mergeCell ref="B531:C531"/>
    <mergeCell ref="B532:C532"/>
    <mergeCell ref="B533:C533"/>
    <mergeCell ref="B534:C534"/>
    <mergeCell ref="B535:C535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72:C572"/>
    <mergeCell ref="B573:C573"/>
    <mergeCell ref="B574:C574"/>
    <mergeCell ref="B575:C575"/>
    <mergeCell ref="B576:C576"/>
    <mergeCell ref="B577:C577"/>
    <mergeCell ref="B566:C566"/>
    <mergeCell ref="B567:C567"/>
    <mergeCell ref="B568:C568"/>
    <mergeCell ref="B569:C569"/>
    <mergeCell ref="B570:C570"/>
    <mergeCell ref="B571:C571"/>
    <mergeCell ref="B584:C584"/>
    <mergeCell ref="B585:C585"/>
    <mergeCell ref="B586:C586"/>
    <mergeCell ref="B587:C587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596:C596"/>
    <mergeCell ref="B597:C597"/>
    <mergeCell ref="B598:C598"/>
    <mergeCell ref="B599:C599"/>
    <mergeCell ref="B600:C600"/>
    <mergeCell ref="B601:C601"/>
    <mergeCell ref="B590:C590"/>
    <mergeCell ref="B591:C591"/>
    <mergeCell ref="B592:C592"/>
    <mergeCell ref="B593:C593"/>
    <mergeCell ref="B594:C594"/>
    <mergeCell ref="B595:C595"/>
    <mergeCell ref="B608:C608"/>
    <mergeCell ref="B609:C609"/>
    <mergeCell ref="B610:C610"/>
    <mergeCell ref="B611:C611"/>
    <mergeCell ref="B612:C612"/>
    <mergeCell ref="B613:C613"/>
    <mergeCell ref="B602:C602"/>
    <mergeCell ref="B603:C603"/>
    <mergeCell ref="B604:C604"/>
    <mergeCell ref="B605:C605"/>
    <mergeCell ref="B606:C606"/>
    <mergeCell ref="B607:C607"/>
    <mergeCell ref="B620:C620"/>
    <mergeCell ref="B621:C621"/>
    <mergeCell ref="B622:C622"/>
    <mergeCell ref="B623:C623"/>
    <mergeCell ref="B624:C624"/>
    <mergeCell ref="B625:C625"/>
    <mergeCell ref="B614:C614"/>
    <mergeCell ref="B615:C615"/>
    <mergeCell ref="B616:C616"/>
    <mergeCell ref="B617:C617"/>
    <mergeCell ref="B618:C618"/>
    <mergeCell ref="B619:C619"/>
    <mergeCell ref="B632:C632"/>
    <mergeCell ref="B633:C633"/>
    <mergeCell ref="B634:C634"/>
    <mergeCell ref="B635:C635"/>
    <mergeCell ref="B636:C636"/>
    <mergeCell ref="B637:C637"/>
    <mergeCell ref="B626:C626"/>
    <mergeCell ref="B627:C627"/>
    <mergeCell ref="B628:C628"/>
    <mergeCell ref="B629:C629"/>
    <mergeCell ref="B630:C630"/>
    <mergeCell ref="B631:C631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56:C656"/>
    <mergeCell ref="B657:C657"/>
    <mergeCell ref="B658:C658"/>
    <mergeCell ref="B659:C659"/>
    <mergeCell ref="B660:C660"/>
    <mergeCell ref="B661:C661"/>
    <mergeCell ref="B650:C650"/>
    <mergeCell ref="B651:C651"/>
    <mergeCell ref="B652:C652"/>
    <mergeCell ref="B653:C653"/>
    <mergeCell ref="B654:C654"/>
    <mergeCell ref="B655:C655"/>
    <mergeCell ref="B668:C668"/>
    <mergeCell ref="B669:C669"/>
    <mergeCell ref="B670:C670"/>
    <mergeCell ref="B671:C671"/>
    <mergeCell ref="B672:C672"/>
    <mergeCell ref="B673:C673"/>
    <mergeCell ref="B662:C662"/>
    <mergeCell ref="B663:C663"/>
    <mergeCell ref="B664:C664"/>
    <mergeCell ref="B665:C665"/>
    <mergeCell ref="B666:C666"/>
    <mergeCell ref="B667:C667"/>
    <mergeCell ref="B680:C680"/>
    <mergeCell ref="B681:C681"/>
    <mergeCell ref="B682:C682"/>
    <mergeCell ref="B683:C683"/>
    <mergeCell ref="B684:C684"/>
    <mergeCell ref="B685:C685"/>
    <mergeCell ref="B674:C674"/>
    <mergeCell ref="B675:C675"/>
    <mergeCell ref="B676:C676"/>
    <mergeCell ref="B677:C677"/>
    <mergeCell ref="B678:C678"/>
    <mergeCell ref="B679:C679"/>
    <mergeCell ref="B692:C692"/>
    <mergeCell ref="B693:C693"/>
    <mergeCell ref="B694:C694"/>
    <mergeCell ref="B695:C695"/>
    <mergeCell ref="B696:C696"/>
    <mergeCell ref="B697:C697"/>
    <mergeCell ref="B686:C686"/>
    <mergeCell ref="B687:C687"/>
    <mergeCell ref="B688:C688"/>
    <mergeCell ref="B689:C689"/>
    <mergeCell ref="B690:C690"/>
    <mergeCell ref="B691:C691"/>
    <mergeCell ref="B704:C704"/>
    <mergeCell ref="B705:C705"/>
    <mergeCell ref="B706:C706"/>
    <mergeCell ref="B707:C707"/>
    <mergeCell ref="B708:C708"/>
    <mergeCell ref="B709:C709"/>
    <mergeCell ref="B698:C698"/>
    <mergeCell ref="B699:C699"/>
    <mergeCell ref="B700:C700"/>
    <mergeCell ref="B701:C701"/>
    <mergeCell ref="B702:C702"/>
    <mergeCell ref="B703:C703"/>
    <mergeCell ref="B716:C716"/>
    <mergeCell ref="B717:C717"/>
    <mergeCell ref="B718:C718"/>
    <mergeCell ref="B719:C719"/>
    <mergeCell ref="B720:C720"/>
    <mergeCell ref="B721:C721"/>
    <mergeCell ref="B710:C710"/>
    <mergeCell ref="B711:C711"/>
    <mergeCell ref="B712:C712"/>
    <mergeCell ref="B713:C713"/>
    <mergeCell ref="B714:C714"/>
    <mergeCell ref="B715:C715"/>
    <mergeCell ref="B728:C728"/>
    <mergeCell ref="B729:C729"/>
    <mergeCell ref="B730:C730"/>
    <mergeCell ref="B731:C731"/>
    <mergeCell ref="B732:C732"/>
    <mergeCell ref="B733:C733"/>
    <mergeCell ref="B722:C722"/>
    <mergeCell ref="B723:C723"/>
    <mergeCell ref="B724:C724"/>
    <mergeCell ref="B725:C725"/>
    <mergeCell ref="B726:C726"/>
    <mergeCell ref="B727:C727"/>
    <mergeCell ref="B740:C740"/>
    <mergeCell ref="B741:C741"/>
    <mergeCell ref="B742:C742"/>
    <mergeCell ref="B743:C743"/>
    <mergeCell ref="B744:C744"/>
    <mergeCell ref="B745:C745"/>
    <mergeCell ref="B734:C734"/>
    <mergeCell ref="B735:C735"/>
    <mergeCell ref="B736:C736"/>
    <mergeCell ref="B737:C737"/>
    <mergeCell ref="B738:C738"/>
    <mergeCell ref="B739:C739"/>
    <mergeCell ref="B752:C752"/>
    <mergeCell ref="B753:C753"/>
    <mergeCell ref="B754:C754"/>
    <mergeCell ref="B755:C755"/>
    <mergeCell ref="B756:C756"/>
    <mergeCell ref="B757:C757"/>
    <mergeCell ref="B746:C746"/>
    <mergeCell ref="B747:C747"/>
    <mergeCell ref="B748:C748"/>
    <mergeCell ref="B749:C749"/>
    <mergeCell ref="B750:C750"/>
    <mergeCell ref="B751:C751"/>
    <mergeCell ref="B764:C764"/>
    <mergeCell ref="B765:C765"/>
    <mergeCell ref="B766:C766"/>
    <mergeCell ref="B767:C767"/>
    <mergeCell ref="B768:C768"/>
    <mergeCell ref="B769:C769"/>
    <mergeCell ref="B758:C758"/>
    <mergeCell ref="B759:C759"/>
    <mergeCell ref="B760:C760"/>
    <mergeCell ref="B761:C761"/>
    <mergeCell ref="B762:C762"/>
    <mergeCell ref="B763:C763"/>
    <mergeCell ref="B776:C776"/>
    <mergeCell ref="B777:C777"/>
    <mergeCell ref="B778:C778"/>
    <mergeCell ref="B779:C779"/>
    <mergeCell ref="B780:C780"/>
    <mergeCell ref="B781:C781"/>
    <mergeCell ref="B770:C770"/>
    <mergeCell ref="B771:C771"/>
    <mergeCell ref="B772:C772"/>
    <mergeCell ref="B773:C773"/>
    <mergeCell ref="B774:C774"/>
    <mergeCell ref="B775:C775"/>
    <mergeCell ref="B788:C788"/>
    <mergeCell ref="B789:C789"/>
    <mergeCell ref="B790:C790"/>
    <mergeCell ref="B791:C791"/>
    <mergeCell ref="B792:C792"/>
    <mergeCell ref="B793:C793"/>
    <mergeCell ref="B782:C782"/>
    <mergeCell ref="B783:C783"/>
    <mergeCell ref="B784:C784"/>
    <mergeCell ref="B785:C785"/>
    <mergeCell ref="B786:C786"/>
    <mergeCell ref="B787:C787"/>
    <mergeCell ref="B800:C800"/>
    <mergeCell ref="B801:C801"/>
    <mergeCell ref="B802:C802"/>
    <mergeCell ref="B803:C803"/>
    <mergeCell ref="B804:C804"/>
    <mergeCell ref="B805:C805"/>
    <mergeCell ref="B794:C794"/>
    <mergeCell ref="B795:C795"/>
    <mergeCell ref="B796:C796"/>
    <mergeCell ref="B797:C797"/>
    <mergeCell ref="B798:C798"/>
    <mergeCell ref="B799:C799"/>
    <mergeCell ref="B812:C812"/>
    <mergeCell ref="B813:C813"/>
    <mergeCell ref="B814:C814"/>
    <mergeCell ref="B815:C815"/>
    <mergeCell ref="B816:C816"/>
    <mergeCell ref="B817:C817"/>
    <mergeCell ref="B806:C806"/>
    <mergeCell ref="B807:C807"/>
    <mergeCell ref="B808:C808"/>
    <mergeCell ref="B809:C809"/>
    <mergeCell ref="B810:C810"/>
    <mergeCell ref="B811:C811"/>
    <mergeCell ref="B824:C824"/>
    <mergeCell ref="B825:C825"/>
    <mergeCell ref="B826:C826"/>
    <mergeCell ref="B827:C827"/>
    <mergeCell ref="B828:C828"/>
    <mergeCell ref="B829:C829"/>
    <mergeCell ref="B818:C818"/>
    <mergeCell ref="B819:C819"/>
    <mergeCell ref="B820:C820"/>
    <mergeCell ref="B821:C821"/>
    <mergeCell ref="B822:C822"/>
    <mergeCell ref="B823:C823"/>
    <mergeCell ref="B836:C836"/>
    <mergeCell ref="B837:C837"/>
    <mergeCell ref="B838:C838"/>
    <mergeCell ref="B839:C839"/>
    <mergeCell ref="B840:C840"/>
    <mergeCell ref="B841:C841"/>
    <mergeCell ref="B830:C830"/>
    <mergeCell ref="B831:C831"/>
    <mergeCell ref="B832:C832"/>
    <mergeCell ref="B833:C833"/>
    <mergeCell ref="B834:C834"/>
    <mergeCell ref="B835:C835"/>
    <mergeCell ref="B848:C848"/>
    <mergeCell ref="B849:C849"/>
    <mergeCell ref="B850:C850"/>
    <mergeCell ref="B851:C851"/>
    <mergeCell ref="B852:C852"/>
    <mergeCell ref="B853:C853"/>
    <mergeCell ref="B842:C842"/>
    <mergeCell ref="B843:C843"/>
    <mergeCell ref="B844:C844"/>
    <mergeCell ref="B845:C845"/>
    <mergeCell ref="B846:C846"/>
    <mergeCell ref="B847:C847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38:C938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</mergeCells>
  <pageMargins left="1.1811023622047245" right="0.39370078740157483" top="0.78740157480314965" bottom="0.78740157480314965" header="0" footer="0.51181102362204722"/>
  <pageSetup paperSize="9" scale="65" fitToHeight="0" orientation="portrait" r:id="rId1"/>
  <headerFooter>
    <oddHeader>&amp;"Times New Roman"&amp;10&amp;K000000&amp;P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workbookViewId="0">
      <selection activeCell="A5" sqref="A5:XFD5"/>
    </sheetView>
  </sheetViews>
  <sheetFormatPr defaultRowHeight="14.4"/>
  <cols>
    <col min="1" max="1" width="68.21875" customWidth="1"/>
    <col min="2" max="2" width="17" customWidth="1"/>
    <col min="3" max="3" width="1.77734375" customWidth="1"/>
    <col min="4" max="5" width="5.33203125" customWidth="1"/>
    <col min="6" max="7" width="6.33203125" customWidth="1"/>
    <col min="8" max="8" width="10.109375" bestFit="1" customWidth="1"/>
    <col min="9" max="9" width="10.109375" customWidth="1"/>
    <col min="10" max="11" width="10.21875" bestFit="1" customWidth="1"/>
  </cols>
  <sheetData>
    <row r="1" spans="1:12" ht="18">
      <c r="A1" s="291"/>
      <c r="B1" s="291"/>
      <c r="C1" s="291"/>
      <c r="D1" s="291"/>
      <c r="E1" s="291"/>
      <c r="F1" s="291"/>
      <c r="G1" s="291"/>
      <c r="H1" s="291"/>
      <c r="I1" s="19" t="s">
        <v>643</v>
      </c>
    </row>
    <row r="2" spans="1:12" ht="17.399999999999999" customHeight="1">
      <c r="A2" s="295" t="s">
        <v>428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2" ht="16.95" customHeight="1">
      <c r="A3" s="253"/>
      <c r="B3" s="253"/>
      <c r="C3" s="253"/>
      <c r="D3" s="253"/>
      <c r="E3" s="253"/>
      <c r="F3" s="253"/>
      <c r="G3" s="253"/>
      <c r="H3" s="253"/>
      <c r="J3" s="293" t="s">
        <v>0</v>
      </c>
      <c r="K3" s="294"/>
    </row>
    <row r="4" spans="1:12" ht="52.8">
      <c r="A4" s="13" t="s">
        <v>1</v>
      </c>
      <c r="B4" s="296" t="s">
        <v>2</v>
      </c>
      <c r="C4" s="297"/>
      <c r="D4" s="82" t="s">
        <v>3</v>
      </c>
      <c r="E4" s="82" t="s">
        <v>4</v>
      </c>
      <c r="F4" s="82" t="s">
        <v>5</v>
      </c>
      <c r="G4" s="82" t="s">
        <v>6</v>
      </c>
      <c r="H4" s="83" t="s">
        <v>399</v>
      </c>
      <c r="I4" s="83" t="s">
        <v>398</v>
      </c>
      <c r="J4" s="83" t="s">
        <v>396</v>
      </c>
      <c r="K4" s="83" t="s">
        <v>397</v>
      </c>
    </row>
    <row r="5" spans="1:12">
      <c r="A5" s="13">
        <v>1</v>
      </c>
      <c r="B5" s="296">
        <v>2</v>
      </c>
      <c r="C5" s="251"/>
      <c r="D5" s="85">
        <v>3</v>
      </c>
      <c r="E5" s="85">
        <v>4</v>
      </c>
      <c r="F5" s="85">
        <v>5</v>
      </c>
      <c r="G5" s="85">
        <v>6</v>
      </c>
      <c r="H5" s="14">
        <v>7</v>
      </c>
      <c r="I5" s="14">
        <v>8</v>
      </c>
      <c r="J5" s="14">
        <v>9</v>
      </c>
      <c r="K5" s="14">
        <v>10</v>
      </c>
    </row>
    <row r="6" spans="1:12" ht="15.6">
      <c r="A6" s="2" t="s">
        <v>7</v>
      </c>
      <c r="B6" s="285"/>
      <c r="C6" s="286"/>
      <c r="D6" s="75"/>
      <c r="E6" s="75"/>
      <c r="F6" s="75"/>
      <c r="G6" s="75"/>
      <c r="H6" s="84">
        <f>H7+H21+H29+H43+H82+H90+H224+H244+H252+H260+H288+H312+H320+H337+H381+H389+H397+H405+H426+H459+H476+H601+H641+H675+H683+H691+H745</f>
        <v>377109</v>
      </c>
      <c r="I6" s="84">
        <f>I7+I21+I29+I43+I82+I90+I224+I244+I252+I260+I288+I312+I320+I337+I381+I389+I397+I405+I426+I459+I476+I601+I641+I675+I683+I691+I745</f>
        <v>51431.899999999994</v>
      </c>
      <c r="J6" s="84">
        <f>H6-I6</f>
        <v>325677.09999999998</v>
      </c>
      <c r="K6" s="15">
        <f t="shared" ref="K6:K8" si="0">I6/H6*100</f>
        <v>13.638470574820541</v>
      </c>
      <c r="L6" s="12"/>
    </row>
    <row r="7" spans="1:12" ht="46.8">
      <c r="A7" s="9" t="s">
        <v>8</v>
      </c>
      <c r="B7" s="287" t="s">
        <v>9</v>
      </c>
      <c r="C7" s="288"/>
      <c r="D7" s="10"/>
      <c r="E7" s="10"/>
      <c r="F7" s="10"/>
      <c r="G7" s="10"/>
      <c r="H7" s="11">
        <f>H8</f>
        <v>5053</v>
      </c>
      <c r="I7" s="11">
        <f>I8</f>
        <v>0</v>
      </c>
      <c r="J7" s="11">
        <f>H7-I7</f>
        <v>5053</v>
      </c>
      <c r="K7" s="16">
        <f t="shared" si="0"/>
        <v>0</v>
      </c>
      <c r="L7" s="12"/>
    </row>
    <row r="8" spans="1:12" ht="48.6" customHeight="1">
      <c r="A8" s="2" t="s">
        <v>10</v>
      </c>
      <c r="B8" s="285" t="s">
        <v>11</v>
      </c>
      <c r="C8" s="286"/>
      <c r="D8" s="3"/>
      <c r="E8" s="3"/>
      <c r="F8" s="3"/>
      <c r="G8" s="3"/>
      <c r="H8" s="4">
        <f>H9+H15</f>
        <v>5053</v>
      </c>
      <c r="I8" s="4">
        <f>I9+I15</f>
        <v>0</v>
      </c>
      <c r="J8" s="4">
        <f>H8-I8</f>
        <v>5053</v>
      </c>
      <c r="K8" s="15">
        <f t="shared" si="0"/>
        <v>0</v>
      </c>
    </row>
    <row r="9" spans="1:12" ht="52.2" customHeight="1">
      <c r="A9" s="5" t="s">
        <v>12</v>
      </c>
      <c r="B9" s="283" t="s">
        <v>13</v>
      </c>
      <c r="C9" s="284"/>
      <c r="D9" s="6"/>
      <c r="E9" s="6"/>
      <c r="F9" s="6"/>
      <c r="G9" s="6"/>
      <c r="H9" s="7">
        <f t="shared" ref="H9:I13" si="1">H10</f>
        <v>5000</v>
      </c>
      <c r="I9" s="7">
        <f t="shared" si="1"/>
        <v>0</v>
      </c>
      <c r="J9" s="7">
        <f t="shared" ref="J9:J72" si="2">H9-I9</f>
        <v>5000</v>
      </c>
      <c r="K9" s="17">
        <f t="shared" ref="K9:K72" si="3">I9/H9*100</f>
        <v>0</v>
      </c>
    </row>
    <row r="10" spans="1:12" ht="15.6">
      <c r="A10" s="5" t="s">
        <v>14</v>
      </c>
      <c r="B10" s="283" t="s">
        <v>13</v>
      </c>
      <c r="C10" s="284"/>
      <c r="D10" s="6" t="s">
        <v>15</v>
      </c>
      <c r="E10" s="177" t="s">
        <v>637</v>
      </c>
      <c r="F10" s="6"/>
      <c r="G10" s="6"/>
      <c r="H10" s="7">
        <f t="shared" si="1"/>
        <v>5000</v>
      </c>
      <c r="I10" s="7">
        <f t="shared" si="1"/>
        <v>0</v>
      </c>
      <c r="J10" s="7">
        <f t="shared" si="2"/>
        <v>5000</v>
      </c>
      <c r="K10" s="17">
        <f t="shared" si="3"/>
        <v>0</v>
      </c>
    </row>
    <row r="11" spans="1:12" ht="15.6">
      <c r="A11" s="5" t="s">
        <v>16</v>
      </c>
      <c r="B11" s="283" t="s">
        <v>13</v>
      </c>
      <c r="C11" s="284"/>
      <c r="D11" s="6" t="s">
        <v>15</v>
      </c>
      <c r="E11" s="6" t="s">
        <v>17</v>
      </c>
      <c r="F11" s="6"/>
      <c r="G11" s="6"/>
      <c r="H11" s="7">
        <f t="shared" si="1"/>
        <v>5000</v>
      </c>
      <c r="I11" s="7">
        <f t="shared" si="1"/>
        <v>0</v>
      </c>
      <c r="J11" s="7">
        <f t="shared" si="2"/>
        <v>5000</v>
      </c>
      <c r="K11" s="17">
        <f t="shared" si="3"/>
        <v>0</v>
      </c>
    </row>
    <row r="12" spans="1:12" ht="31.2">
      <c r="A12" s="5" t="s">
        <v>18</v>
      </c>
      <c r="B12" s="283" t="s">
        <v>13</v>
      </c>
      <c r="C12" s="284"/>
      <c r="D12" s="6" t="s">
        <v>15</v>
      </c>
      <c r="E12" s="6" t="s">
        <v>17</v>
      </c>
      <c r="F12" s="6" t="s">
        <v>19</v>
      </c>
      <c r="G12" s="6"/>
      <c r="H12" s="7">
        <f t="shared" si="1"/>
        <v>5000</v>
      </c>
      <c r="I12" s="7">
        <f t="shared" si="1"/>
        <v>0</v>
      </c>
      <c r="J12" s="7">
        <f t="shared" si="2"/>
        <v>5000</v>
      </c>
      <c r="K12" s="17">
        <f t="shared" si="3"/>
        <v>0</v>
      </c>
    </row>
    <row r="13" spans="1:12" ht="31.2">
      <c r="A13" s="5" t="s">
        <v>20</v>
      </c>
      <c r="B13" s="283" t="s">
        <v>13</v>
      </c>
      <c r="C13" s="284"/>
      <c r="D13" s="6" t="s">
        <v>15</v>
      </c>
      <c r="E13" s="6" t="s">
        <v>17</v>
      </c>
      <c r="F13" s="6" t="s">
        <v>21</v>
      </c>
      <c r="G13" s="6"/>
      <c r="H13" s="7">
        <f t="shared" si="1"/>
        <v>5000</v>
      </c>
      <c r="I13" s="7">
        <f t="shared" si="1"/>
        <v>0</v>
      </c>
      <c r="J13" s="7">
        <f t="shared" si="2"/>
        <v>5000</v>
      </c>
      <c r="K13" s="17">
        <f t="shared" si="3"/>
        <v>0</v>
      </c>
    </row>
    <row r="14" spans="1:12" ht="31.2">
      <c r="A14" s="5" t="s">
        <v>22</v>
      </c>
      <c r="B14" s="283" t="s">
        <v>13</v>
      </c>
      <c r="C14" s="284"/>
      <c r="D14" s="6" t="s">
        <v>15</v>
      </c>
      <c r="E14" s="6" t="s">
        <v>17</v>
      </c>
      <c r="F14" s="6" t="s">
        <v>21</v>
      </c>
      <c r="G14" s="6" t="s">
        <v>23</v>
      </c>
      <c r="H14" s="7">
        <v>5000</v>
      </c>
      <c r="I14" s="7">
        <v>0</v>
      </c>
      <c r="J14" s="7">
        <f t="shared" si="2"/>
        <v>5000</v>
      </c>
      <c r="K14" s="17">
        <f t="shared" si="3"/>
        <v>0</v>
      </c>
    </row>
    <row r="15" spans="1:12" ht="46.8">
      <c r="A15" s="5" t="s">
        <v>24</v>
      </c>
      <c r="B15" s="283" t="s">
        <v>25</v>
      </c>
      <c r="C15" s="284"/>
      <c r="D15" s="6"/>
      <c r="E15" s="6"/>
      <c r="F15" s="6"/>
      <c r="G15" s="6"/>
      <c r="H15" s="7">
        <f t="shared" ref="H15:I19" si="4">H16</f>
        <v>53</v>
      </c>
      <c r="I15" s="7">
        <f t="shared" si="4"/>
        <v>0</v>
      </c>
      <c r="J15" s="7">
        <f t="shared" si="2"/>
        <v>53</v>
      </c>
      <c r="K15" s="17">
        <f t="shared" si="3"/>
        <v>0</v>
      </c>
    </row>
    <row r="16" spans="1:12" ht="15.6">
      <c r="A16" s="5" t="s">
        <v>14</v>
      </c>
      <c r="B16" s="283" t="s">
        <v>25</v>
      </c>
      <c r="C16" s="284"/>
      <c r="D16" s="6" t="s">
        <v>15</v>
      </c>
      <c r="E16" s="177" t="s">
        <v>637</v>
      </c>
      <c r="F16" s="6"/>
      <c r="G16" s="6"/>
      <c r="H16" s="7">
        <f t="shared" si="4"/>
        <v>53</v>
      </c>
      <c r="I16" s="7">
        <f t="shared" si="4"/>
        <v>0</v>
      </c>
      <c r="J16" s="7">
        <f t="shared" si="2"/>
        <v>53</v>
      </c>
      <c r="K16" s="17">
        <f t="shared" si="3"/>
        <v>0</v>
      </c>
    </row>
    <row r="17" spans="1:12" ht="15.6">
      <c r="A17" s="5" t="s">
        <v>16</v>
      </c>
      <c r="B17" s="283" t="s">
        <v>25</v>
      </c>
      <c r="C17" s="284"/>
      <c r="D17" s="6" t="s">
        <v>15</v>
      </c>
      <c r="E17" s="6" t="s">
        <v>17</v>
      </c>
      <c r="F17" s="6"/>
      <c r="G17" s="6"/>
      <c r="H17" s="7">
        <f t="shared" si="4"/>
        <v>53</v>
      </c>
      <c r="I17" s="7">
        <f t="shared" si="4"/>
        <v>0</v>
      </c>
      <c r="J17" s="7">
        <f t="shared" si="2"/>
        <v>53</v>
      </c>
      <c r="K17" s="17">
        <f t="shared" si="3"/>
        <v>0</v>
      </c>
    </row>
    <row r="18" spans="1:12" ht="31.2">
      <c r="A18" s="5" t="s">
        <v>18</v>
      </c>
      <c r="B18" s="283" t="s">
        <v>25</v>
      </c>
      <c r="C18" s="284"/>
      <c r="D18" s="6" t="s">
        <v>15</v>
      </c>
      <c r="E18" s="6" t="s">
        <v>17</v>
      </c>
      <c r="F18" s="6" t="s">
        <v>19</v>
      </c>
      <c r="G18" s="6"/>
      <c r="H18" s="7">
        <f t="shared" si="4"/>
        <v>53</v>
      </c>
      <c r="I18" s="7">
        <f t="shared" si="4"/>
        <v>0</v>
      </c>
      <c r="J18" s="7">
        <f t="shared" si="2"/>
        <v>53</v>
      </c>
      <c r="K18" s="17">
        <f t="shared" si="3"/>
        <v>0</v>
      </c>
    </row>
    <row r="19" spans="1:12" ht="31.2">
      <c r="A19" s="5" t="s">
        <v>20</v>
      </c>
      <c r="B19" s="283" t="s">
        <v>25</v>
      </c>
      <c r="C19" s="284"/>
      <c r="D19" s="6" t="s">
        <v>15</v>
      </c>
      <c r="E19" s="6" t="s">
        <v>17</v>
      </c>
      <c r="F19" s="6" t="s">
        <v>21</v>
      </c>
      <c r="G19" s="6"/>
      <c r="H19" s="7">
        <f t="shared" si="4"/>
        <v>53</v>
      </c>
      <c r="I19" s="7">
        <f t="shared" si="4"/>
        <v>0</v>
      </c>
      <c r="J19" s="7">
        <f t="shared" si="2"/>
        <v>53</v>
      </c>
      <c r="K19" s="17">
        <f t="shared" si="3"/>
        <v>0</v>
      </c>
    </row>
    <row r="20" spans="1:12" ht="31.2">
      <c r="A20" s="5" t="s">
        <v>22</v>
      </c>
      <c r="B20" s="283" t="s">
        <v>25</v>
      </c>
      <c r="C20" s="284"/>
      <c r="D20" s="6" t="s">
        <v>15</v>
      </c>
      <c r="E20" s="6" t="s">
        <v>17</v>
      </c>
      <c r="F20" s="6" t="s">
        <v>21</v>
      </c>
      <c r="G20" s="6" t="s">
        <v>23</v>
      </c>
      <c r="H20" s="7">
        <v>53</v>
      </c>
      <c r="I20" s="7">
        <v>0</v>
      </c>
      <c r="J20" s="7">
        <f t="shared" si="2"/>
        <v>53</v>
      </c>
      <c r="K20" s="17">
        <f t="shared" si="3"/>
        <v>0</v>
      </c>
    </row>
    <row r="21" spans="1:12" ht="46.8">
      <c r="A21" s="9" t="s">
        <v>26</v>
      </c>
      <c r="B21" s="287" t="s">
        <v>27</v>
      </c>
      <c r="C21" s="288"/>
      <c r="D21" s="10"/>
      <c r="E21" s="10"/>
      <c r="F21" s="10"/>
      <c r="G21" s="10"/>
      <c r="H21" s="11">
        <f t="shared" ref="H21:I27" si="5">H22</f>
        <v>500</v>
      </c>
      <c r="I21" s="11">
        <f t="shared" si="5"/>
        <v>0</v>
      </c>
      <c r="J21" s="11">
        <f t="shared" si="2"/>
        <v>500</v>
      </c>
      <c r="K21" s="16">
        <f t="shared" si="3"/>
        <v>0</v>
      </c>
      <c r="L21" s="12"/>
    </row>
    <row r="22" spans="1:12" ht="15.6">
      <c r="A22" s="2" t="s">
        <v>28</v>
      </c>
      <c r="B22" s="285" t="s">
        <v>29</v>
      </c>
      <c r="C22" s="286"/>
      <c r="D22" s="3"/>
      <c r="E22" s="3"/>
      <c r="F22" s="3"/>
      <c r="G22" s="3"/>
      <c r="H22" s="4">
        <f t="shared" si="5"/>
        <v>500</v>
      </c>
      <c r="I22" s="4">
        <f t="shared" si="5"/>
        <v>0</v>
      </c>
      <c r="J22" s="4">
        <f t="shared" si="2"/>
        <v>500</v>
      </c>
      <c r="K22" s="15">
        <f t="shared" si="3"/>
        <v>0</v>
      </c>
    </row>
    <row r="23" spans="1:12" ht="31.2">
      <c r="A23" s="5" t="s">
        <v>30</v>
      </c>
      <c r="B23" s="283" t="s">
        <v>31</v>
      </c>
      <c r="C23" s="284"/>
      <c r="D23" s="6"/>
      <c r="E23" s="6"/>
      <c r="F23" s="6"/>
      <c r="G23" s="6"/>
      <c r="H23" s="7">
        <f t="shared" si="5"/>
        <v>500</v>
      </c>
      <c r="I23" s="7">
        <f t="shared" si="5"/>
        <v>0</v>
      </c>
      <c r="J23" s="7">
        <f t="shared" si="2"/>
        <v>500</v>
      </c>
      <c r="K23" s="17">
        <f t="shared" si="3"/>
        <v>0</v>
      </c>
    </row>
    <row r="24" spans="1:12" ht="15.6">
      <c r="A24" s="5" t="s">
        <v>14</v>
      </c>
      <c r="B24" s="283" t="s">
        <v>31</v>
      </c>
      <c r="C24" s="284"/>
      <c r="D24" s="6" t="s">
        <v>15</v>
      </c>
      <c r="E24" s="177" t="s">
        <v>637</v>
      </c>
      <c r="F24" s="6"/>
      <c r="G24" s="6"/>
      <c r="H24" s="7">
        <f t="shared" si="5"/>
        <v>500</v>
      </c>
      <c r="I24" s="7">
        <f t="shared" si="5"/>
        <v>0</v>
      </c>
      <c r="J24" s="7">
        <f t="shared" si="2"/>
        <v>500</v>
      </c>
      <c r="K24" s="17">
        <f t="shared" si="3"/>
        <v>0</v>
      </c>
    </row>
    <row r="25" spans="1:12" ht="15.6">
      <c r="A25" s="5" t="s">
        <v>32</v>
      </c>
      <c r="B25" s="283" t="s">
        <v>31</v>
      </c>
      <c r="C25" s="284"/>
      <c r="D25" s="6" t="s">
        <v>15</v>
      </c>
      <c r="E25" s="6" t="s">
        <v>33</v>
      </c>
      <c r="F25" s="6"/>
      <c r="G25" s="6"/>
      <c r="H25" s="7">
        <f t="shared" si="5"/>
        <v>500</v>
      </c>
      <c r="I25" s="7">
        <f t="shared" si="5"/>
        <v>0</v>
      </c>
      <c r="J25" s="7">
        <f t="shared" si="2"/>
        <v>500</v>
      </c>
      <c r="K25" s="17">
        <f t="shared" si="3"/>
        <v>0</v>
      </c>
    </row>
    <row r="26" spans="1:12" ht="31.2">
      <c r="A26" s="5" t="s">
        <v>18</v>
      </c>
      <c r="B26" s="283" t="s">
        <v>31</v>
      </c>
      <c r="C26" s="284"/>
      <c r="D26" s="6" t="s">
        <v>15</v>
      </c>
      <c r="E26" s="6" t="s">
        <v>33</v>
      </c>
      <c r="F26" s="6" t="s">
        <v>19</v>
      </c>
      <c r="G26" s="6"/>
      <c r="H26" s="7">
        <f t="shared" si="5"/>
        <v>500</v>
      </c>
      <c r="I26" s="7">
        <f t="shared" si="5"/>
        <v>0</v>
      </c>
      <c r="J26" s="7">
        <f t="shared" si="2"/>
        <v>500</v>
      </c>
      <c r="K26" s="17">
        <f t="shared" si="3"/>
        <v>0</v>
      </c>
    </row>
    <row r="27" spans="1:12" ht="31.2">
      <c r="A27" s="5" t="s">
        <v>20</v>
      </c>
      <c r="B27" s="283" t="s">
        <v>31</v>
      </c>
      <c r="C27" s="284"/>
      <c r="D27" s="6" t="s">
        <v>15</v>
      </c>
      <c r="E27" s="6" t="s">
        <v>33</v>
      </c>
      <c r="F27" s="6" t="s">
        <v>21</v>
      </c>
      <c r="G27" s="6"/>
      <c r="H27" s="7">
        <f t="shared" si="5"/>
        <v>500</v>
      </c>
      <c r="I27" s="7">
        <f t="shared" si="5"/>
        <v>0</v>
      </c>
      <c r="J27" s="7">
        <f t="shared" si="2"/>
        <v>500</v>
      </c>
      <c r="K27" s="17">
        <f t="shared" si="3"/>
        <v>0</v>
      </c>
    </row>
    <row r="28" spans="1:12" ht="31.2">
      <c r="A28" s="5" t="s">
        <v>22</v>
      </c>
      <c r="B28" s="283" t="s">
        <v>31</v>
      </c>
      <c r="C28" s="284"/>
      <c r="D28" s="6" t="s">
        <v>15</v>
      </c>
      <c r="E28" s="6" t="s">
        <v>33</v>
      </c>
      <c r="F28" s="6" t="s">
        <v>21</v>
      </c>
      <c r="G28" s="6" t="s">
        <v>23</v>
      </c>
      <c r="H28" s="7">
        <v>500</v>
      </c>
      <c r="I28" s="7">
        <v>0</v>
      </c>
      <c r="J28" s="7">
        <f t="shared" si="2"/>
        <v>500</v>
      </c>
      <c r="K28" s="17">
        <f t="shared" si="3"/>
        <v>0</v>
      </c>
    </row>
    <row r="29" spans="1:12" ht="62.4">
      <c r="A29" s="9" t="s">
        <v>34</v>
      </c>
      <c r="B29" s="287" t="s">
        <v>35</v>
      </c>
      <c r="C29" s="288"/>
      <c r="D29" s="10"/>
      <c r="E29" s="10"/>
      <c r="F29" s="10"/>
      <c r="G29" s="10"/>
      <c r="H29" s="11">
        <f>H30</f>
        <v>576.20000000000005</v>
      </c>
      <c r="I29" s="11">
        <f>I30</f>
        <v>0</v>
      </c>
      <c r="J29" s="11">
        <f t="shared" si="2"/>
        <v>576.20000000000005</v>
      </c>
      <c r="K29" s="16">
        <f t="shared" si="3"/>
        <v>0</v>
      </c>
      <c r="L29" s="12"/>
    </row>
    <row r="30" spans="1:12" ht="31.2">
      <c r="A30" s="2" t="s">
        <v>36</v>
      </c>
      <c r="B30" s="285" t="s">
        <v>37</v>
      </c>
      <c r="C30" s="286"/>
      <c r="D30" s="3"/>
      <c r="E30" s="3"/>
      <c r="F30" s="3"/>
      <c r="G30" s="3"/>
      <c r="H30" s="4">
        <f>H31+H37</f>
        <v>576.20000000000005</v>
      </c>
      <c r="I30" s="4">
        <f>I31+I37</f>
        <v>0</v>
      </c>
      <c r="J30" s="4">
        <f t="shared" si="2"/>
        <v>576.20000000000005</v>
      </c>
      <c r="K30" s="15">
        <f t="shared" si="3"/>
        <v>0</v>
      </c>
    </row>
    <row r="31" spans="1:12" ht="46.8">
      <c r="A31" s="5" t="s">
        <v>38</v>
      </c>
      <c r="B31" s="283" t="s">
        <v>39</v>
      </c>
      <c r="C31" s="284"/>
      <c r="D31" s="6"/>
      <c r="E31" s="6"/>
      <c r="F31" s="6"/>
      <c r="G31" s="6"/>
      <c r="H31" s="7">
        <f t="shared" ref="H31:I35" si="6">H32</f>
        <v>549.20000000000005</v>
      </c>
      <c r="I31" s="7">
        <f t="shared" si="6"/>
        <v>0</v>
      </c>
      <c r="J31" s="7">
        <f t="shared" si="2"/>
        <v>549.20000000000005</v>
      </c>
      <c r="K31" s="17">
        <f t="shared" si="3"/>
        <v>0</v>
      </c>
    </row>
    <row r="32" spans="1:12" ht="15.6">
      <c r="A32" s="5" t="s">
        <v>40</v>
      </c>
      <c r="B32" s="283" t="s">
        <v>39</v>
      </c>
      <c r="C32" s="284"/>
      <c r="D32" s="6" t="s">
        <v>17</v>
      </c>
      <c r="E32" s="177" t="s">
        <v>637</v>
      </c>
      <c r="F32" s="6"/>
      <c r="G32" s="6"/>
      <c r="H32" s="7">
        <f t="shared" si="6"/>
        <v>549.20000000000005</v>
      </c>
      <c r="I32" s="7">
        <f t="shared" si="6"/>
        <v>0</v>
      </c>
      <c r="J32" s="7">
        <f t="shared" si="2"/>
        <v>549.20000000000005</v>
      </c>
      <c r="K32" s="17">
        <f t="shared" si="3"/>
        <v>0</v>
      </c>
    </row>
    <row r="33" spans="1:12" ht="15.6">
      <c r="A33" s="5" t="s">
        <v>41</v>
      </c>
      <c r="B33" s="283" t="s">
        <v>39</v>
      </c>
      <c r="C33" s="284"/>
      <c r="D33" s="6" t="s">
        <v>17</v>
      </c>
      <c r="E33" s="6" t="s">
        <v>42</v>
      </c>
      <c r="F33" s="6"/>
      <c r="G33" s="6"/>
      <c r="H33" s="7">
        <f t="shared" si="6"/>
        <v>549.20000000000005</v>
      </c>
      <c r="I33" s="7">
        <f t="shared" si="6"/>
        <v>0</v>
      </c>
      <c r="J33" s="7">
        <f t="shared" si="2"/>
        <v>549.20000000000005</v>
      </c>
      <c r="K33" s="17">
        <f t="shared" si="3"/>
        <v>0</v>
      </c>
    </row>
    <row r="34" spans="1:12" ht="31.2">
      <c r="A34" s="5" t="s">
        <v>18</v>
      </c>
      <c r="B34" s="283" t="s">
        <v>39</v>
      </c>
      <c r="C34" s="284"/>
      <c r="D34" s="6" t="s">
        <v>17</v>
      </c>
      <c r="E34" s="6" t="s">
        <v>42</v>
      </c>
      <c r="F34" s="6" t="s">
        <v>19</v>
      </c>
      <c r="G34" s="6"/>
      <c r="H34" s="7">
        <f t="shared" si="6"/>
        <v>549.20000000000005</v>
      </c>
      <c r="I34" s="7">
        <f t="shared" si="6"/>
        <v>0</v>
      </c>
      <c r="J34" s="7">
        <f t="shared" si="2"/>
        <v>549.20000000000005</v>
      </c>
      <c r="K34" s="17">
        <f t="shared" si="3"/>
        <v>0</v>
      </c>
    </row>
    <row r="35" spans="1:12" ht="31.2">
      <c r="A35" s="5" t="s">
        <v>20</v>
      </c>
      <c r="B35" s="283" t="s">
        <v>39</v>
      </c>
      <c r="C35" s="284"/>
      <c r="D35" s="6" t="s">
        <v>17</v>
      </c>
      <c r="E35" s="6" t="s">
        <v>42</v>
      </c>
      <c r="F35" s="6" t="s">
        <v>21</v>
      </c>
      <c r="G35" s="6"/>
      <c r="H35" s="7">
        <f t="shared" si="6"/>
        <v>549.20000000000005</v>
      </c>
      <c r="I35" s="7">
        <f t="shared" si="6"/>
        <v>0</v>
      </c>
      <c r="J35" s="7">
        <f t="shared" si="2"/>
        <v>549.20000000000005</v>
      </c>
      <c r="K35" s="17">
        <f t="shared" si="3"/>
        <v>0</v>
      </c>
    </row>
    <row r="36" spans="1:12" ht="31.2">
      <c r="A36" s="5" t="s">
        <v>22</v>
      </c>
      <c r="B36" s="283" t="s">
        <v>39</v>
      </c>
      <c r="C36" s="284"/>
      <c r="D36" s="6" t="s">
        <v>17</v>
      </c>
      <c r="E36" s="6" t="s">
        <v>42</v>
      </c>
      <c r="F36" s="6" t="s">
        <v>21</v>
      </c>
      <c r="G36" s="6" t="s">
        <v>23</v>
      </c>
      <c r="H36" s="7">
        <v>549.20000000000005</v>
      </c>
      <c r="I36" s="7">
        <v>0</v>
      </c>
      <c r="J36" s="7">
        <f t="shared" si="2"/>
        <v>549.20000000000005</v>
      </c>
      <c r="K36" s="17">
        <f t="shared" si="3"/>
        <v>0</v>
      </c>
    </row>
    <row r="37" spans="1:12" ht="52.2" customHeight="1">
      <c r="A37" s="5" t="s">
        <v>43</v>
      </c>
      <c r="B37" s="283" t="s">
        <v>44</v>
      </c>
      <c r="C37" s="284"/>
      <c r="D37" s="6"/>
      <c r="E37" s="6"/>
      <c r="F37" s="6"/>
      <c r="G37" s="6"/>
      <c r="H37" s="7">
        <f t="shared" ref="H37:I41" si="7">H38</f>
        <v>27</v>
      </c>
      <c r="I37" s="7">
        <f t="shared" si="7"/>
        <v>0</v>
      </c>
      <c r="J37" s="7">
        <f t="shared" si="2"/>
        <v>27</v>
      </c>
      <c r="K37" s="17">
        <f t="shared" si="3"/>
        <v>0</v>
      </c>
    </row>
    <row r="38" spans="1:12" ht="15.6">
      <c r="A38" s="5" t="s">
        <v>40</v>
      </c>
      <c r="B38" s="283" t="s">
        <v>44</v>
      </c>
      <c r="C38" s="284"/>
      <c r="D38" s="6" t="s">
        <v>17</v>
      </c>
      <c r="E38" s="177" t="s">
        <v>637</v>
      </c>
      <c r="F38" s="6"/>
      <c r="G38" s="6"/>
      <c r="H38" s="7">
        <f t="shared" si="7"/>
        <v>27</v>
      </c>
      <c r="I38" s="7">
        <f t="shared" si="7"/>
        <v>0</v>
      </c>
      <c r="J38" s="7">
        <f t="shared" si="2"/>
        <v>27</v>
      </c>
      <c r="K38" s="17">
        <f t="shared" si="3"/>
        <v>0</v>
      </c>
    </row>
    <row r="39" spans="1:12" ht="15.6">
      <c r="A39" s="5" t="s">
        <v>41</v>
      </c>
      <c r="B39" s="283" t="s">
        <v>44</v>
      </c>
      <c r="C39" s="284"/>
      <c r="D39" s="6" t="s">
        <v>17</v>
      </c>
      <c r="E39" s="6" t="s">
        <v>42</v>
      </c>
      <c r="F39" s="6"/>
      <c r="G39" s="6"/>
      <c r="H39" s="7">
        <f t="shared" si="7"/>
        <v>27</v>
      </c>
      <c r="I39" s="7">
        <f t="shared" si="7"/>
        <v>0</v>
      </c>
      <c r="J39" s="7">
        <f t="shared" si="2"/>
        <v>27</v>
      </c>
      <c r="K39" s="17">
        <f t="shared" si="3"/>
        <v>0</v>
      </c>
    </row>
    <row r="40" spans="1:12" ht="31.2">
      <c r="A40" s="5" t="s">
        <v>18</v>
      </c>
      <c r="B40" s="283" t="s">
        <v>44</v>
      </c>
      <c r="C40" s="284"/>
      <c r="D40" s="6" t="s">
        <v>17</v>
      </c>
      <c r="E40" s="6" t="s">
        <v>42</v>
      </c>
      <c r="F40" s="6" t="s">
        <v>19</v>
      </c>
      <c r="G40" s="6"/>
      <c r="H40" s="7">
        <f t="shared" si="7"/>
        <v>27</v>
      </c>
      <c r="I40" s="7">
        <f t="shared" si="7"/>
        <v>0</v>
      </c>
      <c r="J40" s="7">
        <f t="shared" si="2"/>
        <v>27</v>
      </c>
      <c r="K40" s="17">
        <f t="shared" si="3"/>
        <v>0</v>
      </c>
    </row>
    <row r="41" spans="1:12" ht="31.2">
      <c r="A41" s="5" t="s">
        <v>20</v>
      </c>
      <c r="B41" s="283" t="s">
        <v>44</v>
      </c>
      <c r="C41" s="284"/>
      <c r="D41" s="6" t="s">
        <v>17</v>
      </c>
      <c r="E41" s="6" t="s">
        <v>42</v>
      </c>
      <c r="F41" s="6" t="s">
        <v>21</v>
      </c>
      <c r="G41" s="6"/>
      <c r="H41" s="7">
        <f t="shared" si="7"/>
        <v>27</v>
      </c>
      <c r="I41" s="7">
        <f t="shared" si="7"/>
        <v>0</v>
      </c>
      <c r="J41" s="7">
        <f t="shared" si="2"/>
        <v>27</v>
      </c>
      <c r="K41" s="17">
        <f t="shared" si="3"/>
        <v>0</v>
      </c>
    </row>
    <row r="42" spans="1:12" ht="31.2">
      <c r="A42" s="5" t="s">
        <v>22</v>
      </c>
      <c r="B42" s="283" t="s">
        <v>44</v>
      </c>
      <c r="C42" s="284"/>
      <c r="D42" s="6" t="s">
        <v>17</v>
      </c>
      <c r="E42" s="6" t="s">
        <v>42</v>
      </c>
      <c r="F42" s="6" t="s">
        <v>21</v>
      </c>
      <c r="G42" s="6" t="s">
        <v>23</v>
      </c>
      <c r="H42" s="7">
        <v>27</v>
      </c>
      <c r="I42" s="7">
        <v>0</v>
      </c>
      <c r="J42" s="7">
        <f t="shared" si="2"/>
        <v>27</v>
      </c>
      <c r="K42" s="17">
        <f t="shared" si="3"/>
        <v>0</v>
      </c>
    </row>
    <row r="43" spans="1:12" ht="62.4">
      <c r="A43" s="9" t="s">
        <v>45</v>
      </c>
      <c r="B43" s="287" t="s">
        <v>46</v>
      </c>
      <c r="C43" s="288"/>
      <c r="D43" s="10"/>
      <c r="E43" s="10"/>
      <c r="F43" s="10"/>
      <c r="G43" s="10"/>
      <c r="H43" s="11">
        <f>H44+H57+H64</f>
        <v>149.69999999999999</v>
      </c>
      <c r="I43" s="11">
        <f>I44+I57+I64</f>
        <v>0</v>
      </c>
      <c r="J43" s="11">
        <f t="shared" si="2"/>
        <v>149.69999999999999</v>
      </c>
      <c r="K43" s="16">
        <f t="shared" si="3"/>
        <v>0</v>
      </c>
      <c r="L43" s="12"/>
    </row>
    <row r="44" spans="1:12" ht="46.8">
      <c r="A44" s="2" t="s">
        <v>47</v>
      </c>
      <c r="B44" s="285" t="s">
        <v>48</v>
      </c>
      <c r="C44" s="286"/>
      <c r="D44" s="3"/>
      <c r="E44" s="3"/>
      <c r="F44" s="3"/>
      <c r="G44" s="3"/>
      <c r="H44" s="4">
        <f>H45+H51</f>
        <v>69.7</v>
      </c>
      <c r="I44" s="4">
        <f>I45+I51</f>
        <v>0</v>
      </c>
      <c r="J44" s="4">
        <f t="shared" si="2"/>
        <v>69.7</v>
      </c>
      <c r="K44" s="15">
        <f t="shared" si="3"/>
        <v>0</v>
      </c>
    </row>
    <row r="45" spans="1:12" ht="33.6" customHeight="1">
      <c r="A45" s="5" t="s">
        <v>49</v>
      </c>
      <c r="B45" s="283" t="s">
        <v>50</v>
      </c>
      <c r="C45" s="284"/>
      <c r="D45" s="6"/>
      <c r="E45" s="6"/>
      <c r="F45" s="6"/>
      <c r="G45" s="6"/>
      <c r="H45" s="7">
        <f t="shared" ref="H45:I49" si="8">H46</f>
        <v>39.700000000000003</v>
      </c>
      <c r="I45" s="7">
        <f t="shared" si="8"/>
        <v>0</v>
      </c>
      <c r="J45" s="7">
        <f t="shared" si="2"/>
        <v>39.700000000000003</v>
      </c>
      <c r="K45" s="17">
        <f t="shared" si="3"/>
        <v>0</v>
      </c>
    </row>
    <row r="46" spans="1:12" ht="15.6">
      <c r="A46" s="5" t="s">
        <v>51</v>
      </c>
      <c r="B46" s="283" t="s">
        <v>50</v>
      </c>
      <c r="C46" s="284"/>
      <c r="D46" s="6" t="s">
        <v>52</v>
      </c>
      <c r="E46" s="177" t="s">
        <v>637</v>
      </c>
      <c r="F46" s="6"/>
      <c r="G46" s="6"/>
      <c r="H46" s="7">
        <f t="shared" si="8"/>
        <v>39.700000000000003</v>
      </c>
      <c r="I46" s="7">
        <f t="shared" si="8"/>
        <v>0</v>
      </c>
      <c r="J46" s="7">
        <f t="shared" si="2"/>
        <v>39.700000000000003</v>
      </c>
      <c r="K46" s="17">
        <f t="shared" si="3"/>
        <v>0</v>
      </c>
    </row>
    <row r="47" spans="1:12" ht="15.6">
      <c r="A47" s="5" t="s">
        <v>53</v>
      </c>
      <c r="B47" s="283" t="s">
        <v>50</v>
      </c>
      <c r="C47" s="284"/>
      <c r="D47" s="6" t="s">
        <v>52</v>
      </c>
      <c r="E47" s="6" t="s">
        <v>17</v>
      </c>
      <c r="F47" s="6"/>
      <c r="G47" s="6"/>
      <c r="H47" s="7">
        <f t="shared" si="8"/>
        <v>39.700000000000003</v>
      </c>
      <c r="I47" s="7">
        <f t="shared" si="8"/>
        <v>0</v>
      </c>
      <c r="J47" s="7">
        <f t="shared" si="2"/>
        <v>39.700000000000003</v>
      </c>
      <c r="K47" s="17">
        <f t="shared" si="3"/>
        <v>0</v>
      </c>
    </row>
    <row r="48" spans="1:12" ht="31.2">
      <c r="A48" s="5" t="s">
        <v>54</v>
      </c>
      <c r="B48" s="283" t="s">
        <v>50</v>
      </c>
      <c r="C48" s="284"/>
      <c r="D48" s="6" t="s">
        <v>52</v>
      </c>
      <c r="E48" s="6" t="s">
        <v>17</v>
      </c>
      <c r="F48" s="6" t="s">
        <v>55</v>
      </c>
      <c r="G48" s="6"/>
      <c r="H48" s="7">
        <f t="shared" si="8"/>
        <v>39.700000000000003</v>
      </c>
      <c r="I48" s="7">
        <f t="shared" si="8"/>
        <v>0</v>
      </c>
      <c r="J48" s="7">
        <f t="shared" si="2"/>
        <v>39.700000000000003</v>
      </c>
      <c r="K48" s="17">
        <f t="shared" si="3"/>
        <v>0</v>
      </c>
    </row>
    <row r="49" spans="1:11" ht="46.8">
      <c r="A49" s="5" t="s">
        <v>56</v>
      </c>
      <c r="B49" s="283" t="s">
        <v>50</v>
      </c>
      <c r="C49" s="284"/>
      <c r="D49" s="6" t="s">
        <v>52</v>
      </c>
      <c r="E49" s="6" t="s">
        <v>17</v>
      </c>
      <c r="F49" s="6" t="s">
        <v>57</v>
      </c>
      <c r="G49" s="6"/>
      <c r="H49" s="7">
        <f t="shared" si="8"/>
        <v>39.700000000000003</v>
      </c>
      <c r="I49" s="7">
        <f t="shared" si="8"/>
        <v>0</v>
      </c>
      <c r="J49" s="7">
        <f t="shared" si="2"/>
        <v>39.700000000000003</v>
      </c>
      <c r="K49" s="17">
        <f t="shared" si="3"/>
        <v>0</v>
      </c>
    </row>
    <row r="50" spans="1:11" ht="15.6">
      <c r="A50" s="5" t="s">
        <v>58</v>
      </c>
      <c r="B50" s="283" t="s">
        <v>50</v>
      </c>
      <c r="C50" s="284"/>
      <c r="D50" s="6" t="s">
        <v>52</v>
      </c>
      <c r="E50" s="6" t="s">
        <v>17</v>
      </c>
      <c r="F50" s="6" t="s">
        <v>57</v>
      </c>
      <c r="G50" s="6" t="s">
        <v>59</v>
      </c>
      <c r="H50" s="7">
        <v>39.700000000000003</v>
      </c>
      <c r="I50" s="7">
        <v>0</v>
      </c>
      <c r="J50" s="7">
        <f t="shared" si="2"/>
        <v>39.700000000000003</v>
      </c>
      <c r="K50" s="17">
        <f t="shared" si="3"/>
        <v>0</v>
      </c>
    </row>
    <row r="51" spans="1:11" ht="31.2">
      <c r="A51" s="5" t="s">
        <v>60</v>
      </c>
      <c r="B51" s="283" t="s">
        <v>61</v>
      </c>
      <c r="C51" s="284"/>
      <c r="D51" s="6"/>
      <c r="E51" s="6"/>
      <c r="F51" s="6"/>
      <c r="G51" s="6"/>
      <c r="H51" s="7">
        <v>30</v>
      </c>
      <c r="I51" s="7">
        <f>I52</f>
        <v>0</v>
      </c>
      <c r="J51" s="7">
        <f t="shared" si="2"/>
        <v>30</v>
      </c>
      <c r="K51" s="17">
        <f t="shared" si="3"/>
        <v>0</v>
      </c>
    </row>
    <row r="52" spans="1:11" ht="15.6">
      <c r="A52" s="5" t="s">
        <v>51</v>
      </c>
      <c r="B52" s="283" t="s">
        <v>61</v>
      </c>
      <c r="C52" s="284"/>
      <c r="D52" s="6" t="s">
        <v>52</v>
      </c>
      <c r="E52" s="177" t="s">
        <v>637</v>
      </c>
      <c r="F52" s="6"/>
      <c r="G52" s="6"/>
      <c r="H52" s="7">
        <f>H53</f>
        <v>30</v>
      </c>
      <c r="I52" s="7">
        <f>I53</f>
        <v>0</v>
      </c>
      <c r="J52" s="7">
        <f t="shared" si="2"/>
        <v>30</v>
      </c>
      <c r="K52" s="17">
        <f t="shared" si="3"/>
        <v>0</v>
      </c>
    </row>
    <row r="53" spans="1:11" ht="15.6">
      <c r="A53" s="5" t="s">
        <v>53</v>
      </c>
      <c r="B53" s="283" t="s">
        <v>61</v>
      </c>
      <c r="C53" s="284"/>
      <c r="D53" s="6" t="s">
        <v>52</v>
      </c>
      <c r="E53" s="6" t="s">
        <v>17</v>
      </c>
      <c r="F53" s="6"/>
      <c r="G53" s="6"/>
      <c r="H53" s="7">
        <f>H54</f>
        <v>30</v>
      </c>
      <c r="I53" s="7">
        <f>I54</f>
        <v>0</v>
      </c>
      <c r="J53" s="7">
        <f t="shared" si="2"/>
        <v>30</v>
      </c>
      <c r="K53" s="17">
        <f t="shared" si="3"/>
        <v>0</v>
      </c>
    </row>
    <row r="54" spans="1:11" ht="31.2">
      <c r="A54" s="5" t="s">
        <v>54</v>
      </c>
      <c r="B54" s="283" t="s">
        <v>61</v>
      </c>
      <c r="C54" s="284"/>
      <c r="D54" s="6" t="s">
        <v>52</v>
      </c>
      <c r="E54" s="6" t="s">
        <v>17</v>
      </c>
      <c r="F54" s="6" t="s">
        <v>55</v>
      </c>
      <c r="G54" s="6"/>
      <c r="H54" s="7">
        <f>H55</f>
        <v>30</v>
      </c>
      <c r="I54" s="7">
        <f>I55</f>
        <v>0</v>
      </c>
      <c r="J54" s="7">
        <f t="shared" si="2"/>
        <v>30</v>
      </c>
      <c r="K54" s="17">
        <f t="shared" si="3"/>
        <v>0</v>
      </c>
    </row>
    <row r="55" spans="1:11" ht="46.8">
      <c r="A55" s="5" t="s">
        <v>56</v>
      </c>
      <c r="B55" s="283" t="s">
        <v>61</v>
      </c>
      <c r="C55" s="284"/>
      <c r="D55" s="6" t="s">
        <v>52</v>
      </c>
      <c r="E55" s="6" t="s">
        <v>17</v>
      </c>
      <c r="F55" s="6" t="s">
        <v>57</v>
      </c>
      <c r="G55" s="6"/>
      <c r="H55" s="7">
        <f>H56</f>
        <v>30</v>
      </c>
      <c r="I55" s="7">
        <f>I56</f>
        <v>0</v>
      </c>
      <c r="J55" s="7">
        <f t="shared" si="2"/>
        <v>30</v>
      </c>
      <c r="K55" s="17">
        <f t="shared" si="3"/>
        <v>0</v>
      </c>
    </row>
    <row r="56" spans="1:11" ht="15.6">
      <c r="A56" s="5" t="s">
        <v>58</v>
      </c>
      <c r="B56" s="283" t="s">
        <v>61</v>
      </c>
      <c r="C56" s="284"/>
      <c r="D56" s="6" t="s">
        <v>52</v>
      </c>
      <c r="E56" s="6" t="s">
        <v>17</v>
      </c>
      <c r="F56" s="6" t="s">
        <v>57</v>
      </c>
      <c r="G56" s="6" t="s">
        <v>59</v>
      </c>
      <c r="H56" s="7">
        <v>30</v>
      </c>
      <c r="I56" s="7">
        <v>0</v>
      </c>
      <c r="J56" s="7">
        <f t="shared" si="2"/>
        <v>30</v>
      </c>
      <c r="K56" s="17">
        <f t="shared" si="3"/>
        <v>0</v>
      </c>
    </row>
    <row r="57" spans="1:11" ht="31.2">
      <c r="A57" s="2" t="s">
        <v>62</v>
      </c>
      <c r="B57" s="285" t="s">
        <v>63</v>
      </c>
      <c r="C57" s="286"/>
      <c r="D57" s="3"/>
      <c r="E57" s="3"/>
      <c r="F57" s="3"/>
      <c r="G57" s="3"/>
      <c r="H57" s="4">
        <f t="shared" ref="H57:I62" si="9">H58</f>
        <v>50</v>
      </c>
      <c r="I57" s="4">
        <f t="shared" si="9"/>
        <v>0</v>
      </c>
      <c r="J57" s="4">
        <f t="shared" si="2"/>
        <v>50</v>
      </c>
      <c r="K57" s="15">
        <f t="shared" si="3"/>
        <v>0</v>
      </c>
    </row>
    <row r="58" spans="1:11" ht="31.2">
      <c r="A58" s="5" t="s">
        <v>64</v>
      </c>
      <c r="B58" s="283" t="s">
        <v>65</v>
      </c>
      <c r="C58" s="284"/>
      <c r="D58" s="6"/>
      <c r="E58" s="6"/>
      <c r="F58" s="6"/>
      <c r="G58" s="6"/>
      <c r="H58" s="7">
        <f t="shared" si="9"/>
        <v>50</v>
      </c>
      <c r="I58" s="7">
        <f t="shared" si="9"/>
        <v>0</v>
      </c>
      <c r="J58" s="7">
        <f t="shared" si="2"/>
        <v>50</v>
      </c>
      <c r="K58" s="17">
        <f t="shared" si="3"/>
        <v>0</v>
      </c>
    </row>
    <row r="59" spans="1:11" ht="15.6">
      <c r="A59" s="5" t="s">
        <v>66</v>
      </c>
      <c r="B59" s="283" t="s">
        <v>65</v>
      </c>
      <c r="C59" s="284"/>
      <c r="D59" s="6" t="s">
        <v>67</v>
      </c>
      <c r="E59" s="177" t="s">
        <v>637</v>
      </c>
      <c r="F59" s="6"/>
      <c r="G59" s="6"/>
      <c r="H59" s="7">
        <f t="shared" si="9"/>
        <v>50</v>
      </c>
      <c r="I59" s="7">
        <f t="shared" si="9"/>
        <v>0</v>
      </c>
      <c r="J59" s="7">
        <f t="shared" si="2"/>
        <v>50</v>
      </c>
      <c r="K59" s="17">
        <f t="shared" si="3"/>
        <v>0</v>
      </c>
    </row>
    <row r="60" spans="1:11" ht="15.6">
      <c r="A60" s="5" t="s">
        <v>68</v>
      </c>
      <c r="B60" s="283" t="s">
        <v>65</v>
      </c>
      <c r="C60" s="284"/>
      <c r="D60" s="6" t="s">
        <v>67</v>
      </c>
      <c r="E60" s="6" t="s">
        <v>69</v>
      </c>
      <c r="F60" s="6"/>
      <c r="G60" s="6"/>
      <c r="H60" s="7">
        <f t="shared" si="9"/>
        <v>50</v>
      </c>
      <c r="I60" s="7">
        <f t="shared" si="9"/>
        <v>0</v>
      </c>
      <c r="J60" s="7">
        <f t="shared" si="2"/>
        <v>50</v>
      </c>
      <c r="K60" s="17">
        <f t="shared" si="3"/>
        <v>0</v>
      </c>
    </row>
    <row r="61" spans="1:11" ht="31.2">
      <c r="A61" s="5" t="s">
        <v>18</v>
      </c>
      <c r="B61" s="283" t="s">
        <v>65</v>
      </c>
      <c r="C61" s="284"/>
      <c r="D61" s="6" t="s">
        <v>67</v>
      </c>
      <c r="E61" s="6" t="s">
        <v>69</v>
      </c>
      <c r="F61" s="6" t="s">
        <v>19</v>
      </c>
      <c r="G61" s="6"/>
      <c r="H61" s="7">
        <f t="shared" si="9"/>
        <v>50</v>
      </c>
      <c r="I61" s="7">
        <f t="shared" si="9"/>
        <v>0</v>
      </c>
      <c r="J61" s="7">
        <f t="shared" si="2"/>
        <v>50</v>
      </c>
      <c r="K61" s="17">
        <f t="shared" si="3"/>
        <v>0</v>
      </c>
    </row>
    <row r="62" spans="1:11" ht="31.2">
      <c r="A62" s="5" t="s">
        <v>20</v>
      </c>
      <c r="B62" s="283" t="s">
        <v>65</v>
      </c>
      <c r="C62" s="284"/>
      <c r="D62" s="6" t="s">
        <v>67</v>
      </c>
      <c r="E62" s="6" t="s">
        <v>69</v>
      </c>
      <c r="F62" s="6" t="s">
        <v>21</v>
      </c>
      <c r="G62" s="6"/>
      <c r="H62" s="7">
        <f t="shared" si="9"/>
        <v>50</v>
      </c>
      <c r="I62" s="7">
        <f t="shared" si="9"/>
        <v>0</v>
      </c>
      <c r="J62" s="7">
        <f t="shared" si="2"/>
        <v>50</v>
      </c>
      <c r="K62" s="17">
        <f t="shared" si="3"/>
        <v>0</v>
      </c>
    </row>
    <row r="63" spans="1:11" ht="15.6">
      <c r="A63" s="5" t="s">
        <v>58</v>
      </c>
      <c r="B63" s="283" t="s">
        <v>65</v>
      </c>
      <c r="C63" s="284"/>
      <c r="D63" s="6" t="s">
        <v>67</v>
      </c>
      <c r="E63" s="6" t="s">
        <v>69</v>
      </c>
      <c r="F63" s="6" t="s">
        <v>21</v>
      </c>
      <c r="G63" s="6" t="s">
        <v>59</v>
      </c>
      <c r="H63" s="7">
        <v>50</v>
      </c>
      <c r="I63" s="7">
        <v>0</v>
      </c>
      <c r="J63" s="7">
        <f t="shared" si="2"/>
        <v>50</v>
      </c>
      <c r="K63" s="17">
        <f t="shared" si="3"/>
        <v>0</v>
      </c>
    </row>
    <row r="64" spans="1:11" ht="31.2">
      <c r="A64" s="2" t="s">
        <v>70</v>
      </c>
      <c r="B64" s="285" t="s">
        <v>71</v>
      </c>
      <c r="C64" s="286"/>
      <c r="D64" s="3"/>
      <c r="E64" s="3"/>
      <c r="F64" s="3"/>
      <c r="G64" s="3"/>
      <c r="H64" s="4">
        <f>H65+H71</f>
        <v>30</v>
      </c>
      <c r="I64" s="4">
        <f>I65+I71</f>
        <v>0</v>
      </c>
      <c r="J64" s="4">
        <f t="shared" si="2"/>
        <v>30</v>
      </c>
      <c r="K64" s="15">
        <f t="shared" si="3"/>
        <v>0</v>
      </c>
    </row>
    <row r="65" spans="1:11" ht="46.8">
      <c r="A65" s="5" t="s">
        <v>72</v>
      </c>
      <c r="B65" s="283" t="s">
        <v>73</v>
      </c>
      <c r="C65" s="284"/>
      <c r="D65" s="6"/>
      <c r="E65" s="6"/>
      <c r="F65" s="6"/>
      <c r="G65" s="6"/>
      <c r="H65" s="7">
        <f t="shared" ref="H65:I69" si="10">H66</f>
        <v>14</v>
      </c>
      <c r="I65" s="7">
        <f t="shared" si="10"/>
        <v>0</v>
      </c>
      <c r="J65" s="7">
        <f t="shared" si="2"/>
        <v>14</v>
      </c>
      <c r="K65" s="17">
        <f t="shared" si="3"/>
        <v>0</v>
      </c>
    </row>
    <row r="66" spans="1:11" ht="15.6">
      <c r="A66" s="5" t="s">
        <v>66</v>
      </c>
      <c r="B66" s="283" t="s">
        <v>73</v>
      </c>
      <c r="C66" s="284"/>
      <c r="D66" s="6" t="s">
        <v>67</v>
      </c>
      <c r="E66" s="177" t="s">
        <v>637</v>
      </c>
      <c r="F66" s="6"/>
      <c r="G66" s="6"/>
      <c r="H66" s="7">
        <f t="shared" si="10"/>
        <v>14</v>
      </c>
      <c r="I66" s="7">
        <f t="shared" si="10"/>
        <v>0</v>
      </c>
      <c r="J66" s="7">
        <f t="shared" si="2"/>
        <v>14</v>
      </c>
      <c r="K66" s="17">
        <f t="shared" si="3"/>
        <v>0</v>
      </c>
    </row>
    <row r="67" spans="1:11" ht="15.6">
      <c r="A67" s="5" t="s">
        <v>68</v>
      </c>
      <c r="B67" s="283" t="s">
        <v>73</v>
      </c>
      <c r="C67" s="284"/>
      <c r="D67" s="6" t="s">
        <v>67</v>
      </c>
      <c r="E67" s="6" t="s">
        <v>69</v>
      </c>
      <c r="F67" s="6"/>
      <c r="G67" s="6"/>
      <c r="H67" s="7">
        <f t="shared" si="10"/>
        <v>14</v>
      </c>
      <c r="I67" s="7">
        <f t="shared" si="10"/>
        <v>0</v>
      </c>
      <c r="J67" s="7">
        <f t="shared" si="2"/>
        <v>14</v>
      </c>
      <c r="K67" s="17">
        <f t="shared" si="3"/>
        <v>0</v>
      </c>
    </row>
    <row r="68" spans="1:11" ht="62.4">
      <c r="A68" s="5" t="s">
        <v>74</v>
      </c>
      <c r="B68" s="283" t="s">
        <v>73</v>
      </c>
      <c r="C68" s="284"/>
      <c r="D68" s="6" t="s">
        <v>67</v>
      </c>
      <c r="E68" s="6" t="s">
        <v>69</v>
      </c>
      <c r="F68" s="6" t="s">
        <v>75</v>
      </c>
      <c r="G68" s="6"/>
      <c r="H68" s="7">
        <f t="shared" si="10"/>
        <v>14</v>
      </c>
      <c r="I68" s="7">
        <f t="shared" si="10"/>
        <v>0</v>
      </c>
      <c r="J68" s="7">
        <f t="shared" si="2"/>
        <v>14</v>
      </c>
      <c r="K68" s="17">
        <f t="shared" si="3"/>
        <v>0</v>
      </c>
    </row>
    <row r="69" spans="1:11" ht="31.2">
      <c r="A69" s="5" t="s">
        <v>76</v>
      </c>
      <c r="B69" s="283" t="s">
        <v>73</v>
      </c>
      <c r="C69" s="284"/>
      <c r="D69" s="6" t="s">
        <v>67</v>
      </c>
      <c r="E69" s="6" t="s">
        <v>69</v>
      </c>
      <c r="F69" s="6" t="s">
        <v>77</v>
      </c>
      <c r="G69" s="6"/>
      <c r="H69" s="7">
        <f t="shared" si="10"/>
        <v>14</v>
      </c>
      <c r="I69" s="7">
        <f t="shared" si="10"/>
        <v>0</v>
      </c>
      <c r="J69" s="7">
        <f t="shared" si="2"/>
        <v>14</v>
      </c>
      <c r="K69" s="17">
        <f t="shared" si="3"/>
        <v>0</v>
      </c>
    </row>
    <row r="70" spans="1:11" ht="15.6">
      <c r="A70" s="5" t="s">
        <v>58</v>
      </c>
      <c r="B70" s="283" t="s">
        <v>73</v>
      </c>
      <c r="C70" s="284"/>
      <c r="D70" s="6" t="s">
        <v>67</v>
      </c>
      <c r="E70" s="6" t="s">
        <v>69</v>
      </c>
      <c r="F70" s="6" t="s">
        <v>77</v>
      </c>
      <c r="G70" s="6" t="s">
        <v>59</v>
      </c>
      <c r="H70" s="7">
        <v>14</v>
      </c>
      <c r="I70" s="7">
        <v>0</v>
      </c>
      <c r="J70" s="7">
        <f t="shared" si="2"/>
        <v>14</v>
      </c>
      <c r="K70" s="17">
        <f t="shared" si="3"/>
        <v>0</v>
      </c>
    </row>
    <row r="71" spans="1:11" ht="33" customHeight="1">
      <c r="A71" s="5" t="s">
        <v>78</v>
      </c>
      <c r="B71" s="283" t="s">
        <v>79</v>
      </c>
      <c r="C71" s="284"/>
      <c r="D71" s="6"/>
      <c r="E71" s="6"/>
      <c r="F71" s="6"/>
      <c r="G71" s="6"/>
      <c r="H71" s="7">
        <f>H72+H77</f>
        <v>16</v>
      </c>
      <c r="I71" s="7">
        <f>I72+I77</f>
        <v>0</v>
      </c>
      <c r="J71" s="7">
        <f t="shared" si="2"/>
        <v>16</v>
      </c>
      <c r="K71" s="17">
        <f t="shared" si="3"/>
        <v>0</v>
      </c>
    </row>
    <row r="72" spans="1:11" ht="15.6">
      <c r="A72" s="5" t="s">
        <v>66</v>
      </c>
      <c r="B72" s="283" t="s">
        <v>79</v>
      </c>
      <c r="C72" s="284"/>
      <c r="D72" s="6" t="s">
        <v>67</v>
      </c>
      <c r="E72" s="177" t="s">
        <v>637</v>
      </c>
      <c r="F72" s="6"/>
      <c r="G72" s="6"/>
      <c r="H72" s="7">
        <v>10</v>
      </c>
      <c r="I72" s="7">
        <f>I73</f>
        <v>0</v>
      </c>
      <c r="J72" s="7">
        <f t="shared" si="2"/>
        <v>10</v>
      </c>
      <c r="K72" s="17">
        <f t="shared" si="3"/>
        <v>0</v>
      </c>
    </row>
    <row r="73" spans="1:11" ht="15.6">
      <c r="A73" s="5" t="s">
        <v>68</v>
      </c>
      <c r="B73" s="283" t="s">
        <v>79</v>
      </c>
      <c r="C73" s="284"/>
      <c r="D73" s="6" t="s">
        <v>67</v>
      </c>
      <c r="E73" s="6" t="s">
        <v>69</v>
      </c>
      <c r="F73" s="6"/>
      <c r="G73" s="6"/>
      <c r="H73" s="7">
        <v>10</v>
      </c>
      <c r="I73" s="7">
        <f>I74</f>
        <v>0</v>
      </c>
      <c r="J73" s="7">
        <f t="shared" ref="J73:J136" si="11">H73-I73</f>
        <v>10</v>
      </c>
      <c r="K73" s="17">
        <f t="shared" ref="K73:K136" si="12">I73/H73*100</f>
        <v>0</v>
      </c>
    </row>
    <row r="74" spans="1:11" ht="31.2">
      <c r="A74" s="5" t="s">
        <v>18</v>
      </c>
      <c r="B74" s="283" t="s">
        <v>79</v>
      </c>
      <c r="C74" s="284"/>
      <c r="D74" s="6" t="s">
        <v>67</v>
      </c>
      <c r="E74" s="6" t="s">
        <v>69</v>
      </c>
      <c r="F74" s="6" t="s">
        <v>19</v>
      </c>
      <c r="G74" s="6"/>
      <c r="H74" s="7">
        <v>10</v>
      </c>
      <c r="I74" s="7">
        <f>I75</f>
        <v>0</v>
      </c>
      <c r="J74" s="7">
        <f t="shared" si="11"/>
        <v>10</v>
      </c>
      <c r="K74" s="17">
        <f t="shared" si="12"/>
        <v>0</v>
      </c>
    </row>
    <row r="75" spans="1:11" ht="31.2">
      <c r="A75" s="5" t="s">
        <v>20</v>
      </c>
      <c r="B75" s="283" t="s">
        <v>79</v>
      </c>
      <c r="C75" s="284"/>
      <c r="D75" s="6" t="s">
        <v>67</v>
      </c>
      <c r="E75" s="6" t="s">
        <v>69</v>
      </c>
      <c r="F75" s="6" t="s">
        <v>21</v>
      </c>
      <c r="G75" s="6"/>
      <c r="H75" s="7">
        <v>10</v>
      </c>
      <c r="I75" s="7">
        <f>I76</f>
        <v>0</v>
      </c>
      <c r="J75" s="7">
        <f t="shared" si="11"/>
        <v>10</v>
      </c>
      <c r="K75" s="17">
        <f t="shared" si="12"/>
        <v>0</v>
      </c>
    </row>
    <row r="76" spans="1:11" ht="15.6">
      <c r="A76" s="5" t="s">
        <v>58</v>
      </c>
      <c r="B76" s="283" t="s">
        <v>79</v>
      </c>
      <c r="C76" s="284"/>
      <c r="D76" s="6" t="s">
        <v>67</v>
      </c>
      <c r="E76" s="6" t="s">
        <v>69</v>
      </c>
      <c r="F76" s="6" t="s">
        <v>21</v>
      </c>
      <c r="G76" s="6" t="s">
        <v>59</v>
      </c>
      <c r="H76" s="7">
        <v>10</v>
      </c>
      <c r="I76" s="7">
        <v>0</v>
      </c>
      <c r="J76" s="7">
        <f t="shared" si="11"/>
        <v>10</v>
      </c>
      <c r="K76" s="17">
        <f t="shared" si="12"/>
        <v>0</v>
      </c>
    </row>
    <row r="77" spans="1:11" ht="15.6">
      <c r="A77" s="5" t="s">
        <v>80</v>
      </c>
      <c r="B77" s="283" t="s">
        <v>79</v>
      </c>
      <c r="C77" s="284"/>
      <c r="D77" s="6" t="s">
        <v>81</v>
      </c>
      <c r="E77" s="177" t="s">
        <v>637</v>
      </c>
      <c r="F77" s="6"/>
      <c r="G77" s="6"/>
      <c r="H77" s="7">
        <v>6</v>
      </c>
      <c r="I77" s="7">
        <f>I78</f>
        <v>0</v>
      </c>
      <c r="J77" s="7">
        <f t="shared" si="11"/>
        <v>6</v>
      </c>
      <c r="K77" s="17">
        <f t="shared" si="12"/>
        <v>0</v>
      </c>
    </row>
    <row r="78" spans="1:11" ht="15.6">
      <c r="A78" s="5" t="s">
        <v>82</v>
      </c>
      <c r="B78" s="283" t="s">
        <v>79</v>
      </c>
      <c r="C78" s="284"/>
      <c r="D78" s="6" t="s">
        <v>81</v>
      </c>
      <c r="E78" s="6" t="s">
        <v>15</v>
      </c>
      <c r="F78" s="6"/>
      <c r="G78" s="6"/>
      <c r="H78" s="7">
        <v>6</v>
      </c>
      <c r="I78" s="7">
        <f>I79</f>
        <v>0</v>
      </c>
      <c r="J78" s="7">
        <f t="shared" si="11"/>
        <v>6</v>
      </c>
      <c r="K78" s="17">
        <f t="shared" si="12"/>
        <v>0</v>
      </c>
    </row>
    <row r="79" spans="1:11" ht="31.2">
      <c r="A79" s="5" t="s">
        <v>18</v>
      </c>
      <c r="B79" s="283" t="s">
        <v>79</v>
      </c>
      <c r="C79" s="284"/>
      <c r="D79" s="6" t="s">
        <v>81</v>
      </c>
      <c r="E79" s="6" t="s">
        <v>15</v>
      </c>
      <c r="F79" s="6" t="s">
        <v>19</v>
      </c>
      <c r="G79" s="6"/>
      <c r="H79" s="7">
        <v>6</v>
      </c>
      <c r="I79" s="7">
        <f>I80</f>
        <v>0</v>
      </c>
      <c r="J79" s="7">
        <f t="shared" si="11"/>
        <v>6</v>
      </c>
      <c r="K79" s="17">
        <f t="shared" si="12"/>
        <v>0</v>
      </c>
    </row>
    <row r="80" spans="1:11" ht="31.2">
      <c r="A80" s="5" t="s">
        <v>20</v>
      </c>
      <c r="B80" s="283" t="s">
        <v>79</v>
      </c>
      <c r="C80" s="284"/>
      <c r="D80" s="6" t="s">
        <v>81</v>
      </c>
      <c r="E80" s="6" t="s">
        <v>15</v>
      </c>
      <c r="F80" s="6" t="s">
        <v>21</v>
      </c>
      <c r="G80" s="6"/>
      <c r="H80" s="7">
        <v>6</v>
      </c>
      <c r="I80" s="7">
        <f>I81</f>
        <v>0</v>
      </c>
      <c r="J80" s="7">
        <f t="shared" si="11"/>
        <v>6</v>
      </c>
      <c r="K80" s="17">
        <f t="shared" si="12"/>
        <v>0</v>
      </c>
    </row>
    <row r="81" spans="1:12" ht="31.2">
      <c r="A81" s="5" t="s">
        <v>83</v>
      </c>
      <c r="B81" s="283" t="s">
        <v>79</v>
      </c>
      <c r="C81" s="284"/>
      <c r="D81" s="6" t="s">
        <v>81</v>
      </c>
      <c r="E81" s="6" t="s">
        <v>15</v>
      </c>
      <c r="F81" s="6" t="s">
        <v>21</v>
      </c>
      <c r="G81" s="6" t="s">
        <v>84</v>
      </c>
      <c r="H81" s="7">
        <v>6</v>
      </c>
      <c r="I81" s="7">
        <v>0</v>
      </c>
      <c r="J81" s="7">
        <f t="shared" si="11"/>
        <v>6</v>
      </c>
      <c r="K81" s="17">
        <f t="shared" si="12"/>
        <v>0</v>
      </c>
    </row>
    <row r="82" spans="1:12" ht="46.8">
      <c r="A82" s="9" t="s">
        <v>85</v>
      </c>
      <c r="B82" s="287" t="s">
        <v>86</v>
      </c>
      <c r="C82" s="288"/>
      <c r="D82" s="10"/>
      <c r="E82" s="10"/>
      <c r="F82" s="10"/>
      <c r="G82" s="10"/>
      <c r="H82" s="11">
        <f t="shared" ref="H82:I88" si="13">H83</f>
        <v>300</v>
      </c>
      <c r="I82" s="11">
        <f t="shared" si="13"/>
        <v>0</v>
      </c>
      <c r="J82" s="11">
        <f t="shared" si="11"/>
        <v>300</v>
      </c>
      <c r="K82" s="16">
        <f t="shared" si="12"/>
        <v>0</v>
      </c>
      <c r="L82" s="12"/>
    </row>
    <row r="83" spans="1:12" ht="46.8">
      <c r="A83" s="2" t="s">
        <v>87</v>
      </c>
      <c r="B83" s="285" t="s">
        <v>88</v>
      </c>
      <c r="C83" s="286"/>
      <c r="D83" s="3"/>
      <c r="E83" s="3"/>
      <c r="F83" s="3"/>
      <c r="G83" s="3"/>
      <c r="H83" s="4">
        <f t="shared" si="13"/>
        <v>300</v>
      </c>
      <c r="I83" s="4">
        <f t="shared" si="13"/>
        <v>0</v>
      </c>
      <c r="J83" s="4">
        <f t="shared" si="11"/>
        <v>300</v>
      </c>
      <c r="K83" s="15">
        <f t="shared" si="12"/>
        <v>0</v>
      </c>
    </row>
    <row r="84" spans="1:12" ht="46.8">
      <c r="A84" s="5" t="s">
        <v>89</v>
      </c>
      <c r="B84" s="283" t="s">
        <v>90</v>
      </c>
      <c r="C84" s="284"/>
      <c r="D84" s="6"/>
      <c r="E84" s="6"/>
      <c r="F84" s="6"/>
      <c r="G84" s="6"/>
      <c r="H84" s="7">
        <f t="shared" si="13"/>
        <v>300</v>
      </c>
      <c r="I84" s="7">
        <f t="shared" si="13"/>
        <v>0</v>
      </c>
      <c r="J84" s="8">
        <f t="shared" si="11"/>
        <v>300</v>
      </c>
      <c r="K84" s="43">
        <f t="shared" si="12"/>
        <v>0</v>
      </c>
    </row>
    <row r="85" spans="1:12" ht="15.6">
      <c r="A85" s="5" t="s">
        <v>91</v>
      </c>
      <c r="B85" s="283" t="s">
        <v>90</v>
      </c>
      <c r="C85" s="284"/>
      <c r="D85" s="6" t="s">
        <v>42</v>
      </c>
      <c r="E85" s="177" t="s">
        <v>637</v>
      </c>
      <c r="F85" s="6"/>
      <c r="G85" s="6"/>
      <c r="H85" s="7">
        <f t="shared" si="13"/>
        <v>300</v>
      </c>
      <c r="I85" s="7">
        <f t="shared" si="13"/>
        <v>0</v>
      </c>
      <c r="J85" s="8">
        <f t="shared" si="11"/>
        <v>300</v>
      </c>
      <c r="K85" s="43">
        <f t="shared" si="12"/>
        <v>0</v>
      </c>
    </row>
    <row r="86" spans="1:12" ht="15.6">
      <c r="A86" s="5" t="s">
        <v>92</v>
      </c>
      <c r="B86" s="283" t="s">
        <v>90</v>
      </c>
      <c r="C86" s="284"/>
      <c r="D86" s="6" t="s">
        <v>42</v>
      </c>
      <c r="E86" s="6" t="s">
        <v>93</v>
      </c>
      <c r="F86" s="6"/>
      <c r="G86" s="6"/>
      <c r="H86" s="7">
        <f t="shared" si="13"/>
        <v>300</v>
      </c>
      <c r="I86" s="7">
        <f t="shared" si="13"/>
        <v>0</v>
      </c>
      <c r="J86" s="8">
        <f t="shared" si="11"/>
        <v>300</v>
      </c>
      <c r="K86" s="43">
        <f t="shared" si="12"/>
        <v>0</v>
      </c>
    </row>
    <row r="87" spans="1:12" ht="31.2">
      <c r="A87" s="5" t="s">
        <v>18</v>
      </c>
      <c r="B87" s="283" t="s">
        <v>90</v>
      </c>
      <c r="C87" s="284"/>
      <c r="D87" s="6" t="s">
        <v>42</v>
      </c>
      <c r="E87" s="6" t="s">
        <v>93</v>
      </c>
      <c r="F87" s="6" t="s">
        <v>19</v>
      </c>
      <c r="G87" s="6"/>
      <c r="H87" s="7">
        <f t="shared" si="13"/>
        <v>300</v>
      </c>
      <c r="I87" s="7">
        <f t="shared" si="13"/>
        <v>0</v>
      </c>
      <c r="J87" s="8">
        <f t="shared" si="11"/>
        <v>300</v>
      </c>
      <c r="K87" s="43">
        <f t="shared" si="12"/>
        <v>0</v>
      </c>
    </row>
    <row r="88" spans="1:12" ht="31.2">
      <c r="A88" s="5" t="s">
        <v>20</v>
      </c>
      <c r="B88" s="283" t="s">
        <v>90</v>
      </c>
      <c r="C88" s="284"/>
      <c r="D88" s="6" t="s">
        <v>42</v>
      </c>
      <c r="E88" s="6" t="s">
        <v>93</v>
      </c>
      <c r="F88" s="6" t="s">
        <v>21</v>
      </c>
      <c r="G88" s="6"/>
      <c r="H88" s="7">
        <f t="shared" si="13"/>
        <v>300</v>
      </c>
      <c r="I88" s="7">
        <f t="shared" si="13"/>
        <v>0</v>
      </c>
      <c r="J88" s="8">
        <f t="shared" si="11"/>
        <v>300</v>
      </c>
      <c r="K88" s="43">
        <f t="shared" si="12"/>
        <v>0</v>
      </c>
    </row>
    <row r="89" spans="1:12" ht="31.2">
      <c r="A89" s="5" t="s">
        <v>22</v>
      </c>
      <c r="B89" s="283" t="s">
        <v>90</v>
      </c>
      <c r="C89" s="284"/>
      <c r="D89" s="6" t="s">
        <v>42</v>
      </c>
      <c r="E89" s="6" t="s">
        <v>93</v>
      </c>
      <c r="F89" s="6" t="s">
        <v>21</v>
      </c>
      <c r="G89" s="6" t="s">
        <v>23</v>
      </c>
      <c r="H89" s="7">
        <v>300</v>
      </c>
      <c r="I89" s="7">
        <v>0</v>
      </c>
      <c r="J89" s="8">
        <f t="shared" si="11"/>
        <v>300</v>
      </c>
      <c r="K89" s="43">
        <f t="shared" si="12"/>
        <v>0</v>
      </c>
    </row>
    <row r="90" spans="1:12" ht="31.2">
      <c r="A90" s="9" t="s">
        <v>94</v>
      </c>
      <c r="B90" s="287" t="s">
        <v>95</v>
      </c>
      <c r="C90" s="288"/>
      <c r="D90" s="10"/>
      <c r="E90" s="10"/>
      <c r="F90" s="10"/>
      <c r="G90" s="10"/>
      <c r="H90" s="11">
        <f>H91+H183+H193+H203+H210+H217</f>
        <v>324933.5</v>
      </c>
      <c r="I90" s="11">
        <f>I91+I183+I193+I203+I210+I217</f>
        <v>50132.7</v>
      </c>
      <c r="J90" s="11">
        <f t="shared" si="11"/>
        <v>274800.8</v>
      </c>
      <c r="K90" s="16">
        <f t="shared" si="12"/>
        <v>15.428603083400141</v>
      </c>
      <c r="L90" s="12"/>
    </row>
    <row r="91" spans="1:12" ht="31.2">
      <c r="A91" s="2" t="s">
        <v>96</v>
      </c>
      <c r="B91" s="285" t="s">
        <v>97</v>
      </c>
      <c r="C91" s="286"/>
      <c r="D91" s="3"/>
      <c r="E91" s="3"/>
      <c r="F91" s="3"/>
      <c r="G91" s="3"/>
      <c r="H91" s="4">
        <f>H92+H98+H108+H123+H129+H145+H159+H165+H171+H177</f>
        <v>318313.8</v>
      </c>
      <c r="I91" s="4">
        <f>I92+I98+I108+I123+I129+I145+I159+I165+I171+I177</f>
        <v>49021.899999999994</v>
      </c>
      <c r="J91" s="4">
        <f t="shared" si="11"/>
        <v>269291.90000000002</v>
      </c>
      <c r="K91" s="15">
        <f t="shared" si="12"/>
        <v>15.400494731928053</v>
      </c>
    </row>
    <row r="92" spans="1:12" ht="31.2">
      <c r="A92" s="5" t="s">
        <v>98</v>
      </c>
      <c r="B92" s="283" t="s">
        <v>99</v>
      </c>
      <c r="C92" s="284"/>
      <c r="D92" s="6"/>
      <c r="E92" s="6"/>
      <c r="F92" s="6"/>
      <c r="G92" s="6"/>
      <c r="H92" s="7">
        <f t="shared" ref="H92:I96" si="14">H93</f>
        <v>8007.3</v>
      </c>
      <c r="I92" s="7">
        <f t="shared" si="14"/>
        <v>1988.9</v>
      </c>
      <c r="J92" s="7">
        <f t="shared" si="11"/>
        <v>6018.4</v>
      </c>
      <c r="K92" s="17">
        <f t="shared" si="12"/>
        <v>24.838584791377869</v>
      </c>
    </row>
    <row r="93" spans="1:12" ht="15.6">
      <c r="A93" s="5" t="s">
        <v>100</v>
      </c>
      <c r="B93" s="283" t="s">
        <v>99</v>
      </c>
      <c r="C93" s="284"/>
      <c r="D93" s="6" t="s">
        <v>101</v>
      </c>
      <c r="E93" s="177" t="s">
        <v>637</v>
      </c>
      <c r="F93" s="6"/>
      <c r="G93" s="6"/>
      <c r="H93" s="7">
        <f t="shared" si="14"/>
        <v>8007.3</v>
      </c>
      <c r="I93" s="7">
        <f t="shared" si="14"/>
        <v>1988.9</v>
      </c>
      <c r="J93" s="7">
        <f t="shared" si="11"/>
        <v>6018.4</v>
      </c>
      <c r="K93" s="17">
        <f t="shared" si="12"/>
        <v>24.838584791377869</v>
      </c>
    </row>
    <row r="94" spans="1:12" ht="15.6">
      <c r="A94" s="5" t="s">
        <v>102</v>
      </c>
      <c r="B94" s="283" t="s">
        <v>99</v>
      </c>
      <c r="C94" s="284"/>
      <c r="D94" s="6" t="s">
        <v>101</v>
      </c>
      <c r="E94" s="6" t="s">
        <v>93</v>
      </c>
      <c r="F94" s="6"/>
      <c r="G94" s="6"/>
      <c r="H94" s="7">
        <f t="shared" si="14"/>
        <v>8007.3</v>
      </c>
      <c r="I94" s="7">
        <f t="shared" si="14"/>
        <v>1988.9</v>
      </c>
      <c r="J94" s="7">
        <f t="shared" si="11"/>
        <v>6018.4</v>
      </c>
      <c r="K94" s="17">
        <f t="shared" si="12"/>
        <v>24.838584791377869</v>
      </c>
    </row>
    <row r="95" spans="1:12" ht="31.2">
      <c r="A95" s="5" t="s">
        <v>54</v>
      </c>
      <c r="B95" s="283" t="s">
        <v>99</v>
      </c>
      <c r="C95" s="284"/>
      <c r="D95" s="6" t="s">
        <v>101</v>
      </c>
      <c r="E95" s="6" t="s">
        <v>93</v>
      </c>
      <c r="F95" s="6" t="s">
        <v>55</v>
      </c>
      <c r="G95" s="6"/>
      <c r="H95" s="7">
        <f t="shared" si="14"/>
        <v>8007.3</v>
      </c>
      <c r="I95" s="7">
        <f t="shared" si="14"/>
        <v>1988.9</v>
      </c>
      <c r="J95" s="7">
        <f t="shared" si="11"/>
        <v>6018.4</v>
      </c>
      <c r="K95" s="17">
        <f t="shared" si="12"/>
        <v>24.838584791377869</v>
      </c>
    </row>
    <row r="96" spans="1:12" ht="15.6">
      <c r="A96" s="5" t="s">
        <v>103</v>
      </c>
      <c r="B96" s="283" t="s">
        <v>99</v>
      </c>
      <c r="C96" s="284"/>
      <c r="D96" s="6" t="s">
        <v>101</v>
      </c>
      <c r="E96" s="6" t="s">
        <v>93</v>
      </c>
      <c r="F96" s="6" t="s">
        <v>104</v>
      </c>
      <c r="G96" s="6"/>
      <c r="H96" s="7">
        <f t="shared" si="14"/>
        <v>8007.3</v>
      </c>
      <c r="I96" s="7">
        <f t="shared" si="14"/>
        <v>1988.9</v>
      </c>
      <c r="J96" s="7">
        <f t="shared" si="11"/>
        <v>6018.4</v>
      </c>
      <c r="K96" s="17">
        <f t="shared" si="12"/>
        <v>24.838584791377869</v>
      </c>
    </row>
    <row r="97" spans="1:11" ht="31.2">
      <c r="A97" s="5" t="s">
        <v>105</v>
      </c>
      <c r="B97" s="283" t="s">
        <v>99</v>
      </c>
      <c r="C97" s="284"/>
      <c r="D97" s="6" t="s">
        <v>101</v>
      </c>
      <c r="E97" s="6" t="s">
        <v>93</v>
      </c>
      <c r="F97" s="6" t="s">
        <v>104</v>
      </c>
      <c r="G97" s="6" t="s">
        <v>106</v>
      </c>
      <c r="H97" s="7">
        <v>8007.3</v>
      </c>
      <c r="I97" s="7">
        <v>1988.9</v>
      </c>
      <c r="J97" s="7">
        <f t="shared" si="11"/>
        <v>6018.4</v>
      </c>
      <c r="K97" s="17">
        <f t="shared" si="12"/>
        <v>24.838584791377869</v>
      </c>
    </row>
    <row r="98" spans="1:11" ht="93.6">
      <c r="A98" s="5" t="s">
        <v>107</v>
      </c>
      <c r="B98" s="283" t="s">
        <v>108</v>
      </c>
      <c r="C98" s="284"/>
      <c r="D98" s="6"/>
      <c r="E98" s="6"/>
      <c r="F98" s="6"/>
      <c r="G98" s="6"/>
      <c r="H98" s="7">
        <f>H99</f>
        <v>122.5</v>
      </c>
      <c r="I98" s="7">
        <f>I99</f>
        <v>0</v>
      </c>
      <c r="J98" s="7">
        <f t="shared" si="11"/>
        <v>122.5</v>
      </c>
      <c r="K98" s="17">
        <f t="shared" si="12"/>
        <v>0</v>
      </c>
    </row>
    <row r="99" spans="1:11" ht="15.6">
      <c r="A99" s="5" t="s">
        <v>100</v>
      </c>
      <c r="B99" s="283" t="s">
        <v>108</v>
      </c>
      <c r="C99" s="284"/>
      <c r="D99" s="6" t="s">
        <v>101</v>
      </c>
      <c r="E99" s="177" t="s">
        <v>637</v>
      </c>
      <c r="F99" s="6"/>
      <c r="G99" s="6"/>
      <c r="H99" s="7">
        <f>H100+H105</f>
        <v>122.5</v>
      </c>
      <c r="I99" s="7">
        <f>I100+I105</f>
        <v>0</v>
      </c>
      <c r="J99" s="7">
        <f t="shared" si="11"/>
        <v>122.5</v>
      </c>
      <c r="K99" s="17">
        <f t="shared" si="12"/>
        <v>0</v>
      </c>
    </row>
    <row r="100" spans="1:11" ht="15.6">
      <c r="A100" s="5" t="s">
        <v>109</v>
      </c>
      <c r="B100" s="283" t="s">
        <v>108</v>
      </c>
      <c r="C100" s="284"/>
      <c r="D100" s="6" t="s">
        <v>101</v>
      </c>
      <c r="E100" s="6" t="s">
        <v>67</v>
      </c>
      <c r="F100" s="6"/>
      <c r="G100" s="6"/>
      <c r="H100" s="7">
        <f t="shared" ref="H100:I102" si="15">H101</f>
        <v>41.2</v>
      </c>
      <c r="I100" s="7">
        <f t="shared" si="15"/>
        <v>0</v>
      </c>
      <c r="J100" s="7">
        <f t="shared" si="11"/>
        <v>41.2</v>
      </c>
      <c r="K100" s="17">
        <f t="shared" si="12"/>
        <v>0</v>
      </c>
    </row>
    <row r="101" spans="1:11" ht="31.2">
      <c r="A101" s="5" t="s">
        <v>54</v>
      </c>
      <c r="B101" s="283" t="s">
        <v>108</v>
      </c>
      <c r="C101" s="284"/>
      <c r="D101" s="6" t="s">
        <v>101</v>
      </c>
      <c r="E101" s="6" t="s">
        <v>67</v>
      </c>
      <c r="F101" s="6" t="s">
        <v>55</v>
      </c>
      <c r="G101" s="6"/>
      <c r="H101" s="7">
        <f t="shared" si="15"/>
        <v>41.2</v>
      </c>
      <c r="I101" s="7">
        <f t="shared" si="15"/>
        <v>0</v>
      </c>
      <c r="J101" s="7">
        <f t="shared" si="11"/>
        <v>41.2</v>
      </c>
      <c r="K101" s="17">
        <f t="shared" si="12"/>
        <v>0</v>
      </c>
    </row>
    <row r="102" spans="1:11" ht="15.6">
      <c r="A102" s="5" t="s">
        <v>103</v>
      </c>
      <c r="B102" s="283" t="s">
        <v>108</v>
      </c>
      <c r="C102" s="284"/>
      <c r="D102" s="6" t="s">
        <v>101</v>
      </c>
      <c r="E102" s="6" t="s">
        <v>67</v>
      </c>
      <c r="F102" s="6" t="s">
        <v>104</v>
      </c>
      <c r="G102" s="6"/>
      <c r="H102" s="7">
        <f t="shared" si="15"/>
        <v>41.2</v>
      </c>
      <c r="I102" s="7">
        <f t="shared" si="15"/>
        <v>0</v>
      </c>
      <c r="J102" s="7">
        <f t="shared" si="11"/>
        <v>41.2</v>
      </c>
      <c r="K102" s="17">
        <f t="shared" si="12"/>
        <v>0</v>
      </c>
    </row>
    <row r="103" spans="1:11" ht="31.2">
      <c r="A103" s="5" t="s">
        <v>105</v>
      </c>
      <c r="B103" s="283" t="s">
        <v>108</v>
      </c>
      <c r="C103" s="284"/>
      <c r="D103" s="6" t="s">
        <v>101</v>
      </c>
      <c r="E103" s="6" t="s">
        <v>67</v>
      </c>
      <c r="F103" s="6" t="s">
        <v>104</v>
      </c>
      <c r="G103" s="6" t="s">
        <v>106</v>
      </c>
      <c r="H103" s="7">
        <v>41.2</v>
      </c>
      <c r="I103" s="7">
        <v>0</v>
      </c>
      <c r="J103" s="7">
        <f t="shared" si="11"/>
        <v>41.2</v>
      </c>
      <c r="K103" s="17">
        <f t="shared" si="12"/>
        <v>0</v>
      </c>
    </row>
    <row r="104" spans="1:11" ht="15.6">
      <c r="A104" s="5" t="s">
        <v>102</v>
      </c>
      <c r="B104" s="283" t="s">
        <v>108</v>
      </c>
      <c r="C104" s="284"/>
      <c r="D104" s="6" t="s">
        <v>101</v>
      </c>
      <c r="E104" s="6" t="s">
        <v>93</v>
      </c>
      <c r="F104" s="6"/>
      <c r="G104" s="6"/>
      <c r="H104" s="7">
        <f t="shared" ref="H104:I106" si="16">H105</f>
        <v>81.3</v>
      </c>
      <c r="I104" s="7">
        <f t="shared" si="16"/>
        <v>0</v>
      </c>
      <c r="J104" s="7">
        <f t="shared" si="11"/>
        <v>81.3</v>
      </c>
      <c r="K104" s="17">
        <f t="shared" si="12"/>
        <v>0</v>
      </c>
    </row>
    <row r="105" spans="1:11" ht="31.2">
      <c r="A105" s="5" t="s">
        <v>54</v>
      </c>
      <c r="B105" s="283" t="s">
        <v>108</v>
      </c>
      <c r="C105" s="284"/>
      <c r="D105" s="6" t="s">
        <v>101</v>
      </c>
      <c r="E105" s="6" t="s">
        <v>93</v>
      </c>
      <c r="F105" s="6" t="s">
        <v>55</v>
      </c>
      <c r="G105" s="6"/>
      <c r="H105" s="7">
        <f t="shared" si="16"/>
        <v>81.3</v>
      </c>
      <c r="I105" s="7">
        <f t="shared" si="16"/>
        <v>0</v>
      </c>
      <c r="J105" s="7">
        <f t="shared" si="11"/>
        <v>81.3</v>
      </c>
      <c r="K105" s="17">
        <f t="shared" si="12"/>
        <v>0</v>
      </c>
    </row>
    <row r="106" spans="1:11" ht="15.6">
      <c r="A106" s="5" t="s">
        <v>103</v>
      </c>
      <c r="B106" s="283" t="s">
        <v>108</v>
      </c>
      <c r="C106" s="284"/>
      <c r="D106" s="6" t="s">
        <v>101</v>
      </c>
      <c r="E106" s="6" t="s">
        <v>93</v>
      </c>
      <c r="F106" s="6" t="s">
        <v>104</v>
      </c>
      <c r="G106" s="6"/>
      <c r="H106" s="7">
        <f t="shared" si="16"/>
        <v>81.3</v>
      </c>
      <c r="I106" s="7">
        <f t="shared" si="16"/>
        <v>0</v>
      </c>
      <c r="J106" s="7">
        <f t="shared" si="11"/>
        <v>81.3</v>
      </c>
      <c r="K106" s="17">
        <f t="shared" si="12"/>
        <v>0</v>
      </c>
    </row>
    <row r="107" spans="1:11" ht="31.2">
      <c r="A107" s="5" t="s">
        <v>105</v>
      </c>
      <c r="B107" s="283" t="s">
        <v>108</v>
      </c>
      <c r="C107" s="284"/>
      <c r="D107" s="6" t="s">
        <v>101</v>
      </c>
      <c r="E107" s="6" t="s">
        <v>93</v>
      </c>
      <c r="F107" s="6" t="s">
        <v>104</v>
      </c>
      <c r="G107" s="6" t="s">
        <v>106</v>
      </c>
      <c r="H107" s="7">
        <v>81.3</v>
      </c>
      <c r="I107" s="7">
        <v>0</v>
      </c>
      <c r="J107" s="7">
        <f t="shared" si="11"/>
        <v>81.3</v>
      </c>
      <c r="K107" s="17">
        <f t="shared" si="12"/>
        <v>0</v>
      </c>
    </row>
    <row r="108" spans="1:11" ht="62.4">
      <c r="A108" s="5" t="s">
        <v>110</v>
      </c>
      <c r="B108" s="283" t="s">
        <v>111</v>
      </c>
      <c r="C108" s="284"/>
      <c r="D108" s="6"/>
      <c r="E108" s="6"/>
      <c r="F108" s="6"/>
      <c r="G108" s="6"/>
      <c r="H108" s="7">
        <f>H109</f>
        <v>11210.900000000001</v>
      </c>
      <c r="I108" s="7">
        <f>I109</f>
        <v>1191.3</v>
      </c>
      <c r="J108" s="7">
        <f t="shared" si="11"/>
        <v>10019.600000000002</v>
      </c>
      <c r="K108" s="17">
        <f t="shared" si="12"/>
        <v>10.626265509459543</v>
      </c>
    </row>
    <row r="109" spans="1:11" ht="15.6">
      <c r="A109" s="5" t="s">
        <v>100</v>
      </c>
      <c r="B109" s="283" t="s">
        <v>111</v>
      </c>
      <c r="C109" s="284"/>
      <c r="D109" s="6" t="s">
        <v>101</v>
      </c>
      <c r="E109" s="177" t="s">
        <v>637</v>
      </c>
      <c r="F109" s="6"/>
      <c r="G109" s="6"/>
      <c r="H109" s="7">
        <f>H110+H114+H118</f>
        <v>11210.900000000001</v>
      </c>
      <c r="I109" s="7">
        <f>I110+I114+I118</f>
        <v>1191.3</v>
      </c>
      <c r="J109" s="7">
        <f t="shared" si="11"/>
        <v>10019.600000000002</v>
      </c>
      <c r="K109" s="17">
        <f t="shared" si="12"/>
        <v>10.626265509459543</v>
      </c>
    </row>
    <row r="110" spans="1:11" ht="15.6">
      <c r="A110" s="5" t="s">
        <v>109</v>
      </c>
      <c r="B110" s="283" t="s">
        <v>111</v>
      </c>
      <c r="C110" s="284"/>
      <c r="D110" s="6" t="s">
        <v>101</v>
      </c>
      <c r="E110" s="6" t="s">
        <v>67</v>
      </c>
      <c r="F110" s="6"/>
      <c r="G110" s="6"/>
      <c r="H110" s="7">
        <f t="shared" ref="H110:I112" si="17">H111</f>
        <v>2389.5</v>
      </c>
      <c r="I110" s="7">
        <f t="shared" si="17"/>
        <v>294.8</v>
      </c>
      <c r="J110" s="7">
        <f t="shared" si="11"/>
        <v>2094.6999999999998</v>
      </c>
      <c r="K110" s="17">
        <f t="shared" si="12"/>
        <v>12.337309060472903</v>
      </c>
    </row>
    <row r="111" spans="1:11" ht="31.2">
      <c r="A111" s="5" t="s">
        <v>54</v>
      </c>
      <c r="B111" s="283" t="s">
        <v>111</v>
      </c>
      <c r="C111" s="284"/>
      <c r="D111" s="6" t="s">
        <v>101</v>
      </c>
      <c r="E111" s="6" t="s">
        <v>67</v>
      </c>
      <c r="F111" s="6" t="s">
        <v>55</v>
      </c>
      <c r="G111" s="6"/>
      <c r="H111" s="7">
        <f t="shared" si="17"/>
        <v>2389.5</v>
      </c>
      <c r="I111" s="7">
        <f t="shared" si="17"/>
        <v>294.8</v>
      </c>
      <c r="J111" s="7">
        <f t="shared" si="11"/>
        <v>2094.6999999999998</v>
      </c>
      <c r="K111" s="17">
        <f t="shared" si="12"/>
        <v>12.337309060472903</v>
      </c>
    </row>
    <row r="112" spans="1:11" ht="15.6">
      <c r="A112" s="5" t="s">
        <v>103</v>
      </c>
      <c r="B112" s="283" t="s">
        <v>111</v>
      </c>
      <c r="C112" s="284"/>
      <c r="D112" s="6" t="s">
        <v>101</v>
      </c>
      <c r="E112" s="6" t="s">
        <v>67</v>
      </c>
      <c r="F112" s="6" t="s">
        <v>104</v>
      </c>
      <c r="G112" s="6"/>
      <c r="H112" s="7">
        <f t="shared" si="17"/>
        <v>2389.5</v>
      </c>
      <c r="I112" s="7">
        <f t="shared" si="17"/>
        <v>294.8</v>
      </c>
      <c r="J112" s="7">
        <f t="shared" si="11"/>
        <v>2094.6999999999998</v>
      </c>
      <c r="K112" s="17">
        <f t="shared" si="12"/>
        <v>12.337309060472903</v>
      </c>
    </row>
    <row r="113" spans="1:11" ht="31.2">
      <c r="A113" s="5" t="s">
        <v>105</v>
      </c>
      <c r="B113" s="283" t="s">
        <v>111</v>
      </c>
      <c r="C113" s="284"/>
      <c r="D113" s="6" t="s">
        <v>101</v>
      </c>
      <c r="E113" s="6" t="s">
        <v>67</v>
      </c>
      <c r="F113" s="6" t="s">
        <v>104</v>
      </c>
      <c r="G113" s="6" t="s">
        <v>106</v>
      </c>
      <c r="H113" s="7">
        <v>2389.5</v>
      </c>
      <c r="I113" s="7">
        <v>294.8</v>
      </c>
      <c r="J113" s="7">
        <f t="shared" si="11"/>
        <v>2094.6999999999998</v>
      </c>
      <c r="K113" s="17">
        <f t="shared" si="12"/>
        <v>12.337309060472903</v>
      </c>
    </row>
    <row r="114" spans="1:11" ht="15.6">
      <c r="A114" s="5" t="s">
        <v>102</v>
      </c>
      <c r="B114" s="283" t="s">
        <v>111</v>
      </c>
      <c r="C114" s="284"/>
      <c r="D114" s="6" t="s">
        <v>101</v>
      </c>
      <c r="E114" s="6" t="s">
        <v>93</v>
      </c>
      <c r="F114" s="6"/>
      <c r="G114" s="6"/>
      <c r="H114" s="7">
        <f t="shared" ref="H114:I116" si="18">H115</f>
        <v>6183.6</v>
      </c>
      <c r="I114" s="7">
        <f t="shared" si="18"/>
        <v>614.70000000000005</v>
      </c>
      <c r="J114" s="7">
        <f t="shared" si="11"/>
        <v>5568.9000000000005</v>
      </c>
      <c r="K114" s="17">
        <f t="shared" si="12"/>
        <v>9.9408111779545898</v>
      </c>
    </row>
    <row r="115" spans="1:11" ht="31.2">
      <c r="A115" s="5" t="s">
        <v>54</v>
      </c>
      <c r="B115" s="283" t="s">
        <v>111</v>
      </c>
      <c r="C115" s="284"/>
      <c r="D115" s="6" t="s">
        <v>101</v>
      </c>
      <c r="E115" s="6" t="s">
        <v>93</v>
      </c>
      <c r="F115" s="6" t="s">
        <v>55</v>
      </c>
      <c r="G115" s="6"/>
      <c r="H115" s="7">
        <f t="shared" si="18"/>
        <v>6183.6</v>
      </c>
      <c r="I115" s="7">
        <f t="shared" si="18"/>
        <v>614.70000000000005</v>
      </c>
      <c r="J115" s="7">
        <f t="shared" si="11"/>
        <v>5568.9000000000005</v>
      </c>
      <c r="K115" s="17">
        <f t="shared" si="12"/>
        <v>9.9408111779545898</v>
      </c>
    </row>
    <row r="116" spans="1:11" ht="15.6">
      <c r="A116" s="5" t="s">
        <v>103</v>
      </c>
      <c r="B116" s="283" t="s">
        <v>111</v>
      </c>
      <c r="C116" s="284"/>
      <c r="D116" s="6" t="s">
        <v>101</v>
      </c>
      <c r="E116" s="6" t="s">
        <v>93</v>
      </c>
      <c r="F116" s="6" t="s">
        <v>104</v>
      </c>
      <c r="G116" s="6"/>
      <c r="H116" s="7">
        <f t="shared" si="18"/>
        <v>6183.6</v>
      </c>
      <c r="I116" s="7">
        <f t="shared" si="18"/>
        <v>614.70000000000005</v>
      </c>
      <c r="J116" s="7">
        <f t="shared" si="11"/>
        <v>5568.9000000000005</v>
      </c>
      <c r="K116" s="17">
        <f t="shared" si="12"/>
        <v>9.9408111779545898</v>
      </c>
    </row>
    <row r="117" spans="1:11" ht="31.2">
      <c r="A117" s="5" t="s">
        <v>105</v>
      </c>
      <c r="B117" s="283" t="s">
        <v>111</v>
      </c>
      <c r="C117" s="284"/>
      <c r="D117" s="6" t="s">
        <v>101</v>
      </c>
      <c r="E117" s="6" t="s">
        <v>93</v>
      </c>
      <c r="F117" s="6" t="s">
        <v>104</v>
      </c>
      <c r="G117" s="6" t="s">
        <v>106</v>
      </c>
      <c r="H117" s="7">
        <v>6183.6</v>
      </c>
      <c r="I117" s="7">
        <v>614.70000000000005</v>
      </c>
      <c r="J117" s="7">
        <f t="shared" si="11"/>
        <v>5568.9000000000005</v>
      </c>
      <c r="K117" s="17">
        <f t="shared" si="12"/>
        <v>9.9408111779545898</v>
      </c>
    </row>
    <row r="118" spans="1:11" ht="15.6">
      <c r="A118" s="5" t="s">
        <v>112</v>
      </c>
      <c r="B118" s="283" t="s">
        <v>111</v>
      </c>
      <c r="C118" s="284"/>
      <c r="D118" s="6" t="s">
        <v>101</v>
      </c>
      <c r="E118" s="6" t="s">
        <v>113</v>
      </c>
      <c r="F118" s="6"/>
      <c r="G118" s="6"/>
      <c r="H118" s="7">
        <f>H119</f>
        <v>2637.8</v>
      </c>
      <c r="I118" s="7">
        <f>I119</f>
        <v>281.8</v>
      </c>
      <c r="J118" s="7">
        <f t="shared" si="11"/>
        <v>2356</v>
      </c>
      <c r="K118" s="17">
        <f t="shared" si="12"/>
        <v>10.683145045113351</v>
      </c>
    </row>
    <row r="119" spans="1:11" ht="31.2">
      <c r="A119" s="5" t="s">
        <v>54</v>
      </c>
      <c r="B119" s="283" t="s">
        <v>111</v>
      </c>
      <c r="C119" s="284"/>
      <c r="D119" s="6" t="s">
        <v>101</v>
      </c>
      <c r="E119" s="6" t="s">
        <v>113</v>
      </c>
      <c r="F119" s="6" t="s">
        <v>55</v>
      </c>
      <c r="G119" s="6"/>
      <c r="H119" s="7">
        <f>H120</f>
        <v>2637.8</v>
      </c>
      <c r="I119" s="7">
        <f>I120</f>
        <v>281.8</v>
      </c>
      <c r="J119" s="7">
        <f t="shared" si="11"/>
        <v>2356</v>
      </c>
      <c r="K119" s="17">
        <f t="shared" si="12"/>
        <v>10.683145045113351</v>
      </c>
    </row>
    <row r="120" spans="1:11" ht="15.6">
      <c r="A120" s="5" t="s">
        <v>103</v>
      </c>
      <c r="B120" s="283" t="s">
        <v>111</v>
      </c>
      <c r="C120" s="284"/>
      <c r="D120" s="6" t="s">
        <v>101</v>
      </c>
      <c r="E120" s="6" t="s">
        <v>113</v>
      </c>
      <c r="F120" s="6" t="s">
        <v>104</v>
      </c>
      <c r="G120" s="6"/>
      <c r="H120" s="7">
        <f>H121+H122</f>
        <v>2637.8</v>
      </c>
      <c r="I120" s="7">
        <f>I121+I122</f>
        <v>281.8</v>
      </c>
      <c r="J120" s="7">
        <f t="shared" si="11"/>
        <v>2356</v>
      </c>
      <c r="K120" s="17">
        <f t="shared" si="12"/>
        <v>10.683145045113351</v>
      </c>
    </row>
    <row r="121" spans="1:11" ht="31.2">
      <c r="A121" s="5" t="s">
        <v>105</v>
      </c>
      <c r="B121" s="283" t="s">
        <v>111</v>
      </c>
      <c r="C121" s="284"/>
      <c r="D121" s="6" t="s">
        <v>101</v>
      </c>
      <c r="E121" s="6" t="s">
        <v>113</v>
      </c>
      <c r="F121" s="6" t="s">
        <v>104</v>
      </c>
      <c r="G121" s="6" t="s">
        <v>106</v>
      </c>
      <c r="H121" s="7">
        <v>1413.1</v>
      </c>
      <c r="I121" s="7">
        <v>143.80000000000001</v>
      </c>
      <c r="J121" s="7">
        <f t="shared" si="11"/>
        <v>1269.3</v>
      </c>
      <c r="K121" s="17">
        <f t="shared" si="12"/>
        <v>10.176208336281935</v>
      </c>
    </row>
    <row r="122" spans="1:11" ht="31.2">
      <c r="A122" s="5" t="s">
        <v>83</v>
      </c>
      <c r="B122" s="283" t="s">
        <v>111</v>
      </c>
      <c r="C122" s="284"/>
      <c r="D122" s="6" t="s">
        <v>101</v>
      </c>
      <c r="E122" s="6" t="s">
        <v>113</v>
      </c>
      <c r="F122" s="6" t="s">
        <v>104</v>
      </c>
      <c r="G122" s="6" t="s">
        <v>84</v>
      </c>
      <c r="H122" s="7">
        <v>1224.7</v>
      </c>
      <c r="I122" s="7">
        <v>138</v>
      </c>
      <c r="J122" s="7">
        <f t="shared" si="11"/>
        <v>1086.7</v>
      </c>
      <c r="K122" s="17">
        <f t="shared" si="12"/>
        <v>11.268065648730301</v>
      </c>
    </row>
    <row r="123" spans="1:11" ht="46.8">
      <c r="A123" s="5" t="s">
        <v>114</v>
      </c>
      <c r="B123" s="283" t="s">
        <v>115</v>
      </c>
      <c r="C123" s="284"/>
      <c r="D123" s="6"/>
      <c r="E123" s="6"/>
      <c r="F123" s="6"/>
      <c r="G123" s="6"/>
      <c r="H123" s="7">
        <v>154717.5</v>
      </c>
      <c r="I123" s="7">
        <f>I124</f>
        <v>32978.800000000003</v>
      </c>
      <c r="J123" s="7">
        <f t="shared" si="11"/>
        <v>121738.7</v>
      </c>
      <c r="K123" s="17">
        <f t="shared" si="12"/>
        <v>21.315494368768885</v>
      </c>
    </row>
    <row r="124" spans="1:11" ht="15.6">
      <c r="A124" s="5" t="s">
        <v>100</v>
      </c>
      <c r="B124" s="283" t="s">
        <v>115</v>
      </c>
      <c r="C124" s="284"/>
      <c r="D124" s="6" t="s">
        <v>101</v>
      </c>
      <c r="E124" s="177" t="s">
        <v>637</v>
      </c>
      <c r="F124" s="6"/>
      <c r="G124" s="6"/>
      <c r="H124" s="7">
        <f>H125</f>
        <v>154717.5</v>
      </c>
      <c r="I124" s="7">
        <f>I125</f>
        <v>32978.800000000003</v>
      </c>
      <c r="J124" s="7">
        <f t="shared" si="11"/>
        <v>121738.7</v>
      </c>
      <c r="K124" s="17">
        <f t="shared" si="12"/>
        <v>21.315494368768885</v>
      </c>
    </row>
    <row r="125" spans="1:11" ht="15.6">
      <c r="A125" s="5" t="s">
        <v>102</v>
      </c>
      <c r="B125" s="283" t="s">
        <v>115</v>
      </c>
      <c r="C125" s="284"/>
      <c r="D125" s="6" t="s">
        <v>101</v>
      </c>
      <c r="E125" s="6" t="s">
        <v>93</v>
      </c>
      <c r="F125" s="6"/>
      <c r="G125" s="6"/>
      <c r="H125" s="7">
        <f>H126</f>
        <v>154717.5</v>
      </c>
      <c r="I125" s="7">
        <f>I126</f>
        <v>32978.800000000003</v>
      </c>
      <c r="J125" s="7">
        <f t="shared" si="11"/>
        <v>121738.7</v>
      </c>
      <c r="K125" s="17">
        <f t="shared" si="12"/>
        <v>21.315494368768885</v>
      </c>
    </row>
    <row r="126" spans="1:11" ht="31.2">
      <c r="A126" s="5" t="s">
        <v>54</v>
      </c>
      <c r="B126" s="283" t="s">
        <v>115</v>
      </c>
      <c r="C126" s="284"/>
      <c r="D126" s="6" t="s">
        <v>101</v>
      </c>
      <c r="E126" s="6" t="s">
        <v>93</v>
      </c>
      <c r="F126" s="6" t="s">
        <v>55</v>
      </c>
      <c r="G126" s="6"/>
      <c r="H126" s="7">
        <f>H127</f>
        <v>154717.5</v>
      </c>
      <c r="I126" s="7">
        <f>I127</f>
        <v>32978.800000000003</v>
      </c>
      <c r="J126" s="7">
        <f t="shared" si="11"/>
        <v>121738.7</v>
      </c>
      <c r="K126" s="17">
        <f t="shared" si="12"/>
        <v>21.315494368768885</v>
      </c>
    </row>
    <row r="127" spans="1:11" ht="15.6">
      <c r="A127" s="5" t="s">
        <v>103</v>
      </c>
      <c r="B127" s="283" t="s">
        <v>115</v>
      </c>
      <c r="C127" s="284"/>
      <c r="D127" s="6" t="s">
        <v>101</v>
      </c>
      <c r="E127" s="6" t="s">
        <v>93</v>
      </c>
      <c r="F127" s="6" t="s">
        <v>104</v>
      </c>
      <c r="G127" s="6"/>
      <c r="H127" s="7">
        <f>H128</f>
        <v>154717.5</v>
      </c>
      <c r="I127" s="7">
        <f>I128</f>
        <v>32978.800000000003</v>
      </c>
      <c r="J127" s="7">
        <f t="shared" si="11"/>
        <v>121738.7</v>
      </c>
      <c r="K127" s="17">
        <f t="shared" si="12"/>
        <v>21.315494368768885</v>
      </c>
    </row>
    <row r="128" spans="1:11" ht="31.2">
      <c r="A128" s="5" t="s">
        <v>105</v>
      </c>
      <c r="B128" s="283" t="s">
        <v>115</v>
      </c>
      <c r="C128" s="284"/>
      <c r="D128" s="6" t="s">
        <v>101</v>
      </c>
      <c r="E128" s="6" t="s">
        <v>93</v>
      </c>
      <c r="F128" s="6" t="s">
        <v>104</v>
      </c>
      <c r="G128" s="6" t="s">
        <v>106</v>
      </c>
      <c r="H128" s="8">
        <v>154717.5</v>
      </c>
      <c r="I128" s="8">
        <v>32978.800000000003</v>
      </c>
      <c r="J128" s="7">
        <f t="shared" si="11"/>
        <v>121738.7</v>
      </c>
      <c r="K128" s="17">
        <f t="shared" si="12"/>
        <v>21.315494368768885</v>
      </c>
    </row>
    <row r="129" spans="1:11" ht="46.8">
      <c r="A129" s="5" t="s">
        <v>116</v>
      </c>
      <c r="B129" s="283" t="s">
        <v>117</v>
      </c>
      <c r="C129" s="284"/>
      <c r="D129" s="6"/>
      <c r="E129" s="6"/>
      <c r="F129" s="6"/>
      <c r="G129" s="6"/>
      <c r="H129" s="7">
        <f>H130</f>
        <v>1510.5</v>
      </c>
      <c r="I129" s="7">
        <f>I130</f>
        <v>101.1</v>
      </c>
      <c r="J129" s="7">
        <f t="shared" si="11"/>
        <v>1409.4</v>
      </c>
      <c r="K129" s="17">
        <f t="shared" si="12"/>
        <v>6.6931479642502483</v>
      </c>
    </row>
    <row r="130" spans="1:11" ht="15.6">
      <c r="A130" s="5" t="s">
        <v>100</v>
      </c>
      <c r="B130" s="283" t="s">
        <v>117</v>
      </c>
      <c r="C130" s="284"/>
      <c r="D130" s="6" t="s">
        <v>101</v>
      </c>
      <c r="E130" s="177" t="s">
        <v>637</v>
      </c>
      <c r="F130" s="6"/>
      <c r="G130" s="6"/>
      <c r="H130" s="7">
        <f>H131+H135+H139</f>
        <v>1510.5</v>
      </c>
      <c r="I130" s="7">
        <f>I131+I135+I139</f>
        <v>101.1</v>
      </c>
      <c r="J130" s="7">
        <f t="shared" si="11"/>
        <v>1409.4</v>
      </c>
      <c r="K130" s="17">
        <f t="shared" si="12"/>
        <v>6.6931479642502483</v>
      </c>
    </row>
    <row r="131" spans="1:11" ht="15.6">
      <c r="A131" s="5" t="s">
        <v>109</v>
      </c>
      <c r="B131" s="283" t="s">
        <v>117</v>
      </c>
      <c r="C131" s="284"/>
      <c r="D131" s="6" t="s">
        <v>101</v>
      </c>
      <c r="E131" s="6" t="s">
        <v>67</v>
      </c>
      <c r="F131" s="6"/>
      <c r="G131" s="6"/>
      <c r="H131" s="7">
        <f t="shared" ref="H131:I133" si="19">H132</f>
        <v>259.39999999999998</v>
      </c>
      <c r="I131" s="7">
        <f t="shared" si="19"/>
        <v>13.8</v>
      </c>
      <c r="J131" s="7">
        <f t="shared" si="11"/>
        <v>245.59999999999997</v>
      </c>
      <c r="K131" s="17">
        <f t="shared" si="12"/>
        <v>5.3199691595990757</v>
      </c>
    </row>
    <row r="132" spans="1:11" ht="31.2">
      <c r="A132" s="5" t="s">
        <v>54</v>
      </c>
      <c r="B132" s="283" t="s">
        <v>117</v>
      </c>
      <c r="C132" s="284"/>
      <c r="D132" s="6" t="s">
        <v>101</v>
      </c>
      <c r="E132" s="6" t="s">
        <v>67</v>
      </c>
      <c r="F132" s="6" t="s">
        <v>55</v>
      </c>
      <c r="G132" s="6"/>
      <c r="H132" s="7">
        <f t="shared" si="19"/>
        <v>259.39999999999998</v>
      </c>
      <c r="I132" s="7">
        <f t="shared" si="19"/>
        <v>13.8</v>
      </c>
      <c r="J132" s="7">
        <f t="shared" si="11"/>
        <v>245.59999999999997</v>
      </c>
      <c r="K132" s="17">
        <f t="shared" si="12"/>
        <v>5.3199691595990757</v>
      </c>
    </row>
    <row r="133" spans="1:11" ht="15.6">
      <c r="A133" s="5" t="s">
        <v>103</v>
      </c>
      <c r="B133" s="283" t="s">
        <v>117</v>
      </c>
      <c r="C133" s="284"/>
      <c r="D133" s="6" t="s">
        <v>101</v>
      </c>
      <c r="E133" s="6" t="s">
        <v>67</v>
      </c>
      <c r="F133" s="6" t="s">
        <v>104</v>
      </c>
      <c r="G133" s="6"/>
      <c r="H133" s="7">
        <f t="shared" si="19"/>
        <v>259.39999999999998</v>
      </c>
      <c r="I133" s="7">
        <f t="shared" si="19"/>
        <v>13.8</v>
      </c>
      <c r="J133" s="7">
        <f t="shared" si="11"/>
        <v>245.59999999999997</v>
      </c>
      <c r="K133" s="17">
        <f t="shared" si="12"/>
        <v>5.3199691595990757</v>
      </c>
    </row>
    <row r="134" spans="1:11" ht="31.2">
      <c r="A134" s="5" t="s">
        <v>105</v>
      </c>
      <c r="B134" s="283" t="s">
        <v>117</v>
      </c>
      <c r="C134" s="284"/>
      <c r="D134" s="6" t="s">
        <v>101</v>
      </c>
      <c r="E134" s="6" t="s">
        <v>67</v>
      </c>
      <c r="F134" s="6" t="s">
        <v>104</v>
      </c>
      <c r="G134" s="6" t="s">
        <v>106</v>
      </c>
      <c r="H134" s="7">
        <v>259.39999999999998</v>
      </c>
      <c r="I134" s="7">
        <v>13.8</v>
      </c>
      <c r="J134" s="7">
        <f t="shared" si="11"/>
        <v>245.59999999999997</v>
      </c>
      <c r="K134" s="17">
        <f t="shared" si="12"/>
        <v>5.3199691595990757</v>
      </c>
    </row>
    <row r="135" spans="1:11" ht="15.6">
      <c r="A135" s="5" t="s">
        <v>102</v>
      </c>
      <c r="B135" s="283" t="s">
        <v>117</v>
      </c>
      <c r="C135" s="284"/>
      <c r="D135" s="6" t="s">
        <v>101</v>
      </c>
      <c r="E135" s="6" t="s">
        <v>93</v>
      </c>
      <c r="F135" s="6"/>
      <c r="G135" s="6"/>
      <c r="H135" s="7">
        <f t="shared" ref="H135:I137" si="20">H136</f>
        <v>944.4</v>
      </c>
      <c r="I135" s="7">
        <f t="shared" si="20"/>
        <v>42.7</v>
      </c>
      <c r="J135" s="7">
        <f t="shared" si="11"/>
        <v>901.69999999999993</v>
      </c>
      <c r="K135" s="17">
        <f t="shared" si="12"/>
        <v>4.5213892418466752</v>
      </c>
    </row>
    <row r="136" spans="1:11" ht="31.2">
      <c r="A136" s="5" t="s">
        <v>54</v>
      </c>
      <c r="B136" s="283" t="s">
        <v>117</v>
      </c>
      <c r="C136" s="284"/>
      <c r="D136" s="6" t="s">
        <v>101</v>
      </c>
      <c r="E136" s="6" t="s">
        <v>93</v>
      </c>
      <c r="F136" s="6" t="s">
        <v>55</v>
      </c>
      <c r="G136" s="6"/>
      <c r="H136" s="7">
        <f t="shared" si="20"/>
        <v>944.4</v>
      </c>
      <c r="I136" s="7">
        <f t="shared" si="20"/>
        <v>42.7</v>
      </c>
      <c r="J136" s="7">
        <f t="shared" si="11"/>
        <v>901.69999999999993</v>
      </c>
      <c r="K136" s="17">
        <f t="shared" si="12"/>
        <v>4.5213892418466752</v>
      </c>
    </row>
    <row r="137" spans="1:11" ht="15.6">
      <c r="A137" s="5" t="s">
        <v>103</v>
      </c>
      <c r="B137" s="283" t="s">
        <v>117</v>
      </c>
      <c r="C137" s="284"/>
      <c r="D137" s="6" t="s">
        <v>101</v>
      </c>
      <c r="E137" s="6" t="s">
        <v>93</v>
      </c>
      <c r="F137" s="6" t="s">
        <v>104</v>
      </c>
      <c r="G137" s="6"/>
      <c r="H137" s="7">
        <f t="shared" si="20"/>
        <v>944.4</v>
      </c>
      <c r="I137" s="7">
        <f t="shared" si="20"/>
        <v>42.7</v>
      </c>
      <c r="J137" s="7">
        <f t="shared" ref="J137:J200" si="21">H137-I137</f>
        <v>901.69999999999993</v>
      </c>
      <c r="K137" s="17">
        <f t="shared" ref="K137:K200" si="22">I137/H137*100</f>
        <v>4.5213892418466752</v>
      </c>
    </row>
    <row r="138" spans="1:11" ht="31.2">
      <c r="A138" s="5" t="s">
        <v>105</v>
      </c>
      <c r="B138" s="283" t="s">
        <v>117</v>
      </c>
      <c r="C138" s="284"/>
      <c r="D138" s="6" t="s">
        <v>101</v>
      </c>
      <c r="E138" s="6" t="s">
        <v>93</v>
      </c>
      <c r="F138" s="6" t="s">
        <v>104</v>
      </c>
      <c r="G138" s="6" t="s">
        <v>106</v>
      </c>
      <c r="H138" s="7">
        <v>944.4</v>
      </c>
      <c r="I138" s="7">
        <v>42.7</v>
      </c>
      <c r="J138" s="7">
        <f t="shared" si="21"/>
        <v>901.69999999999993</v>
      </c>
      <c r="K138" s="17">
        <f t="shared" si="22"/>
        <v>4.5213892418466752</v>
      </c>
    </row>
    <row r="139" spans="1:11" ht="15.6">
      <c r="A139" s="5" t="s">
        <v>112</v>
      </c>
      <c r="B139" s="283" t="s">
        <v>117</v>
      </c>
      <c r="C139" s="284"/>
      <c r="D139" s="6" t="s">
        <v>101</v>
      </c>
      <c r="E139" s="6" t="s">
        <v>113</v>
      </c>
      <c r="F139" s="6"/>
      <c r="G139" s="6"/>
      <c r="H139" s="7">
        <f>H140</f>
        <v>306.70000000000005</v>
      </c>
      <c r="I139" s="7">
        <f>I140</f>
        <v>44.599999999999994</v>
      </c>
      <c r="J139" s="7">
        <f t="shared" si="21"/>
        <v>262.10000000000002</v>
      </c>
      <c r="K139" s="17">
        <f t="shared" si="22"/>
        <v>14.54189761982393</v>
      </c>
    </row>
    <row r="140" spans="1:11" ht="31.2">
      <c r="A140" s="5" t="s">
        <v>54</v>
      </c>
      <c r="B140" s="283" t="s">
        <v>117</v>
      </c>
      <c r="C140" s="284"/>
      <c r="D140" s="6" t="s">
        <v>101</v>
      </c>
      <c r="E140" s="6" t="s">
        <v>113</v>
      </c>
      <c r="F140" s="6" t="s">
        <v>55</v>
      </c>
      <c r="G140" s="6"/>
      <c r="H140" s="7">
        <f>H141</f>
        <v>306.70000000000005</v>
      </c>
      <c r="I140" s="7">
        <f>I141</f>
        <v>44.599999999999994</v>
      </c>
      <c r="J140" s="7">
        <f t="shared" si="21"/>
        <v>262.10000000000002</v>
      </c>
      <c r="K140" s="17">
        <f t="shared" si="22"/>
        <v>14.54189761982393</v>
      </c>
    </row>
    <row r="141" spans="1:11" ht="15.6">
      <c r="A141" s="5" t="s">
        <v>103</v>
      </c>
      <c r="B141" s="283" t="s">
        <v>117</v>
      </c>
      <c r="C141" s="284"/>
      <c r="D141" s="6" t="s">
        <v>101</v>
      </c>
      <c r="E141" s="6" t="s">
        <v>113</v>
      </c>
      <c r="F141" s="6" t="s">
        <v>104</v>
      </c>
      <c r="G141" s="6"/>
      <c r="H141" s="7">
        <f>H142+H143</f>
        <v>306.70000000000005</v>
      </c>
      <c r="I141" s="7">
        <f>I142+I143</f>
        <v>44.599999999999994</v>
      </c>
      <c r="J141" s="7">
        <f t="shared" si="21"/>
        <v>262.10000000000002</v>
      </c>
      <c r="K141" s="17">
        <f t="shared" si="22"/>
        <v>14.54189761982393</v>
      </c>
    </row>
    <row r="142" spans="1:11" ht="31.2">
      <c r="A142" s="5" t="s">
        <v>105</v>
      </c>
      <c r="B142" s="283" t="s">
        <v>117</v>
      </c>
      <c r="C142" s="284"/>
      <c r="D142" s="6" t="s">
        <v>101</v>
      </c>
      <c r="E142" s="6" t="s">
        <v>113</v>
      </c>
      <c r="F142" s="6" t="s">
        <v>104</v>
      </c>
      <c r="G142" s="6" t="s">
        <v>106</v>
      </c>
      <c r="H142" s="7">
        <v>149.30000000000001</v>
      </c>
      <c r="I142" s="7">
        <v>8.6999999999999993</v>
      </c>
      <c r="J142" s="7">
        <f t="shared" si="21"/>
        <v>140.60000000000002</v>
      </c>
      <c r="K142" s="17">
        <f t="shared" si="22"/>
        <v>5.8271935699933008</v>
      </c>
    </row>
    <row r="143" spans="1:11" ht="31.2">
      <c r="A143" s="5" t="s">
        <v>83</v>
      </c>
      <c r="B143" s="283" t="s">
        <v>117</v>
      </c>
      <c r="C143" s="284"/>
      <c r="D143" s="6" t="s">
        <v>101</v>
      </c>
      <c r="E143" s="6" t="s">
        <v>113</v>
      </c>
      <c r="F143" s="6" t="s">
        <v>104</v>
      </c>
      <c r="G143" s="6" t="s">
        <v>84</v>
      </c>
      <c r="H143" s="7">
        <v>157.4</v>
      </c>
      <c r="I143" s="7">
        <v>35.9</v>
      </c>
      <c r="J143" s="7">
        <f t="shared" si="21"/>
        <v>121.5</v>
      </c>
      <c r="K143" s="17">
        <f t="shared" si="22"/>
        <v>22.80813214739517</v>
      </c>
    </row>
    <row r="144" spans="1:11" ht="62.4">
      <c r="A144" s="5" t="s">
        <v>118</v>
      </c>
      <c r="B144" s="283" t="s">
        <v>119</v>
      </c>
      <c r="C144" s="284"/>
      <c r="D144" s="6"/>
      <c r="E144" s="6"/>
      <c r="F144" s="6"/>
      <c r="G144" s="6"/>
      <c r="H144" s="7">
        <v>5112</v>
      </c>
      <c r="I144" s="7">
        <f>I145</f>
        <v>0</v>
      </c>
      <c r="J144" s="7">
        <f t="shared" si="21"/>
        <v>5112</v>
      </c>
      <c r="K144" s="17">
        <f t="shared" si="22"/>
        <v>0</v>
      </c>
    </row>
    <row r="145" spans="1:11" ht="15.6">
      <c r="A145" s="5" t="s">
        <v>100</v>
      </c>
      <c r="B145" s="283" t="s">
        <v>119</v>
      </c>
      <c r="C145" s="284"/>
      <c r="D145" s="6" t="s">
        <v>101</v>
      </c>
      <c r="E145" s="177" t="s">
        <v>637</v>
      </c>
      <c r="F145" s="6"/>
      <c r="G145" s="6"/>
      <c r="H145" s="7">
        <f>H146+H150+H154</f>
        <v>5112</v>
      </c>
      <c r="I145" s="7">
        <f>I146+I150+I154</f>
        <v>0</v>
      </c>
      <c r="J145" s="7">
        <f t="shared" si="21"/>
        <v>5112</v>
      </c>
      <c r="K145" s="17">
        <f t="shared" si="22"/>
        <v>0</v>
      </c>
    </row>
    <row r="146" spans="1:11" ht="15.6">
      <c r="A146" s="5" t="s">
        <v>109</v>
      </c>
      <c r="B146" s="283" t="s">
        <v>119</v>
      </c>
      <c r="C146" s="284"/>
      <c r="D146" s="6" t="s">
        <v>101</v>
      </c>
      <c r="E146" s="6" t="s">
        <v>67</v>
      </c>
      <c r="F146" s="6"/>
      <c r="G146" s="6"/>
      <c r="H146" s="7">
        <f t="shared" ref="H146:I148" si="23">H147</f>
        <v>1104.2</v>
      </c>
      <c r="I146" s="7">
        <f t="shared" si="23"/>
        <v>0</v>
      </c>
      <c r="J146" s="7">
        <f t="shared" si="21"/>
        <v>1104.2</v>
      </c>
      <c r="K146" s="17">
        <f t="shared" si="22"/>
        <v>0</v>
      </c>
    </row>
    <row r="147" spans="1:11" ht="31.2">
      <c r="A147" s="5" t="s">
        <v>54</v>
      </c>
      <c r="B147" s="283" t="s">
        <v>119</v>
      </c>
      <c r="C147" s="284"/>
      <c r="D147" s="6" t="s">
        <v>101</v>
      </c>
      <c r="E147" s="6" t="s">
        <v>67</v>
      </c>
      <c r="F147" s="6" t="s">
        <v>55</v>
      </c>
      <c r="G147" s="6"/>
      <c r="H147" s="7">
        <f t="shared" si="23"/>
        <v>1104.2</v>
      </c>
      <c r="I147" s="7">
        <f t="shared" si="23"/>
        <v>0</v>
      </c>
      <c r="J147" s="7">
        <f t="shared" si="21"/>
        <v>1104.2</v>
      </c>
      <c r="K147" s="17">
        <f t="shared" si="22"/>
        <v>0</v>
      </c>
    </row>
    <row r="148" spans="1:11" ht="15.6">
      <c r="A148" s="5" t="s">
        <v>103</v>
      </c>
      <c r="B148" s="283" t="s">
        <v>119</v>
      </c>
      <c r="C148" s="284"/>
      <c r="D148" s="6" t="s">
        <v>101</v>
      </c>
      <c r="E148" s="6" t="s">
        <v>67</v>
      </c>
      <c r="F148" s="6" t="s">
        <v>104</v>
      </c>
      <c r="G148" s="6"/>
      <c r="H148" s="7">
        <f t="shared" si="23"/>
        <v>1104.2</v>
      </c>
      <c r="I148" s="7">
        <f t="shared" si="23"/>
        <v>0</v>
      </c>
      <c r="J148" s="7">
        <f t="shared" si="21"/>
        <v>1104.2</v>
      </c>
      <c r="K148" s="17">
        <f t="shared" si="22"/>
        <v>0</v>
      </c>
    </row>
    <row r="149" spans="1:11" ht="31.2">
      <c r="A149" s="5" t="s">
        <v>105</v>
      </c>
      <c r="B149" s="283" t="s">
        <v>119</v>
      </c>
      <c r="C149" s="284"/>
      <c r="D149" s="6" t="s">
        <v>101</v>
      </c>
      <c r="E149" s="6" t="s">
        <v>67</v>
      </c>
      <c r="F149" s="6" t="s">
        <v>104</v>
      </c>
      <c r="G149" s="6" t="s">
        <v>106</v>
      </c>
      <c r="H149" s="7">
        <v>1104.2</v>
      </c>
      <c r="I149" s="7">
        <v>0</v>
      </c>
      <c r="J149" s="7">
        <f t="shared" si="21"/>
        <v>1104.2</v>
      </c>
      <c r="K149" s="17">
        <f t="shared" si="22"/>
        <v>0</v>
      </c>
    </row>
    <row r="150" spans="1:11" ht="15.6">
      <c r="A150" s="5" t="s">
        <v>102</v>
      </c>
      <c r="B150" s="283" t="s">
        <v>119</v>
      </c>
      <c r="C150" s="284"/>
      <c r="D150" s="6" t="s">
        <v>101</v>
      </c>
      <c r="E150" s="6" t="s">
        <v>93</v>
      </c>
      <c r="F150" s="6"/>
      <c r="G150" s="6"/>
      <c r="H150" s="7">
        <f t="shared" ref="H150:I152" si="24">H151</f>
        <v>2821.9</v>
      </c>
      <c r="I150" s="7">
        <f t="shared" si="24"/>
        <v>0</v>
      </c>
      <c r="J150" s="7">
        <f t="shared" si="21"/>
        <v>2821.9</v>
      </c>
      <c r="K150" s="17">
        <f t="shared" si="22"/>
        <v>0</v>
      </c>
    </row>
    <row r="151" spans="1:11" ht="31.2">
      <c r="A151" s="5" t="s">
        <v>54</v>
      </c>
      <c r="B151" s="283" t="s">
        <v>119</v>
      </c>
      <c r="C151" s="284"/>
      <c r="D151" s="6" t="s">
        <v>101</v>
      </c>
      <c r="E151" s="6" t="s">
        <v>93</v>
      </c>
      <c r="F151" s="6" t="s">
        <v>55</v>
      </c>
      <c r="G151" s="6"/>
      <c r="H151" s="7">
        <f t="shared" si="24"/>
        <v>2821.9</v>
      </c>
      <c r="I151" s="7">
        <f t="shared" si="24"/>
        <v>0</v>
      </c>
      <c r="J151" s="7">
        <f t="shared" si="21"/>
        <v>2821.9</v>
      </c>
      <c r="K151" s="17">
        <f t="shared" si="22"/>
        <v>0</v>
      </c>
    </row>
    <row r="152" spans="1:11" ht="15.6">
      <c r="A152" s="5" t="s">
        <v>103</v>
      </c>
      <c r="B152" s="283" t="s">
        <v>119</v>
      </c>
      <c r="C152" s="284"/>
      <c r="D152" s="6" t="s">
        <v>101</v>
      </c>
      <c r="E152" s="6" t="s">
        <v>93</v>
      </c>
      <c r="F152" s="6" t="s">
        <v>104</v>
      </c>
      <c r="G152" s="6"/>
      <c r="H152" s="7">
        <f t="shared" si="24"/>
        <v>2821.9</v>
      </c>
      <c r="I152" s="7">
        <f t="shared" si="24"/>
        <v>0</v>
      </c>
      <c r="J152" s="7">
        <f t="shared" si="21"/>
        <v>2821.9</v>
      </c>
      <c r="K152" s="17">
        <f t="shared" si="22"/>
        <v>0</v>
      </c>
    </row>
    <row r="153" spans="1:11" ht="31.2">
      <c r="A153" s="5" t="s">
        <v>105</v>
      </c>
      <c r="B153" s="283" t="s">
        <v>119</v>
      </c>
      <c r="C153" s="284"/>
      <c r="D153" s="6" t="s">
        <v>101</v>
      </c>
      <c r="E153" s="6" t="s">
        <v>93</v>
      </c>
      <c r="F153" s="6" t="s">
        <v>104</v>
      </c>
      <c r="G153" s="6" t="s">
        <v>106</v>
      </c>
      <c r="H153" s="7">
        <v>2821.9</v>
      </c>
      <c r="I153" s="7">
        <v>0</v>
      </c>
      <c r="J153" s="7">
        <f t="shared" si="21"/>
        <v>2821.9</v>
      </c>
      <c r="K153" s="17">
        <f t="shared" si="22"/>
        <v>0</v>
      </c>
    </row>
    <row r="154" spans="1:11" ht="15.6">
      <c r="A154" s="5" t="s">
        <v>112</v>
      </c>
      <c r="B154" s="283" t="s">
        <v>119</v>
      </c>
      <c r="C154" s="284"/>
      <c r="D154" s="6" t="s">
        <v>101</v>
      </c>
      <c r="E154" s="6" t="s">
        <v>113</v>
      </c>
      <c r="F154" s="6"/>
      <c r="G154" s="6"/>
      <c r="H154" s="7">
        <f>H155</f>
        <v>1185.9000000000001</v>
      </c>
      <c r="I154" s="7">
        <f>I155</f>
        <v>0</v>
      </c>
      <c r="J154" s="7">
        <f t="shared" si="21"/>
        <v>1185.9000000000001</v>
      </c>
      <c r="K154" s="17">
        <f t="shared" si="22"/>
        <v>0</v>
      </c>
    </row>
    <row r="155" spans="1:11" ht="31.2">
      <c r="A155" s="5" t="s">
        <v>54</v>
      </c>
      <c r="B155" s="283" t="s">
        <v>119</v>
      </c>
      <c r="C155" s="284"/>
      <c r="D155" s="6" t="s">
        <v>101</v>
      </c>
      <c r="E155" s="6" t="s">
        <v>113</v>
      </c>
      <c r="F155" s="6" t="s">
        <v>55</v>
      </c>
      <c r="G155" s="6"/>
      <c r="H155" s="7">
        <f>H156</f>
        <v>1185.9000000000001</v>
      </c>
      <c r="I155" s="7">
        <f>I156</f>
        <v>0</v>
      </c>
      <c r="J155" s="7">
        <f t="shared" si="21"/>
        <v>1185.9000000000001</v>
      </c>
      <c r="K155" s="17">
        <f t="shared" si="22"/>
        <v>0</v>
      </c>
    </row>
    <row r="156" spans="1:11" ht="15.6">
      <c r="A156" s="5" t="s">
        <v>103</v>
      </c>
      <c r="B156" s="283" t="s">
        <v>119</v>
      </c>
      <c r="C156" s="284"/>
      <c r="D156" s="6" t="s">
        <v>101</v>
      </c>
      <c r="E156" s="6" t="s">
        <v>113</v>
      </c>
      <c r="F156" s="6" t="s">
        <v>104</v>
      </c>
      <c r="G156" s="6"/>
      <c r="H156" s="7">
        <f>H157+H158</f>
        <v>1185.9000000000001</v>
      </c>
      <c r="I156" s="7">
        <f>I157+I158</f>
        <v>0</v>
      </c>
      <c r="J156" s="7">
        <f t="shared" si="21"/>
        <v>1185.9000000000001</v>
      </c>
      <c r="K156" s="17">
        <f t="shared" si="22"/>
        <v>0</v>
      </c>
    </row>
    <row r="157" spans="1:11" ht="31.2">
      <c r="A157" s="5" t="s">
        <v>105</v>
      </c>
      <c r="B157" s="283" t="s">
        <v>119</v>
      </c>
      <c r="C157" s="284"/>
      <c r="D157" s="6" t="s">
        <v>101</v>
      </c>
      <c r="E157" s="6" t="s">
        <v>113</v>
      </c>
      <c r="F157" s="6" t="s">
        <v>104</v>
      </c>
      <c r="G157" s="6" t="s">
        <v>106</v>
      </c>
      <c r="H157" s="7">
        <v>613.29999999999995</v>
      </c>
      <c r="I157" s="7">
        <v>0</v>
      </c>
      <c r="J157" s="7">
        <f t="shared" si="21"/>
        <v>613.29999999999995</v>
      </c>
      <c r="K157" s="17">
        <f t="shared" si="22"/>
        <v>0</v>
      </c>
    </row>
    <row r="158" spans="1:11" ht="31.2">
      <c r="A158" s="5" t="s">
        <v>83</v>
      </c>
      <c r="B158" s="283" t="s">
        <v>119</v>
      </c>
      <c r="C158" s="284"/>
      <c r="D158" s="6" t="s">
        <v>101</v>
      </c>
      <c r="E158" s="6" t="s">
        <v>113</v>
      </c>
      <c r="F158" s="6" t="s">
        <v>104</v>
      </c>
      <c r="G158" s="6" t="s">
        <v>84</v>
      </c>
      <c r="H158" s="7">
        <v>572.6</v>
      </c>
      <c r="I158" s="7">
        <v>0</v>
      </c>
      <c r="J158" s="7">
        <f t="shared" si="21"/>
        <v>572.6</v>
      </c>
      <c r="K158" s="17">
        <f t="shared" si="22"/>
        <v>0</v>
      </c>
    </row>
    <row r="159" spans="1:11" ht="62.4">
      <c r="A159" s="5" t="s">
        <v>120</v>
      </c>
      <c r="B159" s="283" t="s">
        <v>121</v>
      </c>
      <c r="C159" s="284"/>
      <c r="D159" s="6"/>
      <c r="E159" s="6"/>
      <c r="F159" s="6"/>
      <c r="G159" s="6"/>
      <c r="H159" s="7">
        <f t="shared" ref="H159:I163" si="25">H160</f>
        <v>63723</v>
      </c>
      <c r="I159" s="7">
        <f t="shared" si="25"/>
        <v>12761.8</v>
      </c>
      <c r="J159" s="7">
        <f t="shared" si="21"/>
        <v>50961.2</v>
      </c>
      <c r="K159" s="17">
        <f t="shared" si="22"/>
        <v>20.026991823988197</v>
      </c>
    </row>
    <row r="160" spans="1:11" ht="15.6">
      <c r="A160" s="5" t="s">
        <v>100</v>
      </c>
      <c r="B160" s="283" t="s">
        <v>121</v>
      </c>
      <c r="C160" s="284"/>
      <c r="D160" s="6" t="s">
        <v>101</v>
      </c>
      <c r="E160" s="177" t="s">
        <v>637</v>
      </c>
      <c r="F160" s="6"/>
      <c r="G160" s="6"/>
      <c r="H160" s="7">
        <f t="shared" si="25"/>
        <v>63723</v>
      </c>
      <c r="I160" s="7">
        <f t="shared" si="25"/>
        <v>12761.8</v>
      </c>
      <c r="J160" s="7">
        <f t="shared" si="21"/>
        <v>50961.2</v>
      </c>
      <c r="K160" s="17">
        <f t="shared" si="22"/>
        <v>20.026991823988197</v>
      </c>
    </row>
    <row r="161" spans="1:11" ht="15.6">
      <c r="A161" s="5" t="s">
        <v>109</v>
      </c>
      <c r="B161" s="283" t="s">
        <v>121</v>
      </c>
      <c r="C161" s="284"/>
      <c r="D161" s="6" t="s">
        <v>101</v>
      </c>
      <c r="E161" s="6" t="s">
        <v>67</v>
      </c>
      <c r="F161" s="6"/>
      <c r="G161" s="6"/>
      <c r="H161" s="7">
        <f t="shared" si="25"/>
        <v>63723</v>
      </c>
      <c r="I161" s="7">
        <f t="shared" si="25"/>
        <v>12761.8</v>
      </c>
      <c r="J161" s="7">
        <f t="shared" si="21"/>
        <v>50961.2</v>
      </c>
      <c r="K161" s="17">
        <f t="shared" si="22"/>
        <v>20.026991823988197</v>
      </c>
    </row>
    <row r="162" spans="1:11" ht="31.2">
      <c r="A162" s="5" t="s">
        <v>54</v>
      </c>
      <c r="B162" s="283" t="s">
        <v>121</v>
      </c>
      <c r="C162" s="284"/>
      <c r="D162" s="6" t="s">
        <v>101</v>
      </c>
      <c r="E162" s="6" t="s">
        <v>67</v>
      </c>
      <c r="F162" s="6" t="s">
        <v>55</v>
      </c>
      <c r="G162" s="6"/>
      <c r="H162" s="7">
        <f t="shared" si="25"/>
        <v>63723</v>
      </c>
      <c r="I162" s="7">
        <f t="shared" si="25"/>
        <v>12761.8</v>
      </c>
      <c r="J162" s="7">
        <f t="shared" si="21"/>
        <v>50961.2</v>
      </c>
      <c r="K162" s="17">
        <f t="shared" si="22"/>
        <v>20.026991823988197</v>
      </c>
    </row>
    <row r="163" spans="1:11" ht="15.6">
      <c r="A163" s="5" t="s">
        <v>103</v>
      </c>
      <c r="B163" s="283" t="s">
        <v>121</v>
      </c>
      <c r="C163" s="284"/>
      <c r="D163" s="6" t="s">
        <v>101</v>
      </c>
      <c r="E163" s="6" t="s">
        <v>67</v>
      </c>
      <c r="F163" s="6" t="s">
        <v>104</v>
      </c>
      <c r="G163" s="6"/>
      <c r="H163" s="7">
        <f t="shared" si="25"/>
        <v>63723</v>
      </c>
      <c r="I163" s="7">
        <f t="shared" si="25"/>
        <v>12761.8</v>
      </c>
      <c r="J163" s="7">
        <f t="shared" si="21"/>
        <v>50961.2</v>
      </c>
      <c r="K163" s="17">
        <f t="shared" si="22"/>
        <v>20.026991823988197</v>
      </c>
    </row>
    <row r="164" spans="1:11" ht="31.2">
      <c r="A164" s="5" t="s">
        <v>105</v>
      </c>
      <c r="B164" s="283" t="s">
        <v>121</v>
      </c>
      <c r="C164" s="284"/>
      <c r="D164" s="6" t="s">
        <v>101</v>
      </c>
      <c r="E164" s="6" t="s">
        <v>67</v>
      </c>
      <c r="F164" s="6" t="s">
        <v>104</v>
      </c>
      <c r="G164" s="6" t="s">
        <v>106</v>
      </c>
      <c r="H164" s="7">
        <v>63723</v>
      </c>
      <c r="I164" s="7">
        <v>12761.8</v>
      </c>
      <c r="J164" s="7">
        <f t="shared" si="21"/>
        <v>50961.2</v>
      </c>
      <c r="K164" s="17">
        <f t="shared" si="22"/>
        <v>20.026991823988197</v>
      </c>
    </row>
    <row r="165" spans="1:11" ht="31.2">
      <c r="A165" s="5" t="s">
        <v>122</v>
      </c>
      <c r="B165" s="283" t="s">
        <v>123</v>
      </c>
      <c r="C165" s="284"/>
      <c r="D165" s="6"/>
      <c r="E165" s="6"/>
      <c r="F165" s="6"/>
      <c r="G165" s="6"/>
      <c r="H165" s="7">
        <f t="shared" ref="H165:I169" si="26">H166</f>
        <v>1109.3</v>
      </c>
      <c r="I165" s="7">
        <f t="shared" si="26"/>
        <v>0</v>
      </c>
      <c r="J165" s="7">
        <f t="shared" si="21"/>
        <v>1109.3</v>
      </c>
      <c r="K165" s="17">
        <f t="shared" si="22"/>
        <v>0</v>
      </c>
    </row>
    <row r="166" spans="1:11" ht="15.6">
      <c r="A166" s="5" t="s">
        <v>100</v>
      </c>
      <c r="B166" s="283" t="s">
        <v>123</v>
      </c>
      <c r="C166" s="284"/>
      <c r="D166" s="6" t="s">
        <v>101</v>
      </c>
      <c r="E166" s="177" t="s">
        <v>637</v>
      </c>
      <c r="F166" s="6"/>
      <c r="G166" s="6"/>
      <c r="H166" s="7">
        <f t="shared" si="26"/>
        <v>1109.3</v>
      </c>
      <c r="I166" s="7">
        <f t="shared" si="26"/>
        <v>0</v>
      </c>
      <c r="J166" s="7">
        <f t="shared" si="21"/>
        <v>1109.3</v>
      </c>
      <c r="K166" s="17">
        <f t="shared" si="22"/>
        <v>0</v>
      </c>
    </row>
    <row r="167" spans="1:11" ht="15.6">
      <c r="A167" s="5" t="s">
        <v>102</v>
      </c>
      <c r="B167" s="283" t="s">
        <v>123</v>
      </c>
      <c r="C167" s="284"/>
      <c r="D167" s="6" t="s">
        <v>101</v>
      </c>
      <c r="E167" s="6" t="s">
        <v>93</v>
      </c>
      <c r="F167" s="6"/>
      <c r="G167" s="6"/>
      <c r="H167" s="7">
        <f t="shared" si="26"/>
        <v>1109.3</v>
      </c>
      <c r="I167" s="7">
        <f t="shared" si="26"/>
        <v>0</v>
      </c>
      <c r="J167" s="7">
        <f t="shared" si="21"/>
        <v>1109.3</v>
      </c>
      <c r="K167" s="17">
        <f t="shared" si="22"/>
        <v>0</v>
      </c>
    </row>
    <row r="168" spans="1:11" ht="31.2">
      <c r="A168" s="5" t="s">
        <v>54</v>
      </c>
      <c r="B168" s="283" t="s">
        <v>123</v>
      </c>
      <c r="C168" s="284"/>
      <c r="D168" s="6" t="s">
        <v>101</v>
      </c>
      <c r="E168" s="6" t="s">
        <v>93</v>
      </c>
      <c r="F168" s="6" t="s">
        <v>55</v>
      </c>
      <c r="G168" s="6"/>
      <c r="H168" s="7">
        <f t="shared" si="26"/>
        <v>1109.3</v>
      </c>
      <c r="I168" s="7">
        <f t="shared" si="26"/>
        <v>0</v>
      </c>
      <c r="J168" s="7">
        <f t="shared" si="21"/>
        <v>1109.3</v>
      </c>
      <c r="K168" s="17">
        <f t="shared" si="22"/>
        <v>0</v>
      </c>
    </row>
    <row r="169" spans="1:11" ht="15.6">
      <c r="A169" s="5" t="s">
        <v>103</v>
      </c>
      <c r="B169" s="283" t="s">
        <v>123</v>
      </c>
      <c r="C169" s="284"/>
      <c r="D169" s="6" t="s">
        <v>101</v>
      </c>
      <c r="E169" s="6" t="s">
        <v>93</v>
      </c>
      <c r="F169" s="6" t="s">
        <v>104</v>
      </c>
      <c r="G169" s="6"/>
      <c r="H169" s="7">
        <f t="shared" si="26"/>
        <v>1109.3</v>
      </c>
      <c r="I169" s="7">
        <f t="shared" si="26"/>
        <v>0</v>
      </c>
      <c r="J169" s="7">
        <f t="shared" si="21"/>
        <v>1109.3</v>
      </c>
      <c r="K169" s="17">
        <f t="shared" si="22"/>
        <v>0</v>
      </c>
    </row>
    <row r="170" spans="1:11" ht="31.2">
      <c r="A170" s="5" t="s">
        <v>105</v>
      </c>
      <c r="B170" s="283" t="s">
        <v>123</v>
      </c>
      <c r="C170" s="284"/>
      <c r="D170" s="6" t="s">
        <v>101</v>
      </c>
      <c r="E170" s="6" t="s">
        <v>93</v>
      </c>
      <c r="F170" s="6" t="s">
        <v>104</v>
      </c>
      <c r="G170" s="6" t="s">
        <v>106</v>
      </c>
      <c r="H170" s="7">
        <v>1109.3</v>
      </c>
      <c r="I170" s="7">
        <v>0</v>
      </c>
      <c r="J170" s="7">
        <f t="shared" si="21"/>
        <v>1109.3</v>
      </c>
      <c r="K170" s="17">
        <f t="shared" si="22"/>
        <v>0</v>
      </c>
    </row>
    <row r="171" spans="1:11" ht="46.8">
      <c r="A171" s="5" t="s">
        <v>124</v>
      </c>
      <c r="B171" s="283" t="s">
        <v>125</v>
      </c>
      <c r="C171" s="284"/>
      <c r="D171" s="6"/>
      <c r="E171" s="6"/>
      <c r="F171" s="6"/>
      <c r="G171" s="6"/>
      <c r="H171" s="7">
        <f t="shared" ref="H171:I175" si="27">H172</f>
        <v>72780.800000000003</v>
      </c>
      <c r="I171" s="7">
        <f t="shared" si="27"/>
        <v>0</v>
      </c>
      <c r="J171" s="7">
        <f t="shared" si="21"/>
        <v>72780.800000000003</v>
      </c>
      <c r="K171" s="17">
        <f t="shared" si="22"/>
        <v>0</v>
      </c>
    </row>
    <row r="172" spans="1:11" ht="15.6">
      <c r="A172" s="5" t="s">
        <v>100</v>
      </c>
      <c r="B172" s="283" t="s">
        <v>125</v>
      </c>
      <c r="C172" s="284"/>
      <c r="D172" s="6" t="s">
        <v>101</v>
      </c>
      <c r="E172" s="177" t="s">
        <v>637</v>
      </c>
      <c r="F172" s="6"/>
      <c r="G172" s="6"/>
      <c r="H172" s="7">
        <f t="shared" si="27"/>
        <v>72780.800000000003</v>
      </c>
      <c r="I172" s="7">
        <f t="shared" si="27"/>
        <v>0</v>
      </c>
      <c r="J172" s="7">
        <f t="shared" si="21"/>
        <v>72780.800000000003</v>
      </c>
      <c r="K172" s="17">
        <f t="shared" si="22"/>
        <v>0</v>
      </c>
    </row>
    <row r="173" spans="1:11" ht="15.6">
      <c r="A173" s="5" t="s">
        <v>102</v>
      </c>
      <c r="B173" s="283" t="s">
        <v>125</v>
      </c>
      <c r="C173" s="284"/>
      <c r="D173" s="6" t="s">
        <v>101</v>
      </c>
      <c r="E173" s="6" t="s">
        <v>93</v>
      </c>
      <c r="F173" s="6"/>
      <c r="G173" s="6"/>
      <c r="H173" s="7">
        <f t="shared" si="27"/>
        <v>72780.800000000003</v>
      </c>
      <c r="I173" s="7">
        <f t="shared" si="27"/>
        <v>0</v>
      </c>
      <c r="J173" s="7">
        <f t="shared" si="21"/>
        <v>72780.800000000003</v>
      </c>
      <c r="K173" s="17">
        <f t="shared" si="22"/>
        <v>0</v>
      </c>
    </row>
    <row r="174" spans="1:11" ht="31.2">
      <c r="A174" s="5" t="s">
        <v>54</v>
      </c>
      <c r="B174" s="283" t="s">
        <v>125</v>
      </c>
      <c r="C174" s="284"/>
      <c r="D174" s="6" t="s">
        <v>101</v>
      </c>
      <c r="E174" s="6" t="s">
        <v>93</v>
      </c>
      <c r="F174" s="6" t="s">
        <v>55</v>
      </c>
      <c r="G174" s="6"/>
      <c r="H174" s="7">
        <f t="shared" si="27"/>
        <v>72780.800000000003</v>
      </c>
      <c r="I174" s="7">
        <f t="shared" si="27"/>
        <v>0</v>
      </c>
      <c r="J174" s="7">
        <f t="shared" si="21"/>
        <v>72780.800000000003</v>
      </c>
      <c r="K174" s="17">
        <f t="shared" si="22"/>
        <v>0</v>
      </c>
    </row>
    <row r="175" spans="1:11" ht="15.6">
      <c r="A175" s="5" t="s">
        <v>103</v>
      </c>
      <c r="B175" s="283" t="s">
        <v>125</v>
      </c>
      <c r="C175" s="284"/>
      <c r="D175" s="6" t="s">
        <v>101</v>
      </c>
      <c r="E175" s="6" t="s">
        <v>93</v>
      </c>
      <c r="F175" s="6" t="s">
        <v>104</v>
      </c>
      <c r="G175" s="6"/>
      <c r="H175" s="7">
        <f t="shared" si="27"/>
        <v>72780.800000000003</v>
      </c>
      <c r="I175" s="7">
        <f t="shared" si="27"/>
        <v>0</v>
      </c>
      <c r="J175" s="7">
        <f t="shared" si="21"/>
        <v>72780.800000000003</v>
      </c>
      <c r="K175" s="17">
        <f t="shared" si="22"/>
        <v>0</v>
      </c>
    </row>
    <row r="176" spans="1:11" ht="31.2">
      <c r="A176" s="5" t="s">
        <v>105</v>
      </c>
      <c r="B176" s="283" t="s">
        <v>125</v>
      </c>
      <c r="C176" s="284"/>
      <c r="D176" s="6" t="s">
        <v>101</v>
      </c>
      <c r="E176" s="6" t="s">
        <v>93</v>
      </c>
      <c r="F176" s="6" t="s">
        <v>104</v>
      </c>
      <c r="G176" s="6" t="s">
        <v>106</v>
      </c>
      <c r="H176" s="7">
        <v>72780.800000000003</v>
      </c>
      <c r="I176" s="7">
        <v>0</v>
      </c>
      <c r="J176" s="7">
        <f t="shared" si="21"/>
        <v>72780.800000000003</v>
      </c>
      <c r="K176" s="17">
        <f t="shared" si="22"/>
        <v>0</v>
      </c>
    </row>
    <row r="177" spans="1:11" ht="78">
      <c r="A177" s="5" t="s">
        <v>126</v>
      </c>
      <c r="B177" s="283" t="s">
        <v>127</v>
      </c>
      <c r="C177" s="284"/>
      <c r="D177" s="6"/>
      <c r="E177" s="6"/>
      <c r="F177" s="6"/>
      <c r="G177" s="6"/>
      <c r="H177" s="7">
        <f t="shared" ref="H177:I181" si="28">H178</f>
        <v>20</v>
      </c>
      <c r="I177" s="7">
        <f t="shared" si="28"/>
        <v>0</v>
      </c>
      <c r="J177" s="7">
        <f t="shared" si="21"/>
        <v>20</v>
      </c>
      <c r="K177" s="17">
        <f t="shared" si="22"/>
        <v>0</v>
      </c>
    </row>
    <row r="178" spans="1:11" ht="15.6">
      <c r="A178" s="5" t="s">
        <v>100</v>
      </c>
      <c r="B178" s="283" t="s">
        <v>127</v>
      </c>
      <c r="C178" s="284"/>
      <c r="D178" s="6" t="s">
        <v>101</v>
      </c>
      <c r="E178" s="177" t="s">
        <v>637</v>
      </c>
      <c r="F178" s="6"/>
      <c r="G178" s="6"/>
      <c r="H178" s="7">
        <f t="shared" si="28"/>
        <v>20</v>
      </c>
      <c r="I178" s="7">
        <f t="shared" si="28"/>
        <v>0</v>
      </c>
      <c r="J178" s="7">
        <f t="shared" si="21"/>
        <v>20</v>
      </c>
      <c r="K178" s="17">
        <f t="shared" si="22"/>
        <v>0</v>
      </c>
    </row>
    <row r="179" spans="1:11" ht="15.6">
      <c r="A179" s="5" t="s">
        <v>109</v>
      </c>
      <c r="B179" s="283" t="s">
        <v>127</v>
      </c>
      <c r="C179" s="284"/>
      <c r="D179" s="6" t="s">
        <v>101</v>
      </c>
      <c r="E179" s="6" t="s">
        <v>67</v>
      </c>
      <c r="F179" s="6"/>
      <c r="G179" s="6"/>
      <c r="H179" s="7">
        <f t="shared" si="28"/>
        <v>20</v>
      </c>
      <c r="I179" s="7">
        <f t="shared" si="28"/>
        <v>0</v>
      </c>
      <c r="J179" s="7">
        <f t="shared" si="21"/>
        <v>20</v>
      </c>
      <c r="K179" s="17">
        <f t="shared" si="22"/>
        <v>0</v>
      </c>
    </row>
    <row r="180" spans="1:11" ht="31.2">
      <c r="A180" s="5" t="s">
        <v>54</v>
      </c>
      <c r="B180" s="283" t="s">
        <v>127</v>
      </c>
      <c r="C180" s="284"/>
      <c r="D180" s="6" t="s">
        <v>101</v>
      </c>
      <c r="E180" s="6" t="s">
        <v>67</v>
      </c>
      <c r="F180" s="6" t="s">
        <v>55</v>
      </c>
      <c r="G180" s="6"/>
      <c r="H180" s="7">
        <f t="shared" si="28"/>
        <v>20</v>
      </c>
      <c r="I180" s="7">
        <f t="shared" si="28"/>
        <v>0</v>
      </c>
      <c r="J180" s="7">
        <f t="shared" si="21"/>
        <v>20</v>
      </c>
      <c r="K180" s="17">
        <f t="shared" si="22"/>
        <v>0</v>
      </c>
    </row>
    <row r="181" spans="1:11" ht="15.6">
      <c r="A181" s="5" t="s">
        <v>103</v>
      </c>
      <c r="B181" s="283" t="s">
        <v>127</v>
      </c>
      <c r="C181" s="284"/>
      <c r="D181" s="6" t="s">
        <v>101</v>
      </c>
      <c r="E181" s="6" t="s">
        <v>67</v>
      </c>
      <c r="F181" s="6" t="s">
        <v>104</v>
      </c>
      <c r="G181" s="6"/>
      <c r="H181" s="7">
        <f t="shared" si="28"/>
        <v>20</v>
      </c>
      <c r="I181" s="7">
        <f t="shared" si="28"/>
        <v>0</v>
      </c>
      <c r="J181" s="7">
        <f t="shared" si="21"/>
        <v>20</v>
      </c>
      <c r="K181" s="17">
        <f t="shared" si="22"/>
        <v>0</v>
      </c>
    </row>
    <row r="182" spans="1:11" ht="31.2">
      <c r="A182" s="5" t="s">
        <v>105</v>
      </c>
      <c r="B182" s="283" t="s">
        <v>127</v>
      </c>
      <c r="C182" s="284"/>
      <c r="D182" s="6" t="s">
        <v>101</v>
      </c>
      <c r="E182" s="6" t="s">
        <v>67</v>
      </c>
      <c r="F182" s="6" t="s">
        <v>104</v>
      </c>
      <c r="G182" s="6" t="s">
        <v>106</v>
      </c>
      <c r="H182" s="7">
        <v>20</v>
      </c>
      <c r="I182" s="7">
        <v>0</v>
      </c>
      <c r="J182" s="7">
        <f t="shared" si="21"/>
        <v>20</v>
      </c>
      <c r="K182" s="17">
        <f t="shared" si="22"/>
        <v>0</v>
      </c>
    </row>
    <row r="183" spans="1:11" ht="46.8">
      <c r="A183" s="2" t="s">
        <v>128</v>
      </c>
      <c r="B183" s="285" t="s">
        <v>129</v>
      </c>
      <c r="C183" s="286"/>
      <c r="D183" s="3"/>
      <c r="E183" s="3"/>
      <c r="F183" s="3"/>
      <c r="G183" s="3"/>
      <c r="H183" s="4">
        <f t="shared" ref="H183:I185" si="29">H184</f>
        <v>2782.5</v>
      </c>
      <c r="I183" s="4">
        <f t="shared" si="29"/>
        <v>689.8</v>
      </c>
      <c r="J183" s="4">
        <f t="shared" si="21"/>
        <v>2092.6999999999998</v>
      </c>
      <c r="K183" s="15">
        <f t="shared" si="22"/>
        <v>24.790655884995505</v>
      </c>
    </row>
    <row r="184" spans="1:11" ht="46.8">
      <c r="A184" s="5" t="s">
        <v>130</v>
      </c>
      <c r="B184" s="283" t="s">
        <v>131</v>
      </c>
      <c r="C184" s="284"/>
      <c r="D184" s="6"/>
      <c r="E184" s="6"/>
      <c r="F184" s="6"/>
      <c r="G184" s="6"/>
      <c r="H184" s="7">
        <f t="shared" si="29"/>
        <v>2782.5</v>
      </c>
      <c r="I184" s="7">
        <f t="shared" si="29"/>
        <v>689.8</v>
      </c>
      <c r="J184" s="7">
        <f t="shared" si="21"/>
        <v>2092.6999999999998</v>
      </c>
      <c r="K184" s="17">
        <f t="shared" si="22"/>
        <v>24.790655884995505</v>
      </c>
    </row>
    <row r="185" spans="1:11" ht="15.6">
      <c r="A185" s="5" t="s">
        <v>100</v>
      </c>
      <c r="B185" s="283" t="s">
        <v>131</v>
      </c>
      <c r="C185" s="284"/>
      <c r="D185" s="6" t="s">
        <v>101</v>
      </c>
      <c r="E185" s="177" t="s">
        <v>637</v>
      </c>
      <c r="F185" s="6"/>
      <c r="G185" s="6"/>
      <c r="H185" s="7">
        <f t="shared" si="29"/>
        <v>2782.5</v>
      </c>
      <c r="I185" s="7">
        <f t="shared" si="29"/>
        <v>689.8</v>
      </c>
      <c r="J185" s="7">
        <f t="shared" si="21"/>
        <v>2092.6999999999998</v>
      </c>
      <c r="K185" s="17">
        <f t="shared" si="22"/>
        <v>24.790655884995505</v>
      </c>
    </row>
    <row r="186" spans="1:11" ht="15.6">
      <c r="A186" s="5" t="s">
        <v>132</v>
      </c>
      <c r="B186" s="283" t="s">
        <v>131</v>
      </c>
      <c r="C186" s="284"/>
      <c r="D186" s="6" t="s">
        <v>101</v>
      </c>
      <c r="E186" s="6" t="s">
        <v>33</v>
      </c>
      <c r="F186" s="6"/>
      <c r="G186" s="6"/>
      <c r="H186" s="7">
        <f>H187+H190</f>
        <v>2782.5</v>
      </c>
      <c r="I186" s="7">
        <f>I187+I190</f>
        <v>689.8</v>
      </c>
      <c r="J186" s="7">
        <f t="shared" si="21"/>
        <v>2092.6999999999998</v>
      </c>
      <c r="K186" s="17">
        <f t="shared" si="22"/>
        <v>24.790655884995505</v>
      </c>
    </row>
    <row r="187" spans="1:11" ht="62.4">
      <c r="A187" s="5" t="s">
        <v>74</v>
      </c>
      <c r="B187" s="283" t="s">
        <v>131</v>
      </c>
      <c r="C187" s="284"/>
      <c r="D187" s="6" t="s">
        <v>101</v>
      </c>
      <c r="E187" s="6" t="s">
        <v>33</v>
      </c>
      <c r="F187" s="6" t="s">
        <v>75</v>
      </c>
      <c r="G187" s="6"/>
      <c r="H187" s="7">
        <f>H188</f>
        <v>2673</v>
      </c>
      <c r="I187" s="7">
        <f>I188</f>
        <v>688.8</v>
      </c>
      <c r="J187" s="7">
        <f t="shared" si="21"/>
        <v>1984.2</v>
      </c>
      <c r="K187" s="17">
        <f t="shared" si="22"/>
        <v>25.768799102132434</v>
      </c>
    </row>
    <row r="188" spans="1:11" ht="31.2">
      <c r="A188" s="5" t="s">
        <v>76</v>
      </c>
      <c r="B188" s="283" t="s">
        <v>131</v>
      </c>
      <c r="C188" s="284"/>
      <c r="D188" s="6" t="s">
        <v>101</v>
      </c>
      <c r="E188" s="6" t="s">
        <v>33</v>
      </c>
      <c r="F188" s="6" t="s">
        <v>77</v>
      </c>
      <c r="G188" s="6"/>
      <c r="H188" s="7">
        <f>H189</f>
        <v>2673</v>
      </c>
      <c r="I188" s="7">
        <f>I189</f>
        <v>688.8</v>
      </c>
      <c r="J188" s="7">
        <f t="shared" si="21"/>
        <v>1984.2</v>
      </c>
      <c r="K188" s="17">
        <f t="shared" si="22"/>
        <v>25.768799102132434</v>
      </c>
    </row>
    <row r="189" spans="1:11" ht="15.6">
      <c r="A189" s="5" t="s">
        <v>58</v>
      </c>
      <c r="B189" s="283" t="s">
        <v>131</v>
      </c>
      <c r="C189" s="284"/>
      <c r="D189" s="6" t="s">
        <v>101</v>
      </c>
      <c r="E189" s="6" t="s">
        <v>33</v>
      </c>
      <c r="F189" s="6" t="s">
        <v>77</v>
      </c>
      <c r="G189" s="6" t="s">
        <v>59</v>
      </c>
      <c r="H189" s="7">
        <v>2673</v>
      </c>
      <c r="I189" s="7">
        <f>476.8+130+82</f>
        <v>688.8</v>
      </c>
      <c r="J189" s="7">
        <f t="shared" si="21"/>
        <v>1984.2</v>
      </c>
      <c r="K189" s="17">
        <f t="shared" si="22"/>
        <v>25.768799102132434</v>
      </c>
    </row>
    <row r="190" spans="1:11" ht="31.2">
      <c r="A190" s="5" t="s">
        <v>18</v>
      </c>
      <c r="B190" s="283" t="s">
        <v>131</v>
      </c>
      <c r="C190" s="284"/>
      <c r="D190" s="6" t="s">
        <v>101</v>
      </c>
      <c r="E190" s="6" t="s">
        <v>33</v>
      </c>
      <c r="F190" s="6" t="s">
        <v>19</v>
      </c>
      <c r="G190" s="6"/>
      <c r="H190" s="7">
        <f>H191</f>
        <v>109.5</v>
      </c>
      <c r="I190" s="7">
        <f>I191</f>
        <v>1</v>
      </c>
      <c r="J190" s="7">
        <f t="shared" si="21"/>
        <v>108.5</v>
      </c>
      <c r="K190" s="17">
        <f t="shared" si="22"/>
        <v>0.91324200913242004</v>
      </c>
    </row>
    <row r="191" spans="1:11" ht="31.2">
      <c r="A191" s="5" t="s">
        <v>20</v>
      </c>
      <c r="B191" s="283" t="s">
        <v>131</v>
      </c>
      <c r="C191" s="284"/>
      <c r="D191" s="6" t="s">
        <v>101</v>
      </c>
      <c r="E191" s="6" t="s">
        <v>33</v>
      </c>
      <c r="F191" s="6" t="s">
        <v>21</v>
      </c>
      <c r="G191" s="6"/>
      <c r="H191" s="7">
        <f>H192</f>
        <v>109.5</v>
      </c>
      <c r="I191" s="7">
        <f>I192</f>
        <v>1</v>
      </c>
      <c r="J191" s="7">
        <f t="shared" si="21"/>
        <v>108.5</v>
      </c>
      <c r="K191" s="17">
        <f t="shared" si="22"/>
        <v>0.91324200913242004</v>
      </c>
    </row>
    <row r="192" spans="1:11" ht="15.6">
      <c r="A192" s="5" t="s">
        <v>58</v>
      </c>
      <c r="B192" s="283" t="s">
        <v>131</v>
      </c>
      <c r="C192" s="284"/>
      <c r="D192" s="6" t="s">
        <v>101</v>
      </c>
      <c r="E192" s="6" t="s">
        <v>33</v>
      </c>
      <c r="F192" s="6" t="s">
        <v>21</v>
      </c>
      <c r="G192" s="6" t="s">
        <v>59</v>
      </c>
      <c r="H192" s="7">
        <v>109.5</v>
      </c>
      <c r="I192" s="7">
        <v>1</v>
      </c>
      <c r="J192" s="7">
        <f t="shared" si="21"/>
        <v>108.5</v>
      </c>
      <c r="K192" s="17">
        <f t="shared" si="22"/>
        <v>0.91324200913242004</v>
      </c>
    </row>
    <row r="193" spans="1:11" ht="46.8">
      <c r="A193" s="2" t="s">
        <v>628</v>
      </c>
      <c r="B193" s="285" t="s">
        <v>133</v>
      </c>
      <c r="C193" s="286"/>
      <c r="D193" s="3"/>
      <c r="E193" s="3"/>
      <c r="F193" s="3"/>
      <c r="G193" s="3"/>
      <c r="H193" s="4">
        <f t="shared" ref="H193:I195" si="30">H194</f>
        <v>2837.2</v>
      </c>
      <c r="I193" s="4">
        <f t="shared" si="30"/>
        <v>421.00000000000006</v>
      </c>
      <c r="J193" s="4">
        <f t="shared" si="21"/>
        <v>2416.1999999999998</v>
      </c>
      <c r="K193" s="15">
        <f t="shared" si="22"/>
        <v>14.838573241223745</v>
      </c>
    </row>
    <row r="194" spans="1:11" ht="31.2">
      <c r="A194" s="5" t="s">
        <v>134</v>
      </c>
      <c r="B194" s="283" t="s">
        <v>135</v>
      </c>
      <c r="C194" s="284"/>
      <c r="D194" s="6"/>
      <c r="E194" s="6"/>
      <c r="F194" s="6"/>
      <c r="G194" s="6"/>
      <c r="H194" s="7">
        <f t="shared" si="30"/>
        <v>2837.2</v>
      </c>
      <c r="I194" s="7">
        <f t="shared" si="30"/>
        <v>421.00000000000006</v>
      </c>
      <c r="J194" s="7">
        <f t="shared" si="21"/>
        <v>2416.1999999999998</v>
      </c>
      <c r="K194" s="17">
        <f t="shared" si="22"/>
        <v>14.838573241223745</v>
      </c>
    </row>
    <row r="195" spans="1:11" ht="15.6">
      <c r="A195" s="5" t="s">
        <v>51</v>
      </c>
      <c r="B195" s="283" t="s">
        <v>135</v>
      </c>
      <c r="C195" s="284"/>
      <c r="D195" s="6" t="s">
        <v>52</v>
      </c>
      <c r="E195" s="177" t="s">
        <v>637</v>
      </c>
      <c r="F195" s="6"/>
      <c r="G195" s="6"/>
      <c r="H195" s="7">
        <f t="shared" si="30"/>
        <v>2837.2</v>
      </c>
      <c r="I195" s="7">
        <f t="shared" si="30"/>
        <v>421.00000000000006</v>
      </c>
      <c r="J195" s="7">
        <f t="shared" si="21"/>
        <v>2416.1999999999998</v>
      </c>
      <c r="K195" s="17">
        <f t="shared" si="22"/>
        <v>14.838573241223745</v>
      </c>
    </row>
    <row r="196" spans="1:11" ht="15.6">
      <c r="A196" s="5" t="s">
        <v>53</v>
      </c>
      <c r="B196" s="283" t="s">
        <v>135</v>
      </c>
      <c r="C196" s="284"/>
      <c r="D196" s="6" t="s">
        <v>52</v>
      </c>
      <c r="E196" s="6" t="s">
        <v>17</v>
      </c>
      <c r="F196" s="6"/>
      <c r="G196" s="6"/>
      <c r="H196" s="7">
        <f>H197+H200</f>
        <v>2837.2</v>
      </c>
      <c r="I196" s="7">
        <f>I197+I200</f>
        <v>421.00000000000006</v>
      </c>
      <c r="J196" s="7">
        <f t="shared" si="21"/>
        <v>2416.1999999999998</v>
      </c>
      <c r="K196" s="17">
        <f t="shared" si="22"/>
        <v>14.838573241223745</v>
      </c>
    </row>
    <row r="197" spans="1:11" ht="62.4">
      <c r="A197" s="5" t="s">
        <v>74</v>
      </c>
      <c r="B197" s="283" t="s">
        <v>135</v>
      </c>
      <c r="C197" s="284"/>
      <c r="D197" s="6" t="s">
        <v>52</v>
      </c>
      <c r="E197" s="6" t="s">
        <v>17</v>
      </c>
      <c r="F197" s="6" t="s">
        <v>75</v>
      </c>
      <c r="G197" s="6"/>
      <c r="H197" s="7">
        <f>H198</f>
        <v>2641.2</v>
      </c>
      <c r="I197" s="7">
        <f>I198</f>
        <v>418.40000000000003</v>
      </c>
      <c r="J197" s="7">
        <f t="shared" si="21"/>
        <v>2222.7999999999997</v>
      </c>
      <c r="K197" s="17">
        <f t="shared" si="22"/>
        <v>15.841284264728156</v>
      </c>
    </row>
    <row r="198" spans="1:11" ht="31.2">
      <c r="A198" s="5" t="s">
        <v>76</v>
      </c>
      <c r="B198" s="283" t="s">
        <v>135</v>
      </c>
      <c r="C198" s="284"/>
      <c r="D198" s="6" t="s">
        <v>52</v>
      </c>
      <c r="E198" s="6" t="s">
        <v>17</v>
      </c>
      <c r="F198" s="6" t="s">
        <v>77</v>
      </c>
      <c r="G198" s="6"/>
      <c r="H198" s="7">
        <f>H199</f>
        <v>2641.2</v>
      </c>
      <c r="I198" s="7">
        <f>I199</f>
        <v>418.40000000000003</v>
      </c>
      <c r="J198" s="7">
        <f t="shared" si="21"/>
        <v>2222.7999999999997</v>
      </c>
      <c r="K198" s="17">
        <f t="shared" si="22"/>
        <v>15.841284264728156</v>
      </c>
    </row>
    <row r="199" spans="1:11" ht="15.6">
      <c r="A199" s="5" t="s">
        <v>58</v>
      </c>
      <c r="B199" s="283" t="s">
        <v>135</v>
      </c>
      <c r="C199" s="284"/>
      <c r="D199" s="6" t="s">
        <v>52</v>
      </c>
      <c r="E199" s="6" t="s">
        <v>17</v>
      </c>
      <c r="F199" s="6" t="s">
        <v>77</v>
      </c>
      <c r="G199" s="6" t="s">
        <v>59</v>
      </c>
      <c r="H199" s="7">
        <v>2641.2</v>
      </c>
      <c r="I199" s="7">
        <f>377.8+40.6</f>
        <v>418.40000000000003</v>
      </c>
      <c r="J199" s="7">
        <f t="shared" si="21"/>
        <v>2222.7999999999997</v>
      </c>
      <c r="K199" s="17">
        <f t="shared" si="22"/>
        <v>15.841284264728156</v>
      </c>
    </row>
    <row r="200" spans="1:11" ht="31.2">
      <c r="A200" s="5" t="s">
        <v>18</v>
      </c>
      <c r="B200" s="283" t="s">
        <v>135</v>
      </c>
      <c r="C200" s="284"/>
      <c r="D200" s="6" t="s">
        <v>52</v>
      </c>
      <c r="E200" s="6" t="s">
        <v>17</v>
      </c>
      <c r="F200" s="6" t="s">
        <v>19</v>
      </c>
      <c r="G200" s="6"/>
      <c r="H200" s="7">
        <f>H201</f>
        <v>196</v>
      </c>
      <c r="I200" s="7">
        <f>I201</f>
        <v>2.6</v>
      </c>
      <c r="J200" s="7">
        <f t="shared" si="21"/>
        <v>193.4</v>
      </c>
      <c r="K200" s="17">
        <f t="shared" si="22"/>
        <v>1.3265306122448981</v>
      </c>
    </row>
    <row r="201" spans="1:11" ht="31.2">
      <c r="A201" s="5" t="s">
        <v>20</v>
      </c>
      <c r="B201" s="283" t="s">
        <v>135</v>
      </c>
      <c r="C201" s="284"/>
      <c r="D201" s="6" t="s">
        <v>52</v>
      </c>
      <c r="E201" s="6" t="s">
        <v>17</v>
      </c>
      <c r="F201" s="6" t="s">
        <v>21</v>
      </c>
      <c r="G201" s="6"/>
      <c r="H201" s="7">
        <f>H202</f>
        <v>196</v>
      </c>
      <c r="I201" s="7">
        <f>I202</f>
        <v>2.6</v>
      </c>
      <c r="J201" s="7">
        <f t="shared" ref="J201:J264" si="31">H201-I201</f>
        <v>193.4</v>
      </c>
      <c r="K201" s="17">
        <f t="shared" ref="K201:K264" si="32">I201/H201*100</f>
        <v>1.3265306122448981</v>
      </c>
    </row>
    <row r="202" spans="1:11" ht="15.6">
      <c r="A202" s="5" t="s">
        <v>58</v>
      </c>
      <c r="B202" s="283" t="s">
        <v>135</v>
      </c>
      <c r="C202" s="284"/>
      <c r="D202" s="6" t="s">
        <v>52</v>
      </c>
      <c r="E202" s="6" t="s">
        <v>17</v>
      </c>
      <c r="F202" s="6" t="s">
        <v>21</v>
      </c>
      <c r="G202" s="6" t="s">
        <v>59</v>
      </c>
      <c r="H202" s="7">
        <v>196</v>
      </c>
      <c r="I202" s="7">
        <v>2.6</v>
      </c>
      <c r="J202" s="7">
        <f t="shared" si="31"/>
        <v>193.4</v>
      </c>
      <c r="K202" s="17">
        <f t="shared" si="32"/>
        <v>1.3265306122448981</v>
      </c>
    </row>
    <row r="203" spans="1:11" ht="34.200000000000003" customHeight="1">
      <c r="A203" s="2" t="s">
        <v>136</v>
      </c>
      <c r="B203" s="285" t="s">
        <v>137</v>
      </c>
      <c r="C203" s="286"/>
      <c r="D203" s="3"/>
      <c r="E203" s="3"/>
      <c r="F203" s="3"/>
      <c r="G203" s="3"/>
      <c r="H203" s="4">
        <f t="shared" ref="H203:I208" si="33">H204</f>
        <v>45</v>
      </c>
      <c r="I203" s="4">
        <f t="shared" si="33"/>
        <v>0</v>
      </c>
      <c r="J203" s="4">
        <f t="shared" si="31"/>
        <v>45</v>
      </c>
      <c r="K203" s="15">
        <f t="shared" si="32"/>
        <v>0</v>
      </c>
    </row>
    <row r="204" spans="1:11" ht="31.2">
      <c r="A204" s="5" t="s">
        <v>138</v>
      </c>
      <c r="B204" s="283" t="s">
        <v>139</v>
      </c>
      <c r="C204" s="284"/>
      <c r="D204" s="6"/>
      <c r="E204" s="6"/>
      <c r="F204" s="6"/>
      <c r="G204" s="6"/>
      <c r="H204" s="7">
        <f t="shared" si="33"/>
        <v>45</v>
      </c>
      <c r="I204" s="7">
        <f t="shared" si="33"/>
        <v>0</v>
      </c>
      <c r="J204" s="7">
        <f t="shared" si="31"/>
        <v>45</v>
      </c>
      <c r="K204" s="17">
        <f t="shared" si="32"/>
        <v>0</v>
      </c>
    </row>
    <row r="205" spans="1:11" ht="15.6">
      <c r="A205" s="5" t="s">
        <v>100</v>
      </c>
      <c r="B205" s="283" t="s">
        <v>139</v>
      </c>
      <c r="C205" s="284"/>
      <c r="D205" s="6" t="s">
        <v>101</v>
      </c>
      <c r="E205" s="177" t="s">
        <v>637</v>
      </c>
      <c r="F205" s="6"/>
      <c r="G205" s="6"/>
      <c r="H205" s="7">
        <f t="shared" si="33"/>
        <v>45</v>
      </c>
      <c r="I205" s="7">
        <f t="shared" si="33"/>
        <v>0</v>
      </c>
      <c r="J205" s="7">
        <f t="shared" si="31"/>
        <v>45</v>
      </c>
      <c r="K205" s="17">
        <f t="shared" si="32"/>
        <v>0</v>
      </c>
    </row>
    <row r="206" spans="1:11" ht="15.6">
      <c r="A206" s="5" t="s">
        <v>102</v>
      </c>
      <c r="B206" s="283" t="s">
        <v>139</v>
      </c>
      <c r="C206" s="284"/>
      <c r="D206" s="6" t="s">
        <v>101</v>
      </c>
      <c r="E206" s="6" t="s">
        <v>93</v>
      </c>
      <c r="F206" s="6"/>
      <c r="G206" s="6"/>
      <c r="H206" s="7">
        <f t="shared" si="33"/>
        <v>45</v>
      </c>
      <c r="I206" s="7">
        <f t="shared" si="33"/>
        <v>0</v>
      </c>
      <c r="J206" s="7">
        <f t="shared" si="31"/>
        <v>45</v>
      </c>
      <c r="K206" s="17">
        <f t="shared" si="32"/>
        <v>0</v>
      </c>
    </row>
    <row r="207" spans="1:11" ht="31.2">
      <c r="A207" s="5" t="s">
        <v>54</v>
      </c>
      <c r="B207" s="283" t="s">
        <v>139</v>
      </c>
      <c r="C207" s="284"/>
      <c r="D207" s="6" t="s">
        <v>101</v>
      </c>
      <c r="E207" s="6" t="s">
        <v>93</v>
      </c>
      <c r="F207" s="6" t="s">
        <v>55</v>
      </c>
      <c r="G207" s="6"/>
      <c r="H207" s="7">
        <f t="shared" si="33"/>
        <v>45</v>
      </c>
      <c r="I207" s="7">
        <f t="shared" si="33"/>
        <v>0</v>
      </c>
      <c r="J207" s="7">
        <f t="shared" si="31"/>
        <v>45</v>
      </c>
      <c r="K207" s="17">
        <f t="shared" si="32"/>
        <v>0</v>
      </c>
    </row>
    <row r="208" spans="1:11" ht="15.6">
      <c r="A208" s="5" t="s">
        <v>103</v>
      </c>
      <c r="B208" s="283" t="s">
        <v>139</v>
      </c>
      <c r="C208" s="284"/>
      <c r="D208" s="6" t="s">
        <v>101</v>
      </c>
      <c r="E208" s="6" t="s">
        <v>93</v>
      </c>
      <c r="F208" s="6" t="s">
        <v>104</v>
      </c>
      <c r="G208" s="6"/>
      <c r="H208" s="7">
        <f t="shared" si="33"/>
        <v>45</v>
      </c>
      <c r="I208" s="7">
        <f t="shared" si="33"/>
        <v>0</v>
      </c>
      <c r="J208" s="7">
        <f t="shared" si="31"/>
        <v>45</v>
      </c>
      <c r="K208" s="17">
        <f t="shared" si="32"/>
        <v>0</v>
      </c>
    </row>
    <row r="209" spans="1:12" ht="31.2">
      <c r="A209" s="5" t="s">
        <v>105</v>
      </c>
      <c r="B209" s="283" t="s">
        <v>139</v>
      </c>
      <c r="C209" s="284"/>
      <c r="D209" s="6" t="s">
        <v>101</v>
      </c>
      <c r="E209" s="6" t="s">
        <v>93</v>
      </c>
      <c r="F209" s="6" t="s">
        <v>104</v>
      </c>
      <c r="G209" s="6" t="s">
        <v>106</v>
      </c>
      <c r="H209" s="7">
        <v>45</v>
      </c>
      <c r="I209" s="7">
        <v>0</v>
      </c>
      <c r="J209" s="7">
        <f t="shared" si="31"/>
        <v>45</v>
      </c>
      <c r="K209" s="17">
        <f t="shared" si="32"/>
        <v>0</v>
      </c>
    </row>
    <row r="210" spans="1:12" ht="15.6">
      <c r="A210" s="2" t="s">
        <v>140</v>
      </c>
      <c r="B210" s="285" t="s">
        <v>141</v>
      </c>
      <c r="C210" s="286"/>
      <c r="D210" s="3"/>
      <c r="E210" s="3"/>
      <c r="F210" s="3"/>
      <c r="G210" s="3"/>
      <c r="H210" s="4">
        <f t="shared" ref="H210:I215" si="34">H211</f>
        <v>92</v>
      </c>
      <c r="I210" s="4">
        <f t="shared" si="34"/>
        <v>0</v>
      </c>
      <c r="J210" s="4">
        <f t="shared" si="31"/>
        <v>92</v>
      </c>
      <c r="K210" s="15">
        <f t="shared" si="32"/>
        <v>0</v>
      </c>
    </row>
    <row r="211" spans="1:12" ht="31.2">
      <c r="A211" s="5" t="s">
        <v>142</v>
      </c>
      <c r="B211" s="283" t="s">
        <v>143</v>
      </c>
      <c r="C211" s="284"/>
      <c r="D211" s="6"/>
      <c r="E211" s="6"/>
      <c r="F211" s="6"/>
      <c r="G211" s="6"/>
      <c r="H211" s="7">
        <f t="shared" si="34"/>
        <v>92</v>
      </c>
      <c r="I211" s="7">
        <f t="shared" si="34"/>
        <v>0</v>
      </c>
      <c r="J211" s="7">
        <f t="shared" si="31"/>
        <v>92</v>
      </c>
      <c r="K211" s="17">
        <f t="shared" si="32"/>
        <v>0</v>
      </c>
    </row>
    <row r="212" spans="1:12" ht="15.6">
      <c r="A212" s="5" t="s">
        <v>100</v>
      </c>
      <c r="B212" s="283" t="s">
        <v>143</v>
      </c>
      <c r="C212" s="284"/>
      <c r="D212" s="6" t="s">
        <v>101</v>
      </c>
      <c r="E212" s="177" t="s">
        <v>637</v>
      </c>
      <c r="F212" s="6"/>
      <c r="G212" s="6"/>
      <c r="H212" s="7">
        <f t="shared" si="34"/>
        <v>92</v>
      </c>
      <c r="I212" s="7">
        <f t="shared" si="34"/>
        <v>0</v>
      </c>
      <c r="J212" s="7">
        <f t="shared" si="31"/>
        <v>92</v>
      </c>
      <c r="K212" s="17">
        <f t="shared" si="32"/>
        <v>0</v>
      </c>
    </row>
    <row r="213" spans="1:12" ht="15.6">
      <c r="A213" s="5" t="s">
        <v>132</v>
      </c>
      <c r="B213" s="283" t="s">
        <v>143</v>
      </c>
      <c r="C213" s="284"/>
      <c r="D213" s="6" t="s">
        <v>101</v>
      </c>
      <c r="E213" s="6" t="s">
        <v>33</v>
      </c>
      <c r="F213" s="6"/>
      <c r="G213" s="6"/>
      <c r="H213" s="7">
        <f t="shared" si="34"/>
        <v>92</v>
      </c>
      <c r="I213" s="7">
        <f t="shared" si="34"/>
        <v>0</v>
      </c>
      <c r="J213" s="7">
        <f t="shared" si="31"/>
        <v>92</v>
      </c>
      <c r="K213" s="17">
        <f t="shared" si="32"/>
        <v>0</v>
      </c>
    </row>
    <row r="214" spans="1:12" ht="15.6">
      <c r="A214" s="5" t="s">
        <v>144</v>
      </c>
      <c r="B214" s="283" t="s">
        <v>143</v>
      </c>
      <c r="C214" s="284"/>
      <c r="D214" s="6" t="s">
        <v>101</v>
      </c>
      <c r="E214" s="6" t="s">
        <v>33</v>
      </c>
      <c r="F214" s="6" t="s">
        <v>145</v>
      </c>
      <c r="G214" s="6"/>
      <c r="H214" s="7">
        <f t="shared" si="34"/>
        <v>92</v>
      </c>
      <c r="I214" s="7">
        <f t="shared" si="34"/>
        <v>0</v>
      </c>
      <c r="J214" s="7">
        <f t="shared" si="31"/>
        <v>92</v>
      </c>
      <c r="K214" s="17">
        <f t="shared" si="32"/>
        <v>0</v>
      </c>
    </row>
    <row r="215" spans="1:12" ht="15.6">
      <c r="A215" s="5" t="s">
        <v>146</v>
      </c>
      <c r="B215" s="283" t="s">
        <v>143</v>
      </c>
      <c r="C215" s="284"/>
      <c r="D215" s="6" t="s">
        <v>101</v>
      </c>
      <c r="E215" s="6" t="s">
        <v>33</v>
      </c>
      <c r="F215" s="6" t="s">
        <v>147</v>
      </c>
      <c r="G215" s="6"/>
      <c r="H215" s="7">
        <f t="shared" si="34"/>
        <v>92</v>
      </c>
      <c r="I215" s="7">
        <f t="shared" si="34"/>
        <v>0</v>
      </c>
      <c r="J215" s="7">
        <f t="shared" si="31"/>
        <v>92</v>
      </c>
      <c r="K215" s="17">
        <f t="shared" si="32"/>
        <v>0</v>
      </c>
    </row>
    <row r="216" spans="1:12" ht="31.2">
      <c r="A216" s="5" t="s">
        <v>105</v>
      </c>
      <c r="B216" s="283" t="s">
        <v>143</v>
      </c>
      <c r="C216" s="284"/>
      <c r="D216" s="6" t="s">
        <v>101</v>
      </c>
      <c r="E216" s="6" t="s">
        <v>33</v>
      </c>
      <c r="F216" s="6" t="s">
        <v>147</v>
      </c>
      <c r="G216" s="6" t="s">
        <v>106</v>
      </c>
      <c r="H216" s="7">
        <v>92</v>
      </c>
      <c r="I216" s="7">
        <v>0</v>
      </c>
      <c r="J216" s="7">
        <f t="shared" si="31"/>
        <v>92</v>
      </c>
      <c r="K216" s="17">
        <f t="shared" si="32"/>
        <v>0</v>
      </c>
    </row>
    <row r="217" spans="1:12" ht="47.4" customHeight="1">
      <c r="A217" s="2" t="s">
        <v>148</v>
      </c>
      <c r="B217" s="285" t="s">
        <v>149</v>
      </c>
      <c r="C217" s="286"/>
      <c r="D217" s="3"/>
      <c r="E217" s="3"/>
      <c r="F217" s="3"/>
      <c r="G217" s="3"/>
      <c r="H217" s="4">
        <f t="shared" ref="H217:I222" si="35">H218</f>
        <v>863</v>
      </c>
      <c r="I217" s="4">
        <f t="shared" si="35"/>
        <v>0</v>
      </c>
      <c r="J217" s="4">
        <f t="shared" si="31"/>
        <v>863</v>
      </c>
      <c r="K217" s="15">
        <f t="shared" si="32"/>
        <v>0</v>
      </c>
    </row>
    <row r="218" spans="1:12" ht="46.8">
      <c r="A218" s="5" t="s">
        <v>150</v>
      </c>
      <c r="B218" s="283" t="s">
        <v>151</v>
      </c>
      <c r="C218" s="284"/>
      <c r="D218" s="6"/>
      <c r="E218" s="6"/>
      <c r="F218" s="6"/>
      <c r="G218" s="6"/>
      <c r="H218" s="7">
        <f t="shared" si="35"/>
        <v>863</v>
      </c>
      <c r="I218" s="7">
        <f t="shared" si="35"/>
        <v>0</v>
      </c>
      <c r="J218" s="7">
        <f t="shared" si="31"/>
        <v>863</v>
      </c>
      <c r="K218" s="17">
        <f t="shared" si="32"/>
        <v>0</v>
      </c>
    </row>
    <row r="219" spans="1:12" ht="15.6">
      <c r="A219" s="5" t="s">
        <v>100</v>
      </c>
      <c r="B219" s="283" t="s">
        <v>151</v>
      </c>
      <c r="C219" s="284"/>
      <c r="D219" s="6" t="s">
        <v>101</v>
      </c>
      <c r="E219" s="177" t="s">
        <v>637</v>
      </c>
      <c r="F219" s="6"/>
      <c r="G219" s="6"/>
      <c r="H219" s="7">
        <f t="shared" si="35"/>
        <v>863</v>
      </c>
      <c r="I219" s="7">
        <f t="shared" si="35"/>
        <v>0</v>
      </c>
      <c r="J219" s="7">
        <f t="shared" si="31"/>
        <v>863</v>
      </c>
      <c r="K219" s="17">
        <f t="shared" si="32"/>
        <v>0</v>
      </c>
    </row>
    <row r="220" spans="1:12" ht="15.6">
      <c r="A220" s="5" t="s">
        <v>102</v>
      </c>
      <c r="B220" s="283" t="s">
        <v>151</v>
      </c>
      <c r="C220" s="284"/>
      <c r="D220" s="6" t="s">
        <v>101</v>
      </c>
      <c r="E220" s="6" t="s">
        <v>93</v>
      </c>
      <c r="F220" s="6"/>
      <c r="G220" s="6"/>
      <c r="H220" s="7">
        <f t="shared" si="35"/>
        <v>863</v>
      </c>
      <c r="I220" s="7">
        <f t="shared" si="35"/>
        <v>0</v>
      </c>
      <c r="J220" s="7">
        <f t="shared" si="31"/>
        <v>863</v>
      </c>
      <c r="K220" s="17">
        <f t="shared" si="32"/>
        <v>0</v>
      </c>
    </row>
    <row r="221" spans="1:12" ht="31.2">
      <c r="A221" s="5" t="s">
        <v>54</v>
      </c>
      <c r="B221" s="283" t="s">
        <v>151</v>
      </c>
      <c r="C221" s="284"/>
      <c r="D221" s="6" t="s">
        <v>101</v>
      </c>
      <c r="E221" s="6" t="s">
        <v>93</v>
      </c>
      <c r="F221" s="6" t="s">
        <v>55</v>
      </c>
      <c r="G221" s="6"/>
      <c r="H221" s="7">
        <f t="shared" si="35"/>
        <v>863</v>
      </c>
      <c r="I221" s="7">
        <f t="shared" si="35"/>
        <v>0</v>
      </c>
      <c r="J221" s="7">
        <f t="shared" si="31"/>
        <v>863</v>
      </c>
      <c r="K221" s="17">
        <f t="shared" si="32"/>
        <v>0</v>
      </c>
    </row>
    <row r="222" spans="1:12" ht="15.6">
      <c r="A222" s="5" t="s">
        <v>103</v>
      </c>
      <c r="B222" s="283" t="s">
        <v>151</v>
      </c>
      <c r="C222" s="284"/>
      <c r="D222" s="6" t="s">
        <v>101</v>
      </c>
      <c r="E222" s="6" t="s">
        <v>93</v>
      </c>
      <c r="F222" s="6" t="s">
        <v>104</v>
      </c>
      <c r="G222" s="6"/>
      <c r="H222" s="7">
        <f t="shared" si="35"/>
        <v>863</v>
      </c>
      <c r="I222" s="7">
        <f t="shared" si="35"/>
        <v>0</v>
      </c>
      <c r="J222" s="7">
        <f t="shared" si="31"/>
        <v>863</v>
      </c>
      <c r="K222" s="17">
        <f t="shared" si="32"/>
        <v>0</v>
      </c>
    </row>
    <row r="223" spans="1:12" ht="31.2">
      <c r="A223" s="5" t="s">
        <v>105</v>
      </c>
      <c r="B223" s="283" t="s">
        <v>151</v>
      </c>
      <c r="C223" s="284"/>
      <c r="D223" s="6" t="s">
        <v>101</v>
      </c>
      <c r="E223" s="6" t="s">
        <v>93</v>
      </c>
      <c r="F223" s="6" t="s">
        <v>104</v>
      </c>
      <c r="G223" s="6" t="s">
        <v>106</v>
      </c>
      <c r="H223" s="7">
        <v>863</v>
      </c>
      <c r="I223" s="7">
        <v>0</v>
      </c>
      <c r="J223" s="7">
        <f t="shared" si="31"/>
        <v>863</v>
      </c>
      <c r="K223" s="17">
        <f t="shared" si="32"/>
        <v>0</v>
      </c>
    </row>
    <row r="224" spans="1:12" ht="45.6" customHeight="1">
      <c r="A224" s="9" t="s">
        <v>152</v>
      </c>
      <c r="B224" s="287" t="s">
        <v>153</v>
      </c>
      <c r="C224" s="288"/>
      <c r="D224" s="10"/>
      <c r="E224" s="10"/>
      <c r="F224" s="10"/>
      <c r="G224" s="10"/>
      <c r="H224" s="11">
        <f>H225</f>
        <v>80</v>
      </c>
      <c r="I224" s="11">
        <f>I225</f>
        <v>0</v>
      </c>
      <c r="J224" s="11">
        <f t="shared" si="31"/>
        <v>80</v>
      </c>
      <c r="K224" s="16">
        <f t="shared" si="32"/>
        <v>0</v>
      </c>
      <c r="L224" s="12"/>
    </row>
    <row r="225" spans="1:11" ht="67.2" customHeight="1">
      <c r="A225" s="2" t="s">
        <v>154</v>
      </c>
      <c r="B225" s="285" t="s">
        <v>155</v>
      </c>
      <c r="C225" s="286"/>
      <c r="D225" s="3"/>
      <c r="E225" s="3"/>
      <c r="F225" s="3"/>
      <c r="G225" s="3"/>
      <c r="H225" s="4">
        <f>H226+H232+H238</f>
        <v>80</v>
      </c>
      <c r="I225" s="4">
        <f>I226+I232+I238</f>
        <v>0</v>
      </c>
      <c r="J225" s="4">
        <f t="shared" si="31"/>
        <v>80</v>
      </c>
      <c r="K225" s="15">
        <f t="shared" si="32"/>
        <v>0</v>
      </c>
    </row>
    <row r="226" spans="1:11" ht="31.2">
      <c r="A226" s="5" t="s">
        <v>156</v>
      </c>
      <c r="B226" s="283" t="s">
        <v>157</v>
      </c>
      <c r="C226" s="284"/>
      <c r="D226" s="6"/>
      <c r="E226" s="6"/>
      <c r="F226" s="6"/>
      <c r="G226" s="6"/>
      <c r="H226" s="7">
        <f t="shared" ref="H226:I230" si="36">H227</f>
        <v>30</v>
      </c>
      <c r="I226" s="7">
        <f t="shared" si="36"/>
        <v>0</v>
      </c>
      <c r="J226" s="7">
        <f t="shared" si="31"/>
        <v>30</v>
      </c>
      <c r="K226" s="17">
        <f t="shared" si="32"/>
        <v>0</v>
      </c>
    </row>
    <row r="227" spans="1:11" ht="15.6">
      <c r="A227" s="5" t="s">
        <v>66</v>
      </c>
      <c r="B227" s="283" t="s">
        <v>157</v>
      </c>
      <c r="C227" s="284"/>
      <c r="D227" s="6" t="s">
        <v>67</v>
      </c>
      <c r="E227" s="177" t="s">
        <v>637</v>
      </c>
      <c r="F227" s="6"/>
      <c r="G227" s="6"/>
      <c r="H227" s="7">
        <f t="shared" si="36"/>
        <v>30</v>
      </c>
      <c r="I227" s="7">
        <f t="shared" si="36"/>
        <v>0</v>
      </c>
      <c r="J227" s="7">
        <f t="shared" si="31"/>
        <v>30</v>
      </c>
      <c r="K227" s="17">
        <f t="shared" si="32"/>
        <v>0</v>
      </c>
    </row>
    <row r="228" spans="1:11" ht="15.6">
      <c r="A228" s="5" t="s">
        <v>68</v>
      </c>
      <c r="B228" s="283" t="s">
        <v>157</v>
      </c>
      <c r="C228" s="284"/>
      <c r="D228" s="6" t="s">
        <v>67</v>
      </c>
      <c r="E228" s="6" t="s">
        <v>69</v>
      </c>
      <c r="F228" s="6"/>
      <c r="G228" s="6"/>
      <c r="H228" s="7">
        <f t="shared" si="36"/>
        <v>30</v>
      </c>
      <c r="I228" s="7">
        <f t="shared" si="36"/>
        <v>0</v>
      </c>
      <c r="J228" s="7">
        <f t="shared" si="31"/>
        <v>30</v>
      </c>
      <c r="K228" s="17">
        <f t="shared" si="32"/>
        <v>0</v>
      </c>
    </row>
    <row r="229" spans="1:11" ht="31.2">
      <c r="A229" s="5" t="s">
        <v>18</v>
      </c>
      <c r="B229" s="283" t="s">
        <v>157</v>
      </c>
      <c r="C229" s="284"/>
      <c r="D229" s="6" t="s">
        <v>67</v>
      </c>
      <c r="E229" s="6" t="s">
        <v>69</v>
      </c>
      <c r="F229" s="6" t="s">
        <v>19</v>
      </c>
      <c r="G229" s="6"/>
      <c r="H229" s="7">
        <f t="shared" si="36"/>
        <v>30</v>
      </c>
      <c r="I229" s="7">
        <f t="shared" si="36"/>
        <v>0</v>
      </c>
      <c r="J229" s="7">
        <f t="shared" si="31"/>
        <v>30</v>
      </c>
      <c r="K229" s="17">
        <f t="shared" si="32"/>
        <v>0</v>
      </c>
    </row>
    <row r="230" spans="1:11" ht="31.2">
      <c r="A230" s="5" t="s">
        <v>20</v>
      </c>
      <c r="B230" s="283" t="s">
        <v>157</v>
      </c>
      <c r="C230" s="284"/>
      <c r="D230" s="6" t="s">
        <v>67</v>
      </c>
      <c r="E230" s="6" t="s">
        <v>69</v>
      </c>
      <c r="F230" s="6" t="s">
        <v>21</v>
      </c>
      <c r="G230" s="6"/>
      <c r="H230" s="7">
        <f t="shared" si="36"/>
        <v>30</v>
      </c>
      <c r="I230" s="7">
        <f t="shared" si="36"/>
        <v>0</v>
      </c>
      <c r="J230" s="7">
        <f t="shared" si="31"/>
        <v>30</v>
      </c>
      <c r="K230" s="17">
        <f t="shared" si="32"/>
        <v>0</v>
      </c>
    </row>
    <row r="231" spans="1:11" ht="15.6">
      <c r="A231" s="5" t="s">
        <v>58</v>
      </c>
      <c r="B231" s="283" t="s">
        <v>157</v>
      </c>
      <c r="C231" s="284"/>
      <c r="D231" s="6" t="s">
        <v>67</v>
      </c>
      <c r="E231" s="6" t="s">
        <v>69</v>
      </c>
      <c r="F231" s="6" t="s">
        <v>21</v>
      </c>
      <c r="G231" s="6" t="s">
        <v>59</v>
      </c>
      <c r="H231" s="7">
        <v>30</v>
      </c>
      <c r="I231" s="7">
        <v>0</v>
      </c>
      <c r="J231" s="7">
        <f t="shared" si="31"/>
        <v>30</v>
      </c>
      <c r="K231" s="17">
        <f t="shared" si="32"/>
        <v>0</v>
      </c>
    </row>
    <row r="232" spans="1:11" ht="15.6">
      <c r="A232" s="5" t="s">
        <v>158</v>
      </c>
      <c r="B232" s="283" t="s">
        <v>159</v>
      </c>
      <c r="C232" s="284"/>
      <c r="D232" s="6"/>
      <c r="E232" s="6"/>
      <c r="F232" s="6"/>
      <c r="G232" s="6"/>
      <c r="H232" s="7">
        <f t="shared" ref="H232:I236" si="37">H233</f>
        <v>49</v>
      </c>
      <c r="I232" s="7">
        <f t="shared" si="37"/>
        <v>0</v>
      </c>
      <c r="J232" s="7">
        <f t="shared" si="31"/>
        <v>49</v>
      </c>
      <c r="K232" s="17">
        <f t="shared" si="32"/>
        <v>0</v>
      </c>
    </row>
    <row r="233" spans="1:11" ht="15.6">
      <c r="A233" s="5" t="s">
        <v>66</v>
      </c>
      <c r="B233" s="283" t="s">
        <v>159</v>
      </c>
      <c r="C233" s="284"/>
      <c r="D233" s="6" t="s">
        <v>67</v>
      </c>
      <c r="E233" s="177" t="s">
        <v>637</v>
      </c>
      <c r="F233" s="6"/>
      <c r="G233" s="6"/>
      <c r="H233" s="7">
        <f t="shared" si="37"/>
        <v>49</v>
      </c>
      <c r="I233" s="7">
        <f t="shared" si="37"/>
        <v>0</v>
      </c>
      <c r="J233" s="7">
        <f t="shared" si="31"/>
        <v>49</v>
      </c>
      <c r="K233" s="17">
        <f t="shared" si="32"/>
        <v>0</v>
      </c>
    </row>
    <row r="234" spans="1:11" ht="15.6">
      <c r="A234" s="5" t="s">
        <v>68</v>
      </c>
      <c r="B234" s="283" t="s">
        <v>159</v>
      </c>
      <c r="C234" s="284"/>
      <c r="D234" s="6" t="s">
        <v>67</v>
      </c>
      <c r="E234" s="6" t="s">
        <v>69</v>
      </c>
      <c r="F234" s="6"/>
      <c r="G234" s="6"/>
      <c r="H234" s="7">
        <f t="shared" si="37"/>
        <v>49</v>
      </c>
      <c r="I234" s="7">
        <f t="shared" si="37"/>
        <v>0</v>
      </c>
      <c r="J234" s="7">
        <f t="shared" si="31"/>
        <v>49</v>
      </c>
      <c r="K234" s="17">
        <f t="shared" si="32"/>
        <v>0</v>
      </c>
    </row>
    <row r="235" spans="1:11" ht="31.2">
      <c r="A235" s="5" t="s">
        <v>18</v>
      </c>
      <c r="B235" s="283" t="s">
        <v>159</v>
      </c>
      <c r="C235" s="284"/>
      <c r="D235" s="6" t="s">
        <v>67</v>
      </c>
      <c r="E235" s="6" t="s">
        <v>69</v>
      </c>
      <c r="F235" s="6" t="s">
        <v>19</v>
      </c>
      <c r="G235" s="6"/>
      <c r="H235" s="7">
        <f t="shared" si="37"/>
        <v>49</v>
      </c>
      <c r="I235" s="7">
        <f t="shared" si="37"/>
        <v>0</v>
      </c>
      <c r="J235" s="7">
        <f t="shared" si="31"/>
        <v>49</v>
      </c>
      <c r="K235" s="17">
        <f t="shared" si="32"/>
        <v>0</v>
      </c>
    </row>
    <row r="236" spans="1:11" ht="31.2">
      <c r="A236" s="5" t="s">
        <v>20</v>
      </c>
      <c r="B236" s="283" t="s">
        <v>159</v>
      </c>
      <c r="C236" s="284"/>
      <c r="D236" s="6" t="s">
        <v>67</v>
      </c>
      <c r="E236" s="6" t="s">
        <v>69</v>
      </c>
      <c r="F236" s="6" t="s">
        <v>21</v>
      </c>
      <c r="G236" s="6"/>
      <c r="H236" s="7">
        <f t="shared" si="37"/>
        <v>49</v>
      </c>
      <c r="I236" s="7">
        <f t="shared" si="37"/>
        <v>0</v>
      </c>
      <c r="J236" s="7">
        <f t="shared" si="31"/>
        <v>49</v>
      </c>
      <c r="K236" s="17">
        <f t="shared" si="32"/>
        <v>0</v>
      </c>
    </row>
    <row r="237" spans="1:11" ht="15.6">
      <c r="A237" s="5" t="s">
        <v>58</v>
      </c>
      <c r="B237" s="283" t="s">
        <v>159</v>
      </c>
      <c r="C237" s="284"/>
      <c r="D237" s="6" t="s">
        <v>67</v>
      </c>
      <c r="E237" s="6" t="s">
        <v>69</v>
      </c>
      <c r="F237" s="6" t="s">
        <v>21</v>
      </c>
      <c r="G237" s="6" t="s">
        <v>59</v>
      </c>
      <c r="H237" s="7">
        <v>49</v>
      </c>
      <c r="I237" s="7">
        <v>0</v>
      </c>
      <c r="J237" s="7">
        <f t="shared" si="31"/>
        <v>49</v>
      </c>
      <c r="K237" s="17">
        <f t="shared" si="32"/>
        <v>0</v>
      </c>
    </row>
    <row r="238" spans="1:11" ht="46.8">
      <c r="A238" s="5" t="s">
        <v>160</v>
      </c>
      <c r="B238" s="283" t="s">
        <v>161</v>
      </c>
      <c r="C238" s="284"/>
      <c r="D238" s="6"/>
      <c r="E238" s="6"/>
      <c r="F238" s="6"/>
      <c r="G238" s="6"/>
      <c r="H238" s="7">
        <f t="shared" ref="H238:I242" si="38">H239</f>
        <v>1</v>
      </c>
      <c r="I238" s="7">
        <f t="shared" si="38"/>
        <v>0</v>
      </c>
      <c r="J238" s="7">
        <f t="shared" si="31"/>
        <v>1</v>
      </c>
      <c r="K238" s="17">
        <f t="shared" si="32"/>
        <v>0</v>
      </c>
    </row>
    <row r="239" spans="1:11" ht="15.6">
      <c r="A239" s="5" t="s">
        <v>66</v>
      </c>
      <c r="B239" s="283" t="s">
        <v>161</v>
      </c>
      <c r="C239" s="284"/>
      <c r="D239" s="6" t="s">
        <v>67</v>
      </c>
      <c r="E239" s="177" t="s">
        <v>637</v>
      </c>
      <c r="F239" s="6"/>
      <c r="G239" s="6"/>
      <c r="H239" s="7">
        <f t="shared" si="38"/>
        <v>1</v>
      </c>
      <c r="I239" s="7">
        <f t="shared" si="38"/>
        <v>0</v>
      </c>
      <c r="J239" s="7">
        <f t="shared" si="31"/>
        <v>1</v>
      </c>
      <c r="K239" s="17">
        <f t="shared" si="32"/>
        <v>0</v>
      </c>
    </row>
    <row r="240" spans="1:11" ht="15.6">
      <c r="A240" s="5" t="s">
        <v>68</v>
      </c>
      <c r="B240" s="283" t="s">
        <v>161</v>
      </c>
      <c r="C240" s="284"/>
      <c r="D240" s="6" t="s">
        <v>67</v>
      </c>
      <c r="E240" s="6" t="s">
        <v>69</v>
      </c>
      <c r="F240" s="6"/>
      <c r="G240" s="6"/>
      <c r="H240" s="7">
        <f t="shared" si="38"/>
        <v>1</v>
      </c>
      <c r="I240" s="7">
        <f t="shared" si="38"/>
        <v>0</v>
      </c>
      <c r="J240" s="7">
        <f t="shared" si="31"/>
        <v>1</v>
      </c>
      <c r="K240" s="17">
        <f t="shared" si="32"/>
        <v>0</v>
      </c>
    </row>
    <row r="241" spans="1:12" ht="31.2">
      <c r="A241" s="5" t="s">
        <v>18</v>
      </c>
      <c r="B241" s="283" t="s">
        <v>161</v>
      </c>
      <c r="C241" s="284"/>
      <c r="D241" s="6" t="s">
        <v>67</v>
      </c>
      <c r="E241" s="6" t="s">
        <v>69</v>
      </c>
      <c r="F241" s="6" t="s">
        <v>19</v>
      </c>
      <c r="G241" s="6"/>
      <c r="H241" s="7">
        <f t="shared" si="38"/>
        <v>1</v>
      </c>
      <c r="I241" s="7">
        <f t="shared" si="38"/>
        <v>0</v>
      </c>
      <c r="J241" s="7">
        <f t="shared" si="31"/>
        <v>1</v>
      </c>
      <c r="K241" s="17">
        <f t="shared" si="32"/>
        <v>0</v>
      </c>
    </row>
    <row r="242" spans="1:12" ht="31.2">
      <c r="A242" s="5" t="s">
        <v>20</v>
      </c>
      <c r="B242" s="283" t="s">
        <v>161</v>
      </c>
      <c r="C242" s="284"/>
      <c r="D242" s="6" t="s">
        <v>67</v>
      </c>
      <c r="E242" s="6" t="s">
        <v>69</v>
      </c>
      <c r="F242" s="6" t="s">
        <v>21</v>
      </c>
      <c r="G242" s="6"/>
      <c r="H242" s="7">
        <f t="shared" si="38"/>
        <v>1</v>
      </c>
      <c r="I242" s="7">
        <f t="shared" si="38"/>
        <v>0</v>
      </c>
      <c r="J242" s="7">
        <f t="shared" si="31"/>
        <v>1</v>
      </c>
      <c r="K242" s="17">
        <f t="shared" si="32"/>
        <v>0</v>
      </c>
    </row>
    <row r="243" spans="1:12" ht="15.6">
      <c r="A243" s="5" t="s">
        <v>58</v>
      </c>
      <c r="B243" s="283" t="s">
        <v>161</v>
      </c>
      <c r="C243" s="284"/>
      <c r="D243" s="6" t="s">
        <v>67</v>
      </c>
      <c r="E243" s="6" t="s">
        <v>69</v>
      </c>
      <c r="F243" s="6" t="s">
        <v>21</v>
      </c>
      <c r="G243" s="6" t="s">
        <v>59</v>
      </c>
      <c r="H243" s="7">
        <v>1</v>
      </c>
      <c r="I243" s="7">
        <v>0</v>
      </c>
      <c r="J243" s="7">
        <f t="shared" si="31"/>
        <v>1</v>
      </c>
      <c r="K243" s="17">
        <f t="shared" si="32"/>
        <v>0</v>
      </c>
    </row>
    <row r="244" spans="1:12" ht="46.8">
      <c r="A244" s="9" t="s">
        <v>162</v>
      </c>
      <c r="B244" s="287" t="s">
        <v>163</v>
      </c>
      <c r="C244" s="288"/>
      <c r="D244" s="10"/>
      <c r="E244" s="10"/>
      <c r="F244" s="10"/>
      <c r="G244" s="10"/>
      <c r="H244" s="11">
        <f t="shared" ref="H244:I250" si="39">H245</f>
        <v>4316.6000000000004</v>
      </c>
      <c r="I244" s="11">
        <f t="shared" si="39"/>
        <v>0</v>
      </c>
      <c r="J244" s="11">
        <f t="shared" si="31"/>
        <v>4316.6000000000004</v>
      </c>
      <c r="K244" s="16">
        <f t="shared" si="32"/>
        <v>0</v>
      </c>
      <c r="L244" s="12"/>
    </row>
    <row r="245" spans="1:12" ht="31.2">
      <c r="A245" s="2" t="s">
        <v>164</v>
      </c>
      <c r="B245" s="285" t="s">
        <v>165</v>
      </c>
      <c r="C245" s="286"/>
      <c r="D245" s="3"/>
      <c r="E245" s="3"/>
      <c r="F245" s="3"/>
      <c r="G245" s="3"/>
      <c r="H245" s="4">
        <f t="shared" si="39"/>
        <v>4316.6000000000004</v>
      </c>
      <c r="I245" s="4">
        <f t="shared" si="39"/>
        <v>0</v>
      </c>
      <c r="J245" s="4">
        <f t="shared" si="31"/>
        <v>4316.6000000000004</v>
      </c>
      <c r="K245" s="15">
        <f t="shared" si="32"/>
        <v>0</v>
      </c>
    </row>
    <row r="246" spans="1:12" ht="31.2">
      <c r="A246" s="5" t="s">
        <v>166</v>
      </c>
      <c r="B246" s="283" t="s">
        <v>167</v>
      </c>
      <c r="C246" s="284"/>
      <c r="D246" s="6"/>
      <c r="E246" s="6"/>
      <c r="F246" s="6"/>
      <c r="G246" s="6"/>
      <c r="H246" s="7">
        <f t="shared" si="39"/>
        <v>4316.6000000000004</v>
      </c>
      <c r="I246" s="7">
        <f t="shared" si="39"/>
        <v>0</v>
      </c>
      <c r="J246" s="7">
        <f t="shared" si="31"/>
        <v>4316.6000000000004</v>
      </c>
      <c r="K246" s="17">
        <f t="shared" si="32"/>
        <v>0</v>
      </c>
    </row>
    <row r="247" spans="1:12" ht="15.6">
      <c r="A247" s="5" t="s">
        <v>14</v>
      </c>
      <c r="B247" s="283" t="s">
        <v>167</v>
      </c>
      <c r="C247" s="284"/>
      <c r="D247" s="6" t="s">
        <v>15</v>
      </c>
      <c r="E247" s="177" t="s">
        <v>637</v>
      </c>
      <c r="F247" s="6"/>
      <c r="G247" s="6"/>
      <c r="H247" s="7">
        <f t="shared" si="39"/>
        <v>4316.6000000000004</v>
      </c>
      <c r="I247" s="7">
        <f t="shared" si="39"/>
        <v>0</v>
      </c>
      <c r="J247" s="7">
        <f t="shared" si="31"/>
        <v>4316.6000000000004</v>
      </c>
      <c r="K247" s="17">
        <f t="shared" si="32"/>
        <v>0</v>
      </c>
    </row>
    <row r="248" spans="1:12" ht="15.6">
      <c r="A248" s="5" t="s">
        <v>32</v>
      </c>
      <c r="B248" s="283" t="s">
        <v>167</v>
      </c>
      <c r="C248" s="284"/>
      <c r="D248" s="6" t="s">
        <v>15</v>
      </c>
      <c r="E248" s="6" t="s">
        <v>33</v>
      </c>
      <c r="F248" s="6"/>
      <c r="G248" s="6"/>
      <c r="H248" s="7">
        <f t="shared" si="39"/>
        <v>4316.6000000000004</v>
      </c>
      <c r="I248" s="7">
        <f t="shared" si="39"/>
        <v>0</v>
      </c>
      <c r="J248" s="7">
        <f t="shared" si="31"/>
        <v>4316.6000000000004</v>
      </c>
      <c r="K248" s="17">
        <f t="shared" si="32"/>
        <v>0</v>
      </c>
    </row>
    <row r="249" spans="1:12" ht="31.2">
      <c r="A249" s="5" t="s">
        <v>18</v>
      </c>
      <c r="B249" s="283" t="s">
        <v>167</v>
      </c>
      <c r="C249" s="284"/>
      <c r="D249" s="6" t="s">
        <v>15</v>
      </c>
      <c r="E249" s="6" t="s">
        <v>33</v>
      </c>
      <c r="F249" s="6" t="s">
        <v>19</v>
      </c>
      <c r="G249" s="6"/>
      <c r="H249" s="7">
        <f t="shared" si="39"/>
        <v>4316.6000000000004</v>
      </c>
      <c r="I249" s="7">
        <f t="shared" si="39"/>
        <v>0</v>
      </c>
      <c r="J249" s="7">
        <f t="shared" si="31"/>
        <v>4316.6000000000004</v>
      </c>
      <c r="K249" s="17">
        <f t="shared" si="32"/>
        <v>0</v>
      </c>
    </row>
    <row r="250" spans="1:12" ht="31.2">
      <c r="A250" s="5" t="s">
        <v>20</v>
      </c>
      <c r="B250" s="283" t="s">
        <v>167</v>
      </c>
      <c r="C250" s="284"/>
      <c r="D250" s="6" t="s">
        <v>15</v>
      </c>
      <c r="E250" s="6" t="s">
        <v>33</v>
      </c>
      <c r="F250" s="6" t="s">
        <v>21</v>
      </c>
      <c r="G250" s="6"/>
      <c r="H250" s="7">
        <f t="shared" si="39"/>
        <v>4316.6000000000004</v>
      </c>
      <c r="I250" s="7">
        <f t="shared" si="39"/>
        <v>0</v>
      </c>
      <c r="J250" s="7">
        <f t="shared" si="31"/>
        <v>4316.6000000000004</v>
      </c>
      <c r="K250" s="17">
        <f t="shared" si="32"/>
        <v>0</v>
      </c>
    </row>
    <row r="251" spans="1:12" ht="31.2">
      <c r="A251" s="5" t="s">
        <v>22</v>
      </c>
      <c r="B251" s="283" t="s">
        <v>167</v>
      </c>
      <c r="C251" s="284"/>
      <c r="D251" s="6" t="s">
        <v>15</v>
      </c>
      <c r="E251" s="6" t="s">
        <v>33</v>
      </c>
      <c r="F251" s="6" t="s">
        <v>21</v>
      </c>
      <c r="G251" s="6" t="s">
        <v>23</v>
      </c>
      <c r="H251" s="7">
        <v>4316.6000000000004</v>
      </c>
      <c r="I251" s="7">
        <v>0</v>
      </c>
      <c r="J251" s="7">
        <f t="shared" si="31"/>
        <v>4316.6000000000004</v>
      </c>
      <c r="K251" s="17">
        <f t="shared" si="32"/>
        <v>0</v>
      </c>
    </row>
    <row r="252" spans="1:12" ht="31.2">
      <c r="A252" s="9" t="s">
        <v>168</v>
      </c>
      <c r="B252" s="287" t="s">
        <v>169</v>
      </c>
      <c r="C252" s="288"/>
      <c r="D252" s="10"/>
      <c r="E252" s="10"/>
      <c r="F252" s="10"/>
      <c r="G252" s="10"/>
      <c r="H252" s="11">
        <f t="shared" ref="H252:I258" si="40">H253</f>
        <v>142</v>
      </c>
      <c r="I252" s="11">
        <f t="shared" si="40"/>
        <v>0</v>
      </c>
      <c r="J252" s="11">
        <f t="shared" si="31"/>
        <v>142</v>
      </c>
      <c r="K252" s="16">
        <f t="shared" si="32"/>
        <v>0</v>
      </c>
      <c r="L252" s="12"/>
    </row>
    <row r="253" spans="1:12" ht="15.6">
      <c r="A253" s="2" t="s">
        <v>28</v>
      </c>
      <c r="B253" s="285" t="s">
        <v>170</v>
      </c>
      <c r="C253" s="286"/>
      <c r="D253" s="3"/>
      <c r="E253" s="3"/>
      <c r="F253" s="3"/>
      <c r="G253" s="3"/>
      <c r="H253" s="4">
        <f t="shared" si="40"/>
        <v>142</v>
      </c>
      <c r="I253" s="4">
        <f t="shared" si="40"/>
        <v>0</v>
      </c>
      <c r="J253" s="4">
        <f t="shared" si="31"/>
        <v>142</v>
      </c>
      <c r="K253" s="15">
        <f t="shared" si="32"/>
        <v>0</v>
      </c>
    </row>
    <row r="254" spans="1:12" ht="31.2">
      <c r="A254" s="5" t="s">
        <v>171</v>
      </c>
      <c r="B254" s="283" t="s">
        <v>172</v>
      </c>
      <c r="C254" s="284"/>
      <c r="D254" s="6"/>
      <c r="E254" s="6"/>
      <c r="F254" s="6"/>
      <c r="G254" s="6"/>
      <c r="H254" s="7">
        <f t="shared" si="40"/>
        <v>142</v>
      </c>
      <c r="I254" s="7">
        <f t="shared" si="40"/>
        <v>0</v>
      </c>
      <c r="J254" s="7">
        <f t="shared" si="31"/>
        <v>142</v>
      </c>
      <c r="K254" s="17">
        <f t="shared" si="32"/>
        <v>0</v>
      </c>
    </row>
    <row r="255" spans="1:12" ht="15.6">
      <c r="A255" s="5" t="s">
        <v>91</v>
      </c>
      <c r="B255" s="283" t="s">
        <v>172</v>
      </c>
      <c r="C255" s="284"/>
      <c r="D255" s="6" t="s">
        <v>42</v>
      </c>
      <c r="E255" s="177" t="s">
        <v>637</v>
      </c>
      <c r="F255" s="6"/>
      <c r="G255" s="6"/>
      <c r="H255" s="7">
        <f t="shared" si="40"/>
        <v>142</v>
      </c>
      <c r="I255" s="7">
        <f t="shared" si="40"/>
        <v>0</v>
      </c>
      <c r="J255" s="7">
        <f t="shared" si="31"/>
        <v>142</v>
      </c>
      <c r="K255" s="17">
        <f t="shared" si="32"/>
        <v>0</v>
      </c>
    </row>
    <row r="256" spans="1:12" ht="15.6">
      <c r="A256" s="5" t="s">
        <v>173</v>
      </c>
      <c r="B256" s="283" t="s">
        <v>172</v>
      </c>
      <c r="C256" s="284"/>
      <c r="D256" s="6" t="s">
        <v>42</v>
      </c>
      <c r="E256" s="6" t="s">
        <v>113</v>
      </c>
      <c r="F256" s="6"/>
      <c r="G256" s="6"/>
      <c r="H256" s="7">
        <f t="shared" si="40"/>
        <v>142</v>
      </c>
      <c r="I256" s="7">
        <f t="shared" si="40"/>
        <v>0</v>
      </c>
      <c r="J256" s="7">
        <f t="shared" si="31"/>
        <v>142</v>
      </c>
      <c r="K256" s="17">
        <f t="shared" si="32"/>
        <v>0</v>
      </c>
    </row>
    <row r="257" spans="1:12" ht="31.2">
      <c r="A257" s="5" t="s">
        <v>18</v>
      </c>
      <c r="B257" s="283" t="s">
        <v>172</v>
      </c>
      <c r="C257" s="284"/>
      <c r="D257" s="6" t="s">
        <v>42</v>
      </c>
      <c r="E257" s="6" t="s">
        <v>113</v>
      </c>
      <c r="F257" s="6" t="s">
        <v>19</v>
      </c>
      <c r="G257" s="6"/>
      <c r="H257" s="7">
        <f t="shared" si="40"/>
        <v>142</v>
      </c>
      <c r="I257" s="7">
        <f t="shared" si="40"/>
        <v>0</v>
      </c>
      <c r="J257" s="7">
        <f t="shared" si="31"/>
        <v>142</v>
      </c>
      <c r="K257" s="17">
        <f t="shared" si="32"/>
        <v>0</v>
      </c>
    </row>
    <row r="258" spans="1:12" ht="31.2">
      <c r="A258" s="5" t="s">
        <v>20</v>
      </c>
      <c r="B258" s="283" t="s">
        <v>172</v>
      </c>
      <c r="C258" s="284"/>
      <c r="D258" s="6" t="s">
        <v>42</v>
      </c>
      <c r="E258" s="6" t="s">
        <v>113</v>
      </c>
      <c r="F258" s="6" t="s">
        <v>21</v>
      </c>
      <c r="G258" s="6"/>
      <c r="H258" s="7">
        <f t="shared" si="40"/>
        <v>142</v>
      </c>
      <c r="I258" s="7">
        <f t="shared" si="40"/>
        <v>0</v>
      </c>
      <c r="J258" s="7">
        <f t="shared" si="31"/>
        <v>142</v>
      </c>
      <c r="K258" s="17">
        <f t="shared" si="32"/>
        <v>0</v>
      </c>
    </row>
    <row r="259" spans="1:12" ht="31.2">
      <c r="A259" s="5" t="s">
        <v>22</v>
      </c>
      <c r="B259" s="283" t="s">
        <v>172</v>
      </c>
      <c r="C259" s="284"/>
      <c r="D259" s="6" t="s">
        <v>42</v>
      </c>
      <c r="E259" s="6" t="s">
        <v>113</v>
      </c>
      <c r="F259" s="6" t="s">
        <v>21</v>
      </c>
      <c r="G259" s="6" t="s">
        <v>23</v>
      </c>
      <c r="H259" s="7">
        <v>142</v>
      </c>
      <c r="I259" s="7">
        <v>0</v>
      </c>
      <c r="J259" s="7">
        <f t="shared" si="31"/>
        <v>142</v>
      </c>
      <c r="K259" s="17">
        <f t="shared" si="32"/>
        <v>0</v>
      </c>
    </row>
    <row r="260" spans="1:12" ht="62.4">
      <c r="A260" s="9" t="s">
        <v>174</v>
      </c>
      <c r="B260" s="287" t="s">
        <v>175</v>
      </c>
      <c r="C260" s="288"/>
      <c r="D260" s="10"/>
      <c r="E260" s="10"/>
      <c r="F260" s="10"/>
      <c r="G260" s="10"/>
      <c r="H260" s="11">
        <f>H261</f>
        <v>1512.8</v>
      </c>
      <c r="I260" s="11">
        <f>I261</f>
        <v>122.6</v>
      </c>
      <c r="J260" s="11">
        <f t="shared" si="31"/>
        <v>1390.2</v>
      </c>
      <c r="K260" s="16">
        <f t="shared" si="32"/>
        <v>8.1041776837652044</v>
      </c>
      <c r="L260" s="12"/>
    </row>
    <row r="261" spans="1:12" ht="46.8">
      <c r="A261" s="2" t="s">
        <v>176</v>
      </c>
      <c r="B261" s="285" t="s">
        <v>177</v>
      </c>
      <c r="C261" s="286"/>
      <c r="D261" s="3"/>
      <c r="E261" s="3"/>
      <c r="F261" s="3"/>
      <c r="G261" s="3"/>
      <c r="H261" s="4">
        <f>H262+H276+H282</f>
        <v>1512.8</v>
      </c>
      <c r="I261" s="4">
        <f>I262+I276+I282</f>
        <v>122.6</v>
      </c>
      <c r="J261" s="4">
        <f t="shared" si="31"/>
        <v>1390.2</v>
      </c>
      <c r="K261" s="15">
        <f t="shared" si="32"/>
        <v>8.1041776837652044</v>
      </c>
    </row>
    <row r="262" spans="1:12" ht="15.6">
      <c r="A262" s="5" t="s">
        <v>178</v>
      </c>
      <c r="B262" s="283" t="s">
        <v>179</v>
      </c>
      <c r="C262" s="284"/>
      <c r="D262" s="6"/>
      <c r="E262" s="6"/>
      <c r="F262" s="6"/>
      <c r="G262" s="6"/>
      <c r="H262" s="7">
        <v>1059</v>
      </c>
      <c r="I262" s="7">
        <f>I263</f>
        <v>122.6</v>
      </c>
      <c r="J262" s="7">
        <f t="shared" si="31"/>
        <v>936.4</v>
      </c>
      <c r="K262" s="17">
        <f t="shared" si="32"/>
        <v>11.57695939565628</v>
      </c>
    </row>
    <row r="263" spans="1:12" ht="15.6">
      <c r="A263" s="5" t="s">
        <v>100</v>
      </c>
      <c r="B263" s="283" t="s">
        <v>179</v>
      </c>
      <c r="C263" s="284"/>
      <c r="D263" s="6" t="s">
        <v>101</v>
      </c>
      <c r="E263" s="177" t="s">
        <v>637</v>
      </c>
      <c r="F263" s="6"/>
      <c r="G263" s="6"/>
      <c r="H263" s="7">
        <f>H264+H268+H272</f>
        <v>1059</v>
      </c>
      <c r="I263" s="7">
        <f>I264+I268+I272</f>
        <v>122.6</v>
      </c>
      <c r="J263" s="7">
        <f t="shared" si="31"/>
        <v>936.4</v>
      </c>
      <c r="K263" s="17">
        <f t="shared" si="32"/>
        <v>11.57695939565628</v>
      </c>
    </row>
    <row r="264" spans="1:12" ht="15.6">
      <c r="A264" s="5" t="s">
        <v>109</v>
      </c>
      <c r="B264" s="283" t="s">
        <v>179</v>
      </c>
      <c r="C264" s="284"/>
      <c r="D264" s="6" t="s">
        <v>101</v>
      </c>
      <c r="E264" s="6" t="s">
        <v>67</v>
      </c>
      <c r="F264" s="6"/>
      <c r="G264" s="6"/>
      <c r="H264" s="7">
        <f t="shared" ref="H264:I266" si="41">H265</f>
        <v>193.4</v>
      </c>
      <c r="I264" s="7">
        <f t="shared" si="41"/>
        <v>32.299999999999997</v>
      </c>
      <c r="J264" s="7">
        <f t="shared" si="31"/>
        <v>161.10000000000002</v>
      </c>
      <c r="K264" s="17">
        <f t="shared" si="32"/>
        <v>16.701137538779729</v>
      </c>
    </row>
    <row r="265" spans="1:12" ht="31.2">
      <c r="A265" s="5" t="s">
        <v>54</v>
      </c>
      <c r="B265" s="283" t="s">
        <v>179</v>
      </c>
      <c r="C265" s="284"/>
      <c r="D265" s="6" t="s">
        <v>101</v>
      </c>
      <c r="E265" s="6" t="s">
        <v>67</v>
      </c>
      <c r="F265" s="6" t="s">
        <v>55</v>
      </c>
      <c r="G265" s="6"/>
      <c r="H265" s="7">
        <f t="shared" si="41"/>
        <v>193.4</v>
      </c>
      <c r="I265" s="7">
        <f t="shared" si="41"/>
        <v>32.299999999999997</v>
      </c>
      <c r="J265" s="7">
        <f t="shared" ref="J265:J328" si="42">H265-I265</f>
        <v>161.10000000000002</v>
      </c>
      <c r="K265" s="17">
        <f t="shared" ref="K265:K328" si="43">I265/H265*100</f>
        <v>16.701137538779729</v>
      </c>
    </row>
    <row r="266" spans="1:12" ht="15.6">
      <c r="A266" s="5" t="s">
        <v>103</v>
      </c>
      <c r="B266" s="283" t="s">
        <v>179</v>
      </c>
      <c r="C266" s="284"/>
      <c r="D266" s="6" t="s">
        <v>101</v>
      </c>
      <c r="E266" s="6" t="s">
        <v>67</v>
      </c>
      <c r="F266" s="6" t="s">
        <v>104</v>
      </c>
      <c r="G266" s="6"/>
      <c r="H266" s="7">
        <f t="shared" si="41"/>
        <v>193.4</v>
      </c>
      <c r="I266" s="7">
        <f t="shared" si="41"/>
        <v>32.299999999999997</v>
      </c>
      <c r="J266" s="7">
        <f t="shared" si="42"/>
        <v>161.10000000000002</v>
      </c>
      <c r="K266" s="17">
        <f t="shared" si="43"/>
        <v>16.701137538779729</v>
      </c>
    </row>
    <row r="267" spans="1:12" ht="31.2">
      <c r="A267" s="5" t="s">
        <v>105</v>
      </c>
      <c r="B267" s="283" t="s">
        <v>179</v>
      </c>
      <c r="C267" s="284"/>
      <c r="D267" s="6" t="s">
        <v>101</v>
      </c>
      <c r="E267" s="6" t="s">
        <v>67</v>
      </c>
      <c r="F267" s="6" t="s">
        <v>104</v>
      </c>
      <c r="G267" s="6" t="s">
        <v>106</v>
      </c>
      <c r="H267" s="7">
        <v>193.4</v>
      </c>
      <c r="I267" s="7">
        <v>32.299999999999997</v>
      </c>
      <c r="J267" s="7">
        <f t="shared" si="42"/>
        <v>161.10000000000002</v>
      </c>
      <c r="K267" s="17">
        <f t="shared" si="43"/>
        <v>16.701137538779729</v>
      </c>
    </row>
    <row r="268" spans="1:12" ht="15.6">
      <c r="A268" s="5" t="s">
        <v>102</v>
      </c>
      <c r="B268" s="283" t="s">
        <v>179</v>
      </c>
      <c r="C268" s="284"/>
      <c r="D268" s="6" t="s">
        <v>101</v>
      </c>
      <c r="E268" s="6" t="s">
        <v>93</v>
      </c>
      <c r="F268" s="6"/>
      <c r="G268" s="6"/>
      <c r="H268" s="7">
        <f t="shared" ref="H268:I270" si="44">H269</f>
        <v>690</v>
      </c>
      <c r="I268" s="7">
        <f t="shared" si="44"/>
        <v>58.4</v>
      </c>
      <c r="J268" s="7">
        <f t="shared" si="42"/>
        <v>631.6</v>
      </c>
      <c r="K268" s="17">
        <f t="shared" si="43"/>
        <v>8.4637681159420293</v>
      </c>
    </row>
    <row r="269" spans="1:12" ht="31.2">
      <c r="A269" s="5" t="s">
        <v>54</v>
      </c>
      <c r="B269" s="283" t="s">
        <v>179</v>
      </c>
      <c r="C269" s="284"/>
      <c r="D269" s="6" t="s">
        <v>101</v>
      </c>
      <c r="E269" s="6" t="s">
        <v>93</v>
      </c>
      <c r="F269" s="6" t="s">
        <v>55</v>
      </c>
      <c r="G269" s="6"/>
      <c r="H269" s="7">
        <f t="shared" si="44"/>
        <v>690</v>
      </c>
      <c r="I269" s="7">
        <f t="shared" si="44"/>
        <v>58.4</v>
      </c>
      <c r="J269" s="7">
        <f t="shared" si="42"/>
        <v>631.6</v>
      </c>
      <c r="K269" s="17">
        <f t="shared" si="43"/>
        <v>8.4637681159420293</v>
      </c>
    </row>
    <row r="270" spans="1:12" ht="15.6">
      <c r="A270" s="5" t="s">
        <v>103</v>
      </c>
      <c r="B270" s="283" t="s">
        <v>179</v>
      </c>
      <c r="C270" s="284"/>
      <c r="D270" s="6" t="s">
        <v>101</v>
      </c>
      <c r="E270" s="6" t="s">
        <v>93</v>
      </c>
      <c r="F270" s="6" t="s">
        <v>104</v>
      </c>
      <c r="G270" s="6"/>
      <c r="H270" s="7">
        <f t="shared" si="44"/>
        <v>690</v>
      </c>
      <c r="I270" s="7">
        <f t="shared" si="44"/>
        <v>58.4</v>
      </c>
      <c r="J270" s="7">
        <f t="shared" si="42"/>
        <v>631.6</v>
      </c>
      <c r="K270" s="17">
        <f t="shared" si="43"/>
        <v>8.4637681159420293</v>
      </c>
    </row>
    <row r="271" spans="1:12" ht="31.2">
      <c r="A271" s="5" t="s">
        <v>105</v>
      </c>
      <c r="B271" s="283" t="s">
        <v>179</v>
      </c>
      <c r="C271" s="284"/>
      <c r="D271" s="6" t="s">
        <v>101</v>
      </c>
      <c r="E271" s="6" t="s">
        <v>93</v>
      </c>
      <c r="F271" s="6" t="s">
        <v>104</v>
      </c>
      <c r="G271" s="6" t="s">
        <v>106</v>
      </c>
      <c r="H271" s="7">
        <v>690</v>
      </c>
      <c r="I271" s="7">
        <v>58.4</v>
      </c>
      <c r="J271" s="7">
        <f t="shared" si="42"/>
        <v>631.6</v>
      </c>
      <c r="K271" s="17">
        <f t="shared" si="43"/>
        <v>8.4637681159420293</v>
      </c>
    </row>
    <row r="272" spans="1:12" ht="15.6">
      <c r="A272" s="5" t="s">
        <v>112</v>
      </c>
      <c r="B272" s="283" t="s">
        <v>179</v>
      </c>
      <c r="C272" s="284"/>
      <c r="D272" s="6" t="s">
        <v>101</v>
      </c>
      <c r="E272" s="6" t="s">
        <v>113</v>
      </c>
      <c r="F272" s="6"/>
      <c r="G272" s="6"/>
      <c r="H272" s="7">
        <f t="shared" ref="H272:I274" si="45">H273</f>
        <v>175.6</v>
      </c>
      <c r="I272" s="7">
        <f t="shared" si="45"/>
        <v>31.9</v>
      </c>
      <c r="J272" s="7">
        <f t="shared" si="42"/>
        <v>143.69999999999999</v>
      </c>
      <c r="K272" s="17">
        <f t="shared" si="43"/>
        <v>18.166287015945329</v>
      </c>
    </row>
    <row r="273" spans="1:12" ht="31.2">
      <c r="A273" s="5" t="s">
        <v>54</v>
      </c>
      <c r="B273" s="283" t="s">
        <v>179</v>
      </c>
      <c r="C273" s="284"/>
      <c r="D273" s="6" t="s">
        <v>101</v>
      </c>
      <c r="E273" s="6" t="s">
        <v>113</v>
      </c>
      <c r="F273" s="6" t="s">
        <v>55</v>
      </c>
      <c r="G273" s="6"/>
      <c r="H273" s="7">
        <f t="shared" si="45"/>
        <v>175.6</v>
      </c>
      <c r="I273" s="7">
        <f t="shared" si="45"/>
        <v>31.9</v>
      </c>
      <c r="J273" s="7">
        <f t="shared" si="42"/>
        <v>143.69999999999999</v>
      </c>
      <c r="K273" s="17">
        <f t="shared" si="43"/>
        <v>18.166287015945329</v>
      </c>
    </row>
    <row r="274" spans="1:12" ht="15.6">
      <c r="A274" s="5" t="s">
        <v>103</v>
      </c>
      <c r="B274" s="283" t="s">
        <v>179</v>
      </c>
      <c r="C274" s="284"/>
      <c r="D274" s="6" t="s">
        <v>101</v>
      </c>
      <c r="E274" s="6" t="s">
        <v>113</v>
      </c>
      <c r="F274" s="6" t="s">
        <v>104</v>
      </c>
      <c r="G274" s="6"/>
      <c r="H274" s="7">
        <f t="shared" si="45"/>
        <v>175.6</v>
      </c>
      <c r="I274" s="7">
        <f t="shared" si="45"/>
        <v>31.9</v>
      </c>
      <c r="J274" s="7">
        <f t="shared" si="42"/>
        <v>143.69999999999999</v>
      </c>
      <c r="K274" s="17">
        <f t="shared" si="43"/>
        <v>18.166287015945329</v>
      </c>
    </row>
    <row r="275" spans="1:12" ht="31.2">
      <c r="A275" s="5" t="s">
        <v>105</v>
      </c>
      <c r="B275" s="283" t="s">
        <v>179</v>
      </c>
      <c r="C275" s="284"/>
      <c r="D275" s="6" t="s">
        <v>101</v>
      </c>
      <c r="E275" s="6" t="s">
        <v>113</v>
      </c>
      <c r="F275" s="6" t="s">
        <v>104</v>
      </c>
      <c r="G275" s="6" t="s">
        <v>106</v>
      </c>
      <c r="H275" s="7">
        <v>175.6</v>
      </c>
      <c r="I275" s="7">
        <v>31.9</v>
      </c>
      <c r="J275" s="7">
        <f t="shared" si="42"/>
        <v>143.69999999999999</v>
      </c>
      <c r="K275" s="17">
        <f t="shared" si="43"/>
        <v>18.166287015945329</v>
      </c>
    </row>
    <row r="276" spans="1:12" ht="15.6">
      <c r="A276" s="5" t="s">
        <v>180</v>
      </c>
      <c r="B276" s="283" t="s">
        <v>181</v>
      </c>
      <c r="C276" s="284"/>
      <c r="D276" s="6"/>
      <c r="E276" s="6"/>
      <c r="F276" s="6"/>
      <c r="G276" s="6"/>
      <c r="H276" s="7">
        <f t="shared" ref="H276:I280" si="46">H277</f>
        <v>53.8</v>
      </c>
      <c r="I276" s="7">
        <f t="shared" si="46"/>
        <v>0</v>
      </c>
      <c r="J276" s="7">
        <f t="shared" si="42"/>
        <v>53.8</v>
      </c>
      <c r="K276" s="17">
        <f t="shared" si="43"/>
        <v>0</v>
      </c>
    </row>
    <row r="277" spans="1:12" ht="15.6">
      <c r="A277" s="5" t="s">
        <v>100</v>
      </c>
      <c r="B277" s="283" t="s">
        <v>181</v>
      </c>
      <c r="C277" s="284"/>
      <c r="D277" s="6" t="s">
        <v>101</v>
      </c>
      <c r="E277" s="177" t="s">
        <v>637</v>
      </c>
      <c r="F277" s="6"/>
      <c r="G277" s="6"/>
      <c r="H277" s="7">
        <f t="shared" si="46"/>
        <v>53.8</v>
      </c>
      <c r="I277" s="7">
        <f t="shared" si="46"/>
        <v>0</v>
      </c>
      <c r="J277" s="7">
        <f t="shared" si="42"/>
        <v>53.8</v>
      </c>
      <c r="K277" s="17">
        <f t="shared" si="43"/>
        <v>0</v>
      </c>
    </row>
    <row r="278" spans="1:12" ht="15.6">
      <c r="A278" s="5" t="s">
        <v>102</v>
      </c>
      <c r="B278" s="283" t="s">
        <v>181</v>
      </c>
      <c r="C278" s="284"/>
      <c r="D278" s="6" t="s">
        <v>101</v>
      </c>
      <c r="E278" s="6" t="s">
        <v>93</v>
      </c>
      <c r="F278" s="6"/>
      <c r="G278" s="6"/>
      <c r="H278" s="7">
        <f t="shared" si="46"/>
        <v>53.8</v>
      </c>
      <c r="I278" s="7">
        <f t="shared" si="46"/>
        <v>0</v>
      </c>
      <c r="J278" s="7">
        <f t="shared" si="42"/>
        <v>53.8</v>
      </c>
      <c r="K278" s="17">
        <f t="shared" si="43"/>
        <v>0</v>
      </c>
    </row>
    <row r="279" spans="1:12" ht="31.2">
      <c r="A279" s="5" t="s">
        <v>54</v>
      </c>
      <c r="B279" s="283" t="s">
        <v>181</v>
      </c>
      <c r="C279" s="284"/>
      <c r="D279" s="6" t="s">
        <v>101</v>
      </c>
      <c r="E279" s="6" t="s">
        <v>93</v>
      </c>
      <c r="F279" s="6" t="s">
        <v>55</v>
      </c>
      <c r="G279" s="6"/>
      <c r="H279" s="7">
        <f t="shared" si="46"/>
        <v>53.8</v>
      </c>
      <c r="I279" s="7">
        <f t="shared" si="46"/>
        <v>0</v>
      </c>
      <c r="J279" s="7">
        <f t="shared" si="42"/>
        <v>53.8</v>
      </c>
      <c r="K279" s="17">
        <f t="shared" si="43"/>
        <v>0</v>
      </c>
    </row>
    <row r="280" spans="1:12" ht="15.6">
      <c r="A280" s="5" t="s">
        <v>103</v>
      </c>
      <c r="B280" s="283" t="s">
        <v>181</v>
      </c>
      <c r="C280" s="284"/>
      <c r="D280" s="6" t="s">
        <v>101</v>
      </c>
      <c r="E280" s="6" t="s">
        <v>93</v>
      </c>
      <c r="F280" s="6" t="s">
        <v>104</v>
      </c>
      <c r="G280" s="6"/>
      <c r="H280" s="7">
        <f t="shared" si="46"/>
        <v>53.8</v>
      </c>
      <c r="I280" s="7">
        <f t="shared" si="46"/>
        <v>0</v>
      </c>
      <c r="J280" s="7">
        <f t="shared" si="42"/>
        <v>53.8</v>
      </c>
      <c r="K280" s="17">
        <f t="shared" si="43"/>
        <v>0</v>
      </c>
    </row>
    <row r="281" spans="1:12" ht="31.2">
      <c r="A281" s="5" t="s">
        <v>105</v>
      </c>
      <c r="B281" s="283" t="s">
        <v>181</v>
      </c>
      <c r="C281" s="284"/>
      <c r="D281" s="6" t="s">
        <v>101</v>
      </c>
      <c r="E281" s="6" t="s">
        <v>93</v>
      </c>
      <c r="F281" s="6" t="s">
        <v>104</v>
      </c>
      <c r="G281" s="6" t="s">
        <v>106</v>
      </c>
      <c r="H281" s="7">
        <v>53.8</v>
      </c>
      <c r="I281" s="7">
        <v>0</v>
      </c>
      <c r="J281" s="7">
        <f t="shared" si="42"/>
        <v>53.8</v>
      </c>
      <c r="K281" s="17">
        <f t="shared" si="43"/>
        <v>0</v>
      </c>
    </row>
    <row r="282" spans="1:12" ht="15.6">
      <c r="A282" s="5" t="s">
        <v>182</v>
      </c>
      <c r="B282" s="283" t="s">
        <v>183</v>
      </c>
      <c r="C282" s="284"/>
      <c r="D282" s="6"/>
      <c r="E282" s="6"/>
      <c r="F282" s="6"/>
      <c r="G282" s="6"/>
      <c r="H282" s="7">
        <f t="shared" ref="H282:I286" si="47">H283</f>
        <v>400</v>
      </c>
      <c r="I282" s="7">
        <f t="shared" si="47"/>
        <v>0</v>
      </c>
      <c r="J282" s="7">
        <f t="shared" si="42"/>
        <v>400</v>
      </c>
      <c r="K282" s="17">
        <f t="shared" si="43"/>
        <v>0</v>
      </c>
    </row>
    <row r="283" spans="1:12" ht="15.6">
      <c r="A283" s="5" t="s">
        <v>100</v>
      </c>
      <c r="B283" s="283" t="s">
        <v>183</v>
      </c>
      <c r="C283" s="284"/>
      <c r="D283" s="6" t="s">
        <v>101</v>
      </c>
      <c r="E283" s="177" t="s">
        <v>637</v>
      </c>
      <c r="F283" s="6"/>
      <c r="G283" s="6"/>
      <c r="H283" s="7">
        <f t="shared" si="47"/>
        <v>400</v>
      </c>
      <c r="I283" s="7">
        <f t="shared" si="47"/>
        <v>0</v>
      </c>
      <c r="J283" s="7">
        <f t="shared" si="42"/>
        <v>400</v>
      </c>
      <c r="K283" s="17">
        <f t="shared" si="43"/>
        <v>0</v>
      </c>
    </row>
    <row r="284" spans="1:12" ht="15.6">
      <c r="A284" s="5" t="s">
        <v>102</v>
      </c>
      <c r="B284" s="283" t="s">
        <v>183</v>
      </c>
      <c r="C284" s="284"/>
      <c r="D284" s="6" t="s">
        <v>101</v>
      </c>
      <c r="E284" s="6" t="s">
        <v>93</v>
      </c>
      <c r="F284" s="6"/>
      <c r="G284" s="6"/>
      <c r="H284" s="7">
        <f t="shared" si="47"/>
        <v>400</v>
      </c>
      <c r="I284" s="7">
        <f t="shared" si="47"/>
        <v>0</v>
      </c>
      <c r="J284" s="7">
        <f t="shared" si="42"/>
        <v>400</v>
      </c>
      <c r="K284" s="17">
        <f t="shared" si="43"/>
        <v>0</v>
      </c>
    </row>
    <row r="285" spans="1:12" ht="31.2">
      <c r="A285" s="5" t="s">
        <v>54</v>
      </c>
      <c r="B285" s="283" t="s">
        <v>183</v>
      </c>
      <c r="C285" s="284"/>
      <c r="D285" s="6" t="s">
        <v>101</v>
      </c>
      <c r="E285" s="6" t="s">
        <v>93</v>
      </c>
      <c r="F285" s="6" t="s">
        <v>55</v>
      </c>
      <c r="G285" s="6"/>
      <c r="H285" s="7">
        <f t="shared" si="47"/>
        <v>400</v>
      </c>
      <c r="I285" s="7">
        <f t="shared" si="47"/>
        <v>0</v>
      </c>
      <c r="J285" s="7">
        <f t="shared" si="42"/>
        <v>400</v>
      </c>
      <c r="K285" s="17">
        <f t="shared" si="43"/>
        <v>0</v>
      </c>
    </row>
    <row r="286" spans="1:12" ht="15.6">
      <c r="A286" s="5" t="s">
        <v>103</v>
      </c>
      <c r="B286" s="283" t="s">
        <v>183</v>
      </c>
      <c r="C286" s="284"/>
      <c r="D286" s="6" t="s">
        <v>101</v>
      </c>
      <c r="E286" s="6" t="s">
        <v>93</v>
      </c>
      <c r="F286" s="6" t="s">
        <v>104</v>
      </c>
      <c r="G286" s="6"/>
      <c r="H286" s="7">
        <f t="shared" si="47"/>
        <v>400</v>
      </c>
      <c r="I286" s="7">
        <f t="shared" si="47"/>
        <v>0</v>
      </c>
      <c r="J286" s="7">
        <f t="shared" si="42"/>
        <v>400</v>
      </c>
      <c r="K286" s="17">
        <f t="shared" si="43"/>
        <v>0</v>
      </c>
    </row>
    <row r="287" spans="1:12" ht="31.2">
      <c r="A287" s="5" t="s">
        <v>105</v>
      </c>
      <c r="B287" s="283" t="s">
        <v>183</v>
      </c>
      <c r="C287" s="284"/>
      <c r="D287" s="6" t="s">
        <v>101</v>
      </c>
      <c r="E287" s="6" t="s">
        <v>93</v>
      </c>
      <c r="F287" s="6" t="s">
        <v>104</v>
      </c>
      <c r="G287" s="6" t="s">
        <v>106</v>
      </c>
      <c r="H287" s="7">
        <v>400</v>
      </c>
      <c r="I287" s="7">
        <v>0</v>
      </c>
      <c r="J287" s="7">
        <f t="shared" si="42"/>
        <v>400</v>
      </c>
      <c r="K287" s="17">
        <f t="shared" si="43"/>
        <v>0</v>
      </c>
    </row>
    <row r="288" spans="1:12" ht="31.2">
      <c r="A288" s="9" t="s">
        <v>184</v>
      </c>
      <c r="B288" s="287" t="s">
        <v>185</v>
      </c>
      <c r="C288" s="288"/>
      <c r="D288" s="10"/>
      <c r="E288" s="10"/>
      <c r="F288" s="10"/>
      <c r="G288" s="10"/>
      <c r="H288" s="11">
        <f>H289+H299</f>
        <v>610.5</v>
      </c>
      <c r="I288" s="11">
        <f>I289+I299</f>
        <v>2</v>
      </c>
      <c r="J288" s="11">
        <f t="shared" si="42"/>
        <v>608.5</v>
      </c>
      <c r="K288" s="16">
        <f t="shared" si="43"/>
        <v>0.32760032760032765</v>
      </c>
      <c r="L288" s="12"/>
    </row>
    <row r="289" spans="1:11" ht="46.8">
      <c r="A289" s="2" t="s">
        <v>186</v>
      </c>
      <c r="B289" s="285" t="s">
        <v>187</v>
      </c>
      <c r="C289" s="286"/>
      <c r="D289" s="3"/>
      <c r="E289" s="3"/>
      <c r="F289" s="3"/>
      <c r="G289" s="3"/>
      <c r="H289" s="4">
        <f t="shared" ref="H289:I291" si="48">H290</f>
        <v>493.3</v>
      </c>
      <c r="I289" s="4">
        <f t="shared" si="48"/>
        <v>2</v>
      </c>
      <c r="J289" s="4">
        <f t="shared" si="42"/>
        <v>491.3</v>
      </c>
      <c r="K289" s="15">
        <f t="shared" si="43"/>
        <v>0.4054327995134806</v>
      </c>
    </row>
    <row r="290" spans="1:11" ht="15.6">
      <c r="A290" s="5" t="s">
        <v>188</v>
      </c>
      <c r="B290" s="283" t="s">
        <v>189</v>
      </c>
      <c r="C290" s="284"/>
      <c r="D290" s="6"/>
      <c r="E290" s="6"/>
      <c r="F290" s="6"/>
      <c r="G290" s="6"/>
      <c r="H290" s="7">
        <f t="shared" si="48"/>
        <v>493.3</v>
      </c>
      <c r="I290" s="7">
        <f t="shared" si="48"/>
        <v>2</v>
      </c>
      <c r="J290" s="7">
        <f t="shared" si="42"/>
        <v>491.3</v>
      </c>
      <c r="K290" s="17">
        <f t="shared" si="43"/>
        <v>0.4054327995134806</v>
      </c>
    </row>
    <row r="291" spans="1:11" ht="15.6">
      <c r="A291" s="5" t="s">
        <v>100</v>
      </c>
      <c r="B291" s="283" t="s">
        <v>189</v>
      </c>
      <c r="C291" s="284"/>
      <c r="D291" s="6" t="s">
        <v>101</v>
      </c>
      <c r="E291" s="177" t="s">
        <v>637</v>
      </c>
      <c r="F291" s="6"/>
      <c r="G291" s="6"/>
      <c r="H291" s="7">
        <f t="shared" si="48"/>
        <v>493.3</v>
      </c>
      <c r="I291" s="7">
        <f t="shared" si="48"/>
        <v>2</v>
      </c>
      <c r="J291" s="7">
        <f t="shared" si="42"/>
        <v>491.3</v>
      </c>
      <c r="K291" s="17">
        <f t="shared" si="43"/>
        <v>0.4054327995134806</v>
      </c>
    </row>
    <row r="292" spans="1:11" ht="15.6">
      <c r="A292" s="5" t="s">
        <v>190</v>
      </c>
      <c r="B292" s="283" t="s">
        <v>189</v>
      </c>
      <c r="C292" s="284"/>
      <c r="D292" s="6" t="s">
        <v>101</v>
      </c>
      <c r="E292" s="6" t="s">
        <v>101</v>
      </c>
      <c r="F292" s="6"/>
      <c r="G292" s="6"/>
      <c r="H292" s="7">
        <f>H293+H296</f>
        <v>493.3</v>
      </c>
      <c r="I292" s="7">
        <f>I293+I296</f>
        <v>2</v>
      </c>
      <c r="J292" s="7">
        <f t="shared" si="42"/>
        <v>491.3</v>
      </c>
      <c r="K292" s="17">
        <f t="shared" si="43"/>
        <v>0.4054327995134806</v>
      </c>
    </row>
    <row r="293" spans="1:11" ht="31.2">
      <c r="A293" s="5" t="s">
        <v>18</v>
      </c>
      <c r="B293" s="283" t="s">
        <v>189</v>
      </c>
      <c r="C293" s="284"/>
      <c r="D293" s="6" t="s">
        <v>101</v>
      </c>
      <c r="E293" s="6" t="s">
        <v>101</v>
      </c>
      <c r="F293" s="6" t="s">
        <v>19</v>
      </c>
      <c r="G293" s="6"/>
      <c r="H293" s="7">
        <f>H294</f>
        <v>384.8</v>
      </c>
      <c r="I293" s="7">
        <f>I294</f>
        <v>2</v>
      </c>
      <c r="J293" s="7">
        <f t="shared" si="42"/>
        <v>382.8</v>
      </c>
      <c r="K293" s="17">
        <f t="shared" si="43"/>
        <v>0.51975051975051967</v>
      </c>
    </row>
    <row r="294" spans="1:11" ht="31.2">
      <c r="A294" s="5" t="s">
        <v>20</v>
      </c>
      <c r="B294" s="283" t="s">
        <v>189</v>
      </c>
      <c r="C294" s="284"/>
      <c r="D294" s="6" t="s">
        <v>101</v>
      </c>
      <c r="E294" s="6" t="s">
        <v>101</v>
      </c>
      <c r="F294" s="6" t="s">
        <v>21</v>
      </c>
      <c r="G294" s="6"/>
      <c r="H294" s="7">
        <f>H295</f>
        <v>384.8</v>
      </c>
      <c r="I294" s="7">
        <f>I295</f>
        <v>2</v>
      </c>
      <c r="J294" s="7">
        <f t="shared" si="42"/>
        <v>382.8</v>
      </c>
      <c r="K294" s="17">
        <f t="shared" si="43"/>
        <v>0.51975051975051967</v>
      </c>
    </row>
    <row r="295" spans="1:11" ht="31.2">
      <c r="A295" s="5" t="s">
        <v>83</v>
      </c>
      <c r="B295" s="283" t="s">
        <v>189</v>
      </c>
      <c r="C295" s="284"/>
      <c r="D295" s="6" t="s">
        <v>101</v>
      </c>
      <c r="E295" s="6" t="s">
        <v>101</v>
      </c>
      <c r="F295" s="6" t="s">
        <v>21</v>
      </c>
      <c r="G295" s="6" t="s">
        <v>84</v>
      </c>
      <c r="H295" s="7">
        <v>384.8</v>
      </c>
      <c r="I295" s="7">
        <v>2</v>
      </c>
      <c r="J295" s="7">
        <f t="shared" si="42"/>
        <v>382.8</v>
      </c>
      <c r="K295" s="17">
        <f t="shared" si="43"/>
        <v>0.51975051975051967</v>
      </c>
    </row>
    <row r="296" spans="1:11" ht="31.2">
      <c r="A296" s="5" t="s">
        <v>54</v>
      </c>
      <c r="B296" s="283" t="s">
        <v>189</v>
      </c>
      <c r="C296" s="284"/>
      <c r="D296" s="6" t="s">
        <v>101</v>
      </c>
      <c r="E296" s="6" t="s">
        <v>101</v>
      </c>
      <c r="F296" s="6" t="s">
        <v>55</v>
      </c>
      <c r="G296" s="6"/>
      <c r="H296" s="7">
        <f>H297</f>
        <v>108.5</v>
      </c>
      <c r="I296" s="7">
        <f>I297</f>
        <v>0</v>
      </c>
      <c r="J296" s="7">
        <f t="shared" si="42"/>
        <v>108.5</v>
      </c>
      <c r="K296" s="17">
        <f t="shared" si="43"/>
        <v>0</v>
      </c>
    </row>
    <row r="297" spans="1:11" ht="15.6">
      <c r="A297" s="5" t="s">
        <v>103</v>
      </c>
      <c r="B297" s="283" t="s">
        <v>189</v>
      </c>
      <c r="C297" s="284"/>
      <c r="D297" s="6" t="s">
        <v>101</v>
      </c>
      <c r="E297" s="6" t="s">
        <v>101</v>
      </c>
      <c r="F297" s="6" t="s">
        <v>104</v>
      </c>
      <c r="G297" s="6"/>
      <c r="H297" s="7">
        <f>H298</f>
        <v>108.5</v>
      </c>
      <c r="I297" s="7">
        <f>I298</f>
        <v>0</v>
      </c>
      <c r="J297" s="7">
        <f t="shared" si="42"/>
        <v>108.5</v>
      </c>
      <c r="K297" s="17">
        <f t="shared" si="43"/>
        <v>0</v>
      </c>
    </row>
    <row r="298" spans="1:11" ht="31.2">
      <c r="A298" s="5" t="s">
        <v>105</v>
      </c>
      <c r="B298" s="283" t="s">
        <v>189</v>
      </c>
      <c r="C298" s="284"/>
      <c r="D298" s="6" t="s">
        <v>101</v>
      </c>
      <c r="E298" s="6" t="s">
        <v>101</v>
      </c>
      <c r="F298" s="6" t="s">
        <v>104</v>
      </c>
      <c r="G298" s="6" t="s">
        <v>106</v>
      </c>
      <c r="H298" s="7">
        <v>108.5</v>
      </c>
      <c r="I298" s="7">
        <v>0</v>
      </c>
      <c r="J298" s="7">
        <f t="shared" si="42"/>
        <v>108.5</v>
      </c>
      <c r="K298" s="17">
        <f t="shared" si="43"/>
        <v>0</v>
      </c>
    </row>
    <row r="299" spans="1:11" ht="46.8">
      <c r="A299" s="2" t="s">
        <v>191</v>
      </c>
      <c r="B299" s="285" t="s">
        <v>192</v>
      </c>
      <c r="C299" s="286"/>
      <c r="D299" s="3"/>
      <c r="E299" s="3"/>
      <c r="F299" s="3"/>
      <c r="G299" s="3"/>
      <c r="H299" s="4">
        <f>H300+H306</f>
        <v>117.19999999999999</v>
      </c>
      <c r="I299" s="4">
        <f>I300+I306</f>
        <v>0</v>
      </c>
      <c r="J299" s="4">
        <f t="shared" si="42"/>
        <v>117.19999999999999</v>
      </c>
      <c r="K299" s="15">
        <f t="shared" si="43"/>
        <v>0</v>
      </c>
    </row>
    <row r="300" spans="1:11" ht="15.6">
      <c r="A300" s="5" t="s">
        <v>193</v>
      </c>
      <c r="B300" s="283" t="s">
        <v>194</v>
      </c>
      <c r="C300" s="284"/>
      <c r="D300" s="6"/>
      <c r="E300" s="6"/>
      <c r="F300" s="6"/>
      <c r="G300" s="6"/>
      <c r="H300" s="7">
        <f t="shared" ref="H300:I304" si="49">H301</f>
        <v>27.6</v>
      </c>
      <c r="I300" s="7">
        <f t="shared" si="49"/>
        <v>0</v>
      </c>
      <c r="J300" s="7">
        <f t="shared" si="42"/>
        <v>27.6</v>
      </c>
      <c r="K300" s="17">
        <f t="shared" si="43"/>
        <v>0</v>
      </c>
    </row>
    <row r="301" spans="1:11" ht="15.6">
      <c r="A301" s="5" t="s">
        <v>51</v>
      </c>
      <c r="B301" s="283" t="s">
        <v>194</v>
      </c>
      <c r="C301" s="284"/>
      <c r="D301" s="6" t="s">
        <v>52</v>
      </c>
      <c r="E301" s="177" t="s">
        <v>637</v>
      </c>
      <c r="F301" s="6"/>
      <c r="G301" s="6"/>
      <c r="H301" s="7">
        <f t="shared" si="49"/>
        <v>27.6</v>
      </c>
      <c r="I301" s="7">
        <f t="shared" si="49"/>
        <v>0</v>
      </c>
      <c r="J301" s="7">
        <f t="shared" si="42"/>
        <v>27.6</v>
      </c>
      <c r="K301" s="17">
        <f t="shared" si="43"/>
        <v>0</v>
      </c>
    </row>
    <row r="302" spans="1:11" ht="15.6">
      <c r="A302" s="5" t="s">
        <v>195</v>
      </c>
      <c r="B302" s="283" t="s">
        <v>194</v>
      </c>
      <c r="C302" s="284"/>
      <c r="D302" s="6" t="s">
        <v>52</v>
      </c>
      <c r="E302" s="6" t="s">
        <v>113</v>
      </c>
      <c r="F302" s="6"/>
      <c r="G302" s="6"/>
      <c r="H302" s="7">
        <f t="shared" si="49"/>
        <v>27.6</v>
      </c>
      <c r="I302" s="7">
        <f t="shared" si="49"/>
        <v>0</v>
      </c>
      <c r="J302" s="7">
        <f t="shared" si="42"/>
        <v>27.6</v>
      </c>
      <c r="K302" s="17">
        <f t="shared" si="43"/>
        <v>0</v>
      </c>
    </row>
    <row r="303" spans="1:11" ht="15.6">
      <c r="A303" s="5" t="s">
        <v>144</v>
      </c>
      <c r="B303" s="283" t="s">
        <v>194</v>
      </c>
      <c r="C303" s="284"/>
      <c r="D303" s="6" t="s">
        <v>52</v>
      </c>
      <c r="E303" s="6" t="s">
        <v>113</v>
      </c>
      <c r="F303" s="6" t="s">
        <v>145</v>
      </c>
      <c r="G303" s="6"/>
      <c r="H303" s="7">
        <f t="shared" si="49"/>
        <v>27.6</v>
      </c>
      <c r="I303" s="7">
        <f t="shared" si="49"/>
        <v>0</v>
      </c>
      <c r="J303" s="7">
        <f t="shared" si="42"/>
        <v>27.6</v>
      </c>
      <c r="K303" s="17">
        <f t="shared" si="43"/>
        <v>0</v>
      </c>
    </row>
    <row r="304" spans="1:11" ht="15.6">
      <c r="A304" s="5" t="s">
        <v>196</v>
      </c>
      <c r="B304" s="283" t="s">
        <v>194</v>
      </c>
      <c r="C304" s="284"/>
      <c r="D304" s="6" t="s">
        <v>52</v>
      </c>
      <c r="E304" s="6" t="s">
        <v>113</v>
      </c>
      <c r="F304" s="6" t="s">
        <v>197</v>
      </c>
      <c r="G304" s="6"/>
      <c r="H304" s="7">
        <f t="shared" si="49"/>
        <v>27.6</v>
      </c>
      <c r="I304" s="7">
        <f t="shared" si="49"/>
        <v>0</v>
      </c>
      <c r="J304" s="7">
        <f t="shared" si="42"/>
        <v>27.6</v>
      </c>
      <c r="K304" s="17">
        <f t="shared" si="43"/>
        <v>0</v>
      </c>
    </row>
    <row r="305" spans="1:12" ht="15.6">
      <c r="A305" s="5" t="s">
        <v>58</v>
      </c>
      <c r="B305" s="283" t="s">
        <v>194</v>
      </c>
      <c r="C305" s="284"/>
      <c r="D305" s="6" t="s">
        <v>52</v>
      </c>
      <c r="E305" s="6" t="s">
        <v>113</v>
      </c>
      <c r="F305" s="6" t="s">
        <v>197</v>
      </c>
      <c r="G305" s="6" t="s">
        <v>59</v>
      </c>
      <c r="H305" s="7">
        <v>27.6</v>
      </c>
      <c r="I305" s="7">
        <v>0</v>
      </c>
      <c r="J305" s="7">
        <f t="shared" si="42"/>
        <v>27.6</v>
      </c>
      <c r="K305" s="17">
        <f t="shared" si="43"/>
        <v>0</v>
      </c>
    </row>
    <row r="306" spans="1:12" ht="15.6">
      <c r="A306" s="5" t="s">
        <v>198</v>
      </c>
      <c r="B306" s="283" t="s">
        <v>199</v>
      </c>
      <c r="C306" s="284"/>
      <c r="D306" s="6"/>
      <c r="E306" s="6"/>
      <c r="F306" s="6"/>
      <c r="G306" s="6"/>
      <c r="H306" s="7">
        <f t="shared" ref="H306:I310" si="50">H307</f>
        <v>89.6</v>
      </c>
      <c r="I306" s="7">
        <f t="shared" si="50"/>
        <v>0</v>
      </c>
      <c r="J306" s="7">
        <f t="shared" si="42"/>
        <v>89.6</v>
      </c>
      <c r="K306" s="17">
        <f t="shared" si="43"/>
        <v>0</v>
      </c>
    </row>
    <row r="307" spans="1:12" ht="15.6">
      <c r="A307" s="5" t="s">
        <v>51</v>
      </c>
      <c r="B307" s="283" t="s">
        <v>199</v>
      </c>
      <c r="C307" s="284"/>
      <c r="D307" s="6" t="s">
        <v>52</v>
      </c>
      <c r="E307" s="177" t="s">
        <v>637</v>
      </c>
      <c r="F307" s="6"/>
      <c r="G307" s="6"/>
      <c r="H307" s="7">
        <f t="shared" si="50"/>
        <v>89.6</v>
      </c>
      <c r="I307" s="7">
        <f t="shared" si="50"/>
        <v>0</v>
      </c>
      <c r="J307" s="7">
        <f t="shared" si="42"/>
        <v>89.6</v>
      </c>
      <c r="K307" s="17">
        <f t="shared" si="43"/>
        <v>0</v>
      </c>
    </row>
    <row r="308" spans="1:12" ht="15.6">
      <c r="A308" s="5" t="s">
        <v>195</v>
      </c>
      <c r="B308" s="283" t="s">
        <v>199</v>
      </c>
      <c r="C308" s="284"/>
      <c r="D308" s="6" t="s">
        <v>52</v>
      </c>
      <c r="E308" s="6" t="s">
        <v>113</v>
      </c>
      <c r="F308" s="6"/>
      <c r="G308" s="6"/>
      <c r="H308" s="7">
        <f t="shared" si="50"/>
        <v>89.6</v>
      </c>
      <c r="I308" s="7">
        <f t="shared" si="50"/>
        <v>0</v>
      </c>
      <c r="J308" s="7">
        <f t="shared" si="42"/>
        <v>89.6</v>
      </c>
      <c r="K308" s="17">
        <f t="shared" si="43"/>
        <v>0</v>
      </c>
    </row>
    <row r="309" spans="1:12" ht="15.6">
      <c r="A309" s="5" t="s">
        <v>144</v>
      </c>
      <c r="B309" s="283" t="s">
        <v>199</v>
      </c>
      <c r="C309" s="284"/>
      <c r="D309" s="6" t="s">
        <v>52</v>
      </c>
      <c r="E309" s="6" t="s">
        <v>113</v>
      </c>
      <c r="F309" s="6" t="s">
        <v>145</v>
      </c>
      <c r="G309" s="6"/>
      <c r="H309" s="7">
        <f t="shared" si="50"/>
        <v>89.6</v>
      </c>
      <c r="I309" s="7">
        <f t="shared" si="50"/>
        <v>0</v>
      </c>
      <c r="J309" s="7">
        <f t="shared" si="42"/>
        <v>89.6</v>
      </c>
      <c r="K309" s="17">
        <f t="shared" si="43"/>
        <v>0</v>
      </c>
    </row>
    <row r="310" spans="1:12" ht="15.6">
      <c r="A310" s="5" t="s">
        <v>196</v>
      </c>
      <c r="B310" s="283" t="s">
        <v>199</v>
      </c>
      <c r="C310" s="284"/>
      <c r="D310" s="6" t="s">
        <v>52</v>
      </c>
      <c r="E310" s="6" t="s">
        <v>113</v>
      </c>
      <c r="F310" s="6" t="s">
        <v>197</v>
      </c>
      <c r="G310" s="6"/>
      <c r="H310" s="7">
        <f t="shared" si="50"/>
        <v>89.6</v>
      </c>
      <c r="I310" s="7">
        <f t="shared" si="50"/>
        <v>0</v>
      </c>
      <c r="J310" s="7">
        <f t="shared" si="42"/>
        <v>89.6</v>
      </c>
      <c r="K310" s="17">
        <f t="shared" si="43"/>
        <v>0</v>
      </c>
    </row>
    <row r="311" spans="1:12" ht="15.6">
      <c r="A311" s="5" t="s">
        <v>58</v>
      </c>
      <c r="B311" s="283" t="s">
        <v>199</v>
      </c>
      <c r="C311" s="284"/>
      <c r="D311" s="6" t="s">
        <v>52</v>
      </c>
      <c r="E311" s="6" t="s">
        <v>113</v>
      </c>
      <c r="F311" s="6" t="s">
        <v>197</v>
      </c>
      <c r="G311" s="6" t="s">
        <v>59</v>
      </c>
      <c r="H311" s="7">
        <v>89.6</v>
      </c>
      <c r="I311" s="7">
        <v>0</v>
      </c>
      <c r="J311" s="7">
        <f t="shared" si="42"/>
        <v>89.6</v>
      </c>
      <c r="K311" s="17">
        <f t="shared" si="43"/>
        <v>0</v>
      </c>
    </row>
    <row r="312" spans="1:12" ht="51.6" customHeight="1">
      <c r="A312" s="9" t="s">
        <v>200</v>
      </c>
      <c r="B312" s="287" t="s">
        <v>201</v>
      </c>
      <c r="C312" s="288"/>
      <c r="D312" s="10"/>
      <c r="E312" s="10"/>
      <c r="F312" s="10"/>
      <c r="G312" s="10"/>
      <c r="H312" s="11">
        <f t="shared" ref="H312:I318" si="51">H313</f>
        <v>1000</v>
      </c>
      <c r="I312" s="11">
        <f t="shared" si="51"/>
        <v>0</v>
      </c>
      <c r="J312" s="11">
        <f t="shared" si="42"/>
        <v>1000</v>
      </c>
      <c r="K312" s="16">
        <f t="shared" si="43"/>
        <v>0</v>
      </c>
      <c r="L312" s="12"/>
    </row>
    <row r="313" spans="1:12" ht="31.2">
      <c r="A313" s="2" t="s">
        <v>202</v>
      </c>
      <c r="B313" s="285" t="s">
        <v>203</v>
      </c>
      <c r="C313" s="286"/>
      <c r="D313" s="3"/>
      <c r="E313" s="3"/>
      <c r="F313" s="3"/>
      <c r="G313" s="3"/>
      <c r="H313" s="4">
        <f t="shared" si="51"/>
        <v>1000</v>
      </c>
      <c r="I313" s="4">
        <f t="shared" si="51"/>
        <v>0</v>
      </c>
      <c r="J313" s="4">
        <f t="shared" si="42"/>
        <v>1000</v>
      </c>
      <c r="K313" s="15">
        <f t="shared" si="43"/>
        <v>0</v>
      </c>
    </row>
    <row r="314" spans="1:12" ht="15.6">
      <c r="A314" s="5" t="s">
        <v>204</v>
      </c>
      <c r="B314" s="283" t="s">
        <v>205</v>
      </c>
      <c r="C314" s="284"/>
      <c r="D314" s="6"/>
      <c r="E314" s="6"/>
      <c r="F314" s="6"/>
      <c r="G314" s="6"/>
      <c r="H314" s="7">
        <f t="shared" si="51"/>
        <v>1000</v>
      </c>
      <c r="I314" s="7">
        <f t="shared" si="51"/>
        <v>0</v>
      </c>
      <c r="J314" s="7">
        <f t="shared" si="42"/>
        <v>1000</v>
      </c>
      <c r="K314" s="17">
        <f t="shared" si="43"/>
        <v>0</v>
      </c>
    </row>
    <row r="315" spans="1:12" ht="15.6">
      <c r="A315" s="5" t="s">
        <v>91</v>
      </c>
      <c r="B315" s="283" t="s">
        <v>205</v>
      </c>
      <c r="C315" s="284"/>
      <c r="D315" s="6" t="s">
        <v>42</v>
      </c>
      <c r="E315" s="177" t="s">
        <v>637</v>
      </c>
      <c r="F315" s="6"/>
      <c r="G315" s="6"/>
      <c r="H315" s="7">
        <f t="shared" si="51"/>
        <v>1000</v>
      </c>
      <c r="I315" s="7">
        <f t="shared" si="51"/>
        <v>0</v>
      </c>
      <c r="J315" s="7">
        <f t="shared" si="42"/>
        <v>1000</v>
      </c>
      <c r="K315" s="17">
        <f t="shared" si="43"/>
        <v>0</v>
      </c>
    </row>
    <row r="316" spans="1:12" ht="15.6">
      <c r="A316" s="5" t="s">
        <v>206</v>
      </c>
      <c r="B316" s="283" t="s">
        <v>205</v>
      </c>
      <c r="C316" s="284"/>
      <c r="D316" s="6" t="s">
        <v>42</v>
      </c>
      <c r="E316" s="6" t="s">
        <v>67</v>
      </c>
      <c r="F316" s="6"/>
      <c r="G316" s="6"/>
      <c r="H316" s="7">
        <f t="shared" si="51"/>
        <v>1000</v>
      </c>
      <c r="I316" s="7">
        <f t="shared" si="51"/>
        <v>0</v>
      </c>
      <c r="J316" s="7">
        <f t="shared" si="42"/>
        <v>1000</v>
      </c>
      <c r="K316" s="17">
        <f t="shared" si="43"/>
        <v>0</v>
      </c>
    </row>
    <row r="317" spans="1:12" ht="31.2">
      <c r="A317" s="5" t="s">
        <v>18</v>
      </c>
      <c r="B317" s="283" t="s">
        <v>205</v>
      </c>
      <c r="C317" s="284"/>
      <c r="D317" s="6" t="s">
        <v>42</v>
      </c>
      <c r="E317" s="6" t="s">
        <v>67</v>
      </c>
      <c r="F317" s="6" t="s">
        <v>19</v>
      </c>
      <c r="G317" s="6"/>
      <c r="H317" s="7">
        <f t="shared" si="51"/>
        <v>1000</v>
      </c>
      <c r="I317" s="7">
        <f t="shared" si="51"/>
        <v>0</v>
      </c>
      <c r="J317" s="7">
        <f t="shared" si="42"/>
        <v>1000</v>
      </c>
      <c r="K317" s="17">
        <f t="shared" si="43"/>
        <v>0</v>
      </c>
    </row>
    <row r="318" spans="1:12" ht="31.2">
      <c r="A318" s="5" t="s">
        <v>20</v>
      </c>
      <c r="B318" s="283" t="s">
        <v>205</v>
      </c>
      <c r="C318" s="284"/>
      <c r="D318" s="6" t="s">
        <v>42</v>
      </c>
      <c r="E318" s="6" t="s">
        <v>67</v>
      </c>
      <c r="F318" s="6" t="s">
        <v>21</v>
      </c>
      <c r="G318" s="6"/>
      <c r="H318" s="7">
        <f t="shared" si="51"/>
        <v>1000</v>
      </c>
      <c r="I318" s="7">
        <f t="shared" si="51"/>
        <v>0</v>
      </c>
      <c r="J318" s="7">
        <f t="shared" si="42"/>
        <v>1000</v>
      </c>
      <c r="K318" s="17">
        <f t="shared" si="43"/>
        <v>0</v>
      </c>
    </row>
    <row r="319" spans="1:12" ht="31.2">
      <c r="A319" s="5" t="s">
        <v>22</v>
      </c>
      <c r="B319" s="283" t="s">
        <v>205</v>
      </c>
      <c r="C319" s="284"/>
      <c r="D319" s="6" t="s">
        <v>42</v>
      </c>
      <c r="E319" s="6" t="s">
        <v>67</v>
      </c>
      <c r="F319" s="6" t="s">
        <v>21</v>
      </c>
      <c r="G319" s="6" t="s">
        <v>23</v>
      </c>
      <c r="H319" s="7">
        <v>1000</v>
      </c>
      <c r="I319" s="7">
        <v>0</v>
      </c>
      <c r="J319" s="7">
        <f t="shared" si="42"/>
        <v>1000</v>
      </c>
      <c r="K319" s="17">
        <f t="shared" si="43"/>
        <v>0</v>
      </c>
    </row>
    <row r="320" spans="1:12" ht="31.2">
      <c r="A320" s="9" t="s">
        <v>207</v>
      </c>
      <c r="B320" s="287" t="s">
        <v>208</v>
      </c>
      <c r="C320" s="288"/>
      <c r="D320" s="10"/>
      <c r="E320" s="10"/>
      <c r="F320" s="10"/>
      <c r="G320" s="10"/>
      <c r="H320" s="11">
        <f>H321</f>
        <v>423.8</v>
      </c>
      <c r="I320" s="11">
        <f>I321</f>
        <v>67.5</v>
      </c>
      <c r="J320" s="11">
        <f t="shared" si="42"/>
        <v>356.3</v>
      </c>
      <c r="K320" s="16">
        <f t="shared" si="43"/>
        <v>15.927324209532797</v>
      </c>
      <c r="L320" s="12"/>
    </row>
    <row r="321" spans="1:11" ht="31.2">
      <c r="A321" s="2" t="s">
        <v>209</v>
      </c>
      <c r="B321" s="285" t="s">
        <v>210</v>
      </c>
      <c r="C321" s="286"/>
      <c r="D321" s="3"/>
      <c r="E321" s="3"/>
      <c r="F321" s="3"/>
      <c r="G321" s="3"/>
      <c r="H321" s="4">
        <f>H322+H331</f>
        <v>423.8</v>
      </c>
      <c r="I321" s="4">
        <f>I322+I331</f>
        <v>67.5</v>
      </c>
      <c r="J321" s="4">
        <f t="shared" si="42"/>
        <v>356.3</v>
      </c>
      <c r="K321" s="15">
        <f t="shared" si="43"/>
        <v>15.927324209532797</v>
      </c>
    </row>
    <row r="322" spans="1:11" ht="15.6">
      <c r="A322" s="5" t="s">
        <v>211</v>
      </c>
      <c r="B322" s="283" t="s">
        <v>212</v>
      </c>
      <c r="C322" s="284"/>
      <c r="D322" s="6"/>
      <c r="E322" s="6"/>
      <c r="F322" s="6"/>
      <c r="G322" s="6"/>
      <c r="H322" s="7">
        <f>H323</f>
        <v>341.8</v>
      </c>
      <c r="I322" s="7">
        <f>I323</f>
        <v>67.5</v>
      </c>
      <c r="J322" s="7">
        <f t="shared" si="42"/>
        <v>274.3</v>
      </c>
      <c r="K322" s="17">
        <f t="shared" si="43"/>
        <v>19.748390871854884</v>
      </c>
    </row>
    <row r="323" spans="1:11" ht="15.6">
      <c r="A323" s="5" t="s">
        <v>100</v>
      </c>
      <c r="B323" s="283" t="s">
        <v>212</v>
      </c>
      <c r="C323" s="284"/>
      <c r="D323" s="6" t="s">
        <v>101</v>
      </c>
      <c r="E323" s="177" t="s">
        <v>637</v>
      </c>
      <c r="F323" s="6"/>
      <c r="G323" s="6"/>
      <c r="H323" s="7">
        <f>H324</f>
        <v>341.8</v>
      </c>
      <c r="I323" s="7">
        <f>I324</f>
        <v>67.5</v>
      </c>
      <c r="J323" s="7">
        <f t="shared" si="42"/>
        <v>274.3</v>
      </c>
      <c r="K323" s="17">
        <f t="shared" si="43"/>
        <v>19.748390871854884</v>
      </c>
    </row>
    <row r="324" spans="1:11" ht="15.6">
      <c r="A324" s="5" t="s">
        <v>190</v>
      </c>
      <c r="B324" s="283" t="s">
        <v>212</v>
      </c>
      <c r="C324" s="284"/>
      <c r="D324" s="6" t="s">
        <v>101</v>
      </c>
      <c r="E324" s="6" t="s">
        <v>101</v>
      </c>
      <c r="F324" s="6"/>
      <c r="G324" s="6"/>
      <c r="H324" s="7">
        <f>H325+H328</f>
        <v>341.8</v>
      </c>
      <c r="I324" s="7">
        <f>I325+I328</f>
        <v>67.5</v>
      </c>
      <c r="J324" s="7">
        <f t="shared" si="42"/>
        <v>274.3</v>
      </c>
      <c r="K324" s="17">
        <f t="shared" si="43"/>
        <v>19.748390871854884</v>
      </c>
    </row>
    <row r="325" spans="1:11" ht="31.2">
      <c r="A325" s="5" t="s">
        <v>18</v>
      </c>
      <c r="B325" s="283" t="s">
        <v>212</v>
      </c>
      <c r="C325" s="284"/>
      <c r="D325" s="6" t="s">
        <v>101</v>
      </c>
      <c r="E325" s="6" t="s">
        <v>101</v>
      </c>
      <c r="F325" s="6" t="s">
        <v>19</v>
      </c>
      <c r="G325" s="6"/>
      <c r="H325" s="7">
        <f>H326</f>
        <v>26.3</v>
      </c>
      <c r="I325" s="7">
        <f>I326</f>
        <v>0</v>
      </c>
      <c r="J325" s="7">
        <f t="shared" si="42"/>
        <v>26.3</v>
      </c>
      <c r="K325" s="17">
        <f t="shared" si="43"/>
        <v>0</v>
      </c>
    </row>
    <row r="326" spans="1:11" ht="31.2">
      <c r="A326" s="5" t="s">
        <v>20</v>
      </c>
      <c r="B326" s="283" t="s">
        <v>212</v>
      </c>
      <c r="C326" s="284"/>
      <c r="D326" s="6" t="s">
        <v>101</v>
      </c>
      <c r="E326" s="6" t="s">
        <v>101</v>
      </c>
      <c r="F326" s="6" t="s">
        <v>21</v>
      </c>
      <c r="G326" s="6"/>
      <c r="H326" s="7">
        <f>H327</f>
        <v>26.3</v>
      </c>
      <c r="I326" s="7">
        <f>I327</f>
        <v>0</v>
      </c>
      <c r="J326" s="7">
        <f t="shared" si="42"/>
        <v>26.3</v>
      </c>
      <c r="K326" s="17">
        <f t="shared" si="43"/>
        <v>0</v>
      </c>
    </row>
    <row r="327" spans="1:11" ht="31.2">
      <c r="A327" s="5" t="s">
        <v>105</v>
      </c>
      <c r="B327" s="283" t="s">
        <v>212</v>
      </c>
      <c r="C327" s="284"/>
      <c r="D327" s="6" t="s">
        <v>101</v>
      </c>
      <c r="E327" s="6" t="s">
        <v>101</v>
      </c>
      <c r="F327" s="6" t="s">
        <v>21</v>
      </c>
      <c r="G327" s="6" t="s">
        <v>106</v>
      </c>
      <c r="H327" s="7">
        <v>26.3</v>
      </c>
      <c r="I327" s="7">
        <v>0</v>
      </c>
      <c r="J327" s="7">
        <f t="shared" si="42"/>
        <v>26.3</v>
      </c>
      <c r="K327" s="17">
        <f t="shared" si="43"/>
        <v>0</v>
      </c>
    </row>
    <row r="328" spans="1:11" ht="15.6">
      <c r="A328" s="5" t="s">
        <v>144</v>
      </c>
      <c r="B328" s="283" t="s">
        <v>212</v>
      </c>
      <c r="C328" s="284"/>
      <c r="D328" s="6" t="s">
        <v>101</v>
      </c>
      <c r="E328" s="6" t="s">
        <v>101</v>
      </c>
      <c r="F328" s="6" t="s">
        <v>145</v>
      </c>
      <c r="G328" s="6"/>
      <c r="H328" s="7">
        <v>315.5</v>
      </c>
      <c r="I328" s="7">
        <f>I329</f>
        <v>67.5</v>
      </c>
      <c r="J328" s="7">
        <f t="shared" si="42"/>
        <v>248</v>
      </c>
      <c r="K328" s="17">
        <f t="shared" si="43"/>
        <v>21.394611727416798</v>
      </c>
    </row>
    <row r="329" spans="1:11" ht="15.6">
      <c r="A329" s="5" t="s">
        <v>213</v>
      </c>
      <c r="B329" s="283" t="s">
        <v>212</v>
      </c>
      <c r="C329" s="284"/>
      <c r="D329" s="6" t="s">
        <v>101</v>
      </c>
      <c r="E329" s="6" t="s">
        <v>101</v>
      </c>
      <c r="F329" s="6" t="s">
        <v>214</v>
      </c>
      <c r="G329" s="6"/>
      <c r="H329" s="7">
        <v>315.5</v>
      </c>
      <c r="I329" s="7">
        <f>I330</f>
        <v>67.5</v>
      </c>
      <c r="J329" s="7">
        <f t="shared" ref="J329:J392" si="52">H329-I329</f>
        <v>248</v>
      </c>
      <c r="K329" s="17">
        <f t="shared" ref="K329:K392" si="53">I329/H329*100</f>
        <v>21.394611727416798</v>
      </c>
    </row>
    <row r="330" spans="1:11" ht="31.2">
      <c r="A330" s="5" t="s">
        <v>105</v>
      </c>
      <c r="B330" s="283" t="s">
        <v>212</v>
      </c>
      <c r="C330" s="284"/>
      <c r="D330" s="6" t="s">
        <v>101</v>
      </c>
      <c r="E330" s="6" t="s">
        <v>101</v>
      </c>
      <c r="F330" s="6" t="s">
        <v>214</v>
      </c>
      <c r="G330" s="6" t="s">
        <v>106</v>
      </c>
      <c r="H330" s="7">
        <v>315.5</v>
      </c>
      <c r="I330" s="7">
        <v>67.5</v>
      </c>
      <c r="J330" s="7">
        <f t="shared" si="52"/>
        <v>248</v>
      </c>
      <c r="K330" s="17">
        <f t="shared" si="53"/>
        <v>21.394611727416798</v>
      </c>
    </row>
    <row r="331" spans="1:11" ht="15.6">
      <c r="A331" s="5" t="s">
        <v>215</v>
      </c>
      <c r="B331" s="283" t="s">
        <v>216</v>
      </c>
      <c r="C331" s="284"/>
      <c r="D331" s="6"/>
      <c r="E331" s="6"/>
      <c r="F331" s="6"/>
      <c r="G331" s="6"/>
      <c r="H331" s="7">
        <f t="shared" ref="H331:I335" si="54">H332</f>
        <v>82</v>
      </c>
      <c r="I331" s="7">
        <f t="shared" si="54"/>
        <v>0</v>
      </c>
      <c r="J331" s="7">
        <f t="shared" si="52"/>
        <v>82</v>
      </c>
      <c r="K331" s="17">
        <f t="shared" si="53"/>
        <v>0</v>
      </c>
    </row>
    <row r="332" spans="1:11" ht="15.6">
      <c r="A332" s="5" t="s">
        <v>100</v>
      </c>
      <c r="B332" s="283" t="s">
        <v>216</v>
      </c>
      <c r="C332" s="284"/>
      <c r="D332" s="6" t="s">
        <v>101</v>
      </c>
      <c r="E332" s="177" t="s">
        <v>637</v>
      </c>
      <c r="F332" s="6"/>
      <c r="G332" s="6"/>
      <c r="H332" s="7">
        <f t="shared" si="54"/>
        <v>82</v>
      </c>
      <c r="I332" s="7">
        <f t="shared" si="54"/>
        <v>0</v>
      </c>
      <c r="J332" s="7">
        <f t="shared" si="52"/>
        <v>82</v>
      </c>
      <c r="K332" s="17">
        <f t="shared" si="53"/>
        <v>0</v>
      </c>
    </row>
    <row r="333" spans="1:11" ht="15.6">
      <c r="A333" s="5" t="s">
        <v>190</v>
      </c>
      <c r="B333" s="283" t="s">
        <v>216</v>
      </c>
      <c r="C333" s="284"/>
      <c r="D333" s="6" t="s">
        <v>101</v>
      </c>
      <c r="E333" s="6" t="s">
        <v>101</v>
      </c>
      <c r="F333" s="6"/>
      <c r="G333" s="6"/>
      <c r="H333" s="7">
        <f t="shared" si="54"/>
        <v>82</v>
      </c>
      <c r="I333" s="7">
        <f t="shared" si="54"/>
        <v>0</v>
      </c>
      <c r="J333" s="7">
        <f t="shared" si="52"/>
        <v>82</v>
      </c>
      <c r="K333" s="17">
        <f t="shared" si="53"/>
        <v>0</v>
      </c>
    </row>
    <row r="334" spans="1:11" ht="31.2">
      <c r="A334" s="5" t="s">
        <v>18</v>
      </c>
      <c r="B334" s="283" t="s">
        <v>216</v>
      </c>
      <c r="C334" s="284"/>
      <c r="D334" s="6" t="s">
        <v>101</v>
      </c>
      <c r="E334" s="6" t="s">
        <v>101</v>
      </c>
      <c r="F334" s="6" t="s">
        <v>19</v>
      </c>
      <c r="G334" s="6"/>
      <c r="H334" s="7">
        <f t="shared" si="54"/>
        <v>82</v>
      </c>
      <c r="I334" s="7">
        <f t="shared" si="54"/>
        <v>0</v>
      </c>
      <c r="J334" s="7">
        <f t="shared" si="52"/>
        <v>82</v>
      </c>
      <c r="K334" s="17">
        <f t="shared" si="53"/>
        <v>0</v>
      </c>
    </row>
    <row r="335" spans="1:11" ht="31.2">
      <c r="A335" s="5" t="s">
        <v>20</v>
      </c>
      <c r="B335" s="283" t="s">
        <v>216</v>
      </c>
      <c r="C335" s="284"/>
      <c r="D335" s="6" t="s">
        <v>101</v>
      </c>
      <c r="E335" s="6" t="s">
        <v>101</v>
      </c>
      <c r="F335" s="6" t="s">
        <v>21</v>
      </c>
      <c r="G335" s="6"/>
      <c r="H335" s="7">
        <f t="shared" si="54"/>
        <v>82</v>
      </c>
      <c r="I335" s="7">
        <f t="shared" si="54"/>
        <v>0</v>
      </c>
      <c r="J335" s="7">
        <f t="shared" si="52"/>
        <v>82</v>
      </c>
      <c r="K335" s="17">
        <f t="shared" si="53"/>
        <v>0</v>
      </c>
    </row>
    <row r="336" spans="1:11" ht="31.2">
      <c r="A336" s="5" t="s">
        <v>105</v>
      </c>
      <c r="B336" s="283" t="s">
        <v>216</v>
      </c>
      <c r="C336" s="284"/>
      <c r="D336" s="6" t="s">
        <v>101</v>
      </c>
      <c r="E336" s="6" t="s">
        <v>101</v>
      </c>
      <c r="F336" s="6" t="s">
        <v>21</v>
      </c>
      <c r="G336" s="6" t="s">
        <v>106</v>
      </c>
      <c r="H336" s="7">
        <v>82</v>
      </c>
      <c r="I336" s="7">
        <v>0</v>
      </c>
      <c r="J336" s="7">
        <f t="shared" si="52"/>
        <v>82</v>
      </c>
      <c r="K336" s="17">
        <f t="shared" si="53"/>
        <v>0</v>
      </c>
    </row>
    <row r="337" spans="1:12" ht="31.2">
      <c r="A337" s="9" t="s">
        <v>217</v>
      </c>
      <c r="B337" s="287" t="s">
        <v>218</v>
      </c>
      <c r="C337" s="288"/>
      <c r="D337" s="10"/>
      <c r="E337" s="10"/>
      <c r="F337" s="10"/>
      <c r="G337" s="10"/>
      <c r="H337" s="11">
        <f>H338+H351+H367+H374</f>
        <v>2001.6</v>
      </c>
      <c r="I337" s="11">
        <f>I338+I351+I367+I374</f>
        <v>220.7</v>
      </c>
      <c r="J337" s="11">
        <f t="shared" si="52"/>
        <v>1780.8999999999999</v>
      </c>
      <c r="K337" s="16">
        <f t="shared" si="53"/>
        <v>11.026179056754597</v>
      </c>
      <c r="L337" s="12"/>
    </row>
    <row r="338" spans="1:12" ht="31.2">
      <c r="A338" s="2" t="s">
        <v>219</v>
      </c>
      <c r="B338" s="285" t="s">
        <v>220</v>
      </c>
      <c r="C338" s="286"/>
      <c r="D338" s="3"/>
      <c r="E338" s="3"/>
      <c r="F338" s="3"/>
      <c r="G338" s="3"/>
      <c r="H338" s="4">
        <f>H339+H345</f>
        <v>49.4</v>
      </c>
      <c r="I338" s="4">
        <f>I339+I345</f>
        <v>0</v>
      </c>
      <c r="J338" s="4">
        <f t="shared" si="52"/>
        <v>49.4</v>
      </c>
      <c r="K338" s="15">
        <f t="shared" si="53"/>
        <v>0</v>
      </c>
    </row>
    <row r="339" spans="1:12" ht="15.6">
      <c r="A339" s="5" t="s">
        <v>221</v>
      </c>
      <c r="B339" s="283" t="s">
        <v>222</v>
      </c>
      <c r="C339" s="284"/>
      <c r="D339" s="6"/>
      <c r="E339" s="6"/>
      <c r="F339" s="6"/>
      <c r="G339" s="6"/>
      <c r="H339" s="7">
        <f t="shared" ref="H339:I343" si="55">H340</f>
        <v>39.4</v>
      </c>
      <c r="I339" s="7">
        <f t="shared" si="55"/>
        <v>0</v>
      </c>
      <c r="J339" s="7">
        <f t="shared" si="52"/>
        <v>39.4</v>
      </c>
      <c r="K339" s="17">
        <f t="shared" si="53"/>
        <v>0</v>
      </c>
    </row>
    <row r="340" spans="1:12" ht="15.6">
      <c r="A340" s="5" t="s">
        <v>80</v>
      </c>
      <c r="B340" s="283" t="s">
        <v>222</v>
      </c>
      <c r="C340" s="284"/>
      <c r="D340" s="6" t="s">
        <v>81</v>
      </c>
      <c r="E340" s="177" t="s">
        <v>637</v>
      </c>
      <c r="F340" s="6"/>
      <c r="G340" s="6"/>
      <c r="H340" s="7">
        <f t="shared" si="55"/>
        <v>39.4</v>
      </c>
      <c r="I340" s="7">
        <f t="shared" si="55"/>
        <v>0</v>
      </c>
      <c r="J340" s="7">
        <f t="shared" si="52"/>
        <v>39.4</v>
      </c>
      <c r="K340" s="17">
        <f t="shared" si="53"/>
        <v>0</v>
      </c>
    </row>
    <row r="341" spans="1:12" ht="15.6">
      <c r="A341" s="5" t="s">
        <v>223</v>
      </c>
      <c r="B341" s="283" t="s">
        <v>222</v>
      </c>
      <c r="C341" s="284"/>
      <c r="D341" s="6" t="s">
        <v>81</v>
      </c>
      <c r="E341" s="6" t="s">
        <v>67</v>
      </c>
      <c r="F341" s="6"/>
      <c r="G341" s="6"/>
      <c r="H341" s="7">
        <f t="shared" si="55"/>
        <v>39.4</v>
      </c>
      <c r="I341" s="7">
        <f t="shared" si="55"/>
        <v>0</v>
      </c>
      <c r="J341" s="7">
        <f t="shared" si="52"/>
        <v>39.4</v>
      </c>
      <c r="K341" s="17">
        <f t="shared" si="53"/>
        <v>0</v>
      </c>
    </row>
    <row r="342" spans="1:12" ht="31.2">
      <c r="A342" s="5" t="s">
        <v>54</v>
      </c>
      <c r="B342" s="283" t="s">
        <v>222</v>
      </c>
      <c r="C342" s="284"/>
      <c r="D342" s="6" t="s">
        <v>81</v>
      </c>
      <c r="E342" s="6" t="s">
        <v>67</v>
      </c>
      <c r="F342" s="6" t="s">
        <v>55</v>
      </c>
      <c r="G342" s="6"/>
      <c r="H342" s="7">
        <f t="shared" si="55"/>
        <v>39.4</v>
      </c>
      <c r="I342" s="7">
        <f t="shared" si="55"/>
        <v>0</v>
      </c>
      <c r="J342" s="7">
        <f t="shared" si="52"/>
        <v>39.4</v>
      </c>
      <c r="K342" s="17">
        <f t="shared" si="53"/>
        <v>0</v>
      </c>
    </row>
    <row r="343" spans="1:12" ht="15.6">
      <c r="A343" s="5" t="s">
        <v>103</v>
      </c>
      <c r="B343" s="283" t="s">
        <v>222</v>
      </c>
      <c r="C343" s="284"/>
      <c r="D343" s="6" t="s">
        <v>81</v>
      </c>
      <c r="E343" s="6" t="s">
        <v>67</v>
      </c>
      <c r="F343" s="6" t="s">
        <v>104</v>
      </c>
      <c r="G343" s="6"/>
      <c r="H343" s="7">
        <f t="shared" si="55"/>
        <v>39.4</v>
      </c>
      <c r="I343" s="7">
        <f t="shared" si="55"/>
        <v>0</v>
      </c>
      <c r="J343" s="7">
        <f t="shared" si="52"/>
        <v>39.4</v>
      </c>
      <c r="K343" s="17">
        <f t="shared" si="53"/>
        <v>0</v>
      </c>
    </row>
    <row r="344" spans="1:12" ht="31.2">
      <c r="A344" s="5" t="s">
        <v>83</v>
      </c>
      <c r="B344" s="283" t="s">
        <v>222</v>
      </c>
      <c r="C344" s="284"/>
      <c r="D344" s="6" t="s">
        <v>81</v>
      </c>
      <c r="E344" s="6" t="s">
        <v>67</v>
      </c>
      <c r="F344" s="6" t="s">
        <v>104</v>
      </c>
      <c r="G344" s="6" t="s">
        <v>84</v>
      </c>
      <c r="H344" s="7">
        <v>39.4</v>
      </c>
      <c r="I344" s="7">
        <v>0</v>
      </c>
      <c r="J344" s="7">
        <f t="shared" si="52"/>
        <v>39.4</v>
      </c>
      <c r="K344" s="17">
        <f t="shared" si="53"/>
        <v>0</v>
      </c>
    </row>
    <row r="345" spans="1:12" ht="31.2">
      <c r="A345" s="5" t="s">
        <v>224</v>
      </c>
      <c r="B345" s="283" t="s">
        <v>225</v>
      </c>
      <c r="C345" s="284"/>
      <c r="D345" s="6"/>
      <c r="E345" s="6"/>
      <c r="F345" s="6"/>
      <c r="G345" s="6"/>
      <c r="H345" s="7">
        <f t="shared" ref="H345:I349" si="56">H346</f>
        <v>10</v>
      </c>
      <c r="I345" s="7">
        <f t="shared" si="56"/>
        <v>0</v>
      </c>
      <c r="J345" s="7">
        <f t="shared" si="52"/>
        <v>10</v>
      </c>
      <c r="K345" s="17">
        <f t="shared" si="53"/>
        <v>0</v>
      </c>
    </row>
    <row r="346" spans="1:12" ht="15.6">
      <c r="A346" s="5" t="s">
        <v>80</v>
      </c>
      <c r="B346" s="283" t="s">
        <v>225</v>
      </c>
      <c r="C346" s="284"/>
      <c r="D346" s="6" t="s">
        <v>81</v>
      </c>
      <c r="E346" s="177" t="s">
        <v>637</v>
      </c>
      <c r="F346" s="6"/>
      <c r="G346" s="6"/>
      <c r="H346" s="7">
        <f t="shared" si="56"/>
        <v>10</v>
      </c>
      <c r="I346" s="7">
        <f t="shared" si="56"/>
        <v>0</v>
      </c>
      <c r="J346" s="7">
        <f t="shared" si="52"/>
        <v>10</v>
      </c>
      <c r="K346" s="17">
        <f t="shared" si="53"/>
        <v>0</v>
      </c>
    </row>
    <row r="347" spans="1:12" ht="15.6">
      <c r="A347" s="5" t="s">
        <v>223</v>
      </c>
      <c r="B347" s="283" t="s">
        <v>225</v>
      </c>
      <c r="C347" s="284"/>
      <c r="D347" s="6" t="s">
        <v>81</v>
      </c>
      <c r="E347" s="6" t="s">
        <v>67</v>
      </c>
      <c r="F347" s="6"/>
      <c r="G347" s="6"/>
      <c r="H347" s="7">
        <f t="shared" si="56"/>
        <v>10</v>
      </c>
      <c r="I347" s="7">
        <f t="shared" si="56"/>
        <v>0</v>
      </c>
      <c r="J347" s="7">
        <f t="shared" si="52"/>
        <v>10</v>
      </c>
      <c r="K347" s="17">
        <f t="shared" si="53"/>
        <v>0</v>
      </c>
    </row>
    <row r="348" spans="1:12" ht="31.2">
      <c r="A348" s="5" t="s">
        <v>54</v>
      </c>
      <c r="B348" s="283" t="s">
        <v>225</v>
      </c>
      <c r="C348" s="284"/>
      <c r="D348" s="6" t="s">
        <v>81</v>
      </c>
      <c r="E348" s="6" t="s">
        <v>67</v>
      </c>
      <c r="F348" s="6" t="s">
        <v>55</v>
      </c>
      <c r="G348" s="6"/>
      <c r="H348" s="7">
        <f t="shared" si="56"/>
        <v>10</v>
      </c>
      <c r="I348" s="7">
        <f t="shared" si="56"/>
        <v>0</v>
      </c>
      <c r="J348" s="7">
        <f t="shared" si="52"/>
        <v>10</v>
      </c>
      <c r="K348" s="17">
        <f t="shared" si="53"/>
        <v>0</v>
      </c>
    </row>
    <row r="349" spans="1:12" ht="15.6">
      <c r="A349" s="5" t="s">
        <v>103</v>
      </c>
      <c r="B349" s="283" t="s">
        <v>225</v>
      </c>
      <c r="C349" s="284"/>
      <c r="D349" s="6" t="s">
        <v>81</v>
      </c>
      <c r="E349" s="6" t="s">
        <v>67</v>
      </c>
      <c r="F349" s="6" t="s">
        <v>104</v>
      </c>
      <c r="G349" s="6"/>
      <c r="H349" s="7">
        <f t="shared" si="56"/>
        <v>10</v>
      </c>
      <c r="I349" s="7">
        <f t="shared" si="56"/>
        <v>0</v>
      </c>
      <c r="J349" s="7">
        <f t="shared" si="52"/>
        <v>10</v>
      </c>
      <c r="K349" s="17">
        <f t="shared" si="53"/>
        <v>0</v>
      </c>
    </row>
    <row r="350" spans="1:12" ht="31.2">
      <c r="A350" s="5" t="s">
        <v>83</v>
      </c>
      <c r="B350" s="283" t="s">
        <v>225</v>
      </c>
      <c r="C350" s="284"/>
      <c r="D350" s="6" t="s">
        <v>81</v>
      </c>
      <c r="E350" s="6" t="s">
        <v>67</v>
      </c>
      <c r="F350" s="6" t="s">
        <v>104</v>
      </c>
      <c r="G350" s="6" t="s">
        <v>84</v>
      </c>
      <c r="H350" s="7">
        <v>10</v>
      </c>
      <c r="I350" s="7">
        <v>0</v>
      </c>
      <c r="J350" s="7">
        <f t="shared" si="52"/>
        <v>10</v>
      </c>
      <c r="K350" s="17">
        <f t="shared" si="53"/>
        <v>0</v>
      </c>
    </row>
    <row r="351" spans="1:12" ht="31.2">
      <c r="A351" s="2" t="s">
        <v>226</v>
      </c>
      <c r="B351" s="285" t="s">
        <v>227</v>
      </c>
      <c r="C351" s="286"/>
      <c r="D351" s="3"/>
      <c r="E351" s="3"/>
      <c r="F351" s="3"/>
      <c r="G351" s="3"/>
      <c r="H351" s="4">
        <f>H352+H358</f>
        <v>336.1</v>
      </c>
      <c r="I351" s="4">
        <f>I352+I358</f>
        <v>95.4</v>
      </c>
      <c r="J351" s="4">
        <f t="shared" si="52"/>
        <v>240.70000000000002</v>
      </c>
      <c r="K351" s="15">
        <f t="shared" si="53"/>
        <v>28.384409401963701</v>
      </c>
    </row>
    <row r="352" spans="1:12" ht="31.2">
      <c r="A352" s="5" t="s">
        <v>228</v>
      </c>
      <c r="B352" s="283" t="s">
        <v>229</v>
      </c>
      <c r="C352" s="284"/>
      <c r="D352" s="6"/>
      <c r="E352" s="6"/>
      <c r="F352" s="6"/>
      <c r="G352" s="6"/>
      <c r="H352" s="7">
        <f t="shared" ref="H352:I356" si="57">H353</f>
        <v>74.5</v>
      </c>
      <c r="I352" s="7">
        <f t="shared" si="57"/>
        <v>0</v>
      </c>
      <c r="J352" s="7">
        <f t="shared" si="52"/>
        <v>74.5</v>
      </c>
      <c r="K352" s="17">
        <f t="shared" si="53"/>
        <v>0</v>
      </c>
    </row>
    <row r="353" spans="1:11" ht="15.6">
      <c r="A353" s="5" t="s">
        <v>80</v>
      </c>
      <c r="B353" s="283" t="s">
        <v>229</v>
      </c>
      <c r="C353" s="284"/>
      <c r="D353" s="6" t="s">
        <v>81</v>
      </c>
      <c r="E353" s="177" t="s">
        <v>637</v>
      </c>
      <c r="F353" s="6"/>
      <c r="G353" s="6"/>
      <c r="H353" s="7">
        <f t="shared" si="57"/>
        <v>74.5</v>
      </c>
      <c r="I353" s="7">
        <f t="shared" si="57"/>
        <v>0</v>
      </c>
      <c r="J353" s="7">
        <f t="shared" si="52"/>
        <v>74.5</v>
      </c>
      <c r="K353" s="17">
        <f t="shared" si="53"/>
        <v>0</v>
      </c>
    </row>
    <row r="354" spans="1:11" ht="15.6">
      <c r="A354" s="5" t="s">
        <v>223</v>
      </c>
      <c r="B354" s="283" t="s">
        <v>229</v>
      </c>
      <c r="C354" s="284"/>
      <c r="D354" s="6" t="s">
        <v>81</v>
      </c>
      <c r="E354" s="6" t="s">
        <v>67</v>
      </c>
      <c r="F354" s="6"/>
      <c r="G354" s="6"/>
      <c r="H354" s="7">
        <f t="shared" si="57"/>
        <v>74.5</v>
      </c>
      <c r="I354" s="7">
        <f t="shared" si="57"/>
        <v>0</v>
      </c>
      <c r="J354" s="7">
        <f t="shared" si="52"/>
        <v>74.5</v>
      </c>
      <c r="K354" s="17">
        <f t="shared" si="53"/>
        <v>0</v>
      </c>
    </row>
    <row r="355" spans="1:11" ht="31.2">
      <c r="A355" s="5" t="s">
        <v>54</v>
      </c>
      <c r="B355" s="283" t="s">
        <v>229</v>
      </c>
      <c r="C355" s="284"/>
      <c r="D355" s="6" t="s">
        <v>81</v>
      </c>
      <c r="E355" s="6" t="s">
        <v>67</v>
      </c>
      <c r="F355" s="6" t="s">
        <v>55</v>
      </c>
      <c r="G355" s="6"/>
      <c r="H355" s="7">
        <f t="shared" si="57"/>
        <v>74.5</v>
      </c>
      <c r="I355" s="7">
        <f t="shared" si="57"/>
        <v>0</v>
      </c>
      <c r="J355" s="7">
        <f t="shared" si="52"/>
        <v>74.5</v>
      </c>
      <c r="K355" s="17">
        <f t="shared" si="53"/>
        <v>0</v>
      </c>
    </row>
    <row r="356" spans="1:11" ht="15.6">
      <c r="A356" s="5" t="s">
        <v>103</v>
      </c>
      <c r="B356" s="283" t="s">
        <v>229</v>
      </c>
      <c r="C356" s="284"/>
      <c r="D356" s="6" t="s">
        <v>81</v>
      </c>
      <c r="E356" s="6" t="s">
        <v>67</v>
      </c>
      <c r="F356" s="6" t="s">
        <v>104</v>
      </c>
      <c r="G356" s="6"/>
      <c r="H356" s="7">
        <f t="shared" si="57"/>
        <v>74.5</v>
      </c>
      <c r="I356" s="7">
        <f t="shared" si="57"/>
        <v>0</v>
      </c>
      <c r="J356" s="7">
        <f t="shared" si="52"/>
        <v>74.5</v>
      </c>
      <c r="K356" s="17">
        <f t="shared" si="53"/>
        <v>0</v>
      </c>
    </row>
    <row r="357" spans="1:11" ht="31.2">
      <c r="A357" s="5" t="s">
        <v>83</v>
      </c>
      <c r="B357" s="283" t="s">
        <v>229</v>
      </c>
      <c r="C357" s="284"/>
      <c r="D357" s="6" t="s">
        <v>81</v>
      </c>
      <c r="E357" s="6" t="s">
        <v>67</v>
      </c>
      <c r="F357" s="6" t="s">
        <v>104</v>
      </c>
      <c r="G357" s="6" t="s">
        <v>84</v>
      </c>
      <c r="H357" s="7">
        <v>74.5</v>
      </c>
      <c r="I357" s="7">
        <v>0</v>
      </c>
      <c r="J357" s="7">
        <f t="shared" si="52"/>
        <v>74.5</v>
      </c>
      <c r="K357" s="17">
        <f t="shared" si="53"/>
        <v>0</v>
      </c>
    </row>
    <row r="358" spans="1:11" ht="31.2">
      <c r="A358" s="5" t="s">
        <v>230</v>
      </c>
      <c r="B358" s="283" t="s">
        <v>231</v>
      </c>
      <c r="C358" s="284"/>
      <c r="D358" s="6"/>
      <c r="E358" s="6"/>
      <c r="F358" s="6"/>
      <c r="G358" s="6"/>
      <c r="H358" s="7">
        <f>H359</f>
        <v>261.60000000000002</v>
      </c>
      <c r="I358" s="7">
        <f>I359</f>
        <v>95.4</v>
      </c>
      <c r="J358" s="7">
        <f t="shared" si="52"/>
        <v>166.20000000000002</v>
      </c>
      <c r="K358" s="17">
        <f t="shared" si="53"/>
        <v>36.467889908256879</v>
      </c>
    </row>
    <row r="359" spans="1:11" ht="15.6">
      <c r="A359" s="5" t="s">
        <v>80</v>
      </c>
      <c r="B359" s="283" t="s">
        <v>231</v>
      </c>
      <c r="C359" s="284"/>
      <c r="D359" s="6" t="s">
        <v>81</v>
      </c>
      <c r="E359" s="177" t="s">
        <v>637</v>
      </c>
      <c r="F359" s="6"/>
      <c r="G359" s="6"/>
      <c r="H359" s="7">
        <f>H360</f>
        <v>261.60000000000002</v>
      </c>
      <c r="I359" s="7">
        <f>I360</f>
        <v>95.4</v>
      </c>
      <c r="J359" s="7">
        <f t="shared" si="52"/>
        <v>166.20000000000002</v>
      </c>
      <c r="K359" s="17">
        <f t="shared" si="53"/>
        <v>36.467889908256879</v>
      </c>
    </row>
    <row r="360" spans="1:11" ht="15.6">
      <c r="A360" s="5" t="s">
        <v>82</v>
      </c>
      <c r="B360" s="283" t="s">
        <v>231</v>
      </c>
      <c r="C360" s="284"/>
      <c r="D360" s="6" t="s">
        <v>81</v>
      </c>
      <c r="E360" s="6" t="s">
        <v>15</v>
      </c>
      <c r="F360" s="6"/>
      <c r="G360" s="6"/>
      <c r="H360" s="7">
        <v>261.60000000000002</v>
      </c>
      <c r="I360" s="7">
        <f>I361</f>
        <v>95.4</v>
      </c>
      <c r="J360" s="7">
        <f t="shared" si="52"/>
        <v>166.20000000000002</v>
      </c>
      <c r="K360" s="17">
        <f t="shared" si="53"/>
        <v>36.467889908256879</v>
      </c>
    </row>
    <row r="361" spans="1:11" ht="62.4">
      <c r="A361" s="5" t="s">
        <v>74</v>
      </c>
      <c r="B361" s="283" t="s">
        <v>231</v>
      </c>
      <c r="C361" s="284"/>
      <c r="D361" s="6" t="s">
        <v>81</v>
      </c>
      <c r="E361" s="6" t="s">
        <v>15</v>
      </c>
      <c r="F361" s="6" t="s">
        <v>75</v>
      </c>
      <c r="G361" s="6"/>
      <c r="H361" s="7">
        <f>H362</f>
        <v>84</v>
      </c>
      <c r="I361" s="7">
        <f>I362</f>
        <v>95.4</v>
      </c>
      <c r="J361" s="7">
        <f t="shared" si="52"/>
        <v>-11.400000000000006</v>
      </c>
      <c r="K361" s="17">
        <f t="shared" si="53"/>
        <v>113.57142857142857</v>
      </c>
    </row>
    <row r="362" spans="1:11" ht="15.6">
      <c r="A362" s="5" t="s">
        <v>232</v>
      </c>
      <c r="B362" s="283" t="s">
        <v>231</v>
      </c>
      <c r="C362" s="284"/>
      <c r="D362" s="6" t="s">
        <v>81</v>
      </c>
      <c r="E362" s="6" t="s">
        <v>15</v>
      </c>
      <c r="F362" s="6" t="s">
        <v>233</v>
      </c>
      <c r="G362" s="6"/>
      <c r="H362" s="7">
        <f>H363</f>
        <v>84</v>
      </c>
      <c r="I362" s="7">
        <f>I363</f>
        <v>95.4</v>
      </c>
      <c r="J362" s="7">
        <f t="shared" si="52"/>
        <v>-11.400000000000006</v>
      </c>
      <c r="K362" s="17">
        <f t="shared" si="53"/>
        <v>113.57142857142857</v>
      </c>
    </row>
    <row r="363" spans="1:11" ht="31.2">
      <c r="A363" s="5" t="s">
        <v>83</v>
      </c>
      <c r="B363" s="283" t="s">
        <v>231</v>
      </c>
      <c r="C363" s="284"/>
      <c r="D363" s="6" t="s">
        <v>81</v>
      </c>
      <c r="E363" s="6" t="s">
        <v>15</v>
      </c>
      <c r="F363" s="6" t="s">
        <v>233</v>
      </c>
      <c r="G363" s="6" t="s">
        <v>84</v>
      </c>
      <c r="H363" s="7">
        <v>84</v>
      </c>
      <c r="I363" s="7">
        <v>95.4</v>
      </c>
      <c r="J363" s="7">
        <f t="shared" si="52"/>
        <v>-11.400000000000006</v>
      </c>
      <c r="K363" s="17">
        <f t="shared" si="53"/>
        <v>113.57142857142857</v>
      </c>
    </row>
    <row r="364" spans="1:11" ht="31.2">
      <c r="A364" s="5" t="s">
        <v>18</v>
      </c>
      <c r="B364" s="283" t="s">
        <v>231</v>
      </c>
      <c r="C364" s="284"/>
      <c r="D364" s="6" t="s">
        <v>81</v>
      </c>
      <c r="E364" s="6" t="s">
        <v>15</v>
      </c>
      <c r="F364" s="6" t="s">
        <v>19</v>
      </c>
      <c r="G364" s="6"/>
      <c r="H364" s="7">
        <f>H365</f>
        <v>177.6</v>
      </c>
      <c r="I364" s="7">
        <f>I365</f>
        <v>0</v>
      </c>
      <c r="J364" s="7">
        <f t="shared" si="52"/>
        <v>177.6</v>
      </c>
      <c r="K364" s="17">
        <f t="shared" si="53"/>
        <v>0</v>
      </c>
    </row>
    <row r="365" spans="1:11" ht="31.2">
      <c r="A365" s="5" t="s">
        <v>20</v>
      </c>
      <c r="B365" s="283" t="s">
        <v>231</v>
      </c>
      <c r="C365" s="284"/>
      <c r="D365" s="6" t="s">
        <v>81</v>
      </c>
      <c r="E365" s="6" t="s">
        <v>15</v>
      </c>
      <c r="F365" s="6" t="s">
        <v>21</v>
      </c>
      <c r="G365" s="6"/>
      <c r="H365" s="7">
        <f>H366</f>
        <v>177.6</v>
      </c>
      <c r="I365" s="7">
        <f>I366</f>
        <v>0</v>
      </c>
      <c r="J365" s="7">
        <f t="shared" si="52"/>
        <v>177.6</v>
      </c>
      <c r="K365" s="17">
        <f t="shared" si="53"/>
        <v>0</v>
      </c>
    </row>
    <row r="366" spans="1:11" ht="31.2">
      <c r="A366" s="5" t="s">
        <v>83</v>
      </c>
      <c r="B366" s="283" t="s">
        <v>231</v>
      </c>
      <c r="C366" s="284"/>
      <c r="D366" s="6" t="s">
        <v>81</v>
      </c>
      <c r="E366" s="6" t="s">
        <v>15</v>
      </c>
      <c r="F366" s="6" t="s">
        <v>21</v>
      </c>
      <c r="G366" s="6" t="s">
        <v>84</v>
      </c>
      <c r="H366" s="7">
        <v>177.6</v>
      </c>
      <c r="I366" s="7">
        <v>0</v>
      </c>
      <c r="J366" s="7">
        <f t="shared" si="52"/>
        <v>177.6</v>
      </c>
      <c r="K366" s="17">
        <f t="shared" si="53"/>
        <v>0</v>
      </c>
    </row>
    <row r="367" spans="1:11" ht="62.4">
      <c r="A367" s="2" t="s">
        <v>234</v>
      </c>
      <c r="B367" s="285" t="s">
        <v>235</v>
      </c>
      <c r="C367" s="286"/>
      <c r="D367" s="3"/>
      <c r="E367" s="3"/>
      <c r="F367" s="3"/>
      <c r="G367" s="3"/>
      <c r="H367" s="4">
        <f t="shared" ref="H367:I372" si="58">H368</f>
        <v>1366.1</v>
      </c>
      <c r="I367" s="4">
        <f t="shared" si="58"/>
        <v>125.3</v>
      </c>
      <c r="J367" s="4">
        <f t="shared" si="52"/>
        <v>1240.8</v>
      </c>
      <c r="K367" s="15">
        <f t="shared" si="53"/>
        <v>9.1720957470170568</v>
      </c>
    </row>
    <row r="368" spans="1:11" ht="62.4">
      <c r="A368" s="5" t="s">
        <v>110</v>
      </c>
      <c r="B368" s="283" t="s">
        <v>236</v>
      </c>
      <c r="C368" s="284"/>
      <c r="D368" s="6"/>
      <c r="E368" s="6"/>
      <c r="F368" s="6"/>
      <c r="G368" s="6"/>
      <c r="H368" s="7">
        <f t="shared" si="58"/>
        <v>1366.1</v>
      </c>
      <c r="I368" s="7">
        <f t="shared" si="58"/>
        <v>125.3</v>
      </c>
      <c r="J368" s="7">
        <f t="shared" si="52"/>
        <v>1240.8</v>
      </c>
      <c r="K368" s="17">
        <f t="shared" si="53"/>
        <v>9.1720957470170568</v>
      </c>
    </row>
    <row r="369" spans="1:12" ht="15.6">
      <c r="A369" s="5" t="s">
        <v>80</v>
      </c>
      <c r="B369" s="283" t="s">
        <v>236</v>
      </c>
      <c r="C369" s="284"/>
      <c r="D369" s="6" t="s">
        <v>81</v>
      </c>
      <c r="E369" s="177" t="s">
        <v>637</v>
      </c>
      <c r="F369" s="6"/>
      <c r="G369" s="6"/>
      <c r="H369" s="7">
        <f t="shared" si="58"/>
        <v>1366.1</v>
      </c>
      <c r="I369" s="7">
        <f t="shared" si="58"/>
        <v>125.3</v>
      </c>
      <c r="J369" s="7">
        <f t="shared" si="52"/>
        <v>1240.8</v>
      </c>
      <c r="K369" s="17">
        <f t="shared" si="53"/>
        <v>9.1720957470170568</v>
      </c>
    </row>
    <row r="370" spans="1:12" ht="15.6">
      <c r="A370" s="5" t="s">
        <v>223</v>
      </c>
      <c r="B370" s="283" t="s">
        <v>236</v>
      </c>
      <c r="C370" s="284"/>
      <c r="D370" s="6" t="s">
        <v>81</v>
      </c>
      <c r="E370" s="6" t="s">
        <v>67</v>
      </c>
      <c r="F370" s="6"/>
      <c r="G370" s="6"/>
      <c r="H370" s="7">
        <f t="shared" si="58"/>
        <v>1366.1</v>
      </c>
      <c r="I370" s="7">
        <f t="shared" si="58"/>
        <v>125.3</v>
      </c>
      <c r="J370" s="7">
        <f t="shared" si="52"/>
        <v>1240.8</v>
      </c>
      <c r="K370" s="17">
        <f t="shared" si="53"/>
        <v>9.1720957470170568</v>
      </c>
    </row>
    <row r="371" spans="1:12" ht="31.2">
      <c r="A371" s="5" t="s">
        <v>54</v>
      </c>
      <c r="B371" s="283" t="s">
        <v>236</v>
      </c>
      <c r="C371" s="284"/>
      <c r="D371" s="6" t="s">
        <v>81</v>
      </c>
      <c r="E371" s="6" t="s">
        <v>67</v>
      </c>
      <c r="F371" s="6" t="s">
        <v>55</v>
      </c>
      <c r="G371" s="6"/>
      <c r="H371" s="7">
        <f t="shared" si="58"/>
        <v>1366.1</v>
      </c>
      <c r="I371" s="7">
        <f t="shared" si="58"/>
        <v>125.3</v>
      </c>
      <c r="J371" s="7">
        <f t="shared" si="52"/>
        <v>1240.8</v>
      </c>
      <c r="K371" s="17">
        <f t="shared" si="53"/>
        <v>9.1720957470170568</v>
      </c>
    </row>
    <row r="372" spans="1:12" ht="15.6">
      <c r="A372" s="5" t="s">
        <v>103</v>
      </c>
      <c r="B372" s="283" t="s">
        <v>236</v>
      </c>
      <c r="C372" s="284"/>
      <c r="D372" s="6" t="s">
        <v>81</v>
      </c>
      <c r="E372" s="6" t="s">
        <v>67</v>
      </c>
      <c r="F372" s="6" t="s">
        <v>104</v>
      </c>
      <c r="G372" s="6"/>
      <c r="H372" s="7">
        <f t="shared" si="58"/>
        <v>1366.1</v>
      </c>
      <c r="I372" s="7">
        <f t="shared" si="58"/>
        <v>125.3</v>
      </c>
      <c r="J372" s="7">
        <f t="shared" si="52"/>
        <v>1240.8</v>
      </c>
      <c r="K372" s="17">
        <f t="shared" si="53"/>
        <v>9.1720957470170568</v>
      </c>
    </row>
    <row r="373" spans="1:12" ht="31.2">
      <c r="A373" s="5" t="s">
        <v>83</v>
      </c>
      <c r="B373" s="283" t="s">
        <v>236</v>
      </c>
      <c r="C373" s="284"/>
      <c r="D373" s="6" t="s">
        <v>81</v>
      </c>
      <c r="E373" s="6" t="s">
        <v>67</v>
      </c>
      <c r="F373" s="6" t="s">
        <v>104</v>
      </c>
      <c r="G373" s="6" t="s">
        <v>84</v>
      </c>
      <c r="H373" s="7">
        <v>1366.1</v>
      </c>
      <c r="I373" s="7">
        <v>125.3</v>
      </c>
      <c r="J373" s="7">
        <f t="shared" si="52"/>
        <v>1240.8</v>
      </c>
      <c r="K373" s="17">
        <f t="shared" si="53"/>
        <v>9.1720957470170568</v>
      </c>
    </row>
    <row r="374" spans="1:12" ht="31.2">
      <c r="A374" s="2" t="s">
        <v>237</v>
      </c>
      <c r="B374" s="285" t="s">
        <v>238</v>
      </c>
      <c r="C374" s="286"/>
      <c r="D374" s="3"/>
      <c r="E374" s="3"/>
      <c r="F374" s="3"/>
      <c r="G374" s="3"/>
      <c r="H374" s="4">
        <f t="shared" ref="H374:I379" si="59">H375</f>
        <v>250</v>
      </c>
      <c r="I374" s="4">
        <f t="shared" si="59"/>
        <v>0</v>
      </c>
      <c r="J374" s="4">
        <f t="shared" si="52"/>
        <v>250</v>
      </c>
      <c r="K374" s="15">
        <f t="shared" si="53"/>
        <v>0</v>
      </c>
    </row>
    <row r="375" spans="1:12" ht="31.2">
      <c r="A375" s="5" t="s">
        <v>138</v>
      </c>
      <c r="B375" s="283" t="s">
        <v>239</v>
      </c>
      <c r="C375" s="284"/>
      <c r="D375" s="6"/>
      <c r="E375" s="6"/>
      <c r="F375" s="6"/>
      <c r="G375" s="6"/>
      <c r="H375" s="7">
        <f t="shared" si="59"/>
        <v>250</v>
      </c>
      <c r="I375" s="7">
        <f t="shared" si="59"/>
        <v>0</v>
      </c>
      <c r="J375" s="7">
        <f t="shared" si="52"/>
        <v>250</v>
      </c>
      <c r="K375" s="17">
        <f t="shared" si="53"/>
        <v>0</v>
      </c>
    </row>
    <row r="376" spans="1:12" ht="15.6">
      <c r="A376" s="5" t="s">
        <v>80</v>
      </c>
      <c r="B376" s="283" t="s">
        <v>239</v>
      </c>
      <c r="C376" s="284"/>
      <c r="D376" s="6" t="s">
        <v>81</v>
      </c>
      <c r="E376" s="177" t="s">
        <v>637</v>
      </c>
      <c r="F376" s="6"/>
      <c r="G376" s="6"/>
      <c r="H376" s="7">
        <f t="shared" si="59"/>
        <v>250</v>
      </c>
      <c r="I376" s="7">
        <f t="shared" si="59"/>
        <v>0</v>
      </c>
      <c r="J376" s="7">
        <f t="shared" si="52"/>
        <v>250</v>
      </c>
      <c r="K376" s="17">
        <f t="shared" si="53"/>
        <v>0</v>
      </c>
    </row>
    <row r="377" spans="1:12" ht="15.6">
      <c r="A377" s="5" t="s">
        <v>223</v>
      </c>
      <c r="B377" s="283" t="s">
        <v>239</v>
      </c>
      <c r="C377" s="284"/>
      <c r="D377" s="6" t="s">
        <v>81</v>
      </c>
      <c r="E377" s="6" t="s">
        <v>67</v>
      </c>
      <c r="F377" s="6"/>
      <c r="G377" s="6"/>
      <c r="H377" s="7">
        <f t="shared" si="59"/>
        <v>250</v>
      </c>
      <c r="I377" s="7">
        <f t="shared" si="59"/>
        <v>0</v>
      </c>
      <c r="J377" s="7">
        <f t="shared" si="52"/>
        <v>250</v>
      </c>
      <c r="K377" s="17">
        <f t="shared" si="53"/>
        <v>0</v>
      </c>
    </row>
    <row r="378" spans="1:12" ht="31.2">
      <c r="A378" s="5" t="s">
        <v>54</v>
      </c>
      <c r="B378" s="283" t="s">
        <v>239</v>
      </c>
      <c r="C378" s="284"/>
      <c r="D378" s="6" t="s">
        <v>81</v>
      </c>
      <c r="E378" s="6" t="s">
        <v>67</v>
      </c>
      <c r="F378" s="6" t="s">
        <v>55</v>
      </c>
      <c r="G378" s="6"/>
      <c r="H378" s="7">
        <f t="shared" si="59"/>
        <v>250</v>
      </c>
      <c r="I378" s="7">
        <f t="shared" si="59"/>
        <v>0</v>
      </c>
      <c r="J378" s="7">
        <f t="shared" si="52"/>
        <v>250</v>
      </c>
      <c r="K378" s="17">
        <f t="shared" si="53"/>
        <v>0</v>
      </c>
    </row>
    <row r="379" spans="1:12" ht="15.6">
      <c r="A379" s="5" t="s">
        <v>103</v>
      </c>
      <c r="B379" s="283" t="s">
        <v>239</v>
      </c>
      <c r="C379" s="284"/>
      <c r="D379" s="6" t="s">
        <v>81</v>
      </c>
      <c r="E379" s="6" t="s">
        <v>67</v>
      </c>
      <c r="F379" s="6" t="s">
        <v>104</v>
      </c>
      <c r="G379" s="6"/>
      <c r="H379" s="7">
        <f t="shared" si="59"/>
        <v>250</v>
      </c>
      <c r="I379" s="7">
        <f t="shared" si="59"/>
        <v>0</v>
      </c>
      <c r="J379" s="7">
        <f t="shared" si="52"/>
        <v>250</v>
      </c>
      <c r="K379" s="17">
        <f t="shared" si="53"/>
        <v>0</v>
      </c>
    </row>
    <row r="380" spans="1:12" ht="31.2">
      <c r="A380" s="5" t="s">
        <v>83</v>
      </c>
      <c r="B380" s="283" t="s">
        <v>239</v>
      </c>
      <c r="C380" s="284"/>
      <c r="D380" s="6" t="s">
        <v>81</v>
      </c>
      <c r="E380" s="6" t="s">
        <v>67</v>
      </c>
      <c r="F380" s="6" t="s">
        <v>104</v>
      </c>
      <c r="G380" s="6" t="s">
        <v>84</v>
      </c>
      <c r="H380" s="7">
        <v>250</v>
      </c>
      <c r="I380" s="7">
        <v>0</v>
      </c>
      <c r="J380" s="7">
        <f t="shared" si="52"/>
        <v>250</v>
      </c>
      <c r="K380" s="17">
        <f t="shared" si="53"/>
        <v>0</v>
      </c>
    </row>
    <row r="381" spans="1:12" ht="46.8">
      <c r="A381" s="9" t="s">
        <v>240</v>
      </c>
      <c r="B381" s="287" t="s">
        <v>241</v>
      </c>
      <c r="C381" s="288"/>
      <c r="D381" s="10"/>
      <c r="E381" s="10"/>
      <c r="F381" s="10"/>
      <c r="G381" s="10"/>
      <c r="H381" s="11">
        <f t="shared" ref="H381:I387" si="60">H382</f>
        <v>1701.1</v>
      </c>
      <c r="I381" s="11">
        <f t="shared" si="60"/>
        <v>0</v>
      </c>
      <c r="J381" s="11">
        <f t="shared" si="52"/>
        <v>1701.1</v>
      </c>
      <c r="K381" s="16">
        <f t="shared" si="53"/>
        <v>0</v>
      </c>
      <c r="L381" s="12"/>
    </row>
    <row r="382" spans="1:12" ht="31.2">
      <c r="A382" s="2" t="s">
        <v>242</v>
      </c>
      <c r="B382" s="285" t="s">
        <v>243</v>
      </c>
      <c r="C382" s="286"/>
      <c r="D382" s="3"/>
      <c r="E382" s="3"/>
      <c r="F382" s="3"/>
      <c r="G382" s="3"/>
      <c r="H382" s="4">
        <f t="shared" si="60"/>
        <v>1701.1</v>
      </c>
      <c r="I382" s="4">
        <f t="shared" si="60"/>
        <v>0</v>
      </c>
      <c r="J382" s="4">
        <f t="shared" si="52"/>
        <v>1701.1</v>
      </c>
      <c r="K382" s="15">
        <f t="shared" si="53"/>
        <v>0</v>
      </c>
    </row>
    <row r="383" spans="1:12" ht="31.2">
      <c r="A383" s="5" t="s">
        <v>244</v>
      </c>
      <c r="B383" s="283" t="s">
        <v>245</v>
      </c>
      <c r="C383" s="284"/>
      <c r="D383" s="6"/>
      <c r="E383" s="6"/>
      <c r="F383" s="6"/>
      <c r="G383" s="6"/>
      <c r="H383" s="7">
        <f t="shared" si="60"/>
        <v>1701.1</v>
      </c>
      <c r="I383" s="7">
        <f t="shared" si="60"/>
        <v>0</v>
      </c>
      <c r="J383" s="7">
        <f t="shared" si="52"/>
        <v>1701.1</v>
      </c>
      <c r="K383" s="17">
        <f t="shared" si="53"/>
        <v>0</v>
      </c>
    </row>
    <row r="384" spans="1:12" ht="15.6">
      <c r="A384" s="5" t="s">
        <v>51</v>
      </c>
      <c r="B384" s="283" t="s">
        <v>245</v>
      </c>
      <c r="C384" s="284"/>
      <c r="D384" s="6" t="s">
        <v>52</v>
      </c>
      <c r="E384" s="177" t="s">
        <v>637</v>
      </c>
      <c r="F384" s="6"/>
      <c r="G384" s="6"/>
      <c r="H384" s="7">
        <f t="shared" si="60"/>
        <v>1701.1</v>
      </c>
      <c r="I384" s="7">
        <f t="shared" si="60"/>
        <v>0</v>
      </c>
      <c r="J384" s="7">
        <f t="shared" si="52"/>
        <v>1701.1</v>
      </c>
      <c r="K384" s="17">
        <f t="shared" si="53"/>
        <v>0</v>
      </c>
    </row>
    <row r="385" spans="1:12" ht="15.6">
      <c r="A385" s="5" t="s">
        <v>195</v>
      </c>
      <c r="B385" s="283" t="s">
        <v>245</v>
      </c>
      <c r="C385" s="284"/>
      <c r="D385" s="6" t="s">
        <v>52</v>
      </c>
      <c r="E385" s="6" t="s">
        <v>113</v>
      </c>
      <c r="F385" s="6"/>
      <c r="G385" s="6"/>
      <c r="H385" s="7">
        <f t="shared" si="60"/>
        <v>1701.1</v>
      </c>
      <c r="I385" s="7">
        <f t="shared" si="60"/>
        <v>0</v>
      </c>
      <c r="J385" s="7">
        <f t="shared" si="52"/>
        <v>1701.1</v>
      </c>
      <c r="K385" s="17">
        <f t="shared" si="53"/>
        <v>0</v>
      </c>
    </row>
    <row r="386" spans="1:12" ht="15.6">
      <c r="A386" s="5" t="s">
        <v>144</v>
      </c>
      <c r="B386" s="283" t="s">
        <v>245</v>
      </c>
      <c r="C386" s="284"/>
      <c r="D386" s="6" t="s">
        <v>52</v>
      </c>
      <c r="E386" s="6" t="s">
        <v>113</v>
      </c>
      <c r="F386" s="6" t="s">
        <v>145</v>
      </c>
      <c r="G386" s="6"/>
      <c r="H386" s="7">
        <f t="shared" si="60"/>
        <v>1701.1</v>
      </c>
      <c r="I386" s="7">
        <f t="shared" si="60"/>
        <v>0</v>
      </c>
      <c r="J386" s="7">
        <f t="shared" si="52"/>
        <v>1701.1</v>
      </c>
      <c r="K386" s="17">
        <f t="shared" si="53"/>
        <v>0</v>
      </c>
    </row>
    <row r="387" spans="1:12" ht="31.2">
      <c r="A387" s="5" t="s">
        <v>246</v>
      </c>
      <c r="B387" s="283" t="s">
        <v>245</v>
      </c>
      <c r="C387" s="284"/>
      <c r="D387" s="6" t="s">
        <v>52</v>
      </c>
      <c r="E387" s="6" t="s">
        <v>113</v>
      </c>
      <c r="F387" s="6" t="s">
        <v>247</v>
      </c>
      <c r="G387" s="6"/>
      <c r="H387" s="7">
        <f t="shared" si="60"/>
        <v>1701.1</v>
      </c>
      <c r="I387" s="7">
        <f t="shared" si="60"/>
        <v>0</v>
      </c>
      <c r="J387" s="7">
        <f t="shared" si="52"/>
        <v>1701.1</v>
      </c>
      <c r="K387" s="17">
        <f t="shared" si="53"/>
        <v>0</v>
      </c>
    </row>
    <row r="388" spans="1:12" ht="31.2">
      <c r="A388" s="5" t="s">
        <v>83</v>
      </c>
      <c r="B388" s="283" t="s">
        <v>245</v>
      </c>
      <c r="C388" s="284"/>
      <c r="D388" s="6" t="s">
        <v>52</v>
      </c>
      <c r="E388" s="6" t="s">
        <v>113</v>
      </c>
      <c r="F388" s="6" t="s">
        <v>247</v>
      </c>
      <c r="G388" s="6" t="s">
        <v>84</v>
      </c>
      <c r="H388" s="7">
        <v>1701.1</v>
      </c>
      <c r="I388" s="7">
        <v>0</v>
      </c>
      <c r="J388" s="7">
        <f t="shared" si="52"/>
        <v>1701.1</v>
      </c>
      <c r="K388" s="17">
        <f t="shared" si="53"/>
        <v>0</v>
      </c>
    </row>
    <row r="389" spans="1:12" ht="46.8">
      <c r="A389" s="9" t="s">
        <v>248</v>
      </c>
      <c r="B389" s="287" t="s">
        <v>249</v>
      </c>
      <c r="C389" s="288"/>
      <c r="D389" s="10"/>
      <c r="E389" s="10"/>
      <c r="F389" s="10"/>
      <c r="G389" s="10"/>
      <c r="H389" s="11">
        <f t="shared" ref="H389:I395" si="61">H390</f>
        <v>100</v>
      </c>
      <c r="I389" s="11">
        <f t="shared" si="61"/>
        <v>0</v>
      </c>
      <c r="J389" s="11">
        <f t="shared" si="52"/>
        <v>100</v>
      </c>
      <c r="K389" s="16">
        <f t="shared" si="53"/>
        <v>0</v>
      </c>
      <c r="L389" s="12"/>
    </row>
    <row r="390" spans="1:12" ht="46.8">
      <c r="A390" s="2" t="s">
        <v>250</v>
      </c>
      <c r="B390" s="285" t="s">
        <v>251</v>
      </c>
      <c r="C390" s="286"/>
      <c r="D390" s="3"/>
      <c r="E390" s="3"/>
      <c r="F390" s="3"/>
      <c r="G390" s="3"/>
      <c r="H390" s="4">
        <f t="shared" si="61"/>
        <v>100</v>
      </c>
      <c r="I390" s="4">
        <f t="shared" si="61"/>
        <v>0</v>
      </c>
      <c r="J390" s="4">
        <f t="shared" si="52"/>
        <v>100</v>
      </c>
      <c r="K390" s="15">
        <f t="shared" si="53"/>
        <v>0</v>
      </c>
    </row>
    <row r="391" spans="1:12" ht="31.2">
      <c r="A391" s="5" t="s">
        <v>252</v>
      </c>
      <c r="B391" s="283" t="s">
        <v>253</v>
      </c>
      <c r="C391" s="284"/>
      <c r="D391" s="6"/>
      <c r="E391" s="6"/>
      <c r="F391" s="6"/>
      <c r="G391" s="6"/>
      <c r="H391" s="7">
        <f t="shared" si="61"/>
        <v>100</v>
      </c>
      <c r="I391" s="7">
        <f t="shared" si="61"/>
        <v>0</v>
      </c>
      <c r="J391" s="7">
        <f t="shared" si="52"/>
        <v>100</v>
      </c>
      <c r="K391" s="17">
        <f t="shared" si="53"/>
        <v>0</v>
      </c>
    </row>
    <row r="392" spans="1:12" ht="15.6">
      <c r="A392" s="5" t="s">
        <v>14</v>
      </c>
      <c r="B392" s="283" t="s">
        <v>253</v>
      </c>
      <c r="C392" s="284"/>
      <c r="D392" s="6" t="s">
        <v>15</v>
      </c>
      <c r="E392" s="177" t="s">
        <v>637</v>
      </c>
      <c r="F392" s="6"/>
      <c r="G392" s="6"/>
      <c r="H392" s="7">
        <f t="shared" si="61"/>
        <v>100</v>
      </c>
      <c r="I392" s="7">
        <f t="shared" si="61"/>
        <v>0</v>
      </c>
      <c r="J392" s="7">
        <f t="shared" si="52"/>
        <v>100</v>
      </c>
      <c r="K392" s="17">
        <f t="shared" si="53"/>
        <v>0</v>
      </c>
    </row>
    <row r="393" spans="1:12" ht="15.6">
      <c r="A393" s="5" t="s">
        <v>254</v>
      </c>
      <c r="B393" s="283" t="s">
        <v>253</v>
      </c>
      <c r="C393" s="284"/>
      <c r="D393" s="6" t="s">
        <v>15</v>
      </c>
      <c r="E393" s="6" t="s">
        <v>255</v>
      </c>
      <c r="F393" s="6"/>
      <c r="G393" s="6"/>
      <c r="H393" s="7">
        <f t="shared" si="61"/>
        <v>100</v>
      </c>
      <c r="I393" s="7">
        <f t="shared" si="61"/>
        <v>0</v>
      </c>
      <c r="J393" s="7">
        <f t="shared" ref="J393:J456" si="62">H393-I393</f>
        <v>100</v>
      </c>
      <c r="K393" s="17">
        <f t="shared" ref="K393:K456" si="63">I393/H393*100</f>
        <v>0</v>
      </c>
    </row>
    <row r="394" spans="1:12" ht="15.6">
      <c r="A394" s="5" t="s">
        <v>256</v>
      </c>
      <c r="B394" s="283" t="s">
        <v>253</v>
      </c>
      <c r="C394" s="284"/>
      <c r="D394" s="6" t="s">
        <v>15</v>
      </c>
      <c r="E394" s="6" t="s">
        <v>255</v>
      </c>
      <c r="F394" s="6" t="s">
        <v>257</v>
      </c>
      <c r="G394" s="6"/>
      <c r="H394" s="7">
        <f t="shared" si="61"/>
        <v>100</v>
      </c>
      <c r="I394" s="7">
        <f t="shared" si="61"/>
        <v>0</v>
      </c>
      <c r="J394" s="7">
        <f t="shared" si="62"/>
        <v>100</v>
      </c>
      <c r="K394" s="17">
        <f t="shared" si="63"/>
        <v>0</v>
      </c>
    </row>
    <row r="395" spans="1:12" ht="46.8">
      <c r="A395" s="5" t="s">
        <v>258</v>
      </c>
      <c r="B395" s="283" t="s">
        <v>253</v>
      </c>
      <c r="C395" s="284"/>
      <c r="D395" s="6" t="s">
        <v>15</v>
      </c>
      <c r="E395" s="6" t="s">
        <v>255</v>
      </c>
      <c r="F395" s="6" t="s">
        <v>259</v>
      </c>
      <c r="G395" s="6"/>
      <c r="H395" s="7">
        <f t="shared" si="61"/>
        <v>100</v>
      </c>
      <c r="I395" s="7">
        <f t="shared" si="61"/>
        <v>0</v>
      </c>
      <c r="J395" s="7">
        <f t="shared" si="62"/>
        <v>100</v>
      </c>
      <c r="K395" s="17">
        <f t="shared" si="63"/>
        <v>0</v>
      </c>
    </row>
    <row r="396" spans="1:12" ht="15.6">
      <c r="A396" s="5" t="s">
        <v>58</v>
      </c>
      <c r="B396" s="283" t="s">
        <v>253</v>
      </c>
      <c r="C396" s="284"/>
      <c r="D396" s="6" t="s">
        <v>15</v>
      </c>
      <c r="E396" s="6" t="s">
        <v>255</v>
      </c>
      <c r="F396" s="6" t="s">
        <v>259</v>
      </c>
      <c r="G396" s="6" t="s">
        <v>59</v>
      </c>
      <c r="H396" s="7">
        <v>100</v>
      </c>
      <c r="I396" s="7">
        <v>0</v>
      </c>
      <c r="J396" s="7">
        <f t="shared" si="62"/>
        <v>100</v>
      </c>
      <c r="K396" s="17">
        <f t="shared" si="63"/>
        <v>0</v>
      </c>
    </row>
    <row r="397" spans="1:12" ht="62.4">
      <c r="A397" s="9" t="s">
        <v>260</v>
      </c>
      <c r="B397" s="287" t="s">
        <v>261</v>
      </c>
      <c r="C397" s="288"/>
      <c r="D397" s="10"/>
      <c r="E397" s="10"/>
      <c r="F397" s="10"/>
      <c r="G397" s="10"/>
      <c r="H397" s="11">
        <f t="shared" ref="H397:I403" si="64">H398</f>
        <v>55</v>
      </c>
      <c r="I397" s="11">
        <f t="shared" si="64"/>
        <v>0</v>
      </c>
      <c r="J397" s="11">
        <f t="shared" si="62"/>
        <v>55</v>
      </c>
      <c r="K397" s="16">
        <f t="shared" si="63"/>
        <v>0</v>
      </c>
      <c r="L397" s="12"/>
    </row>
    <row r="398" spans="1:12" ht="46.8">
      <c r="A398" s="2" t="s">
        <v>262</v>
      </c>
      <c r="B398" s="285" t="s">
        <v>263</v>
      </c>
      <c r="C398" s="286"/>
      <c r="D398" s="3"/>
      <c r="E398" s="3"/>
      <c r="F398" s="3"/>
      <c r="G398" s="3"/>
      <c r="H398" s="4">
        <f t="shared" si="64"/>
        <v>55</v>
      </c>
      <c r="I398" s="4">
        <f t="shared" si="64"/>
        <v>0</v>
      </c>
      <c r="J398" s="4">
        <f t="shared" si="62"/>
        <v>55</v>
      </c>
      <c r="K398" s="15">
        <f t="shared" si="63"/>
        <v>0</v>
      </c>
    </row>
    <row r="399" spans="1:12" ht="46.8">
      <c r="A399" s="5" t="s">
        <v>264</v>
      </c>
      <c r="B399" s="283" t="s">
        <v>265</v>
      </c>
      <c r="C399" s="284"/>
      <c r="D399" s="6"/>
      <c r="E399" s="6"/>
      <c r="F399" s="6"/>
      <c r="G399" s="6"/>
      <c r="H399" s="7">
        <f t="shared" si="64"/>
        <v>55</v>
      </c>
      <c r="I399" s="7">
        <f t="shared" si="64"/>
        <v>0</v>
      </c>
      <c r="J399" s="7">
        <f t="shared" si="62"/>
        <v>55</v>
      </c>
      <c r="K399" s="17">
        <f t="shared" si="63"/>
        <v>0</v>
      </c>
    </row>
    <row r="400" spans="1:12" ht="15.6">
      <c r="A400" s="5" t="s">
        <v>91</v>
      </c>
      <c r="B400" s="283" t="s">
        <v>265</v>
      </c>
      <c r="C400" s="284"/>
      <c r="D400" s="6" t="s">
        <v>42</v>
      </c>
      <c r="E400" s="177" t="s">
        <v>637</v>
      </c>
      <c r="F400" s="6"/>
      <c r="G400" s="6"/>
      <c r="H400" s="7">
        <f t="shared" si="64"/>
        <v>55</v>
      </c>
      <c r="I400" s="7">
        <f t="shared" si="64"/>
        <v>0</v>
      </c>
      <c r="J400" s="7">
        <f t="shared" si="62"/>
        <v>55</v>
      </c>
      <c r="K400" s="17">
        <f t="shared" si="63"/>
        <v>0</v>
      </c>
    </row>
    <row r="401" spans="1:12" ht="15.6">
      <c r="A401" s="5" t="s">
        <v>173</v>
      </c>
      <c r="B401" s="283" t="s">
        <v>265</v>
      </c>
      <c r="C401" s="284"/>
      <c r="D401" s="6" t="s">
        <v>42</v>
      </c>
      <c r="E401" s="6" t="s">
        <v>113</v>
      </c>
      <c r="F401" s="6"/>
      <c r="G401" s="6"/>
      <c r="H401" s="7">
        <f t="shared" si="64"/>
        <v>55</v>
      </c>
      <c r="I401" s="7">
        <f t="shared" si="64"/>
        <v>0</v>
      </c>
      <c r="J401" s="7">
        <f t="shared" si="62"/>
        <v>55</v>
      </c>
      <c r="K401" s="17">
        <f t="shared" si="63"/>
        <v>0</v>
      </c>
    </row>
    <row r="402" spans="1:12" ht="31.2">
      <c r="A402" s="5" t="s">
        <v>18</v>
      </c>
      <c r="B402" s="283" t="s">
        <v>265</v>
      </c>
      <c r="C402" s="284"/>
      <c r="D402" s="6" t="s">
        <v>42</v>
      </c>
      <c r="E402" s="6" t="s">
        <v>113</v>
      </c>
      <c r="F402" s="6" t="s">
        <v>19</v>
      </c>
      <c r="G402" s="6"/>
      <c r="H402" s="7">
        <f t="shared" si="64"/>
        <v>55</v>
      </c>
      <c r="I402" s="7">
        <f t="shared" si="64"/>
        <v>0</v>
      </c>
      <c r="J402" s="7">
        <f t="shared" si="62"/>
        <v>55</v>
      </c>
      <c r="K402" s="17">
        <f t="shared" si="63"/>
        <v>0</v>
      </c>
    </row>
    <row r="403" spans="1:12" ht="31.2">
      <c r="A403" s="5" t="s">
        <v>20</v>
      </c>
      <c r="B403" s="283" t="s">
        <v>265</v>
      </c>
      <c r="C403" s="284"/>
      <c r="D403" s="6" t="s">
        <v>42</v>
      </c>
      <c r="E403" s="6" t="s">
        <v>113</v>
      </c>
      <c r="F403" s="6" t="s">
        <v>21</v>
      </c>
      <c r="G403" s="6"/>
      <c r="H403" s="7">
        <f t="shared" si="64"/>
        <v>55</v>
      </c>
      <c r="I403" s="7">
        <f t="shared" si="64"/>
        <v>0</v>
      </c>
      <c r="J403" s="7">
        <f t="shared" si="62"/>
        <v>55</v>
      </c>
      <c r="K403" s="17">
        <f t="shared" si="63"/>
        <v>0</v>
      </c>
    </row>
    <row r="404" spans="1:12" ht="31.2">
      <c r="A404" s="5" t="s">
        <v>22</v>
      </c>
      <c r="B404" s="283" t="s">
        <v>265</v>
      </c>
      <c r="C404" s="284"/>
      <c r="D404" s="6" t="s">
        <v>42</v>
      </c>
      <c r="E404" s="6" t="s">
        <v>113</v>
      </c>
      <c r="F404" s="6" t="s">
        <v>21</v>
      </c>
      <c r="G404" s="6" t="s">
        <v>23</v>
      </c>
      <c r="H404" s="7">
        <v>55</v>
      </c>
      <c r="I404" s="7">
        <v>0</v>
      </c>
      <c r="J404" s="7">
        <f t="shared" si="62"/>
        <v>55</v>
      </c>
      <c r="K404" s="17">
        <f t="shared" si="63"/>
        <v>0</v>
      </c>
    </row>
    <row r="405" spans="1:12" ht="15.6">
      <c r="A405" s="9" t="s">
        <v>266</v>
      </c>
      <c r="B405" s="287" t="s">
        <v>267</v>
      </c>
      <c r="C405" s="288"/>
      <c r="D405" s="10"/>
      <c r="E405" s="10"/>
      <c r="F405" s="10"/>
      <c r="G405" s="10"/>
      <c r="H405" s="11">
        <f>H406+H419</f>
        <v>8625.4</v>
      </c>
      <c r="I405" s="11">
        <f>I406+I419</f>
        <v>0</v>
      </c>
      <c r="J405" s="11">
        <f t="shared" si="62"/>
        <v>8625.4</v>
      </c>
      <c r="K405" s="16">
        <f t="shared" si="63"/>
        <v>0</v>
      </c>
      <c r="L405" s="12"/>
    </row>
    <row r="406" spans="1:12" ht="31.2">
      <c r="A406" s="2" t="s">
        <v>268</v>
      </c>
      <c r="B406" s="285" t="s">
        <v>269</v>
      </c>
      <c r="C406" s="286"/>
      <c r="D406" s="3"/>
      <c r="E406" s="3"/>
      <c r="F406" s="3"/>
      <c r="G406" s="3"/>
      <c r="H406" s="4">
        <f>H407+H413</f>
        <v>7601.8</v>
      </c>
      <c r="I406" s="4">
        <f>I407+I413</f>
        <v>0</v>
      </c>
      <c r="J406" s="4">
        <f t="shared" si="62"/>
        <v>7601.8</v>
      </c>
      <c r="K406" s="15">
        <f t="shared" si="63"/>
        <v>0</v>
      </c>
    </row>
    <row r="407" spans="1:12" ht="31.2">
      <c r="A407" s="5" t="s">
        <v>270</v>
      </c>
      <c r="B407" s="283" t="s">
        <v>271</v>
      </c>
      <c r="C407" s="284"/>
      <c r="D407" s="6"/>
      <c r="E407" s="6"/>
      <c r="F407" s="6"/>
      <c r="G407" s="6"/>
      <c r="H407" s="7">
        <f t="shared" ref="H407:I411" si="65">H408</f>
        <v>4070.9</v>
      </c>
      <c r="I407" s="7">
        <f t="shared" si="65"/>
        <v>0</v>
      </c>
      <c r="J407" s="7">
        <f t="shared" si="62"/>
        <v>4070.9</v>
      </c>
      <c r="K407" s="17">
        <f t="shared" si="63"/>
        <v>0</v>
      </c>
    </row>
    <row r="408" spans="1:12" ht="15.6">
      <c r="A408" s="5" t="s">
        <v>100</v>
      </c>
      <c r="B408" s="283" t="s">
        <v>271</v>
      </c>
      <c r="C408" s="284"/>
      <c r="D408" s="6" t="s">
        <v>101</v>
      </c>
      <c r="E408" s="177" t="s">
        <v>637</v>
      </c>
      <c r="F408" s="6"/>
      <c r="G408" s="6"/>
      <c r="H408" s="7">
        <f t="shared" si="65"/>
        <v>4070.9</v>
      </c>
      <c r="I408" s="7">
        <f t="shared" si="65"/>
        <v>0</v>
      </c>
      <c r="J408" s="7">
        <f t="shared" si="62"/>
        <v>4070.9</v>
      </c>
      <c r="K408" s="17">
        <f t="shared" si="63"/>
        <v>0</v>
      </c>
    </row>
    <row r="409" spans="1:12" ht="15.6">
      <c r="A409" s="5" t="s">
        <v>190</v>
      </c>
      <c r="B409" s="283" t="s">
        <v>271</v>
      </c>
      <c r="C409" s="284"/>
      <c r="D409" s="6" t="s">
        <v>101</v>
      </c>
      <c r="E409" s="6" t="s">
        <v>101</v>
      </c>
      <c r="F409" s="6"/>
      <c r="G409" s="6"/>
      <c r="H409" s="7">
        <f t="shared" si="65"/>
        <v>4070.9</v>
      </c>
      <c r="I409" s="7">
        <f t="shared" si="65"/>
        <v>0</v>
      </c>
      <c r="J409" s="7">
        <f t="shared" si="62"/>
        <v>4070.9</v>
      </c>
      <c r="K409" s="17">
        <f t="shared" si="63"/>
        <v>0</v>
      </c>
    </row>
    <row r="410" spans="1:12" ht="31.2">
      <c r="A410" s="5" t="s">
        <v>54</v>
      </c>
      <c r="B410" s="283" t="s">
        <v>271</v>
      </c>
      <c r="C410" s="284"/>
      <c r="D410" s="6" t="s">
        <v>101</v>
      </c>
      <c r="E410" s="6" t="s">
        <v>101</v>
      </c>
      <c r="F410" s="6" t="s">
        <v>55</v>
      </c>
      <c r="G410" s="6"/>
      <c r="H410" s="7">
        <f t="shared" si="65"/>
        <v>4070.9</v>
      </c>
      <c r="I410" s="7">
        <f t="shared" si="65"/>
        <v>0</v>
      </c>
      <c r="J410" s="7">
        <f t="shared" si="62"/>
        <v>4070.9</v>
      </c>
      <c r="K410" s="17">
        <f t="shared" si="63"/>
        <v>0</v>
      </c>
    </row>
    <row r="411" spans="1:12" ht="15.6">
      <c r="A411" s="5" t="s">
        <v>103</v>
      </c>
      <c r="B411" s="283" t="s">
        <v>271</v>
      </c>
      <c r="C411" s="284"/>
      <c r="D411" s="6" t="s">
        <v>101</v>
      </c>
      <c r="E411" s="6" t="s">
        <v>101</v>
      </c>
      <c r="F411" s="6" t="s">
        <v>104</v>
      </c>
      <c r="G411" s="6"/>
      <c r="H411" s="7">
        <f t="shared" si="65"/>
        <v>4070.9</v>
      </c>
      <c r="I411" s="7">
        <f t="shared" si="65"/>
        <v>0</v>
      </c>
      <c r="J411" s="7">
        <f t="shared" si="62"/>
        <v>4070.9</v>
      </c>
      <c r="K411" s="17">
        <f t="shared" si="63"/>
        <v>0</v>
      </c>
    </row>
    <row r="412" spans="1:12" ht="31.2">
      <c r="A412" s="5" t="s">
        <v>105</v>
      </c>
      <c r="B412" s="283" t="s">
        <v>271</v>
      </c>
      <c r="C412" s="284"/>
      <c r="D412" s="6" t="s">
        <v>101</v>
      </c>
      <c r="E412" s="6" t="s">
        <v>101</v>
      </c>
      <c r="F412" s="6" t="s">
        <v>104</v>
      </c>
      <c r="G412" s="6" t="s">
        <v>106</v>
      </c>
      <c r="H412" s="7">
        <v>4070.9</v>
      </c>
      <c r="I412" s="7">
        <v>0</v>
      </c>
      <c r="J412" s="7">
        <f t="shared" si="62"/>
        <v>4070.9</v>
      </c>
      <c r="K412" s="17">
        <f t="shared" si="63"/>
        <v>0</v>
      </c>
    </row>
    <row r="413" spans="1:12" ht="31.2">
      <c r="A413" s="5" t="s">
        <v>272</v>
      </c>
      <c r="B413" s="283" t="s">
        <v>273</v>
      </c>
      <c r="C413" s="284"/>
      <c r="D413" s="6"/>
      <c r="E413" s="6"/>
      <c r="F413" s="6"/>
      <c r="G413" s="6"/>
      <c r="H413" s="7">
        <f t="shared" ref="H413:I417" si="66">H414</f>
        <v>3530.9</v>
      </c>
      <c r="I413" s="7">
        <f t="shared" si="66"/>
        <v>0</v>
      </c>
      <c r="J413" s="7">
        <f t="shared" si="62"/>
        <v>3530.9</v>
      </c>
      <c r="K413" s="17">
        <f t="shared" si="63"/>
        <v>0</v>
      </c>
    </row>
    <row r="414" spans="1:12" ht="15.6">
      <c r="A414" s="5" t="s">
        <v>100</v>
      </c>
      <c r="B414" s="283" t="s">
        <v>273</v>
      </c>
      <c r="C414" s="284"/>
      <c r="D414" s="6" t="s">
        <v>101</v>
      </c>
      <c r="E414" s="177" t="s">
        <v>637</v>
      </c>
      <c r="F414" s="6"/>
      <c r="G414" s="6"/>
      <c r="H414" s="7">
        <f t="shared" si="66"/>
        <v>3530.9</v>
      </c>
      <c r="I414" s="7">
        <f t="shared" si="66"/>
        <v>0</v>
      </c>
      <c r="J414" s="7">
        <f t="shared" si="62"/>
        <v>3530.9</v>
      </c>
      <c r="K414" s="17">
        <f t="shared" si="63"/>
        <v>0</v>
      </c>
    </row>
    <row r="415" spans="1:12" ht="15.6">
      <c r="A415" s="5" t="s">
        <v>190</v>
      </c>
      <c r="B415" s="283" t="s">
        <v>273</v>
      </c>
      <c r="C415" s="284"/>
      <c r="D415" s="6" t="s">
        <v>101</v>
      </c>
      <c r="E415" s="6" t="s">
        <v>101</v>
      </c>
      <c r="F415" s="6"/>
      <c r="G415" s="6"/>
      <c r="H415" s="7">
        <f t="shared" si="66"/>
        <v>3530.9</v>
      </c>
      <c r="I415" s="7">
        <f t="shared" si="66"/>
        <v>0</v>
      </c>
      <c r="J415" s="7">
        <f t="shared" si="62"/>
        <v>3530.9</v>
      </c>
      <c r="K415" s="17">
        <f t="shared" si="63"/>
        <v>0</v>
      </c>
    </row>
    <row r="416" spans="1:12" ht="31.2">
      <c r="A416" s="5" t="s">
        <v>54</v>
      </c>
      <c r="B416" s="283" t="s">
        <v>273</v>
      </c>
      <c r="C416" s="284"/>
      <c r="D416" s="6" t="s">
        <v>101</v>
      </c>
      <c r="E416" s="6" t="s">
        <v>101</v>
      </c>
      <c r="F416" s="6" t="s">
        <v>55</v>
      </c>
      <c r="G416" s="6"/>
      <c r="H416" s="7">
        <f t="shared" si="66"/>
        <v>3530.9</v>
      </c>
      <c r="I416" s="7">
        <f t="shared" si="66"/>
        <v>0</v>
      </c>
      <c r="J416" s="7">
        <f t="shared" si="62"/>
        <v>3530.9</v>
      </c>
      <c r="K416" s="17">
        <f t="shared" si="63"/>
        <v>0</v>
      </c>
    </row>
    <row r="417" spans="1:12" ht="15.6">
      <c r="A417" s="5" t="s">
        <v>103</v>
      </c>
      <c r="B417" s="283" t="s">
        <v>273</v>
      </c>
      <c r="C417" s="284"/>
      <c r="D417" s="6" t="s">
        <v>101</v>
      </c>
      <c r="E417" s="6" t="s">
        <v>101</v>
      </c>
      <c r="F417" s="6" t="s">
        <v>104</v>
      </c>
      <c r="G417" s="6"/>
      <c r="H417" s="7">
        <f t="shared" si="66"/>
        <v>3530.9</v>
      </c>
      <c r="I417" s="7">
        <f t="shared" si="66"/>
        <v>0</v>
      </c>
      <c r="J417" s="7">
        <f t="shared" si="62"/>
        <v>3530.9</v>
      </c>
      <c r="K417" s="17">
        <f t="shared" si="63"/>
        <v>0</v>
      </c>
    </row>
    <row r="418" spans="1:12" ht="31.2">
      <c r="A418" s="5" t="s">
        <v>105</v>
      </c>
      <c r="B418" s="283" t="s">
        <v>273</v>
      </c>
      <c r="C418" s="284"/>
      <c r="D418" s="6" t="s">
        <v>101</v>
      </c>
      <c r="E418" s="6" t="s">
        <v>101</v>
      </c>
      <c r="F418" s="6" t="s">
        <v>104</v>
      </c>
      <c r="G418" s="6" t="s">
        <v>106</v>
      </c>
      <c r="H418" s="7">
        <v>3530.9</v>
      </c>
      <c r="I418" s="7">
        <v>0</v>
      </c>
      <c r="J418" s="7">
        <f t="shared" si="62"/>
        <v>3530.9</v>
      </c>
      <c r="K418" s="17">
        <f t="shared" si="63"/>
        <v>0</v>
      </c>
    </row>
    <row r="419" spans="1:12" s="18" customFormat="1" ht="33.6" customHeight="1">
      <c r="A419" s="5" t="s">
        <v>274</v>
      </c>
      <c r="B419" s="283" t="s">
        <v>275</v>
      </c>
      <c r="C419" s="284"/>
      <c r="D419" s="6"/>
      <c r="E419" s="6"/>
      <c r="F419" s="6"/>
      <c r="G419" s="6"/>
      <c r="H419" s="7">
        <f t="shared" ref="H419:I424" si="67">H420</f>
        <v>1023.6</v>
      </c>
      <c r="I419" s="7">
        <f t="shared" si="67"/>
        <v>0</v>
      </c>
      <c r="J419" s="7">
        <f t="shared" si="62"/>
        <v>1023.6</v>
      </c>
      <c r="K419" s="17">
        <f t="shared" si="63"/>
        <v>0</v>
      </c>
    </row>
    <row r="420" spans="1:12" ht="15.6">
      <c r="A420" s="5" t="s">
        <v>276</v>
      </c>
      <c r="B420" s="283" t="s">
        <v>277</v>
      </c>
      <c r="C420" s="284"/>
      <c r="D420" s="6"/>
      <c r="E420" s="6"/>
      <c r="F420" s="6"/>
      <c r="G420" s="6"/>
      <c r="H420" s="7">
        <f t="shared" si="67"/>
        <v>1023.6</v>
      </c>
      <c r="I420" s="7">
        <f t="shared" si="67"/>
        <v>0</v>
      </c>
      <c r="J420" s="7">
        <f t="shared" si="62"/>
        <v>1023.6</v>
      </c>
      <c r="K420" s="17">
        <f t="shared" si="63"/>
        <v>0</v>
      </c>
    </row>
    <row r="421" spans="1:12" ht="15.6">
      <c r="A421" s="5" t="s">
        <v>100</v>
      </c>
      <c r="B421" s="283" t="s">
        <v>277</v>
      </c>
      <c r="C421" s="284"/>
      <c r="D421" s="6" t="s">
        <v>101</v>
      </c>
      <c r="E421" s="177" t="s">
        <v>637</v>
      </c>
      <c r="F421" s="6"/>
      <c r="G421" s="6"/>
      <c r="H421" s="7">
        <f t="shared" si="67"/>
        <v>1023.6</v>
      </c>
      <c r="I421" s="7">
        <f t="shared" si="67"/>
        <v>0</v>
      </c>
      <c r="J421" s="7">
        <f t="shared" si="62"/>
        <v>1023.6</v>
      </c>
      <c r="K421" s="17">
        <f t="shared" si="63"/>
        <v>0</v>
      </c>
    </row>
    <row r="422" spans="1:12" ht="15.6">
      <c r="A422" s="5" t="s">
        <v>190</v>
      </c>
      <c r="B422" s="283" t="s">
        <v>277</v>
      </c>
      <c r="C422" s="284"/>
      <c r="D422" s="6" t="s">
        <v>101</v>
      </c>
      <c r="E422" s="6" t="s">
        <v>101</v>
      </c>
      <c r="F422" s="6"/>
      <c r="G422" s="6"/>
      <c r="H422" s="7">
        <f t="shared" si="67"/>
        <v>1023.6</v>
      </c>
      <c r="I422" s="7">
        <f t="shared" si="67"/>
        <v>0</v>
      </c>
      <c r="J422" s="7">
        <f t="shared" si="62"/>
        <v>1023.6</v>
      </c>
      <c r="K422" s="17">
        <f t="shared" si="63"/>
        <v>0</v>
      </c>
    </row>
    <row r="423" spans="1:12" ht="31.2">
      <c r="A423" s="5" t="s">
        <v>54</v>
      </c>
      <c r="B423" s="283" t="s">
        <v>277</v>
      </c>
      <c r="C423" s="284"/>
      <c r="D423" s="6" t="s">
        <v>101</v>
      </c>
      <c r="E423" s="6" t="s">
        <v>101</v>
      </c>
      <c r="F423" s="6" t="s">
        <v>55</v>
      </c>
      <c r="G423" s="6"/>
      <c r="H423" s="7">
        <f t="shared" si="67"/>
        <v>1023.6</v>
      </c>
      <c r="I423" s="7">
        <f t="shared" si="67"/>
        <v>0</v>
      </c>
      <c r="J423" s="7">
        <f t="shared" si="62"/>
        <v>1023.6</v>
      </c>
      <c r="K423" s="17">
        <f t="shared" si="63"/>
        <v>0</v>
      </c>
    </row>
    <row r="424" spans="1:12" ht="15.6">
      <c r="A424" s="5" t="s">
        <v>103</v>
      </c>
      <c r="B424" s="283" t="s">
        <v>277</v>
      </c>
      <c r="C424" s="284"/>
      <c r="D424" s="6" t="s">
        <v>101</v>
      </c>
      <c r="E424" s="6" t="s">
        <v>101</v>
      </c>
      <c r="F424" s="6" t="s">
        <v>104</v>
      </c>
      <c r="G424" s="6"/>
      <c r="H424" s="7">
        <f t="shared" si="67"/>
        <v>1023.6</v>
      </c>
      <c r="I424" s="7">
        <f t="shared" si="67"/>
        <v>0</v>
      </c>
      <c r="J424" s="7">
        <f t="shared" si="62"/>
        <v>1023.6</v>
      </c>
      <c r="K424" s="17">
        <f t="shared" si="63"/>
        <v>0</v>
      </c>
    </row>
    <row r="425" spans="1:12" ht="31.2">
      <c r="A425" s="5" t="s">
        <v>105</v>
      </c>
      <c r="B425" s="283" t="s">
        <v>277</v>
      </c>
      <c r="C425" s="284"/>
      <c r="D425" s="6" t="s">
        <v>101</v>
      </c>
      <c r="E425" s="6" t="s">
        <v>101</v>
      </c>
      <c r="F425" s="6" t="s">
        <v>104</v>
      </c>
      <c r="G425" s="6" t="s">
        <v>106</v>
      </c>
      <c r="H425" s="7">
        <v>1023.6</v>
      </c>
      <c r="I425" s="7">
        <v>0</v>
      </c>
      <c r="J425" s="7">
        <f t="shared" si="62"/>
        <v>1023.6</v>
      </c>
      <c r="K425" s="17">
        <f t="shared" si="63"/>
        <v>0</v>
      </c>
    </row>
    <row r="426" spans="1:12" ht="31.2">
      <c r="A426" s="9" t="s">
        <v>278</v>
      </c>
      <c r="B426" s="287" t="s">
        <v>279</v>
      </c>
      <c r="C426" s="288"/>
      <c r="D426" s="10"/>
      <c r="E426" s="10"/>
      <c r="F426" s="10"/>
      <c r="G426" s="10"/>
      <c r="H426" s="11">
        <f>H427+H434</f>
        <v>300</v>
      </c>
      <c r="I426" s="11">
        <f>I427+I434</f>
        <v>40.9</v>
      </c>
      <c r="J426" s="11">
        <f t="shared" si="62"/>
        <v>259.10000000000002</v>
      </c>
      <c r="K426" s="16">
        <f t="shared" si="63"/>
        <v>13.633333333333333</v>
      </c>
      <c r="L426" s="12"/>
    </row>
    <row r="427" spans="1:12" ht="15.6">
      <c r="A427" s="2" t="s">
        <v>280</v>
      </c>
      <c r="B427" s="285" t="s">
        <v>281</v>
      </c>
      <c r="C427" s="286"/>
      <c r="D427" s="3"/>
      <c r="E427" s="3"/>
      <c r="F427" s="3"/>
      <c r="G427" s="3"/>
      <c r="H427" s="4">
        <f t="shared" ref="H427:I432" si="68">H428</f>
        <v>50</v>
      </c>
      <c r="I427" s="4">
        <f t="shared" si="68"/>
        <v>40</v>
      </c>
      <c r="J427" s="4">
        <f t="shared" si="62"/>
        <v>10</v>
      </c>
      <c r="K427" s="15">
        <f t="shared" si="63"/>
        <v>80</v>
      </c>
    </row>
    <row r="428" spans="1:12" ht="31.2">
      <c r="A428" s="5" t="s">
        <v>282</v>
      </c>
      <c r="B428" s="283" t="s">
        <v>283</v>
      </c>
      <c r="C428" s="284"/>
      <c r="D428" s="6"/>
      <c r="E428" s="6"/>
      <c r="F428" s="6"/>
      <c r="G428" s="6"/>
      <c r="H428" s="7">
        <f t="shared" si="68"/>
        <v>50</v>
      </c>
      <c r="I428" s="7">
        <f t="shared" si="68"/>
        <v>40</v>
      </c>
      <c r="J428" s="7">
        <f t="shared" si="62"/>
        <v>10</v>
      </c>
      <c r="K428" s="17">
        <f t="shared" si="63"/>
        <v>80</v>
      </c>
    </row>
    <row r="429" spans="1:12" ht="15.6">
      <c r="A429" s="5" t="s">
        <v>100</v>
      </c>
      <c r="B429" s="283" t="s">
        <v>283</v>
      </c>
      <c r="C429" s="284"/>
      <c r="D429" s="6" t="s">
        <v>101</v>
      </c>
      <c r="E429" s="177" t="s">
        <v>637</v>
      </c>
      <c r="F429" s="6"/>
      <c r="G429" s="6"/>
      <c r="H429" s="7">
        <f t="shared" si="68"/>
        <v>50</v>
      </c>
      <c r="I429" s="7">
        <f t="shared" si="68"/>
        <v>40</v>
      </c>
      <c r="J429" s="7">
        <f t="shared" si="62"/>
        <v>10</v>
      </c>
      <c r="K429" s="17">
        <f t="shared" si="63"/>
        <v>80</v>
      </c>
    </row>
    <row r="430" spans="1:12" ht="15.6">
      <c r="A430" s="5" t="s">
        <v>190</v>
      </c>
      <c r="B430" s="283" t="s">
        <v>283</v>
      </c>
      <c r="C430" s="284"/>
      <c r="D430" s="6" t="s">
        <v>101</v>
      </c>
      <c r="E430" s="6" t="s">
        <v>101</v>
      </c>
      <c r="F430" s="6"/>
      <c r="G430" s="6"/>
      <c r="H430" s="7">
        <f t="shared" si="68"/>
        <v>50</v>
      </c>
      <c r="I430" s="7">
        <f t="shared" si="68"/>
        <v>40</v>
      </c>
      <c r="J430" s="7">
        <f t="shared" si="62"/>
        <v>10</v>
      </c>
      <c r="K430" s="17">
        <f t="shared" si="63"/>
        <v>80</v>
      </c>
    </row>
    <row r="431" spans="1:12" ht="31.2">
      <c r="A431" s="5" t="s">
        <v>18</v>
      </c>
      <c r="B431" s="283" t="s">
        <v>283</v>
      </c>
      <c r="C431" s="284"/>
      <c r="D431" s="6" t="s">
        <v>101</v>
      </c>
      <c r="E431" s="6" t="s">
        <v>101</v>
      </c>
      <c r="F431" s="6" t="s">
        <v>19</v>
      </c>
      <c r="G431" s="6"/>
      <c r="H431" s="7">
        <f t="shared" si="68"/>
        <v>50</v>
      </c>
      <c r="I431" s="7">
        <f t="shared" si="68"/>
        <v>40</v>
      </c>
      <c r="J431" s="7">
        <f t="shared" si="62"/>
        <v>10</v>
      </c>
      <c r="K431" s="17">
        <f t="shared" si="63"/>
        <v>80</v>
      </c>
    </row>
    <row r="432" spans="1:12" ht="31.2">
      <c r="A432" s="5" t="s">
        <v>20</v>
      </c>
      <c r="B432" s="283" t="s">
        <v>283</v>
      </c>
      <c r="C432" s="284"/>
      <c r="D432" s="6" t="s">
        <v>101</v>
      </c>
      <c r="E432" s="6" t="s">
        <v>101</v>
      </c>
      <c r="F432" s="6" t="s">
        <v>21</v>
      </c>
      <c r="G432" s="6"/>
      <c r="H432" s="7">
        <f t="shared" si="68"/>
        <v>50</v>
      </c>
      <c r="I432" s="7">
        <f t="shared" si="68"/>
        <v>40</v>
      </c>
      <c r="J432" s="7">
        <f t="shared" si="62"/>
        <v>10</v>
      </c>
      <c r="K432" s="17">
        <f t="shared" si="63"/>
        <v>80</v>
      </c>
    </row>
    <row r="433" spans="1:11" ht="31.2">
      <c r="A433" s="5" t="s">
        <v>83</v>
      </c>
      <c r="B433" s="283" t="s">
        <v>283</v>
      </c>
      <c r="C433" s="284"/>
      <c r="D433" s="6" t="s">
        <v>101</v>
      </c>
      <c r="E433" s="6" t="s">
        <v>101</v>
      </c>
      <c r="F433" s="6" t="s">
        <v>21</v>
      </c>
      <c r="G433" s="6" t="s">
        <v>84</v>
      </c>
      <c r="H433" s="7">
        <v>50</v>
      </c>
      <c r="I433" s="7">
        <v>40</v>
      </c>
      <c r="J433" s="7">
        <f t="shared" si="62"/>
        <v>10</v>
      </c>
      <c r="K433" s="17">
        <f t="shared" si="63"/>
        <v>80</v>
      </c>
    </row>
    <row r="434" spans="1:11" ht="15.6">
      <c r="A434" s="2" t="s">
        <v>284</v>
      </c>
      <c r="B434" s="285" t="s">
        <v>285</v>
      </c>
      <c r="C434" s="286"/>
      <c r="D434" s="3"/>
      <c r="E434" s="3"/>
      <c r="F434" s="3"/>
      <c r="G434" s="3"/>
      <c r="H434" s="4">
        <f>H435+H441+H447+H453</f>
        <v>250</v>
      </c>
      <c r="I434" s="4">
        <f>I435+I441+I447+I453</f>
        <v>0.9</v>
      </c>
      <c r="J434" s="4">
        <f t="shared" si="62"/>
        <v>249.1</v>
      </c>
      <c r="K434" s="15">
        <f t="shared" si="63"/>
        <v>0.36</v>
      </c>
    </row>
    <row r="435" spans="1:11" ht="15.6">
      <c r="A435" s="5" t="s">
        <v>286</v>
      </c>
      <c r="B435" s="283" t="s">
        <v>287</v>
      </c>
      <c r="C435" s="284"/>
      <c r="D435" s="6"/>
      <c r="E435" s="6"/>
      <c r="F435" s="6"/>
      <c r="G435" s="6"/>
      <c r="H435" s="7">
        <f t="shared" ref="H435:I439" si="69">H436</f>
        <v>95</v>
      </c>
      <c r="I435" s="7">
        <f t="shared" si="69"/>
        <v>0</v>
      </c>
      <c r="J435" s="7">
        <f t="shared" si="62"/>
        <v>95</v>
      </c>
      <c r="K435" s="17">
        <f t="shared" si="63"/>
        <v>0</v>
      </c>
    </row>
    <row r="436" spans="1:11" ht="15.6">
      <c r="A436" s="5" t="s">
        <v>100</v>
      </c>
      <c r="B436" s="283" t="s">
        <v>287</v>
      </c>
      <c r="C436" s="284"/>
      <c r="D436" s="6" t="s">
        <v>101</v>
      </c>
      <c r="E436" s="177" t="s">
        <v>637</v>
      </c>
      <c r="F436" s="6"/>
      <c r="G436" s="6"/>
      <c r="H436" s="7">
        <f t="shared" si="69"/>
        <v>95</v>
      </c>
      <c r="I436" s="7">
        <f t="shared" si="69"/>
        <v>0</v>
      </c>
      <c r="J436" s="7">
        <f t="shared" si="62"/>
        <v>95</v>
      </c>
      <c r="K436" s="17">
        <f t="shared" si="63"/>
        <v>0</v>
      </c>
    </row>
    <row r="437" spans="1:11" ht="15.6">
      <c r="A437" s="5" t="s">
        <v>190</v>
      </c>
      <c r="B437" s="283" t="s">
        <v>287</v>
      </c>
      <c r="C437" s="284"/>
      <c r="D437" s="6" t="s">
        <v>101</v>
      </c>
      <c r="E437" s="6" t="s">
        <v>101</v>
      </c>
      <c r="F437" s="6"/>
      <c r="G437" s="6"/>
      <c r="H437" s="7">
        <f t="shared" si="69"/>
        <v>95</v>
      </c>
      <c r="I437" s="7">
        <f t="shared" si="69"/>
        <v>0</v>
      </c>
      <c r="J437" s="7">
        <f t="shared" si="62"/>
        <v>95</v>
      </c>
      <c r="K437" s="17">
        <f t="shared" si="63"/>
        <v>0</v>
      </c>
    </row>
    <row r="438" spans="1:11" ht="31.2">
      <c r="A438" s="5" t="s">
        <v>18</v>
      </c>
      <c r="B438" s="283" t="s">
        <v>287</v>
      </c>
      <c r="C438" s="284"/>
      <c r="D438" s="6" t="s">
        <v>101</v>
      </c>
      <c r="E438" s="6" t="s">
        <v>101</v>
      </c>
      <c r="F438" s="6" t="s">
        <v>19</v>
      </c>
      <c r="G438" s="6"/>
      <c r="H438" s="7">
        <f t="shared" si="69"/>
        <v>95</v>
      </c>
      <c r="I438" s="7">
        <f t="shared" si="69"/>
        <v>0</v>
      </c>
      <c r="J438" s="7">
        <f t="shared" si="62"/>
        <v>95</v>
      </c>
      <c r="K438" s="17">
        <f t="shared" si="63"/>
        <v>0</v>
      </c>
    </row>
    <row r="439" spans="1:11" ht="31.2">
      <c r="A439" s="5" t="s">
        <v>20</v>
      </c>
      <c r="B439" s="283" t="s">
        <v>287</v>
      </c>
      <c r="C439" s="284"/>
      <c r="D439" s="6" t="s">
        <v>101</v>
      </c>
      <c r="E439" s="6" t="s">
        <v>101</v>
      </c>
      <c r="F439" s="6" t="s">
        <v>21</v>
      </c>
      <c r="G439" s="6"/>
      <c r="H439" s="7">
        <f t="shared" si="69"/>
        <v>95</v>
      </c>
      <c r="I439" s="7">
        <f t="shared" si="69"/>
        <v>0</v>
      </c>
      <c r="J439" s="7">
        <f t="shared" si="62"/>
        <v>95</v>
      </c>
      <c r="K439" s="17">
        <f t="shared" si="63"/>
        <v>0</v>
      </c>
    </row>
    <row r="440" spans="1:11" ht="31.2">
      <c r="A440" s="5" t="s">
        <v>83</v>
      </c>
      <c r="B440" s="283" t="s">
        <v>287</v>
      </c>
      <c r="C440" s="284"/>
      <c r="D440" s="6" t="s">
        <v>101</v>
      </c>
      <c r="E440" s="6" t="s">
        <v>101</v>
      </c>
      <c r="F440" s="6" t="s">
        <v>21</v>
      </c>
      <c r="G440" s="6" t="s">
        <v>84</v>
      </c>
      <c r="H440" s="7">
        <v>95</v>
      </c>
      <c r="I440" s="7">
        <v>0</v>
      </c>
      <c r="J440" s="7">
        <f t="shared" si="62"/>
        <v>95</v>
      </c>
      <c r="K440" s="17">
        <f t="shared" si="63"/>
        <v>0</v>
      </c>
    </row>
    <row r="441" spans="1:11" ht="31.2">
      <c r="A441" s="5" t="s">
        <v>288</v>
      </c>
      <c r="B441" s="283" t="s">
        <v>289</v>
      </c>
      <c r="C441" s="284"/>
      <c r="D441" s="6"/>
      <c r="E441" s="6"/>
      <c r="F441" s="6"/>
      <c r="G441" s="6"/>
      <c r="H441" s="7">
        <f t="shared" ref="H441:I445" si="70">H442</f>
        <v>100</v>
      </c>
      <c r="I441" s="7">
        <f t="shared" si="70"/>
        <v>0.9</v>
      </c>
      <c r="J441" s="7">
        <f t="shared" si="62"/>
        <v>99.1</v>
      </c>
      <c r="K441" s="17">
        <f t="shared" si="63"/>
        <v>0.90000000000000013</v>
      </c>
    </row>
    <row r="442" spans="1:11" ht="15.6">
      <c r="A442" s="5" t="s">
        <v>100</v>
      </c>
      <c r="B442" s="283" t="s">
        <v>289</v>
      </c>
      <c r="C442" s="284"/>
      <c r="D442" s="6" t="s">
        <v>101</v>
      </c>
      <c r="E442" s="177" t="s">
        <v>637</v>
      </c>
      <c r="F442" s="6"/>
      <c r="G442" s="6"/>
      <c r="H442" s="7">
        <f t="shared" si="70"/>
        <v>100</v>
      </c>
      <c r="I442" s="7">
        <f t="shared" si="70"/>
        <v>0.9</v>
      </c>
      <c r="J442" s="7">
        <f t="shared" si="62"/>
        <v>99.1</v>
      </c>
      <c r="K442" s="17">
        <f t="shared" si="63"/>
        <v>0.90000000000000013</v>
      </c>
    </row>
    <row r="443" spans="1:11" ht="15.6">
      <c r="A443" s="5" t="s">
        <v>190</v>
      </c>
      <c r="B443" s="283" t="s">
        <v>289</v>
      </c>
      <c r="C443" s="284"/>
      <c r="D443" s="6" t="s">
        <v>101</v>
      </c>
      <c r="E443" s="6" t="s">
        <v>101</v>
      </c>
      <c r="F443" s="6"/>
      <c r="G443" s="6"/>
      <c r="H443" s="7">
        <f t="shared" si="70"/>
        <v>100</v>
      </c>
      <c r="I443" s="7">
        <f t="shared" si="70"/>
        <v>0.9</v>
      </c>
      <c r="J443" s="7">
        <f t="shared" si="62"/>
        <v>99.1</v>
      </c>
      <c r="K443" s="17">
        <f t="shared" si="63"/>
        <v>0.90000000000000013</v>
      </c>
    </row>
    <row r="444" spans="1:11" ht="62.4">
      <c r="A444" s="5" t="s">
        <v>74</v>
      </c>
      <c r="B444" s="283" t="s">
        <v>289</v>
      </c>
      <c r="C444" s="284"/>
      <c r="D444" s="6" t="s">
        <v>101</v>
      </c>
      <c r="E444" s="6" t="s">
        <v>101</v>
      </c>
      <c r="F444" s="6" t="s">
        <v>75</v>
      </c>
      <c r="G444" s="6"/>
      <c r="H444" s="7">
        <f t="shared" si="70"/>
        <v>100</v>
      </c>
      <c r="I444" s="7">
        <f t="shared" si="70"/>
        <v>0.9</v>
      </c>
      <c r="J444" s="7">
        <f t="shared" si="62"/>
        <v>99.1</v>
      </c>
      <c r="K444" s="17">
        <f t="shared" si="63"/>
        <v>0.90000000000000013</v>
      </c>
    </row>
    <row r="445" spans="1:11" ht="15.6">
      <c r="A445" s="5" t="s">
        <v>232</v>
      </c>
      <c r="B445" s="283" t="s">
        <v>289</v>
      </c>
      <c r="C445" s="284"/>
      <c r="D445" s="6" t="s">
        <v>101</v>
      </c>
      <c r="E445" s="6" t="s">
        <v>101</v>
      </c>
      <c r="F445" s="6" t="s">
        <v>233</v>
      </c>
      <c r="G445" s="6"/>
      <c r="H445" s="7">
        <f t="shared" si="70"/>
        <v>100</v>
      </c>
      <c r="I445" s="7">
        <f t="shared" si="70"/>
        <v>0.9</v>
      </c>
      <c r="J445" s="7">
        <f t="shared" si="62"/>
        <v>99.1</v>
      </c>
      <c r="K445" s="17">
        <f t="shared" si="63"/>
        <v>0.90000000000000013</v>
      </c>
    </row>
    <row r="446" spans="1:11" ht="31.2">
      <c r="A446" s="5" t="s">
        <v>83</v>
      </c>
      <c r="B446" s="283" t="s">
        <v>289</v>
      </c>
      <c r="C446" s="284"/>
      <c r="D446" s="6" t="s">
        <v>101</v>
      </c>
      <c r="E446" s="6" t="s">
        <v>101</v>
      </c>
      <c r="F446" s="6" t="s">
        <v>233</v>
      </c>
      <c r="G446" s="6" t="s">
        <v>84</v>
      </c>
      <c r="H446" s="7">
        <v>100</v>
      </c>
      <c r="I446" s="7">
        <v>0.9</v>
      </c>
      <c r="J446" s="7">
        <f t="shared" si="62"/>
        <v>99.1</v>
      </c>
      <c r="K446" s="17">
        <f t="shared" si="63"/>
        <v>0.90000000000000013</v>
      </c>
    </row>
    <row r="447" spans="1:11" ht="15.6">
      <c r="A447" s="5" t="s">
        <v>290</v>
      </c>
      <c r="B447" s="283" t="s">
        <v>291</v>
      </c>
      <c r="C447" s="284"/>
      <c r="D447" s="6"/>
      <c r="E447" s="6"/>
      <c r="F447" s="6"/>
      <c r="G447" s="6"/>
      <c r="H447" s="7">
        <f t="shared" ref="H447:I451" si="71">H448</f>
        <v>35</v>
      </c>
      <c r="I447" s="7">
        <f t="shared" si="71"/>
        <v>0</v>
      </c>
      <c r="J447" s="7">
        <f t="shared" si="62"/>
        <v>35</v>
      </c>
      <c r="K447" s="17">
        <f t="shared" si="63"/>
        <v>0</v>
      </c>
    </row>
    <row r="448" spans="1:11" ht="15.6">
      <c r="A448" s="5" t="s">
        <v>100</v>
      </c>
      <c r="B448" s="283" t="s">
        <v>291</v>
      </c>
      <c r="C448" s="284"/>
      <c r="D448" s="6" t="s">
        <v>101</v>
      </c>
      <c r="E448" s="177" t="s">
        <v>637</v>
      </c>
      <c r="F448" s="6"/>
      <c r="G448" s="6"/>
      <c r="H448" s="7">
        <f t="shared" si="71"/>
        <v>35</v>
      </c>
      <c r="I448" s="7">
        <f t="shared" si="71"/>
        <v>0</v>
      </c>
      <c r="J448" s="7">
        <f t="shared" si="62"/>
        <v>35</v>
      </c>
      <c r="K448" s="17">
        <f t="shared" si="63"/>
        <v>0</v>
      </c>
    </row>
    <row r="449" spans="1:12" ht="15.6">
      <c r="A449" s="5" t="s">
        <v>190</v>
      </c>
      <c r="B449" s="283" t="s">
        <v>291</v>
      </c>
      <c r="C449" s="284"/>
      <c r="D449" s="6" t="s">
        <v>101</v>
      </c>
      <c r="E449" s="6" t="s">
        <v>101</v>
      </c>
      <c r="F449" s="6"/>
      <c r="G449" s="6"/>
      <c r="H449" s="7">
        <f t="shared" si="71"/>
        <v>35</v>
      </c>
      <c r="I449" s="7">
        <f t="shared" si="71"/>
        <v>0</v>
      </c>
      <c r="J449" s="7">
        <f t="shared" si="62"/>
        <v>35</v>
      </c>
      <c r="K449" s="17">
        <f t="shared" si="63"/>
        <v>0</v>
      </c>
    </row>
    <row r="450" spans="1:12" ht="31.2">
      <c r="A450" s="5" t="s">
        <v>18</v>
      </c>
      <c r="B450" s="283" t="s">
        <v>291</v>
      </c>
      <c r="C450" s="284"/>
      <c r="D450" s="6" t="s">
        <v>101</v>
      </c>
      <c r="E450" s="6" t="s">
        <v>101</v>
      </c>
      <c r="F450" s="6" t="s">
        <v>19</v>
      </c>
      <c r="G450" s="6"/>
      <c r="H450" s="7">
        <f t="shared" si="71"/>
        <v>35</v>
      </c>
      <c r="I450" s="7">
        <f t="shared" si="71"/>
        <v>0</v>
      </c>
      <c r="J450" s="7">
        <f t="shared" si="62"/>
        <v>35</v>
      </c>
      <c r="K450" s="17">
        <f t="shared" si="63"/>
        <v>0</v>
      </c>
    </row>
    <row r="451" spans="1:12" ht="31.2">
      <c r="A451" s="5" t="s">
        <v>20</v>
      </c>
      <c r="B451" s="283" t="s">
        <v>291</v>
      </c>
      <c r="C451" s="284"/>
      <c r="D451" s="6" t="s">
        <v>101</v>
      </c>
      <c r="E451" s="6" t="s">
        <v>101</v>
      </c>
      <c r="F451" s="6" t="s">
        <v>21</v>
      </c>
      <c r="G451" s="6"/>
      <c r="H451" s="7">
        <f t="shared" si="71"/>
        <v>35</v>
      </c>
      <c r="I451" s="7">
        <f t="shared" si="71"/>
        <v>0</v>
      </c>
      <c r="J451" s="7">
        <f t="shared" si="62"/>
        <v>35</v>
      </c>
      <c r="K451" s="17">
        <f t="shared" si="63"/>
        <v>0</v>
      </c>
    </row>
    <row r="452" spans="1:12" ht="31.2">
      <c r="A452" s="5" t="s">
        <v>83</v>
      </c>
      <c r="B452" s="283" t="s">
        <v>291</v>
      </c>
      <c r="C452" s="284"/>
      <c r="D452" s="6" t="s">
        <v>101</v>
      </c>
      <c r="E452" s="6" t="s">
        <v>101</v>
      </c>
      <c r="F452" s="6" t="s">
        <v>21</v>
      </c>
      <c r="G452" s="6" t="s">
        <v>84</v>
      </c>
      <c r="H452" s="7">
        <v>35</v>
      </c>
      <c r="I452" s="7">
        <v>0</v>
      </c>
      <c r="J452" s="7">
        <f t="shared" si="62"/>
        <v>35</v>
      </c>
      <c r="K452" s="17">
        <f t="shared" si="63"/>
        <v>0</v>
      </c>
    </row>
    <row r="453" spans="1:12" ht="31.2">
      <c r="A453" s="5" t="s">
        <v>292</v>
      </c>
      <c r="B453" s="283" t="s">
        <v>293</v>
      </c>
      <c r="C453" s="284"/>
      <c r="D453" s="6"/>
      <c r="E453" s="6"/>
      <c r="F453" s="6"/>
      <c r="G453" s="6"/>
      <c r="H453" s="7">
        <f t="shared" ref="H453:I457" si="72">H454</f>
        <v>20</v>
      </c>
      <c r="I453" s="7">
        <f t="shared" si="72"/>
        <v>0</v>
      </c>
      <c r="J453" s="7">
        <f t="shared" si="62"/>
        <v>20</v>
      </c>
      <c r="K453" s="17">
        <f t="shared" si="63"/>
        <v>0</v>
      </c>
    </row>
    <row r="454" spans="1:12" ht="15.6">
      <c r="A454" s="5" t="s">
        <v>100</v>
      </c>
      <c r="B454" s="283" t="s">
        <v>293</v>
      </c>
      <c r="C454" s="284"/>
      <c r="D454" s="6" t="s">
        <v>101</v>
      </c>
      <c r="E454" s="177" t="s">
        <v>637</v>
      </c>
      <c r="F454" s="6"/>
      <c r="G454" s="6"/>
      <c r="H454" s="7">
        <f t="shared" si="72"/>
        <v>20</v>
      </c>
      <c r="I454" s="7">
        <f t="shared" si="72"/>
        <v>0</v>
      </c>
      <c r="J454" s="7">
        <f t="shared" si="62"/>
        <v>20</v>
      </c>
      <c r="K454" s="17">
        <f t="shared" si="63"/>
        <v>0</v>
      </c>
    </row>
    <row r="455" spans="1:12" ht="15.6">
      <c r="A455" s="5" t="s">
        <v>190</v>
      </c>
      <c r="B455" s="283" t="s">
        <v>293</v>
      </c>
      <c r="C455" s="284"/>
      <c r="D455" s="6" t="s">
        <v>101</v>
      </c>
      <c r="E455" s="6" t="s">
        <v>101</v>
      </c>
      <c r="F455" s="6"/>
      <c r="G455" s="6"/>
      <c r="H455" s="7">
        <f t="shared" si="72"/>
        <v>20</v>
      </c>
      <c r="I455" s="7">
        <f t="shared" si="72"/>
        <v>0</v>
      </c>
      <c r="J455" s="7">
        <f t="shared" si="62"/>
        <v>20</v>
      </c>
      <c r="K455" s="17">
        <f t="shared" si="63"/>
        <v>0</v>
      </c>
    </row>
    <row r="456" spans="1:12" ht="31.2">
      <c r="A456" s="5" t="s">
        <v>18</v>
      </c>
      <c r="B456" s="283" t="s">
        <v>293</v>
      </c>
      <c r="C456" s="284"/>
      <c r="D456" s="6" t="s">
        <v>101</v>
      </c>
      <c r="E456" s="6" t="s">
        <v>101</v>
      </c>
      <c r="F456" s="6" t="s">
        <v>19</v>
      </c>
      <c r="G456" s="6"/>
      <c r="H456" s="7">
        <f t="shared" si="72"/>
        <v>20</v>
      </c>
      <c r="I456" s="7">
        <f t="shared" si="72"/>
        <v>0</v>
      </c>
      <c r="J456" s="7">
        <f t="shared" si="62"/>
        <v>20</v>
      </c>
      <c r="K456" s="17">
        <f t="shared" si="63"/>
        <v>0</v>
      </c>
    </row>
    <row r="457" spans="1:12" ht="31.2">
      <c r="A457" s="5" t="s">
        <v>20</v>
      </c>
      <c r="B457" s="283" t="s">
        <v>293</v>
      </c>
      <c r="C457" s="284"/>
      <c r="D457" s="6" t="s">
        <v>101</v>
      </c>
      <c r="E457" s="6" t="s">
        <v>101</v>
      </c>
      <c r="F457" s="6" t="s">
        <v>21</v>
      </c>
      <c r="G457" s="6"/>
      <c r="H457" s="7">
        <f t="shared" si="72"/>
        <v>20</v>
      </c>
      <c r="I457" s="7">
        <f t="shared" si="72"/>
        <v>0</v>
      </c>
      <c r="J457" s="7">
        <f t="shared" ref="J457:J520" si="73">H457-I457</f>
        <v>20</v>
      </c>
      <c r="K457" s="17">
        <f t="shared" ref="K457:K520" si="74">I457/H457*100</f>
        <v>0</v>
      </c>
    </row>
    <row r="458" spans="1:12" ht="31.2">
      <c r="A458" s="5" t="s">
        <v>83</v>
      </c>
      <c r="B458" s="283" t="s">
        <v>293</v>
      </c>
      <c r="C458" s="284"/>
      <c r="D458" s="6" t="s">
        <v>101</v>
      </c>
      <c r="E458" s="6" t="s">
        <v>101</v>
      </c>
      <c r="F458" s="6" t="s">
        <v>21</v>
      </c>
      <c r="G458" s="6" t="s">
        <v>84</v>
      </c>
      <c r="H458" s="7">
        <v>20</v>
      </c>
      <c r="I458" s="7">
        <v>0</v>
      </c>
      <c r="J458" s="7">
        <f t="shared" si="73"/>
        <v>20</v>
      </c>
      <c r="K458" s="17">
        <f t="shared" si="74"/>
        <v>0</v>
      </c>
    </row>
    <row r="459" spans="1:12" ht="31.2">
      <c r="A459" s="9" t="s">
        <v>294</v>
      </c>
      <c r="B459" s="287" t="s">
        <v>295</v>
      </c>
      <c r="C459" s="288"/>
      <c r="D459" s="10"/>
      <c r="E459" s="10"/>
      <c r="F459" s="10"/>
      <c r="G459" s="10"/>
      <c r="H459" s="11">
        <f>H460</f>
        <v>488</v>
      </c>
      <c r="I459" s="11">
        <f>I460</f>
        <v>0</v>
      </c>
      <c r="J459" s="11">
        <f t="shared" si="73"/>
        <v>488</v>
      </c>
      <c r="K459" s="16">
        <f t="shared" si="74"/>
        <v>0</v>
      </c>
      <c r="L459" s="12"/>
    </row>
    <row r="460" spans="1:12" ht="31.2">
      <c r="A460" s="2" t="s">
        <v>296</v>
      </c>
      <c r="B460" s="285" t="s">
        <v>297</v>
      </c>
      <c r="C460" s="286"/>
      <c r="D460" s="3"/>
      <c r="E460" s="3"/>
      <c r="F460" s="3"/>
      <c r="G460" s="3"/>
      <c r="H460" s="4">
        <f>H461+H467</f>
        <v>488</v>
      </c>
      <c r="I460" s="4">
        <f>I461+I467</f>
        <v>0</v>
      </c>
      <c r="J460" s="4">
        <f t="shared" si="73"/>
        <v>488</v>
      </c>
      <c r="K460" s="15">
        <f t="shared" si="74"/>
        <v>0</v>
      </c>
    </row>
    <row r="461" spans="1:12" ht="31.2">
      <c r="A461" s="5" t="s">
        <v>298</v>
      </c>
      <c r="B461" s="283" t="s">
        <v>299</v>
      </c>
      <c r="C461" s="284"/>
      <c r="D461" s="6"/>
      <c r="E461" s="6"/>
      <c r="F461" s="6"/>
      <c r="G461" s="6"/>
      <c r="H461" s="7">
        <f t="shared" ref="H461:I465" si="75">H462</f>
        <v>436</v>
      </c>
      <c r="I461" s="7">
        <f t="shared" si="75"/>
        <v>0</v>
      </c>
      <c r="J461" s="7">
        <f t="shared" si="73"/>
        <v>436</v>
      </c>
      <c r="K461" s="17">
        <f t="shared" si="74"/>
        <v>0</v>
      </c>
    </row>
    <row r="462" spans="1:12" ht="15.6">
      <c r="A462" s="5" t="s">
        <v>14</v>
      </c>
      <c r="B462" s="283" t="s">
        <v>299</v>
      </c>
      <c r="C462" s="284"/>
      <c r="D462" s="6" t="s">
        <v>15</v>
      </c>
      <c r="E462" s="177" t="s">
        <v>637</v>
      </c>
      <c r="F462" s="6"/>
      <c r="G462" s="6"/>
      <c r="H462" s="7">
        <f t="shared" si="75"/>
        <v>436</v>
      </c>
      <c r="I462" s="7">
        <f t="shared" si="75"/>
        <v>0</v>
      </c>
      <c r="J462" s="7">
        <f t="shared" si="73"/>
        <v>436</v>
      </c>
      <c r="K462" s="17">
        <f t="shared" si="74"/>
        <v>0</v>
      </c>
    </row>
    <row r="463" spans="1:12" ht="15.6">
      <c r="A463" s="5" t="s">
        <v>254</v>
      </c>
      <c r="B463" s="283" t="s">
        <v>299</v>
      </c>
      <c r="C463" s="284"/>
      <c r="D463" s="6" t="s">
        <v>15</v>
      </c>
      <c r="E463" s="6" t="s">
        <v>255</v>
      </c>
      <c r="F463" s="6"/>
      <c r="G463" s="6"/>
      <c r="H463" s="7">
        <f t="shared" si="75"/>
        <v>436</v>
      </c>
      <c r="I463" s="7">
        <f t="shared" si="75"/>
        <v>0</v>
      </c>
      <c r="J463" s="7">
        <f t="shared" si="73"/>
        <v>436</v>
      </c>
      <c r="K463" s="17">
        <f t="shared" si="74"/>
        <v>0</v>
      </c>
    </row>
    <row r="464" spans="1:12" ht="31.2">
      <c r="A464" s="5" t="s">
        <v>18</v>
      </c>
      <c r="B464" s="283" t="s">
        <v>299</v>
      </c>
      <c r="C464" s="284"/>
      <c r="D464" s="6" t="s">
        <v>15</v>
      </c>
      <c r="E464" s="6" t="s">
        <v>255</v>
      </c>
      <c r="F464" s="6" t="s">
        <v>19</v>
      </c>
      <c r="G464" s="6"/>
      <c r="H464" s="7">
        <f t="shared" si="75"/>
        <v>436</v>
      </c>
      <c r="I464" s="7">
        <f t="shared" si="75"/>
        <v>0</v>
      </c>
      <c r="J464" s="7">
        <f t="shared" si="73"/>
        <v>436</v>
      </c>
      <c r="K464" s="17">
        <f t="shared" si="74"/>
        <v>0</v>
      </c>
    </row>
    <row r="465" spans="1:12" ht="31.2">
      <c r="A465" s="5" t="s">
        <v>20</v>
      </c>
      <c r="B465" s="283" t="s">
        <v>299</v>
      </c>
      <c r="C465" s="284"/>
      <c r="D465" s="6" t="s">
        <v>15</v>
      </c>
      <c r="E465" s="6" t="s">
        <v>255</v>
      </c>
      <c r="F465" s="6" t="s">
        <v>21</v>
      </c>
      <c r="G465" s="6"/>
      <c r="H465" s="7">
        <f t="shared" si="75"/>
        <v>436</v>
      </c>
      <c r="I465" s="7">
        <f t="shared" si="75"/>
        <v>0</v>
      </c>
      <c r="J465" s="7">
        <f t="shared" si="73"/>
        <v>436</v>
      </c>
      <c r="K465" s="17">
        <f t="shared" si="74"/>
        <v>0</v>
      </c>
    </row>
    <row r="466" spans="1:12" ht="15.6">
      <c r="A466" s="5" t="s">
        <v>58</v>
      </c>
      <c r="B466" s="283" t="s">
        <v>299</v>
      </c>
      <c r="C466" s="284"/>
      <c r="D466" s="6" t="s">
        <v>15</v>
      </c>
      <c r="E466" s="6" t="s">
        <v>255</v>
      </c>
      <c r="F466" s="6" t="s">
        <v>21</v>
      </c>
      <c r="G466" s="6" t="s">
        <v>59</v>
      </c>
      <c r="H466" s="7">
        <v>436</v>
      </c>
      <c r="I466" s="7">
        <v>0</v>
      </c>
      <c r="J466" s="7">
        <f t="shared" si="73"/>
        <v>436</v>
      </c>
      <c r="K466" s="17">
        <f t="shared" si="74"/>
        <v>0</v>
      </c>
    </row>
    <row r="467" spans="1:12" ht="46.8">
      <c r="A467" s="5" t="s">
        <v>300</v>
      </c>
      <c r="B467" s="283" t="s">
        <v>301</v>
      </c>
      <c r="C467" s="284"/>
      <c r="D467" s="6"/>
      <c r="E467" s="6"/>
      <c r="F467" s="6"/>
      <c r="G467" s="6"/>
      <c r="H467" s="7">
        <f>H468</f>
        <v>52</v>
      </c>
      <c r="I467" s="7">
        <f>I468</f>
        <v>0</v>
      </c>
      <c r="J467" s="7">
        <f t="shared" si="73"/>
        <v>52</v>
      </c>
      <c r="K467" s="17">
        <f t="shared" si="74"/>
        <v>0</v>
      </c>
    </row>
    <row r="468" spans="1:12" ht="15.6">
      <c r="A468" s="5" t="s">
        <v>14</v>
      </c>
      <c r="B468" s="283" t="s">
        <v>301</v>
      </c>
      <c r="C468" s="284"/>
      <c r="D468" s="6" t="s">
        <v>15</v>
      </c>
      <c r="E468" s="177" t="s">
        <v>637</v>
      </c>
      <c r="F468" s="6"/>
      <c r="G468" s="6"/>
      <c r="H468" s="7">
        <f>H469</f>
        <v>52</v>
      </c>
      <c r="I468" s="7">
        <f>I469</f>
        <v>0</v>
      </c>
      <c r="J468" s="7">
        <f t="shared" si="73"/>
        <v>52</v>
      </c>
      <c r="K468" s="17">
        <f t="shared" si="74"/>
        <v>0</v>
      </c>
    </row>
    <row r="469" spans="1:12" ht="15.6">
      <c r="A469" s="5" t="s">
        <v>254</v>
      </c>
      <c r="B469" s="283" t="s">
        <v>301</v>
      </c>
      <c r="C469" s="284"/>
      <c r="D469" s="6" t="s">
        <v>15</v>
      </c>
      <c r="E469" s="6" t="s">
        <v>255</v>
      </c>
      <c r="F469" s="6"/>
      <c r="G469" s="6"/>
      <c r="H469" s="7">
        <f>H470+H473</f>
        <v>52</v>
      </c>
      <c r="I469" s="7">
        <f>I470+I473</f>
        <v>0</v>
      </c>
      <c r="J469" s="7">
        <f t="shared" si="73"/>
        <v>52</v>
      </c>
      <c r="K469" s="17">
        <f t="shared" si="74"/>
        <v>0</v>
      </c>
    </row>
    <row r="470" spans="1:12" ht="62.4">
      <c r="A470" s="5" t="s">
        <v>74</v>
      </c>
      <c r="B470" s="283" t="s">
        <v>301</v>
      </c>
      <c r="C470" s="284"/>
      <c r="D470" s="6" t="s">
        <v>15</v>
      </c>
      <c r="E470" s="6" t="s">
        <v>255</v>
      </c>
      <c r="F470" s="6" t="s">
        <v>75</v>
      </c>
      <c r="G470" s="6"/>
      <c r="H470" s="7">
        <f>H471</f>
        <v>32</v>
      </c>
      <c r="I470" s="7">
        <f>I471</f>
        <v>0</v>
      </c>
      <c r="J470" s="7">
        <f t="shared" si="73"/>
        <v>32</v>
      </c>
      <c r="K470" s="17">
        <f t="shared" si="74"/>
        <v>0</v>
      </c>
    </row>
    <row r="471" spans="1:12" ht="31.2">
      <c r="A471" s="5" t="s">
        <v>76</v>
      </c>
      <c r="B471" s="283" t="s">
        <v>301</v>
      </c>
      <c r="C471" s="284"/>
      <c r="D471" s="6" t="s">
        <v>15</v>
      </c>
      <c r="E471" s="6" t="s">
        <v>255</v>
      </c>
      <c r="F471" s="6" t="s">
        <v>77</v>
      </c>
      <c r="G471" s="6"/>
      <c r="H471" s="7">
        <f>H472</f>
        <v>32</v>
      </c>
      <c r="I471" s="7">
        <f>I472</f>
        <v>0</v>
      </c>
      <c r="J471" s="7">
        <f t="shared" si="73"/>
        <v>32</v>
      </c>
      <c r="K471" s="17">
        <f t="shared" si="74"/>
        <v>0</v>
      </c>
    </row>
    <row r="472" spans="1:12" ht="15.6">
      <c r="A472" s="5" t="s">
        <v>58</v>
      </c>
      <c r="B472" s="283" t="s">
        <v>301</v>
      </c>
      <c r="C472" s="284"/>
      <c r="D472" s="6" t="s">
        <v>15</v>
      </c>
      <c r="E472" s="6" t="s">
        <v>255</v>
      </c>
      <c r="F472" s="6" t="s">
        <v>77</v>
      </c>
      <c r="G472" s="6" t="s">
        <v>59</v>
      </c>
      <c r="H472" s="7">
        <v>32</v>
      </c>
      <c r="I472" s="7">
        <v>0</v>
      </c>
      <c r="J472" s="7">
        <f t="shared" si="73"/>
        <v>32</v>
      </c>
      <c r="K472" s="17">
        <f t="shared" si="74"/>
        <v>0</v>
      </c>
    </row>
    <row r="473" spans="1:12" ht="31.2">
      <c r="A473" s="5" t="s">
        <v>18</v>
      </c>
      <c r="B473" s="283" t="s">
        <v>301</v>
      </c>
      <c r="C473" s="284"/>
      <c r="D473" s="6" t="s">
        <v>15</v>
      </c>
      <c r="E473" s="6" t="s">
        <v>255</v>
      </c>
      <c r="F473" s="6" t="s">
        <v>19</v>
      </c>
      <c r="G473" s="6"/>
      <c r="H473" s="7">
        <f>H474</f>
        <v>20</v>
      </c>
      <c r="I473" s="7">
        <f>I474</f>
        <v>0</v>
      </c>
      <c r="J473" s="7">
        <f t="shared" si="73"/>
        <v>20</v>
      </c>
      <c r="K473" s="17">
        <f t="shared" si="74"/>
        <v>0</v>
      </c>
    </row>
    <row r="474" spans="1:12" ht="31.2">
      <c r="A474" s="5" t="s">
        <v>20</v>
      </c>
      <c r="B474" s="283" t="s">
        <v>301</v>
      </c>
      <c r="C474" s="284"/>
      <c r="D474" s="6" t="s">
        <v>15</v>
      </c>
      <c r="E474" s="6" t="s">
        <v>255</v>
      </c>
      <c r="F474" s="6" t="s">
        <v>21</v>
      </c>
      <c r="G474" s="6"/>
      <c r="H474" s="7">
        <f>H475</f>
        <v>20</v>
      </c>
      <c r="I474" s="7">
        <f>I475</f>
        <v>0</v>
      </c>
      <c r="J474" s="7">
        <f t="shared" si="73"/>
        <v>20</v>
      </c>
      <c r="K474" s="17">
        <f t="shared" si="74"/>
        <v>0</v>
      </c>
    </row>
    <row r="475" spans="1:12" ht="15.6">
      <c r="A475" s="5" t="s">
        <v>58</v>
      </c>
      <c r="B475" s="283" t="s">
        <v>301</v>
      </c>
      <c r="C475" s="284"/>
      <c r="D475" s="6" t="s">
        <v>15</v>
      </c>
      <c r="E475" s="6" t="s">
        <v>255</v>
      </c>
      <c r="F475" s="6" t="s">
        <v>21</v>
      </c>
      <c r="G475" s="6" t="s">
        <v>59</v>
      </c>
      <c r="H475" s="7">
        <v>20</v>
      </c>
      <c r="I475" s="7">
        <v>0</v>
      </c>
      <c r="J475" s="7">
        <f t="shared" si="73"/>
        <v>20</v>
      </c>
      <c r="K475" s="17">
        <f t="shared" si="74"/>
        <v>0</v>
      </c>
    </row>
    <row r="476" spans="1:12" ht="31.2">
      <c r="A476" s="9" t="s">
        <v>302</v>
      </c>
      <c r="B476" s="287" t="s">
        <v>303</v>
      </c>
      <c r="C476" s="288"/>
      <c r="D476" s="10"/>
      <c r="E476" s="10"/>
      <c r="F476" s="10"/>
      <c r="G476" s="10"/>
      <c r="H476" s="11">
        <f>H477</f>
        <v>3371.7999999999997</v>
      </c>
      <c r="I476" s="11">
        <f>I477</f>
        <v>39.700000000000003</v>
      </c>
      <c r="J476" s="11">
        <f t="shared" si="73"/>
        <v>3332.1</v>
      </c>
      <c r="K476" s="16">
        <f t="shared" si="74"/>
        <v>1.1774126579275168</v>
      </c>
      <c r="L476" s="12"/>
    </row>
    <row r="477" spans="1:12" ht="46.8">
      <c r="A477" s="2" t="s">
        <v>304</v>
      </c>
      <c r="B477" s="285" t="s">
        <v>305</v>
      </c>
      <c r="C477" s="286"/>
      <c r="D477" s="3"/>
      <c r="E477" s="3"/>
      <c r="F477" s="3"/>
      <c r="G477" s="3"/>
      <c r="H477" s="4">
        <f>H478+H503+H518+H538+H557+H581+H595</f>
        <v>3371.7999999999997</v>
      </c>
      <c r="I477" s="4">
        <f>I478+I503+I518+I538+I557+I581+I595</f>
        <v>39.700000000000003</v>
      </c>
      <c r="J477" s="4">
        <f t="shared" si="73"/>
        <v>3332.1</v>
      </c>
      <c r="K477" s="15">
        <f t="shared" si="74"/>
        <v>1.1774126579275168</v>
      </c>
    </row>
    <row r="478" spans="1:12" ht="46.8">
      <c r="A478" s="5" t="s">
        <v>306</v>
      </c>
      <c r="B478" s="283" t="s">
        <v>307</v>
      </c>
      <c r="C478" s="284"/>
      <c r="D478" s="6"/>
      <c r="E478" s="6"/>
      <c r="F478" s="6"/>
      <c r="G478" s="6"/>
      <c r="H478" s="7">
        <f>H479+H493+H498</f>
        <v>2133.6999999999998</v>
      </c>
      <c r="I478" s="7">
        <f>I479+I493+I498</f>
        <v>39.700000000000003</v>
      </c>
      <c r="J478" s="7">
        <f t="shared" si="73"/>
        <v>2094</v>
      </c>
      <c r="K478" s="17">
        <f t="shared" si="74"/>
        <v>1.8606177063317246</v>
      </c>
    </row>
    <row r="479" spans="1:12" ht="15.6">
      <c r="A479" s="5" t="s">
        <v>100</v>
      </c>
      <c r="B479" s="283" t="s">
        <v>307</v>
      </c>
      <c r="C479" s="284"/>
      <c r="D479" s="6" t="s">
        <v>101</v>
      </c>
      <c r="E479" s="177" t="s">
        <v>637</v>
      </c>
      <c r="F479" s="6"/>
      <c r="G479" s="6"/>
      <c r="H479" s="7">
        <f>H480+H484+H488</f>
        <v>1658.7</v>
      </c>
      <c r="I479" s="7">
        <f>I480+I484+I488</f>
        <v>8.6999999999999993</v>
      </c>
      <c r="J479" s="7">
        <f t="shared" si="73"/>
        <v>1650</v>
      </c>
      <c r="K479" s="17">
        <f t="shared" si="74"/>
        <v>0.52450714414903232</v>
      </c>
    </row>
    <row r="480" spans="1:12" ht="15.6">
      <c r="A480" s="5" t="s">
        <v>109</v>
      </c>
      <c r="B480" s="283" t="s">
        <v>307</v>
      </c>
      <c r="C480" s="284"/>
      <c r="D480" s="6" t="s">
        <v>101</v>
      </c>
      <c r="E480" s="6" t="s">
        <v>67</v>
      </c>
      <c r="F480" s="6"/>
      <c r="G480" s="6"/>
      <c r="H480" s="7">
        <f t="shared" ref="H480:I482" si="76">H481</f>
        <v>295.89999999999998</v>
      </c>
      <c r="I480" s="7">
        <f t="shared" si="76"/>
        <v>0</v>
      </c>
      <c r="J480" s="7">
        <f t="shared" si="73"/>
        <v>295.89999999999998</v>
      </c>
      <c r="K480" s="17">
        <f t="shared" si="74"/>
        <v>0</v>
      </c>
    </row>
    <row r="481" spans="1:11" ht="31.2">
      <c r="A481" s="5" t="s">
        <v>54</v>
      </c>
      <c r="B481" s="283" t="s">
        <v>307</v>
      </c>
      <c r="C481" s="284"/>
      <c r="D481" s="6" t="s">
        <v>101</v>
      </c>
      <c r="E481" s="6" t="s">
        <v>67</v>
      </c>
      <c r="F481" s="6" t="s">
        <v>55</v>
      </c>
      <c r="G481" s="6"/>
      <c r="H481" s="7">
        <f t="shared" si="76"/>
        <v>295.89999999999998</v>
      </c>
      <c r="I481" s="7">
        <f t="shared" si="76"/>
        <v>0</v>
      </c>
      <c r="J481" s="7">
        <f t="shared" si="73"/>
        <v>295.89999999999998</v>
      </c>
      <c r="K481" s="17">
        <f t="shared" si="74"/>
        <v>0</v>
      </c>
    </row>
    <row r="482" spans="1:11" ht="15.6">
      <c r="A482" s="5" t="s">
        <v>103</v>
      </c>
      <c r="B482" s="283" t="s">
        <v>307</v>
      </c>
      <c r="C482" s="284"/>
      <c r="D482" s="6" t="s">
        <v>101</v>
      </c>
      <c r="E482" s="6" t="s">
        <v>67</v>
      </c>
      <c r="F482" s="6" t="s">
        <v>104</v>
      </c>
      <c r="G482" s="6"/>
      <c r="H482" s="7">
        <f t="shared" si="76"/>
        <v>295.89999999999998</v>
      </c>
      <c r="I482" s="7">
        <f t="shared" si="76"/>
        <v>0</v>
      </c>
      <c r="J482" s="7">
        <f t="shared" si="73"/>
        <v>295.89999999999998</v>
      </c>
      <c r="K482" s="17">
        <f t="shared" si="74"/>
        <v>0</v>
      </c>
    </row>
    <row r="483" spans="1:11" ht="31.2">
      <c r="A483" s="5" t="s">
        <v>105</v>
      </c>
      <c r="B483" s="283" t="s">
        <v>307</v>
      </c>
      <c r="C483" s="284"/>
      <c r="D483" s="6" t="s">
        <v>101</v>
      </c>
      <c r="E483" s="6" t="s">
        <v>67</v>
      </c>
      <c r="F483" s="6" t="s">
        <v>104</v>
      </c>
      <c r="G483" s="6" t="s">
        <v>106</v>
      </c>
      <c r="H483" s="7">
        <v>295.89999999999998</v>
      </c>
      <c r="I483" s="7">
        <v>0</v>
      </c>
      <c r="J483" s="7">
        <f t="shared" si="73"/>
        <v>295.89999999999998</v>
      </c>
      <c r="K483" s="17">
        <f t="shared" si="74"/>
        <v>0</v>
      </c>
    </row>
    <row r="484" spans="1:11" ht="15.6">
      <c r="A484" s="5" t="s">
        <v>102</v>
      </c>
      <c r="B484" s="283" t="s">
        <v>307</v>
      </c>
      <c r="C484" s="284"/>
      <c r="D484" s="6" t="s">
        <v>101</v>
      </c>
      <c r="E484" s="6" t="s">
        <v>93</v>
      </c>
      <c r="F484" s="6"/>
      <c r="G484" s="6"/>
      <c r="H484" s="7">
        <f t="shared" ref="H484:I486" si="77">H485</f>
        <v>886</v>
      </c>
      <c r="I484" s="7">
        <f t="shared" si="77"/>
        <v>0</v>
      </c>
      <c r="J484" s="7">
        <f t="shared" si="73"/>
        <v>886</v>
      </c>
      <c r="K484" s="17">
        <f t="shared" si="74"/>
        <v>0</v>
      </c>
    </row>
    <row r="485" spans="1:11" ht="31.2">
      <c r="A485" s="5" t="s">
        <v>54</v>
      </c>
      <c r="B485" s="283" t="s">
        <v>307</v>
      </c>
      <c r="C485" s="284"/>
      <c r="D485" s="6" t="s">
        <v>101</v>
      </c>
      <c r="E485" s="6" t="s">
        <v>93</v>
      </c>
      <c r="F485" s="6" t="s">
        <v>55</v>
      </c>
      <c r="G485" s="6"/>
      <c r="H485" s="7">
        <f t="shared" si="77"/>
        <v>886</v>
      </c>
      <c r="I485" s="7">
        <f t="shared" si="77"/>
        <v>0</v>
      </c>
      <c r="J485" s="7">
        <f t="shared" si="73"/>
        <v>886</v>
      </c>
      <c r="K485" s="17">
        <f t="shared" si="74"/>
        <v>0</v>
      </c>
    </row>
    <row r="486" spans="1:11" ht="15.6">
      <c r="A486" s="5" t="s">
        <v>103</v>
      </c>
      <c r="B486" s="283" t="s">
        <v>307</v>
      </c>
      <c r="C486" s="284"/>
      <c r="D486" s="6" t="s">
        <v>101</v>
      </c>
      <c r="E486" s="6" t="s">
        <v>93</v>
      </c>
      <c r="F486" s="6" t="s">
        <v>104</v>
      </c>
      <c r="G486" s="6"/>
      <c r="H486" s="7">
        <f t="shared" si="77"/>
        <v>886</v>
      </c>
      <c r="I486" s="7">
        <f t="shared" si="77"/>
        <v>0</v>
      </c>
      <c r="J486" s="7">
        <f t="shared" si="73"/>
        <v>886</v>
      </c>
      <c r="K486" s="17">
        <f t="shared" si="74"/>
        <v>0</v>
      </c>
    </row>
    <row r="487" spans="1:11" ht="31.2">
      <c r="A487" s="5" t="s">
        <v>105</v>
      </c>
      <c r="B487" s="283" t="s">
        <v>307</v>
      </c>
      <c r="C487" s="284"/>
      <c r="D487" s="6" t="s">
        <v>101</v>
      </c>
      <c r="E487" s="6" t="s">
        <v>93</v>
      </c>
      <c r="F487" s="6" t="s">
        <v>104</v>
      </c>
      <c r="G487" s="6" t="s">
        <v>106</v>
      </c>
      <c r="H487" s="7">
        <v>886</v>
      </c>
      <c r="I487" s="7">
        <v>0</v>
      </c>
      <c r="J487" s="7">
        <f t="shared" si="73"/>
        <v>886</v>
      </c>
      <c r="K487" s="17">
        <f t="shared" si="74"/>
        <v>0</v>
      </c>
    </row>
    <row r="488" spans="1:11" ht="15.6">
      <c r="A488" s="5" t="s">
        <v>112</v>
      </c>
      <c r="B488" s="283" t="s">
        <v>307</v>
      </c>
      <c r="C488" s="284"/>
      <c r="D488" s="6" t="s">
        <v>101</v>
      </c>
      <c r="E488" s="6" t="s">
        <v>113</v>
      </c>
      <c r="F488" s="6"/>
      <c r="G488" s="6"/>
      <c r="H488" s="7">
        <f>H489</f>
        <v>476.8</v>
      </c>
      <c r="I488" s="7">
        <f>I489</f>
        <v>8.6999999999999993</v>
      </c>
      <c r="J488" s="7">
        <f t="shared" si="73"/>
        <v>468.1</v>
      </c>
      <c r="K488" s="17">
        <f t="shared" si="74"/>
        <v>1.824664429530201</v>
      </c>
    </row>
    <row r="489" spans="1:11" ht="31.2">
      <c r="A489" s="5" t="s">
        <v>54</v>
      </c>
      <c r="B489" s="283" t="s">
        <v>307</v>
      </c>
      <c r="C489" s="284"/>
      <c r="D489" s="6" t="s">
        <v>101</v>
      </c>
      <c r="E489" s="6" t="s">
        <v>113</v>
      </c>
      <c r="F489" s="6" t="s">
        <v>55</v>
      </c>
      <c r="G489" s="6"/>
      <c r="H489" s="7">
        <f>H490</f>
        <v>476.8</v>
      </c>
      <c r="I489" s="7">
        <f>I490</f>
        <v>8.6999999999999993</v>
      </c>
      <c r="J489" s="7">
        <f t="shared" si="73"/>
        <v>468.1</v>
      </c>
      <c r="K489" s="17">
        <f t="shared" si="74"/>
        <v>1.824664429530201</v>
      </c>
    </row>
    <row r="490" spans="1:11" ht="15.6">
      <c r="A490" s="5" t="s">
        <v>103</v>
      </c>
      <c r="B490" s="283" t="s">
        <v>307</v>
      </c>
      <c r="C490" s="284"/>
      <c r="D490" s="6" t="s">
        <v>101</v>
      </c>
      <c r="E490" s="6" t="s">
        <v>113</v>
      </c>
      <c r="F490" s="6" t="s">
        <v>104</v>
      </c>
      <c r="G490" s="6"/>
      <c r="H490" s="7">
        <f>H491+H492</f>
        <v>476.8</v>
      </c>
      <c r="I490" s="7">
        <f>I491+I492</f>
        <v>8.6999999999999993</v>
      </c>
      <c r="J490" s="7">
        <f t="shared" si="73"/>
        <v>468.1</v>
      </c>
      <c r="K490" s="17">
        <f t="shared" si="74"/>
        <v>1.824664429530201</v>
      </c>
    </row>
    <row r="491" spans="1:11" ht="31.2">
      <c r="A491" s="5" t="s">
        <v>105</v>
      </c>
      <c r="B491" s="283" t="s">
        <v>307</v>
      </c>
      <c r="C491" s="284"/>
      <c r="D491" s="6" t="s">
        <v>101</v>
      </c>
      <c r="E491" s="6" t="s">
        <v>113</v>
      </c>
      <c r="F491" s="6" t="s">
        <v>104</v>
      </c>
      <c r="G491" s="6" t="s">
        <v>106</v>
      </c>
      <c r="H491" s="7">
        <v>226.8</v>
      </c>
      <c r="I491" s="7">
        <v>0</v>
      </c>
      <c r="J491" s="7">
        <f t="shared" si="73"/>
        <v>226.8</v>
      </c>
      <c r="K491" s="17">
        <f t="shared" si="74"/>
        <v>0</v>
      </c>
    </row>
    <row r="492" spans="1:11" ht="31.2">
      <c r="A492" s="5" t="s">
        <v>83</v>
      </c>
      <c r="B492" s="283" t="s">
        <v>307</v>
      </c>
      <c r="C492" s="284"/>
      <c r="D492" s="6" t="s">
        <v>101</v>
      </c>
      <c r="E492" s="6" t="s">
        <v>113</v>
      </c>
      <c r="F492" s="6" t="s">
        <v>104</v>
      </c>
      <c r="G492" s="6" t="s">
        <v>84</v>
      </c>
      <c r="H492" s="7">
        <v>250</v>
      </c>
      <c r="I492" s="7">
        <v>8.6999999999999993</v>
      </c>
      <c r="J492" s="7">
        <f t="shared" si="73"/>
        <v>241.3</v>
      </c>
      <c r="K492" s="17">
        <f t="shared" si="74"/>
        <v>3.4799999999999995</v>
      </c>
    </row>
    <row r="493" spans="1:11" ht="15.6">
      <c r="A493" s="5" t="s">
        <v>80</v>
      </c>
      <c r="B493" s="283" t="s">
        <v>307</v>
      </c>
      <c r="C493" s="284"/>
      <c r="D493" s="6" t="s">
        <v>81</v>
      </c>
      <c r="E493" s="177" t="s">
        <v>637</v>
      </c>
      <c r="F493" s="6"/>
      <c r="G493" s="6"/>
      <c r="H493" s="7">
        <f t="shared" ref="H493:I496" si="78">H494</f>
        <v>295</v>
      </c>
      <c r="I493" s="7">
        <f t="shared" si="78"/>
        <v>16.5</v>
      </c>
      <c r="J493" s="7">
        <f t="shared" si="73"/>
        <v>278.5</v>
      </c>
      <c r="K493" s="17">
        <f t="shared" si="74"/>
        <v>5.593220338983051</v>
      </c>
    </row>
    <row r="494" spans="1:11" ht="15.6">
      <c r="A494" s="5" t="s">
        <v>223</v>
      </c>
      <c r="B494" s="283" t="s">
        <v>307</v>
      </c>
      <c r="C494" s="284"/>
      <c r="D494" s="6" t="s">
        <v>81</v>
      </c>
      <c r="E494" s="6" t="s">
        <v>67</v>
      </c>
      <c r="F494" s="6"/>
      <c r="G494" s="6"/>
      <c r="H494" s="7">
        <f t="shared" si="78"/>
        <v>295</v>
      </c>
      <c r="I494" s="7">
        <f t="shared" si="78"/>
        <v>16.5</v>
      </c>
      <c r="J494" s="7">
        <f t="shared" si="73"/>
        <v>278.5</v>
      </c>
      <c r="K494" s="17">
        <f t="shared" si="74"/>
        <v>5.593220338983051</v>
      </c>
    </row>
    <row r="495" spans="1:11" ht="31.2">
      <c r="A495" s="5" t="s">
        <v>54</v>
      </c>
      <c r="B495" s="283" t="s">
        <v>307</v>
      </c>
      <c r="C495" s="284"/>
      <c r="D495" s="6" t="s">
        <v>81</v>
      </c>
      <c r="E495" s="6" t="s">
        <v>67</v>
      </c>
      <c r="F495" s="6" t="s">
        <v>55</v>
      </c>
      <c r="G495" s="6"/>
      <c r="H495" s="7">
        <f t="shared" si="78"/>
        <v>295</v>
      </c>
      <c r="I495" s="7">
        <f t="shared" si="78"/>
        <v>16.5</v>
      </c>
      <c r="J495" s="7">
        <f t="shared" si="73"/>
        <v>278.5</v>
      </c>
      <c r="K495" s="17">
        <f t="shared" si="74"/>
        <v>5.593220338983051</v>
      </c>
    </row>
    <row r="496" spans="1:11" ht="15.6">
      <c r="A496" s="5" t="s">
        <v>103</v>
      </c>
      <c r="B496" s="283" t="s">
        <v>307</v>
      </c>
      <c r="C496" s="284"/>
      <c r="D496" s="6" t="s">
        <v>81</v>
      </c>
      <c r="E496" s="6" t="s">
        <v>67</v>
      </c>
      <c r="F496" s="6" t="s">
        <v>104</v>
      </c>
      <c r="G496" s="6"/>
      <c r="H496" s="7">
        <f t="shared" si="78"/>
        <v>295</v>
      </c>
      <c r="I496" s="7">
        <f t="shared" si="78"/>
        <v>16.5</v>
      </c>
      <c r="J496" s="7">
        <f t="shared" si="73"/>
        <v>278.5</v>
      </c>
      <c r="K496" s="17">
        <f t="shared" si="74"/>
        <v>5.593220338983051</v>
      </c>
    </row>
    <row r="497" spans="1:11" ht="31.2">
      <c r="A497" s="5" t="s">
        <v>83</v>
      </c>
      <c r="B497" s="283" t="s">
        <v>307</v>
      </c>
      <c r="C497" s="284"/>
      <c r="D497" s="6" t="s">
        <v>81</v>
      </c>
      <c r="E497" s="6" t="s">
        <v>67</v>
      </c>
      <c r="F497" s="6" t="s">
        <v>104</v>
      </c>
      <c r="G497" s="6" t="s">
        <v>84</v>
      </c>
      <c r="H497" s="7">
        <v>295</v>
      </c>
      <c r="I497" s="7">
        <v>16.5</v>
      </c>
      <c r="J497" s="7">
        <f t="shared" si="73"/>
        <v>278.5</v>
      </c>
      <c r="K497" s="17">
        <f t="shared" si="74"/>
        <v>5.593220338983051</v>
      </c>
    </row>
    <row r="498" spans="1:11" ht="15.6">
      <c r="A498" s="5" t="s">
        <v>308</v>
      </c>
      <c r="B498" s="283" t="s">
        <v>307</v>
      </c>
      <c r="C498" s="284"/>
      <c r="D498" s="6" t="s">
        <v>309</v>
      </c>
      <c r="E498" s="177" t="s">
        <v>637</v>
      </c>
      <c r="F498" s="6"/>
      <c r="G498" s="6"/>
      <c r="H498" s="7">
        <f t="shared" ref="H498:I501" si="79">H499</f>
        <v>180</v>
      </c>
      <c r="I498" s="7">
        <f t="shared" si="79"/>
        <v>14.5</v>
      </c>
      <c r="J498" s="7">
        <f t="shared" si="73"/>
        <v>165.5</v>
      </c>
      <c r="K498" s="17">
        <f t="shared" si="74"/>
        <v>8.0555555555555554</v>
      </c>
    </row>
    <row r="499" spans="1:11" ht="15.6">
      <c r="A499" s="5" t="s">
        <v>310</v>
      </c>
      <c r="B499" s="283" t="s">
        <v>307</v>
      </c>
      <c r="C499" s="284"/>
      <c r="D499" s="6" t="s">
        <v>309</v>
      </c>
      <c r="E499" s="6" t="s">
        <v>42</v>
      </c>
      <c r="F499" s="6"/>
      <c r="G499" s="6"/>
      <c r="H499" s="7">
        <f t="shared" si="79"/>
        <v>180</v>
      </c>
      <c r="I499" s="7">
        <f t="shared" si="79"/>
        <v>14.5</v>
      </c>
      <c r="J499" s="7">
        <f t="shared" si="73"/>
        <v>165.5</v>
      </c>
      <c r="K499" s="17">
        <f t="shared" si="74"/>
        <v>8.0555555555555554</v>
      </c>
    </row>
    <row r="500" spans="1:11" ht="31.2">
      <c r="A500" s="5" t="s">
        <v>54</v>
      </c>
      <c r="B500" s="283" t="s">
        <v>307</v>
      </c>
      <c r="C500" s="284"/>
      <c r="D500" s="6" t="s">
        <v>309</v>
      </c>
      <c r="E500" s="6" t="s">
        <v>42</v>
      </c>
      <c r="F500" s="6" t="s">
        <v>55</v>
      </c>
      <c r="G500" s="6"/>
      <c r="H500" s="7">
        <f t="shared" si="79"/>
        <v>180</v>
      </c>
      <c r="I500" s="7">
        <f t="shared" si="79"/>
        <v>14.5</v>
      </c>
      <c r="J500" s="7">
        <f t="shared" si="73"/>
        <v>165.5</v>
      </c>
      <c r="K500" s="17">
        <f t="shared" si="74"/>
        <v>8.0555555555555554</v>
      </c>
    </row>
    <row r="501" spans="1:11" ht="15.6">
      <c r="A501" s="5" t="s">
        <v>103</v>
      </c>
      <c r="B501" s="283" t="s">
        <v>307</v>
      </c>
      <c r="C501" s="284"/>
      <c r="D501" s="6" t="s">
        <v>309</v>
      </c>
      <c r="E501" s="6" t="s">
        <v>42</v>
      </c>
      <c r="F501" s="6" t="s">
        <v>104</v>
      </c>
      <c r="G501" s="6"/>
      <c r="H501" s="7">
        <f t="shared" si="79"/>
        <v>180</v>
      </c>
      <c r="I501" s="7">
        <f t="shared" si="79"/>
        <v>14.5</v>
      </c>
      <c r="J501" s="7">
        <f t="shared" si="73"/>
        <v>165.5</v>
      </c>
      <c r="K501" s="17">
        <f t="shared" si="74"/>
        <v>8.0555555555555554</v>
      </c>
    </row>
    <row r="502" spans="1:11" ht="31.2">
      <c r="A502" s="5" t="s">
        <v>83</v>
      </c>
      <c r="B502" s="283" t="s">
        <v>307</v>
      </c>
      <c r="C502" s="284"/>
      <c r="D502" s="6" t="s">
        <v>309</v>
      </c>
      <c r="E502" s="6" t="s">
        <v>42</v>
      </c>
      <c r="F502" s="6" t="s">
        <v>104</v>
      </c>
      <c r="G502" s="6" t="s">
        <v>84</v>
      </c>
      <c r="H502" s="7">
        <v>180</v>
      </c>
      <c r="I502" s="7">
        <v>14.5</v>
      </c>
      <c r="J502" s="7">
        <f t="shared" si="73"/>
        <v>165.5</v>
      </c>
      <c r="K502" s="17">
        <f t="shared" si="74"/>
        <v>8.0555555555555554</v>
      </c>
    </row>
    <row r="503" spans="1:11" ht="15.6">
      <c r="A503" s="5" t="s">
        <v>311</v>
      </c>
      <c r="B503" s="283" t="s">
        <v>312</v>
      </c>
      <c r="C503" s="284"/>
      <c r="D503" s="6"/>
      <c r="E503" s="6"/>
      <c r="F503" s="6"/>
      <c r="G503" s="6"/>
      <c r="H503" s="7">
        <f>H504+H513</f>
        <v>286.60000000000002</v>
      </c>
      <c r="I503" s="7">
        <f>I504+I513</f>
        <v>0</v>
      </c>
      <c r="J503" s="7">
        <f t="shared" si="73"/>
        <v>286.60000000000002</v>
      </c>
      <c r="K503" s="17">
        <f t="shared" si="74"/>
        <v>0</v>
      </c>
    </row>
    <row r="504" spans="1:11" ht="15.6">
      <c r="A504" s="5" t="s">
        <v>100</v>
      </c>
      <c r="B504" s="283" t="s">
        <v>312</v>
      </c>
      <c r="C504" s="284"/>
      <c r="D504" s="6" t="s">
        <v>101</v>
      </c>
      <c r="E504" s="177" t="s">
        <v>637</v>
      </c>
      <c r="F504" s="6"/>
      <c r="G504" s="6"/>
      <c r="H504" s="7">
        <f>H505+H509</f>
        <v>206.6</v>
      </c>
      <c r="I504" s="7">
        <f>I505+I509</f>
        <v>0</v>
      </c>
      <c r="J504" s="7">
        <f t="shared" si="73"/>
        <v>206.6</v>
      </c>
      <c r="K504" s="17">
        <f t="shared" si="74"/>
        <v>0</v>
      </c>
    </row>
    <row r="505" spans="1:11" ht="15.6">
      <c r="A505" s="5" t="s">
        <v>102</v>
      </c>
      <c r="B505" s="283" t="s">
        <v>312</v>
      </c>
      <c r="C505" s="284"/>
      <c r="D505" s="6" t="s">
        <v>101</v>
      </c>
      <c r="E505" s="6" t="s">
        <v>93</v>
      </c>
      <c r="F505" s="6"/>
      <c r="G505" s="6"/>
      <c r="H505" s="7">
        <f t="shared" ref="H505:I507" si="80">H506</f>
        <v>136.6</v>
      </c>
      <c r="I505" s="7">
        <f t="shared" si="80"/>
        <v>0</v>
      </c>
      <c r="J505" s="7">
        <f t="shared" si="73"/>
        <v>136.6</v>
      </c>
      <c r="K505" s="17">
        <f t="shared" si="74"/>
        <v>0</v>
      </c>
    </row>
    <row r="506" spans="1:11" ht="31.2">
      <c r="A506" s="5" t="s">
        <v>54</v>
      </c>
      <c r="B506" s="283" t="s">
        <v>312</v>
      </c>
      <c r="C506" s="284"/>
      <c r="D506" s="6" t="s">
        <v>101</v>
      </c>
      <c r="E506" s="6" t="s">
        <v>93</v>
      </c>
      <c r="F506" s="6" t="s">
        <v>55</v>
      </c>
      <c r="G506" s="6"/>
      <c r="H506" s="7">
        <f t="shared" si="80"/>
        <v>136.6</v>
      </c>
      <c r="I506" s="7">
        <f t="shared" si="80"/>
        <v>0</v>
      </c>
      <c r="J506" s="7">
        <f t="shared" si="73"/>
        <v>136.6</v>
      </c>
      <c r="K506" s="17">
        <f t="shared" si="74"/>
        <v>0</v>
      </c>
    </row>
    <row r="507" spans="1:11" ht="15.6">
      <c r="A507" s="5" t="s">
        <v>103</v>
      </c>
      <c r="B507" s="283" t="s">
        <v>312</v>
      </c>
      <c r="C507" s="284"/>
      <c r="D507" s="6" t="s">
        <v>101</v>
      </c>
      <c r="E507" s="6" t="s">
        <v>93</v>
      </c>
      <c r="F507" s="6" t="s">
        <v>104</v>
      </c>
      <c r="G507" s="6"/>
      <c r="H507" s="7">
        <f t="shared" si="80"/>
        <v>136.6</v>
      </c>
      <c r="I507" s="7">
        <f t="shared" si="80"/>
        <v>0</v>
      </c>
      <c r="J507" s="7">
        <f t="shared" si="73"/>
        <v>136.6</v>
      </c>
      <c r="K507" s="17">
        <f t="shared" si="74"/>
        <v>0</v>
      </c>
    </row>
    <row r="508" spans="1:11" ht="31.2">
      <c r="A508" s="5" t="s">
        <v>105</v>
      </c>
      <c r="B508" s="283" t="s">
        <v>312</v>
      </c>
      <c r="C508" s="284"/>
      <c r="D508" s="6" t="s">
        <v>101</v>
      </c>
      <c r="E508" s="6" t="s">
        <v>93</v>
      </c>
      <c r="F508" s="6" t="s">
        <v>104</v>
      </c>
      <c r="G508" s="6" t="s">
        <v>106</v>
      </c>
      <c r="H508" s="7">
        <v>136.6</v>
      </c>
      <c r="I508" s="7">
        <v>0</v>
      </c>
      <c r="J508" s="7">
        <f t="shared" si="73"/>
        <v>136.6</v>
      </c>
      <c r="K508" s="17">
        <f t="shared" si="74"/>
        <v>0</v>
      </c>
    </row>
    <row r="509" spans="1:11" ht="15.6">
      <c r="A509" s="5" t="s">
        <v>112</v>
      </c>
      <c r="B509" s="283" t="s">
        <v>312</v>
      </c>
      <c r="C509" s="284"/>
      <c r="D509" s="6" t="s">
        <v>101</v>
      </c>
      <c r="E509" s="6" t="s">
        <v>113</v>
      </c>
      <c r="F509" s="6"/>
      <c r="G509" s="6"/>
      <c r="H509" s="7">
        <f t="shared" ref="H509:I511" si="81">H510</f>
        <v>70</v>
      </c>
      <c r="I509" s="7">
        <f t="shared" si="81"/>
        <v>0</v>
      </c>
      <c r="J509" s="7">
        <f t="shared" si="73"/>
        <v>70</v>
      </c>
      <c r="K509" s="17">
        <f t="shared" si="74"/>
        <v>0</v>
      </c>
    </row>
    <row r="510" spans="1:11" ht="31.2">
      <c r="A510" s="5" t="s">
        <v>54</v>
      </c>
      <c r="B510" s="283" t="s">
        <v>312</v>
      </c>
      <c r="C510" s="284"/>
      <c r="D510" s="6" t="s">
        <v>101</v>
      </c>
      <c r="E510" s="6" t="s">
        <v>113</v>
      </c>
      <c r="F510" s="6" t="s">
        <v>55</v>
      </c>
      <c r="G510" s="6"/>
      <c r="H510" s="7">
        <f t="shared" si="81"/>
        <v>70</v>
      </c>
      <c r="I510" s="7">
        <f t="shared" si="81"/>
        <v>0</v>
      </c>
      <c r="J510" s="7">
        <f t="shared" si="73"/>
        <v>70</v>
      </c>
      <c r="K510" s="17">
        <f t="shared" si="74"/>
        <v>0</v>
      </c>
    </row>
    <row r="511" spans="1:11" ht="15.6">
      <c r="A511" s="5" t="s">
        <v>103</v>
      </c>
      <c r="B511" s="283" t="s">
        <v>312</v>
      </c>
      <c r="C511" s="284"/>
      <c r="D511" s="6" t="s">
        <v>101</v>
      </c>
      <c r="E511" s="6" t="s">
        <v>113</v>
      </c>
      <c r="F511" s="6" t="s">
        <v>104</v>
      </c>
      <c r="G511" s="6"/>
      <c r="H511" s="7">
        <f t="shared" si="81"/>
        <v>70</v>
      </c>
      <c r="I511" s="7">
        <f t="shared" si="81"/>
        <v>0</v>
      </c>
      <c r="J511" s="7">
        <f t="shared" si="73"/>
        <v>70</v>
      </c>
      <c r="K511" s="17">
        <f t="shared" si="74"/>
        <v>0</v>
      </c>
    </row>
    <row r="512" spans="1:11" ht="31.2">
      <c r="A512" s="5" t="s">
        <v>83</v>
      </c>
      <c r="B512" s="283" t="s">
        <v>312</v>
      </c>
      <c r="C512" s="284"/>
      <c r="D512" s="6" t="s">
        <v>101</v>
      </c>
      <c r="E512" s="6" t="s">
        <v>113</v>
      </c>
      <c r="F512" s="6" t="s">
        <v>104</v>
      </c>
      <c r="G512" s="6" t="s">
        <v>84</v>
      </c>
      <c r="H512" s="7">
        <v>70</v>
      </c>
      <c r="I512" s="7">
        <v>0</v>
      </c>
      <c r="J512" s="7">
        <f t="shared" si="73"/>
        <v>70</v>
      </c>
      <c r="K512" s="17">
        <f t="shared" si="74"/>
        <v>0</v>
      </c>
    </row>
    <row r="513" spans="1:11" ht="15.6">
      <c r="A513" s="5" t="s">
        <v>80</v>
      </c>
      <c r="B513" s="283" t="s">
        <v>312</v>
      </c>
      <c r="C513" s="284"/>
      <c r="D513" s="6" t="s">
        <v>81</v>
      </c>
      <c r="E513" s="177" t="s">
        <v>637</v>
      </c>
      <c r="F513" s="6"/>
      <c r="G513" s="6"/>
      <c r="H513" s="7">
        <f t="shared" ref="H513:I516" si="82">H514</f>
        <v>80</v>
      </c>
      <c r="I513" s="7">
        <f t="shared" si="82"/>
        <v>0</v>
      </c>
      <c r="J513" s="7">
        <f t="shared" si="73"/>
        <v>80</v>
      </c>
      <c r="K513" s="17">
        <f t="shared" si="74"/>
        <v>0</v>
      </c>
    </row>
    <row r="514" spans="1:11" ht="15.6">
      <c r="A514" s="5" t="s">
        <v>223</v>
      </c>
      <c r="B514" s="283" t="s">
        <v>312</v>
      </c>
      <c r="C514" s="284"/>
      <c r="D514" s="6" t="s">
        <v>81</v>
      </c>
      <c r="E514" s="6" t="s">
        <v>67</v>
      </c>
      <c r="F514" s="6"/>
      <c r="G514" s="6"/>
      <c r="H514" s="7">
        <f t="shared" si="82"/>
        <v>80</v>
      </c>
      <c r="I514" s="7">
        <f t="shared" si="82"/>
        <v>0</v>
      </c>
      <c r="J514" s="7">
        <f t="shared" si="73"/>
        <v>80</v>
      </c>
      <c r="K514" s="17">
        <f t="shared" si="74"/>
        <v>0</v>
      </c>
    </row>
    <row r="515" spans="1:11" ht="31.2">
      <c r="A515" s="5" t="s">
        <v>54</v>
      </c>
      <c r="B515" s="283" t="s">
        <v>312</v>
      </c>
      <c r="C515" s="284"/>
      <c r="D515" s="6" t="s">
        <v>81</v>
      </c>
      <c r="E515" s="6" t="s">
        <v>67</v>
      </c>
      <c r="F515" s="6" t="s">
        <v>55</v>
      </c>
      <c r="G515" s="6"/>
      <c r="H515" s="7">
        <f t="shared" si="82"/>
        <v>80</v>
      </c>
      <c r="I515" s="7">
        <f t="shared" si="82"/>
        <v>0</v>
      </c>
      <c r="J515" s="7">
        <f t="shared" si="73"/>
        <v>80</v>
      </c>
      <c r="K515" s="17">
        <f t="shared" si="74"/>
        <v>0</v>
      </c>
    </row>
    <row r="516" spans="1:11" ht="15.6">
      <c r="A516" s="5" t="s">
        <v>103</v>
      </c>
      <c r="B516" s="283" t="s">
        <v>312</v>
      </c>
      <c r="C516" s="284"/>
      <c r="D516" s="6" t="s">
        <v>81</v>
      </c>
      <c r="E516" s="6" t="s">
        <v>67</v>
      </c>
      <c r="F516" s="6" t="s">
        <v>104</v>
      </c>
      <c r="G516" s="6"/>
      <c r="H516" s="7">
        <f t="shared" si="82"/>
        <v>80</v>
      </c>
      <c r="I516" s="7">
        <f t="shared" si="82"/>
        <v>0</v>
      </c>
      <c r="J516" s="7">
        <f t="shared" si="73"/>
        <v>80</v>
      </c>
      <c r="K516" s="17">
        <f t="shared" si="74"/>
        <v>0</v>
      </c>
    </row>
    <row r="517" spans="1:11" ht="31.2">
      <c r="A517" s="5" t="s">
        <v>83</v>
      </c>
      <c r="B517" s="283" t="s">
        <v>312</v>
      </c>
      <c r="C517" s="284"/>
      <c r="D517" s="6" t="s">
        <v>81</v>
      </c>
      <c r="E517" s="6" t="s">
        <v>67</v>
      </c>
      <c r="F517" s="6" t="s">
        <v>104</v>
      </c>
      <c r="G517" s="6" t="s">
        <v>84</v>
      </c>
      <c r="H517" s="7">
        <v>80</v>
      </c>
      <c r="I517" s="7">
        <v>0</v>
      </c>
      <c r="J517" s="7">
        <f t="shared" si="73"/>
        <v>80</v>
      </c>
      <c r="K517" s="17">
        <f t="shared" si="74"/>
        <v>0</v>
      </c>
    </row>
    <row r="518" spans="1:11" ht="31.2">
      <c r="A518" s="5" t="s">
        <v>313</v>
      </c>
      <c r="B518" s="283" t="s">
        <v>314</v>
      </c>
      <c r="C518" s="284"/>
      <c r="D518" s="6"/>
      <c r="E518" s="6"/>
      <c r="F518" s="6"/>
      <c r="G518" s="6"/>
      <c r="H518" s="7">
        <f>H519+H524+H533</f>
        <v>144.5</v>
      </c>
      <c r="I518" s="7">
        <f>I519+I524+I533</f>
        <v>0</v>
      </c>
      <c r="J518" s="7">
        <f t="shared" si="73"/>
        <v>144.5</v>
      </c>
      <c r="K518" s="17">
        <f t="shared" si="74"/>
        <v>0</v>
      </c>
    </row>
    <row r="519" spans="1:11" ht="15.6">
      <c r="A519" s="5" t="s">
        <v>100</v>
      </c>
      <c r="B519" s="283" t="s">
        <v>314</v>
      </c>
      <c r="C519" s="284"/>
      <c r="D519" s="6" t="s">
        <v>101</v>
      </c>
      <c r="E519" s="177" t="s">
        <v>637</v>
      </c>
      <c r="F519" s="6"/>
      <c r="G519" s="6"/>
      <c r="H519" s="7">
        <f t="shared" ref="H519:I522" si="83">H520</f>
        <v>40</v>
      </c>
      <c r="I519" s="7">
        <f t="shared" si="83"/>
        <v>0</v>
      </c>
      <c r="J519" s="7">
        <f t="shared" si="73"/>
        <v>40</v>
      </c>
      <c r="K519" s="17">
        <f t="shared" si="74"/>
        <v>0</v>
      </c>
    </row>
    <row r="520" spans="1:11" ht="15.6">
      <c r="A520" s="5" t="s">
        <v>112</v>
      </c>
      <c r="B520" s="283" t="s">
        <v>314</v>
      </c>
      <c r="C520" s="284"/>
      <c r="D520" s="6" t="s">
        <v>101</v>
      </c>
      <c r="E520" s="6" t="s">
        <v>113</v>
      </c>
      <c r="F520" s="6"/>
      <c r="G520" s="6"/>
      <c r="H520" s="7">
        <f t="shared" si="83"/>
        <v>40</v>
      </c>
      <c r="I520" s="7">
        <f t="shared" si="83"/>
        <v>0</v>
      </c>
      <c r="J520" s="7">
        <f t="shared" si="73"/>
        <v>40</v>
      </c>
      <c r="K520" s="17">
        <f t="shared" si="74"/>
        <v>0</v>
      </c>
    </row>
    <row r="521" spans="1:11" ht="31.2">
      <c r="A521" s="5" t="s">
        <v>54</v>
      </c>
      <c r="B521" s="283" t="s">
        <v>314</v>
      </c>
      <c r="C521" s="284"/>
      <c r="D521" s="6" t="s">
        <v>101</v>
      </c>
      <c r="E521" s="6" t="s">
        <v>113</v>
      </c>
      <c r="F521" s="6" t="s">
        <v>55</v>
      </c>
      <c r="G521" s="6"/>
      <c r="H521" s="7">
        <f t="shared" si="83"/>
        <v>40</v>
      </c>
      <c r="I521" s="7">
        <f t="shared" si="83"/>
        <v>0</v>
      </c>
      <c r="J521" s="7">
        <f t="shared" ref="J521:J584" si="84">H521-I521</f>
        <v>40</v>
      </c>
      <c r="K521" s="17">
        <f t="shared" ref="K521:K584" si="85">I521/H521*100</f>
        <v>0</v>
      </c>
    </row>
    <row r="522" spans="1:11" ht="15.6">
      <c r="A522" s="5" t="s">
        <v>103</v>
      </c>
      <c r="B522" s="283" t="s">
        <v>314</v>
      </c>
      <c r="C522" s="284"/>
      <c r="D522" s="6" t="s">
        <v>101</v>
      </c>
      <c r="E522" s="6" t="s">
        <v>113</v>
      </c>
      <c r="F522" s="6" t="s">
        <v>104</v>
      </c>
      <c r="G522" s="6"/>
      <c r="H522" s="7">
        <f t="shared" si="83"/>
        <v>40</v>
      </c>
      <c r="I522" s="7">
        <f t="shared" si="83"/>
        <v>0</v>
      </c>
      <c r="J522" s="7">
        <f t="shared" si="84"/>
        <v>40</v>
      </c>
      <c r="K522" s="17">
        <f t="shared" si="85"/>
        <v>0</v>
      </c>
    </row>
    <row r="523" spans="1:11" ht="31.2">
      <c r="A523" s="5" t="s">
        <v>83</v>
      </c>
      <c r="B523" s="283" t="s">
        <v>314</v>
      </c>
      <c r="C523" s="284"/>
      <c r="D523" s="6" t="s">
        <v>101</v>
      </c>
      <c r="E523" s="6" t="s">
        <v>113</v>
      </c>
      <c r="F523" s="6" t="s">
        <v>104</v>
      </c>
      <c r="G523" s="6" t="s">
        <v>84</v>
      </c>
      <c r="H523" s="7">
        <v>40</v>
      </c>
      <c r="I523" s="7">
        <v>0</v>
      </c>
      <c r="J523" s="7">
        <f t="shared" si="84"/>
        <v>40</v>
      </c>
      <c r="K523" s="17">
        <f t="shared" si="85"/>
        <v>0</v>
      </c>
    </row>
    <row r="524" spans="1:11" ht="15.6">
      <c r="A524" s="5" t="s">
        <v>80</v>
      </c>
      <c r="B524" s="283" t="s">
        <v>314</v>
      </c>
      <c r="C524" s="284"/>
      <c r="D524" s="6" t="s">
        <v>81</v>
      </c>
      <c r="E524" s="177" t="s">
        <v>637</v>
      </c>
      <c r="F524" s="6"/>
      <c r="G524" s="6"/>
      <c r="H524" s="7">
        <f>H525+H529</f>
        <v>70.900000000000006</v>
      </c>
      <c r="I524" s="7">
        <f>I525+I529</f>
        <v>0</v>
      </c>
      <c r="J524" s="7">
        <f t="shared" si="84"/>
        <v>70.900000000000006</v>
      </c>
      <c r="K524" s="17">
        <f t="shared" si="85"/>
        <v>0</v>
      </c>
    </row>
    <row r="525" spans="1:11" ht="15.6">
      <c r="A525" s="5" t="s">
        <v>223</v>
      </c>
      <c r="B525" s="283" t="s">
        <v>314</v>
      </c>
      <c r="C525" s="284"/>
      <c r="D525" s="6" t="s">
        <v>81</v>
      </c>
      <c r="E525" s="6" t="s">
        <v>67</v>
      </c>
      <c r="F525" s="6"/>
      <c r="G525" s="6"/>
      <c r="H525" s="7">
        <f t="shared" ref="H525:I527" si="86">H526</f>
        <v>34.5</v>
      </c>
      <c r="I525" s="7">
        <f t="shared" si="86"/>
        <v>0</v>
      </c>
      <c r="J525" s="7">
        <f t="shared" si="84"/>
        <v>34.5</v>
      </c>
      <c r="K525" s="17">
        <f t="shared" si="85"/>
        <v>0</v>
      </c>
    </row>
    <row r="526" spans="1:11" ht="31.2">
      <c r="A526" s="5" t="s">
        <v>54</v>
      </c>
      <c r="B526" s="283" t="s">
        <v>314</v>
      </c>
      <c r="C526" s="284"/>
      <c r="D526" s="6" t="s">
        <v>81</v>
      </c>
      <c r="E526" s="6" t="s">
        <v>67</v>
      </c>
      <c r="F526" s="6" t="s">
        <v>55</v>
      </c>
      <c r="G526" s="6"/>
      <c r="H526" s="7">
        <f t="shared" si="86"/>
        <v>34.5</v>
      </c>
      <c r="I526" s="7">
        <f t="shared" si="86"/>
        <v>0</v>
      </c>
      <c r="J526" s="7">
        <f t="shared" si="84"/>
        <v>34.5</v>
      </c>
      <c r="K526" s="17">
        <f t="shared" si="85"/>
        <v>0</v>
      </c>
    </row>
    <row r="527" spans="1:11" ht="15.6">
      <c r="A527" s="5" t="s">
        <v>103</v>
      </c>
      <c r="B527" s="283" t="s">
        <v>314</v>
      </c>
      <c r="C527" s="284"/>
      <c r="D527" s="6" t="s">
        <v>81</v>
      </c>
      <c r="E527" s="6" t="s">
        <v>67</v>
      </c>
      <c r="F527" s="6" t="s">
        <v>104</v>
      </c>
      <c r="G527" s="6"/>
      <c r="H527" s="7">
        <f t="shared" si="86"/>
        <v>34.5</v>
      </c>
      <c r="I527" s="7">
        <f t="shared" si="86"/>
        <v>0</v>
      </c>
      <c r="J527" s="7">
        <f t="shared" si="84"/>
        <v>34.5</v>
      </c>
      <c r="K527" s="17">
        <f t="shared" si="85"/>
        <v>0</v>
      </c>
    </row>
    <row r="528" spans="1:11" ht="31.2">
      <c r="A528" s="5" t="s">
        <v>83</v>
      </c>
      <c r="B528" s="283" t="s">
        <v>314</v>
      </c>
      <c r="C528" s="284"/>
      <c r="D528" s="6" t="s">
        <v>81</v>
      </c>
      <c r="E528" s="6" t="s">
        <v>67</v>
      </c>
      <c r="F528" s="6" t="s">
        <v>104</v>
      </c>
      <c r="G528" s="6" t="s">
        <v>84</v>
      </c>
      <c r="H528" s="7">
        <v>34.5</v>
      </c>
      <c r="I528" s="7">
        <v>0</v>
      </c>
      <c r="J528" s="7">
        <f t="shared" si="84"/>
        <v>34.5</v>
      </c>
      <c r="K528" s="17">
        <f t="shared" si="85"/>
        <v>0</v>
      </c>
    </row>
    <row r="529" spans="1:11" ht="15.6">
      <c r="A529" s="5" t="s">
        <v>82</v>
      </c>
      <c r="B529" s="283" t="s">
        <v>314</v>
      </c>
      <c r="C529" s="284"/>
      <c r="D529" s="6" t="s">
        <v>81</v>
      </c>
      <c r="E529" s="6" t="s">
        <v>15</v>
      </c>
      <c r="F529" s="6"/>
      <c r="G529" s="6"/>
      <c r="H529" s="7">
        <f t="shared" ref="H529:I531" si="87">H530</f>
        <v>36.4</v>
      </c>
      <c r="I529" s="7">
        <f t="shared" si="87"/>
        <v>0</v>
      </c>
      <c r="J529" s="7">
        <f t="shared" si="84"/>
        <v>36.4</v>
      </c>
      <c r="K529" s="17">
        <f t="shared" si="85"/>
        <v>0</v>
      </c>
    </row>
    <row r="530" spans="1:11" ht="31.2">
      <c r="A530" s="5" t="s">
        <v>18</v>
      </c>
      <c r="B530" s="283" t="s">
        <v>314</v>
      </c>
      <c r="C530" s="284"/>
      <c r="D530" s="6" t="s">
        <v>81</v>
      </c>
      <c r="E530" s="6" t="s">
        <v>15</v>
      </c>
      <c r="F530" s="6" t="s">
        <v>19</v>
      </c>
      <c r="G530" s="6"/>
      <c r="H530" s="7">
        <f t="shared" si="87"/>
        <v>36.4</v>
      </c>
      <c r="I530" s="7">
        <f t="shared" si="87"/>
        <v>0</v>
      </c>
      <c r="J530" s="7">
        <f t="shared" si="84"/>
        <v>36.4</v>
      </c>
      <c r="K530" s="17">
        <f t="shared" si="85"/>
        <v>0</v>
      </c>
    </row>
    <row r="531" spans="1:11" ht="31.2">
      <c r="A531" s="5" t="s">
        <v>20</v>
      </c>
      <c r="B531" s="283" t="s">
        <v>314</v>
      </c>
      <c r="C531" s="284"/>
      <c r="D531" s="6" t="s">
        <v>81</v>
      </c>
      <c r="E531" s="6" t="s">
        <v>15</v>
      </c>
      <c r="F531" s="6" t="s">
        <v>21</v>
      </c>
      <c r="G531" s="6"/>
      <c r="H531" s="7">
        <f t="shared" si="87"/>
        <v>36.4</v>
      </c>
      <c r="I531" s="7">
        <f t="shared" si="87"/>
        <v>0</v>
      </c>
      <c r="J531" s="7">
        <f t="shared" si="84"/>
        <v>36.4</v>
      </c>
      <c r="K531" s="17">
        <f t="shared" si="85"/>
        <v>0</v>
      </c>
    </row>
    <row r="532" spans="1:11" ht="31.2">
      <c r="A532" s="5" t="s">
        <v>83</v>
      </c>
      <c r="B532" s="283" t="s">
        <v>314</v>
      </c>
      <c r="C532" s="284"/>
      <c r="D532" s="6" t="s">
        <v>81</v>
      </c>
      <c r="E532" s="6" t="s">
        <v>15</v>
      </c>
      <c r="F532" s="6" t="s">
        <v>21</v>
      </c>
      <c r="G532" s="6" t="s">
        <v>84</v>
      </c>
      <c r="H532" s="7">
        <v>36.4</v>
      </c>
      <c r="I532" s="7">
        <v>0</v>
      </c>
      <c r="J532" s="7">
        <f t="shared" si="84"/>
        <v>36.4</v>
      </c>
      <c r="K532" s="17">
        <f t="shared" si="85"/>
        <v>0</v>
      </c>
    </row>
    <row r="533" spans="1:11" ht="15.6">
      <c r="A533" s="5" t="s">
        <v>308</v>
      </c>
      <c r="B533" s="283" t="s">
        <v>314</v>
      </c>
      <c r="C533" s="284"/>
      <c r="D533" s="6" t="s">
        <v>309</v>
      </c>
      <c r="E533" s="177" t="s">
        <v>637</v>
      </c>
      <c r="F533" s="6"/>
      <c r="G533" s="6"/>
      <c r="H533" s="7">
        <f t="shared" ref="H533:I536" si="88">H534</f>
        <v>33.6</v>
      </c>
      <c r="I533" s="7">
        <f t="shared" si="88"/>
        <v>0</v>
      </c>
      <c r="J533" s="7">
        <f t="shared" si="84"/>
        <v>33.6</v>
      </c>
      <c r="K533" s="17">
        <f t="shared" si="85"/>
        <v>0</v>
      </c>
    </row>
    <row r="534" spans="1:11" ht="15.6">
      <c r="A534" s="5" t="s">
        <v>310</v>
      </c>
      <c r="B534" s="283" t="s">
        <v>314</v>
      </c>
      <c r="C534" s="284"/>
      <c r="D534" s="6" t="s">
        <v>309</v>
      </c>
      <c r="E534" s="6" t="s">
        <v>42</v>
      </c>
      <c r="F534" s="6"/>
      <c r="G534" s="6"/>
      <c r="H534" s="7">
        <f t="shared" si="88"/>
        <v>33.6</v>
      </c>
      <c r="I534" s="7">
        <f t="shared" si="88"/>
        <v>0</v>
      </c>
      <c r="J534" s="7">
        <f t="shared" si="84"/>
        <v>33.6</v>
      </c>
      <c r="K534" s="17">
        <f t="shared" si="85"/>
        <v>0</v>
      </c>
    </row>
    <row r="535" spans="1:11" ht="31.2">
      <c r="A535" s="5" t="s">
        <v>54</v>
      </c>
      <c r="B535" s="283" t="s">
        <v>314</v>
      </c>
      <c r="C535" s="284"/>
      <c r="D535" s="6" t="s">
        <v>309</v>
      </c>
      <c r="E535" s="6" t="s">
        <v>42</v>
      </c>
      <c r="F535" s="6" t="s">
        <v>55</v>
      </c>
      <c r="G535" s="6"/>
      <c r="H535" s="7">
        <f t="shared" si="88"/>
        <v>33.6</v>
      </c>
      <c r="I535" s="7">
        <f t="shared" si="88"/>
        <v>0</v>
      </c>
      <c r="J535" s="7">
        <f t="shared" si="84"/>
        <v>33.6</v>
      </c>
      <c r="K535" s="17">
        <f t="shared" si="85"/>
        <v>0</v>
      </c>
    </row>
    <row r="536" spans="1:11" ht="15.6">
      <c r="A536" s="5" t="s">
        <v>103</v>
      </c>
      <c r="B536" s="283" t="s">
        <v>314</v>
      </c>
      <c r="C536" s="284"/>
      <c r="D536" s="6" t="s">
        <v>309</v>
      </c>
      <c r="E536" s="6" t="s">
        <v>42</v>
      </c>
      <c r="F536" s="6" t="s">
        <v>104</v>
      </c>
      <c r="G536" s="6"/>
      <c r="H536" s="7">
        <f t="shared" si="88"/>
        <v>33.6</v>
      </c>
      <c r="I536" s="7">
        <f t="shared" si="88"/>
        <v>0</v>
      </c>
      <c r="J536" s="7">
        <f t="shared" si="84"/>
        <v>33.6</v>
      </c>
      <c r="K536" s="17">
        <f t="shared" si="85"/>
        <v>0</v>
      </c>
    </row>
    <row r="537" spans="1:11" ht="31.2">
      <c r="A537" s="5" t="s">
        <v>83</v>
      </c>
      <c r="B537" s="283" t="s">
        <v>314</v>
      </c>
      <c r="C537" s="284"/>
      <c r="D537" s="6" t="s">
        <v>309</v>
      </c>
      <c r="E537" s="6" t="s">
        <v>42</v>
      </c>
      <c r="F537" s="6" t="s">
        <v>104</v>
      </c>
      <c r="G537" s="6" t="s">
        <v>84</v>
      </c>
      <c r="H537" s="7">
        <v>33.6</v>
      </c>
      <c r="I537" s="7">
        <v>0</v>
      </c>
      <c r="J537" s="7">
        <f t="shared" si="84"/>
        <v>33.6</v>
      </c>
      <c r="K537" s="17">
        <f t="shared" si="85"/>
        <v>0</v>
      </c>
    </row>
    <row r="538" spans="1:11" ht="31.2">
      <c r="A538" s="5" t="s">
        <v>315</v>
      </c>
      <c r="B538" s="283" t="s">
        <v>316</v>
      </c>
      <c r="C538" s="284"/>
      <c r="D538" s="6"/>
      <c r="E538" s="6"/>
      <c r="F538" s="6"/>
      <c r="G538" s="6"/>
      <c r="H538" s="7">
        <f>H539+H552</f>
        <v>529.4</v>
      </c>
      <c r="I538" s="7">
        <f>I539+I552</f>
        <v>0</v>
      </c>
      <c r="J538" s="7">
        <f t="shared" si="84"/>
        <v>529.4</v>
      </c>
      <c r="K538" s="17">
        <f t="shared" si="85"/>
        <v>0</v>
      </c>
    </row>
    <row r="539" spans="1:11" ht="15.6">
      <c r="A539" s="5" t="s">
        <v>100</v>
      </c>
      <c r="B539" s="283" t="s">
        <v>316</v>
      </c>
      <c r="C539" s="284"/>
      <c r="D539" s="6" t="s">
        <v>101</v>
      </c>
      <c r="E539" s="177" t="s">
        <v>637</v>
      </c>
      <c r="F539" s="6"/>
      <c r="G539" s="6"/>
      <c r="H539" s="7">
        <f>H540+H544+H548</f>
        <v>479.4</v>
      </c>
      <c r="I539" s="7">
        <f>I540+I544+I548</f>
        <v>0</v>
      </c>
      <c r="J539" s="7">
        <f t="shared" si="84"/>
        <v>479.4</v>
      </c>
      <c r="K539" s="17">
        <f t="shared" si="85"/>
        <v>0</v>
      </c>
    </row>
    <row r="540" spans="1:11" ht="15.6">
      <c r="A540" s="5" t="s">
        <v>109</v>
      </c>
      <c r="B540" s="283" t="s">
        <v>316</v>
      </c>
      <c r="C540" s="284"/>
      <c r="D540" s="6" t="s">
        <v>101</v>
      </c>
      <c r="E540" s="6" t="s">
        <v>67</v>
      </c>
      <c r="F540" s="6"/>
      <c r="G540" s="6"/>
      <c r="H540" s="7">
        <f t="shared" ref="H540:I542" si="89">H541</f>
        <v>130.80000000000001</v>
      </c>
      <c r="I540" s="7">
        <f t="shared" si="89"/>
        <v>0</v>
      </c>
      <c r="J540" s="7">
        <f t="shared" si="84"/>
        <v>130.80000000000001</v>
      </c>
      <c r="K540" s="17">
        <f t="shared" si="85"/>
        <v>0</v>
      </c>
    </row>
    <row r="541" spans="1:11" ht="31.2">
      <c r="A541" s="5" t="s">
        <v>54</v>
      </c>
      <c r="B541" s="283" t="s">
        <v>316</v>
      </c>
      <c r="C541" s="284"/>
      <c r="D541" s="6" t="s">
        <v>101</v>
      </c>
      <c r="E541" s="6" t="s">
        <v>67</v>
      </c>
      <c r="F541" s="6" t="s">
        <v>55</v>
      </c>
      <c r="G541" s="6"/>
      <c r="H541" s="7">
        <f t="shared" si="89"/>
        <v>130.80000000000001</v>
      </c>
      <c r="I541" s="7">
        <f t="shared" si="89"/>
        <v>0</v>
      </c>
      <c r="J541" s="7">
        <f t="shared" si="84"/>
        <v>130.80000000000001</v>
      </c>
      <c r="K541" s="17">
        <f t="shared" si="85"/>
        <v>0</v>
      </c>
    </row>
    <row r="542" spans="1:11" ht="15.6">
      <c r="A542" s="5" t="s">
        <v>103</v>
      </c>
      <c r="B542" s="283" t="s">
        <v>316</v>
      </c>
      <c r="C542" s="284"/>
      <c r="D542" s="6" t="s">
        <v>101</v>
      </c>
      <c r="E542" s="6" t="s">
        <v>67</v>
      </c>
      <c r="F542" s="6" t="s">
        <v>104</v>
      </c>
      <c r="G542" s="6"/>
      <c r="H542" s="7">
        <f t="shared" si="89"/>
        <v>130.80000000000001</v>
      </c>
      <c r="I542" s="7">
        <f t="shared" si="89"/>
        <v>0</v>
      </c>
      <c r="J542" s="7">
        <f t="shared" si="84"/>
        <v>130.80000000000001</v>
      </c>
      <c r="K542" s="17">
        <f t="shared" si="85"/>
        <v>0</v>
      </c>
    </row>
    <row r="543" spans="1:11" ht="31.2">
      <c r="A543" s="5" t="s">
        <v>105</v>
      </c>
      <c r="B543" s="283" t="s">
        <v>316</v>
      </c>
      <c r="C543" s="284"/>
      <c r="D543" s="6" t="s">
        <v>101</v>
      </c>
      <c r="E543" s="6" t="s">
        <v>67</v>
      </c>
      <c r="F543" s="6" t="s">
        <v>104</v>
      </c>
      <c r="G543" s="6" t="s">
        <v>106</v>
      </c>
      <c r="H543" s="7">
        <v>130.80000000000001</v>
      </c>
      <c r="I543" s="7">
        <v>0</v>
      </c>
      <c r="J543" s="7">
        <f t="shared" si="84"/>
        <v>130.80000000000001</v>
      </c>
      <c r="K543" s="17">
        <f t="shared" si="85"/>
        <v>0</v>
      </c>
    </row>
    <row r="544" spans="1:11" ht="15.6">
      <c r="A544" s="5" t="s">
        <v>102</v>
      </c>
      <c r="B544" s="283" t="s">
        <v>316</v>
      </c>
      <c r="C544" s="284"/>
      <c r="D544" s="6" t="s">
        <v>101</v>
      </c>
      <c r="E544" s="6" t="s">
        <v>93</v>
      </c>
      <c r="F544" s="6"/>
      <c r="G544" s="6"/>
      <c r="H544" s="7">
        <f t="shared" ref="H544:I546" si="90">H545</f>
        <v>308.2</v>
      </c>
      <c r="I544" s="7">
        <f t="shared" si="90"/>
        <v>0</v>
      </c>
      <c r="J544" s="7">
        <f t="shared" si="84"/>
        <v>308.2</v>
      </c>
      <c r="K544" s="17">
        <f t="shared" si="85"/>
        <v>0</v>
      </c>
    </row>
    <row r="545" spans="1:11" ht="31.2">
      <c r="A545" s="5" t="s">
        <v>54</v>
      </c>
      <c r="B545" s="283" t="s">
        <v>316</v>
      </c>
      <c r="C545" s="284"/>
      <c r="D545" s="6" t="s">
        <v>101</v>
      </c>
      <c r="E545" s="6" t="s">
        <v>93</v>
      </c>
      <c r="F545" s="6" t="s">
        <v>55</v>
      </c>
      <c r="G545" s="6"/>
      <c r="H545" s="7">
        <f t="shared" si="90"/>
        <v>308.2</v>
      </c>
      <c r="I545" s="7">
        <f t="shared" si="90"/>
        <v>0</v>
      </c>
      <c r="J545" s="7">
        <f t="shared" si="84"/>
        <v>308.2</v>
      </c>
      <c r="K545" s="17">
        <f t="shared" si="85"/>
        <v>0</v>
      </c>
    </row>
    <row r="546" spans="1:11" ht="15.6">
      <c r="A546" s="5" t="s">
        <v>103</v>
      </c>
      <c r="B546" s="283" t="s">
        <v>316</v>
      </c>
      <c r="C546" s="284"/>
      <c r="D546" s="6" t="s">
        <v>101</v>
      </c>
      <c r="E546" s="6" t="s">
        <v>93</v>
      </c>
      <c r="F546" s="6" t="s">
        <v>104</v>
      </c>
      <c r="G546" s="6"/>
      <c r="H546" s="7">
        <f t="shared" si="90"/>
        <v>308.2</v>
      </c>
      <c r="I546" s="7">
        <f t="shared" si="90"/>
        <v>0</v>
      </c>
      <c r="J546" s="7">
        <f t="shared" si="84"/>
        <v>308.2</v>
      </c>
      <c r="K546" s="17">
        <f t="shared" si="85"/>
        <v>0</v>
      </c>
    </row>
    <row r="547" spans="1:11" ht="31.2">
      <c r="A547" s="5" t="s">
        <v>105</v>
      </c>
      <c r="B547" s="283" t="s">
        <v>316</v>
      </c>
      <c r="C547" s="284"/>
      <c r="D547" s="6" t="s">
        <v>101</v>
      </c>
      <c r="E547" s="6" t="s">
        <v>93</v>
      </c>
      <c r="F547" s="6" t="s">
        <v>104</v>
      </c>
      <c r="G547" s="6" t="s">
        <v>106</v>
      </c>
      <c r="H547" s="7">
        <v>308.2</v>
      </c>
      <c r="I547" s="7">
        <v>0</v>
      </c>
      <c r="J547" s="7">
        <f t="shared" si="84"/>
        <v>308.2</v>
      </c>
      <c r="K547" s="17">
        <f t="shared" si="85"/>
        <v>0</v>
      </c>
    </row>
    <row r="548" spans="1:11" ht="15.6">
      <c r="A548" s="5" t="s">
        <v>112</v>
      </c>
      <c r="B548" s="283" t="s">
        <v>316</v>
      </c>
      <c r="C548" s="284"/>
      <c r="D548" s="6" t="s">
        <v>101</v>
      </c>
      <c r="E548" s="6" t="s">
        <v>113</v>
      </c>
      <c r="F548" s="6"/>
      <c r="G548" s="6"/>
      <c r="H548" s="7">
        <f t="shared" ref="H548:I550" si="91">H549</f>
        <v>40.4</v>
      </c>
      <c r="I548" s="7">
        <f t="shared" si="91"/>
        <v>0</v>
      </c>
      <c r="J548" s="7">
        <f t="shared" si="84"/>
        <v>40.4</v>
      </c>
      <c r="K548" s="17">
        <f t="shared" si="85"/>
        <v>0</v>
      </c>
    </row>
    <row r="549" spans="1:11" ht="31.2">
      <c r="A549" s="5" t="s">
        <v>54</v>
      </c>
      <c r="B549" s="283" t="s">
        <v>316</v>
      </c>
      <c r="C549" s="284"/>
      <c r="D549" s="6" t="s">
        <v>101</v>
      </c>
      <c r="E549" s="6" t="s">
        <v>113</v>
      </c>
      <c r="F549" s="6" t="s">
        <v>55</v>
      </c>
      <c r="G549" s="6"/>
      <c r="H549" s="7">
        <f t="shared" si="91"/>
        <v>40.4</v>
      </c>
      <c r="I549" s="7">
        <f t="shared" si="91"/>
        <v>0</v>
      </c>
      <c r="J549" s="7">
        <f t="shared" si="84"/>
        <v>40.4</v>
      </c>
      <c r="K549" s="17">
        <f t="shared" si="85"/>
        <v>0</v>
      </c>
    </row>
    <row r="550" spans="1:11" ht="15.6">
      <c r="A550" s="5" t="s">
        <v>103</v>
      </c>
      <c r="B550" s="283" t="s">
        <v>316</v>
      </c>
      <c r="C550" s="284"/>
      <c r="D550" s="6" t="s">
        <v>101</v>
      </c>
      <c r="E550" s="6" t="s">
        <v>113</v>
      </c>
      <c r="F550" s="6" t="s">
        <v>104</v>
      </c>
      <c r="G550" s="6"/>
      <c r="H550" s="7">
        <f t="shared" si="91"/>
        <v>40.4</v>
      </c>
      <c r="I550" s="7">
        <f t="shared" si="91"/>
        <v>0</v>
      </c>
      <c r="J550" s="7">
        <f t="shared" si="84"/>
        <v>40.4</v>
      </c>
      <c r="K550" s="17">
        <f t="shared" si="85"/>
        <v>0</v>
      </c>
    </row>
    <row r="551" spans="1:11" ht="31.2">
      <c r="A551" s="5" t="s">
        <v>105</v>
      </c>
      <c r="B551" s="283" t="s">
        <v>316</v>
      </c>
      <c r="C551" s="284"/>
      <c r="D551" s="6" t="s">
        <v>101</v>
      </c>
      <c r="E551" s="6" t="s">
        <v>113</v>
      </c>
      <c r="F551" s="6" t="s">
        <v>104</v>
      </c>
      <c r="G551" s="6" t="s">
        <v>106</v>
      </c>
      <c r="H551" s="7">
        <v>40.4</v>
      </c>
      <c r="I551" s="7">
        <v>0</v>
      </c>
      <c r="J551" s="7">
        <f t="shared" si="84"/>
        <v>40.4</v>
      </c>
      <c r="K551" s="17">
        <f t="shared" si="85"/>
        <v>0</v>
      </c>
    </row>
    <row r="552" spans="1:11" ht="15.6">
      <c r="A552" s="5" t="s">
        <v>80</v>
      </c>
      <c r="B552" s="283" t="s">
        <v>316</v>
      </c>
      <c r="C552" s="284"/>
      <c r="D552" s="6" t="s">
        <v>81</v>
      </c>
      <c r="E552" s="177" t="s">
        <v>637</v>
      </c>
      <c r="F552" s="6"/>
      <c r="G552" s="6"/>
      <c r="H552" s="7">
        <f t="shared" ref="H552:I555" si="92">H553</f>
        <v>50</v>
      </c>
      <c r="I552" s="7">
        <f t="shared" si="92"/>
        <v>0</v>
      </c>
      <c r="J552" s="7">
        <f t="shared" si="84"/>
        <v>50</v>
      </c>
      <c r="K552" s="17">
        <f t="shared" si="85"/>
        <v>0</v>
      </c>
    </row>
    <row r="553" spans="1:11" ht="15.6">
      <c r="A553" s="5" t="s">
        <v>223</v>
      </c>
      <c r="B553" s="283" t="s">
        <v>316</v>
      </c>
      <c r="C553" s="284"/>
      <c r="D553" s="6" t="s">
        <v>81</v>
      </c>
      <c r="E553" s="6" t="s">
        <v>67</v>
      </c>
      <c r="F553" s="6"/>
      <c r="G553" s="6"/>
      <c r="H553" s="7">
        <f t="shared" si="92"/>
        <v>50</v>
      </c>
      <c r="I553" s="7">
        <f t="shared" si="92"/>
        <v>0</v>
      </c>
      <c r="J553" s="7">
        <f t="shared" si="84"/>
        <v>50</v>
      </c>
      <c r="K553" s="17">
        <f t="shared" si="85"/>
        <v>0</v>
      </c>
    </row>
    <row r="554" spans="1:11" ht="31.2">
      <c r="A554" s="5" t="s">
        <v>54</v>
      </c>
      <c r="B554" s="283" t="s">
        <v>316</v>
      </c>
      <c r="C554" s="284"/>
      <c r="D554" s="6" t="s">
        <v>81</v>
      </c>
      <c r="E554" s="6" t="s">
        <v>67</v>
      </c>
      <c r="F554" s="6" t="s">
        <v>55</v>
      </c>
      <c r="G554" s="6"/>
      <c r="H554" s="7">
        <f t="shared" si="92"/>
        <v>50</v>
      </c>
      <c r="I554" s="7">
        <f t="shared" si="92"/>
        <v>0</v>
      </c>
      <c r="J554" s="7">
        <f t="shared" si="84"/>
        <v>50</v>
      </c>
      <c r="K554" s="17">
        <f t="shared" si="85"/>
        <v>0</v>
      </c>
    </row>
    <row r="555" spans="1:11" ht="15.6">
      <c r="A555" s="5" t="s">
        <v>103</v>
      </c>
      <c r="B555" s="283" t="s">
        <v>316</v>
      </c>
      <c r="C555" s="284"/>
      <c r="D555" s="6" t="s">
        <v>81</v>
      </c>
      <c r="E555" s="6" t="s">
        <v>67</v>
      </c>
      <c r="F555" s="6" t="s">
        <v>104</v>
      </c>
      <c r="G555" s="6"/>
      <c r="H555" s="7">
        <f t="shared" si="92"/>
        <v>50</v>
      </c>
      <c r="I555" s="7">
        <f t="shared" si="92"/>
        <v>0</v>
      </c>
      <c r="J555" s="7">
        <f t="shared" si="84"/>
        <v>50</v>
      </c>
      <c r="K555" s="17">
        <f t="shared" si="85"/>
        <v>0</v>
      </c>
    </row>
    <row r="556" spans="1:11" ht="31.2">
      <c r="A556" s="5" t="s">
        <v>83</v>
      </c>
      <c r="B556" s="283" t="s">
        <v>316</v>
      </c>
      <c r="C556" s="284"/>
      <c r="D556" s="6" t="s">
        <v>81</v>
      </c>
      <c r="E556" s="6" t="s">
        <v>67</v>
      </c>
      <c r="F556" s="6" t="s">
        <v>104</v>
      </c>
      <c r="G556" s="6" t="s">
        <v>84</v>
      </c>
      <c r="H556" s="7">
        <v>50</v>
      </c>
      <c r="I556" s="7">
        <v>0</v>
      </c>
      <c r="J556" s="7">
        <f t="shared" si="84"/>
        <v>50</v>
      </c>
      <c r="K556" s="17">
        <f t="shared" si="85"/>
        <v>0</v>
      </c>
    </row>
    <row r="557" spans="1:11" ht="46.8">
      <c r="A557" s="5" t="s">
        <v>317</v>
      </c>
      <c r="B557" s="283" t="s">
        <v>318</v>
      </c>
      <c r="C557" s="284"/>
      <c r="D557" s="6"/>
      <c r="E557" s="6"/>
      <c r="F557" s="6"/>
      <c r="G557" s="6"/>
      <c r="H557" s="7">
        <f>H558+H571+H576</f>
        <v>211.60000000000002</v>
      </c>
      <c r="I557" s="7">
        <f>I558+I571+I576</f>
        <v>0</v>
      </c>
      <c r="J557" s="7">
        <f t="shared" si="84"/>
        <v>211.60000000000002</v>
      </c>
      <c r="K557" s="17">
        <f t="shared" si="85"/>
        <v>0</v>
      </c>
    </row>
    <row r="558" spans="1:11" ht="15.6">
      <c r="A558" s="5" t="s">
        <v>100</v>
      </c>
      <c r="B558" s="283" t="s">
        <v>318</v>
      </c>
      <c r="C558" s="284"/>
      <c r="D558" s="6" t="s">
        <v>101</v>
      </c>
      <c r="E558" s="177" t="s">
        <v>637</v>
      </c>
      <c r="F558" s="6"/>
      <c r="G558" s="6"/>
      <c r="H558" s="7">
        <f>H559+H563+H567</f>
        <v>97.100000000000009</v>
      </c>
      <c r="I558" s="7">
        <f>I559+I563+I567</f>
        <v>0</v>
      </c>
      <c r="J558" s="7">
        <f t="shared" si="84"/>
        <v>97.100000000000009</v>
      </c>
      <c r="K558" s="17">
        <f t="shared" si="85"/>
        <v>0</v>
      </c>
    </row>
    <row r="559" spans="1:11" ht="15.6">
      <c r="A559" s="5" t="s">
        <v>109</v>
      </c>
      <c r="B559" s="283" t="s">
        <v>318</v>
      </c>
      <c r="C559" s="284"/>
      <c r="D559" s="6" t="s">
        <v>101</v>
      </c>
      <c r="E559" s="6" t="s">
        <v>67</v>
      </c>
      <c r="F559" s="6"/>
      <c r="G559" s="6"/>
      <c r="H559" s="7">
        <f t="shared" ref="H559:I561" si="93">H560</f>
        <v>21.6</v>
      </c>
      <c r="I559" s="7">
        <f t="shared" si="93"/>
        <v>0</v>
      </c>
      <c r="J559" s="7">
        <f t="shared" si="84"/>
        <v>21.6</v>
      </c>
      <c r="K559" s="17">
        <f t="shared" si="85"/>
        <v>0</v>
      </c>
    </row>
    <row r="560" spans="1:11" ht="31.2">
      <c r="A560" s="5" t="s">
        <v>54</v>
      </c>
      <c r="B560" s="283" t="s">
        <v>318</v>
      </c>
      <c r="C560" s="284"/>
      <c r="D560" s="6" t="s">
        <v>101</v>
      </c>
      <c r="E560" s="6" t="s">
        <v>67</v>
      </c>
      <c r="F560" s="6" t="s">
        <v>55</v>
      </c>
      <c r="G560" s="6"/>
      <c r="H560" s="7">
        <f t="shared" si="93"/>
        <v>21.6</v>
      </c>
      <c r="I560" s="7">
        <f t="shared" si="93"/>
        <v>0</v>
      </c>
      <c r="J560" s="7">
        <f t="shared" si="84"/>
        <v>21.6</v>
      </c>
      <c r="K560" s="17">
        <f t="shared" si="85"/>
        <v>0</v>
      </c>
    </row>
    <row r="561" spans="1:11" ht="15.6">
      <c r="A561" s="5" t="s">
        <v>103</v>
      </c>
      <c r="B561" s="283" t="s">
        <v>318</v>
      </c>
      <c r="C561" s="284"/>
      <c r="D561" s="6" t="s">
        <v>101</v>
      </c>
      <c r="E561" s="6" t="s">
        <v>67</v>
      </c>
      <c r="F561" s="6" t="s">
        <v>104</v>
      </c>
      <c r="G561" s="6"/>
      <c r="H561" s="7">
        <f t="shared" si="93"/>
        <v>21.6</v>
      </c>
      <c r="I561" s="7">
        <f t="shared" si="93"/>
        <v>0</v>
      </c>
      <c r="J561" s="7">
        <f t="shared" si="84"/>
        <v>21.6</v>
      </c>
      <c r="K561" s="17">
        <f t="shared" si="85"/>
        <v>0</v>
      </c>
    </row>
    <row r="562" spans="1:11" ht="31.2">
      <c r="A562" s="5" t="s">
        <v>105</v>
      </c>
      <c r="B562" s="283" t="s">
        <v>318</v>
      </c>
      <c r="C562" s="284"/>
      <c r="D562" s="6" t="s">
        <v>101</v>
      </c>
      <c r="E562" s="6" t="s">
        <v>67</v>
      </c>
      <c r="F562" s="6" t="s">
        <v>104</v>
      </c>
      <c r="G562" s="6" t="s">
        <v>106</v>
      </c>
      <c r="H562" s="7">
        <v>21.6</v>
      </c>
      <c r="I562" s="7">
        <v>0</v>
      </c>
      <c r="J562" s="7">
        <f t="shared" si="84"/>
        <v>21.6</v>
      </c>
      <c r="K562" s="17">
        <f t="shared" si="85"/>
        <v>0</v>
      </c>
    </row>
    <row r="563" spans="1:11" ht="15.6">
      <c r="A563" s="5" t="s">
        <v>102</v>
      </c>
      <c r="B563" s="283" t="s">
        <v>318</v>
      </c>
      <c r="C563" s="284"/>
      <c r="D563" s="6" t="s">
        <v>101</v>
      </c>
      <c r="E563" s="6" t="s">
        <v>93</v>
      </c>
      <c r="F563" s="6"/>
      <c r="G563" s="6"/>
      <c r="H563" s="7">
        <f t="shared" ref="H563:I565" si="94">H564</f>
        <v>59.3</v>
      </c>
      <c r="I563" s="7">
        <f t="shared" si="94"/>
        <v>0</v>
      </c>
      <c r="J563" s="7">
        <f t="shared" si="84"/>
        <v>59.3</v>
      </c>
      <c r="K563" s="17">
        <f t="shared" si="85"/>
        <v>0</v>
      </c>
    </row>
    <row r="564" spans="1:11" ht="31.2">
      <c r="A564" s="5" t="s">
        <v>54</v>
      </c>
      <c r="B564" s="283" t="s">
        <v>318</v>
      </c>
      <c r="C564" s="284"/>
      <c r="D564" s="6" t="s">
        <v>101</v>
      </c>
      <c r="E564" s="6" t="s">
        <v>93</v>
      </c>
      <c r="F564" s="6" t="s">
        <v>55</v>
      </c>
      <c r="G564" s="6"/>
      <c r="H564" s="7">
        <f t="shared" si="94"/>
        <v>59.3</v>
      </c>
      <c r="I564" s="7">
        <f t="shared" si="94"/>
        <v>0</v>
      </c>
      <c r="J564" s="7">
        <f t="shared" si="84"/>
        <v>59.3</v>
      </c>
      <c r="K564" s="17">
        <f t="shared" si="85"/>
        <v>0</v>
      </c>
    </row>
    <row r="565" spans="1:11" ht="15.6">
      <c r="A565" s="5" t="s">
        <v>103</v>
      </c>
      <c r="B565" s="283" t="s">
        <v>318</v>
      </c>
      <c r="C565" s="284"/>
      <c r="D565" s="6" t="s">
        <v>101</v>
      </c>
      <c r="E565" s="6" t="s">
        <v>93</v>
      </c>
      <c r="F565" s="6" t="s">
        <v>104</v>
      </c>
      <c r="G565" s="6"/>
      <c r="H565" s="7">
        <f t="shared" si="94"/>
        <v>59.3</v>
      </c>
      <c r="I565" s="7">
        <f t="shared" si="94"/>
        <v>0</v>
      </c>
      <c r="J565" s="7">
        <f t="shared" si="84"/>
        <v>59.3</v>
      </c>
      <c r="K565" s="17">
        <f t="shared" si="85"/>
        <v>0</v>
      </c>
    </row>
    <row r="566" spans="1:11" ht="31.2">
      <c r="A566" s="5" t="s">
        <v>105</v>
      </c>
      <c r="B566" s="283" t="s">
        <v>318</v>
      </c>
      <c r="C566" s="284"/>
      <c r="D566" s="6" t="s">
        <v>101</v>
      </c>
      <c r="E566" s="6" t="s">
        <v>93</v>
      </c>
      <c r="F566" s="6" t="s">
        <v>104</v>
      </c>
      <c r="G566" s="6" t="s">
        <v>106</v>
      </c>
      <c r="H566" s="7">
        <v>59.3</v>
      </c>
      <c r="I566" s="7">
        <v>0</v>
      </c>
      <c r="J566" s="7">
        <f t="shared" si="84"/>
        <v>59.3</v>
      </c>
      <c r="K566" s="17">
        <f t="shared" si="85"/>
        <v>0</v>
      </c>
    </row>
    <row r="567" spans="1:11" ht="15.6">
      <c r="A567" s="5" t="s">
        <v>112</v>
      </c>
      <c r="B567" s="283" t="s">
        <v>318</v>
      </c>
      <c r="C567" s="284"/>
      <c r="D567" s="6" t="s">
        <v>101</v>
      </c>
      <c r="E567" s="6" t="s">
        <v>113</v>
      </c>
      <c r="F567" s="6"/>
      <c r="G567" s="6"/>
      <c r="H567" s="7">
        <f t="shared" ref="H567:I569" si="95">H568</f>
        <v>16.2</v>
      </c>
      <c r="I567" s="7">
        <f t="shared" si="95"/>
        <v>0</v>
      </c>
      <c r="J567" s="7">
        <f t="shared" si="84"/>
        <v>16.2</v>
      </c>
      <c r="K567" s="17">
        <f t="shared" si="85"/>
        <v>0</v>
      </c>
    </row>
    <row r="568" spans="1:11" ht="31.2">
      <c r="A568" s="5" t="s">
        <v>54</v>
      </c>
      <c r="B568" s="283" t="s">
        <v>318</v>
      </c>
      <c r="C568" s="284"/>
      <c r="D568" s="6" t="s">
        <v>101</v>
      </c>
      <c r="E568" s="6" t="s">
        <v>113</v>
      </c>
      <c r="F568" s="6" t="s">
        <v>55</v>
      </c>
      <c r="G568" s="6"/>
      <c r="H568" s="7">
        <f t="shared" si="95"/>
        <v>16.2</v>
      </c>
      <c r="I568" s="7">
        <f t="shared" si="95"/>
        <v>0</v>
      </c>
      <c r="J568" s="7">
        <f t="shared" si="84"/>
        <v>16.2</v>
      </c>
      <c r="K568" s="17">
        <f t="shared" si="85"/>
        <v>0</v>
      </c>
    </row>
    <row r="569" spans="1:11" ht="15.6">
      <c r="A569" s="5" t="s">
        <v>103</v>
      </c>
      <c r="B569" s="283" t="s">
        <v>318</v>
      </c>
      <c r="C569" s="284"/>
      <c r="D569" s="6" t="s">
        <v>101</v>
      </c>
      <c r="E569" s="6" t="s">
        <v>113</v>
      </c>
      <c r="F569" s="6" t="s">
        <v>104</v>
      </c>
      <c r="G569" s="6"/>
      <c r="H569" s="7">
        <f t="shared" si="95"/>
        <v>16.2</v>
      </c>
      <c r="I569" s="7">
        <f t="shared" si="95"/>
        <v>0</v>
      </c>
      <c r="J569" s="7">
        <f t="shared" si="84"/>
        <v>16.2</v>
      </c>
      <c r="K569" s="17">
        <f t="shared" si="85"/>
        <v>0</v>
      </c>
    </row>
    <row r="570" spans="1:11" ht="31.2">
      <c r="A570" s="5" t="s">
        <v>105</v>
      </c>
      <c r="B570" s="283" t="s">
        <v>318</v>
      </c>
      <c r="C570" s="284"/>
      <c r="D570" s="6" t="s">
        <v>101</v>
      </c>
      <c r="E570" s="6" t="s">
        <v>113</v>
      </c>
      <c r="F570" s="6" t="s">
        <v>104</v>
      </c>
      <c r="G570" s="6" t="s">
        <v>106</v>
      </c>
      <c r="H570" s="7">
        <v>16.2</v>
      </c>
      <c r="I570" s="7">
        <v>0</v>
      </c>
      <c r="J570" s="7">
        <f t="shared" si="84"/>
        <v>16.2</v>
      </c>
      <c r="K570" s="17">
        <f t="shared" si="85"/>
        <v>0</v>
      </c>
    </row>
    <row r="571" spans="1:11" ht="15.6">
      <c r="A571" s="5" t="s">
        <v>80</v>
      </c>
      <c r="B571" s="283" t="s">
        <v>318</v>
      </c>
      <c r="C571" s="284"/>
      <c r="D571" s="6" t="s">
        <v>81</v>
      </c>
      <c r="E571" s="177" t="s">
        <v>637</v>
      </c>
      <c r="F571" s="6"/>
      <c r="G571" s="6"/>
      <c r="H571" s="7">
        <f t="shared" ref="H571:I574" si="96">H572</f>
        <v>20</v>
      </c>
      <c r="I571" s="7">
        <f t="shared" si="96"/>
        <v>0</v>
      </c>
      <c r="J571" s="7">
        <f t="shared" si="84"/>
        <v>20</v>
      </c>
      <c r="K571" s="17">
        <f t="shared" si="85"/>
        <v>0</v>
      </c>
    </row>
    <row r="572" spans="1:11" ht="15.6">
      <c r="A572" s="5" t="s">
        <v>223</v>
      </c>
      <c r="B572" s="283" t="s">
        <v>318</v>
      </c>
      <c r="C572" s="284"/>
      <c r="D572" s="6" t="s">
        <v>81</v>
      </c>
      <c r="E572" s="6" t="s">
        <v>67</v>
      </c>
      <c r="F572" s="6"/>
      <c r="G572" s="6"/>
      <c r="H572" s="7">
        <f t="shared" si="96"/>
        <v>20</v>
      </c>
      <c r="I572" s="7">
        <f t="shared" si="96"/>
        <v>0</v>
      </c>
      <c r="J572" s="7">
        <f t="shared" si="84"/>
        <v>20</v>
      </c>
      <c r="K572" s="17">
        <f t="shared" si="85"/>
        <v>0</v>
      </c>
    </row>
    <row r="573" spans="1:11" ht="31.2">
      <c r="A573" s="5" t="s">
        <v>54</v>
      </c>
      <c r="B573" s="283" t="s">
        <v>318</v>
      </c>
      <c r="C573" s="284"/>
      <c r="D573" s="6" t="s">
        <v>81</v>
      </c>
      <c r="E573" s="6" t="s">
        <v>67</v>
      </c>
      <c r="F573" s="6" t="s">
        <v>55</v>
      </c>
      <c r="G573" s="6"/>
      <c r="H573" s="7">
        <f t="shared" si="96"/>
        <v>20</v>
      </c>
      <c r="I573" s="7">
        <f t="shared" si="96"/>
        <v>0</v>
      </c>
      <c r="J573" s="7">
        <f t="shared" si="84"/>
        <v>20</v>
      </c>
      <c r="K573" s="17">
        <f t="shared" si="85"/>
        <v>0</v>
      </c>
    </row>
    <row r="574" spans="1:11" ht="15.6">
      <c r="A574" s="5" t="s">
        <v>103</v>
      </c>
      <c r="B574" s="283" t="s">
        <v>318</v>
      </c>
      <c r="C574" s="284"/>
      <c r="D574" s="6" t="s">
        <v>81</v>
      </c>
      <c r="E574" s="6" t="s">
        <v>67</v>
      </c>
      <c r="F574" s="6" t="s">
        <v>104</v>
      </c>
      <c r="G574" s="6"/>
      <c r="H574" s="7">
        <f t="shared" si="96"/>
        <v>20</v>
      </c>
      <c r="I574" s="7">
        <f t="shared" si="96"/>
        <v>0</v>
      </c>
      <c r="J574" s="7">
        <f t="shared" si="84"/>
        <v>20</v>
      </c>
      <c r="K574" s="17">
        <f t="shared" si="85"/>
        <v>0</v>
      </c>
    </row>
    <row r="575" spans="1:11" ht="31.2">
      <c r="A575" s="5" t="s">
        <v>83</v>
      </c>
      <c r="B575" s="283" t="s">
        <v>318</v>
      </c>
      <c r="C575" s="284"/>
      <c r="D575" s="6" t="s">
        <v>81</v>
      </c>
      <c r="E575" s="6" t="s">
        <v>67</v>
      </c>
      <c r="F575" s="6" t="s">
        <v>104</v>
      </c>
      <c r="G575" s="6" t="s">
        <v>84</v>
      </c>
      <c r="H575" s="7">
        <v>20</v>
      </c>
      <c r="I575" s="7">
        <v>0</v>
      </c>
      <c r="J575" s="7">
        <f t="shared" si="84"/>
        <v>20</v>
      </c>
      <c r="K575" s="17">
        <f t="shared" si="85"/>
        <v>0</v>
      </c>
    </row>
    <row r="576" spans="1:11" ht="15.6">
      <c r="A576" s="5" t="s">
        <v>308</v>
      </c>
      <c r="B576" s="283" t="s">
        <v>318</v>
      </c>
      <c r="C576" s="284"/>
      <c r="D576" s="6" t="s">
        <v>309</v>
      </c>
      <c r="E576" s="177" t="s">
        <v>637</v>
      </c>
      <c r="F576" s="6"/>
      <c r="G576" s="6"/>
      <c r="H576" s="7">
        <f t="shared" ref="H576:I579" si="97">H577</f>
        <v>94.5</v>
      </c>
      <c r="I576" s="7">
        <f t="shared" si="97"/>
        <v>0</v>
      </c>
      <c r="J576" s="7">
        <f t="shared" si="84"/>
        <v>94.5</v>
      </c>
      <c r="K576" s="17">
        <f t="shared" si="85"/>
        <v>0</v>
      </c>
    </row>
    <row r="577" spans="1:11" ht="15.6">
      <c r="A577" s="5" t="s">
        <v>310</v>
      </c>
      <c r="B577" s="283" t="s">
        <v>318</v>
      </c>
      <c r="C577" s="284"/>
      <c r="D577" s="6" t="s">
        <v>309</v>
      </c>
      <c r="E577" s="6" t="s">
        <v>42</v>
      </c>
      <c r="F577" s="6"/>
      <c r="G577" s="6"/>
      <c r="H577" s="7">
        <f t="shared" si="97"/>
        <v>94.5</v>
      </c>
      <c r="I577" s="7">
        <f t="shared" si="97"/>
        <v>0</v>
      </c>
      <c r="J577" s="7">
        <f t="shared" si="84"/>
        <v>94.5</v>
      </c>
      <c r="K577" s="17">
        <f t="shared" si="85"/>
        <v>0</v>
      </c>
    </row>
    <row r="578" spans="1:11" ht="31.2">
      <c r="A578" s="5" t="s">
        <v>54</v>
      </c>
      <c r="B578" s="283" t="s">
        <v>318</v>
      </c>
      <c r="C578" s="284"/>
      <c r="D578" s="6" t="s">
        <v>309</v>
      </c>
      <c r="E578" s="6" t="s">
        <v>42</v>
      </c>
      <c r="F578" s="6" t="s">
        <v>55</v>
      </c>
      <c r="G578" s="6"/>
      <c r="H578" s="7">
        <f t="shared" si="97"/>
        <v>94.5</v>
      </c>
      <c r="I578" s="7">
        <f t="shared" si="97"/>
        <v>0</v>
      </c>
      <c r="J578" s="7">
        <f t="shared" si="84"/>
        <v>94.5</v>
      </c>
      <c r="K578" s="17">
        <f t="shared" si="85"/>
        <v>0</v>
      </c>
    </row>
    <row r="579" spans="1:11" ht="15.6">
      <c r="A579" s="5" t="s">
        <v>103</v>
      </c>
      <c r="B579" s="283" t="s">
        <v>318</v>
      </c>
      <c r="C579" s="284"/>
      <c r="D579" s="6" t="s">
        <v>309</v>
      </c>
      <c r="E579" s="6" t="s">
        <v>42</v>
      </c>
      <c r="F579" s="6" t="s">
        <v>104</v>
      </c>
      <c r="G579" s="6"/>
      <c r="H579" s="7">
        <f t="shared" si="97"/>
        <v>94.5</v>
      </c>
      <c r="I579" s="7">
        <f t="shared" si="97"/>
        <v>0</v>
      </c>
      <c r="J579" s="7">
        <f t="shared" si="84"/>
        <v>94.5</v>
      </c>
      <c r="K579" s="17">
        <f t="shared" si="85"/>
        <v>0</v>
      </c>
    </row>
    <row r="580" spans="1:11" ht="31.2">
      <c r="A580" s="5" t="s">
        <v>83</v>
      </c>
      <c r="B580" s="283" t="s">
        <v>318</v>
      </c>
      <c r="C580" s="284"/>
      <c r="D580" s="6" t="s">
        <v>309</v>
      </c>
      <c r="E580" s="6" t="s">
        <v>42</v>
      </c>
      <c r="F580" s="6" t="s">
        <v>104</v>
      </c>
      <c r="G580" s="6" t="s">
        <v>84</v>
      </c>
      <c r="H580" s="7">
        <v>94.5</v>
      </c>
      <c r="I580" s="7">
        <v>0</v>
      </c>
      <c r="J580" s="7">
        <f t="shared" si="84"/>
        <v>94.5</v>
      </c>
      <c r="K580" s="17">
        <f t="shared" si="85"/>
        <v>0</v>
      </c>
    </row>
    <row r="581" spans="1:11" ht="15.6">
      <c r="A581" s="5" t="s">
        <v>319</v>
      </c>
      <c r="B581" s="283" t="s">
        <v>320</v>
      </c>
      <c r="C581" s="284"/>
      <c r="D581" s="6"/>
      <c r="E581" s="6"/>
      <c r="F581" s="6"/>
      <c r="G581" s="6"/>
      <c r="H581" s="7">
        <f>H582</f>
        <v>45</v>
      </c>
      <c r="I581" s="7">
        <f>I582</f>
        <v>0</v>
      </c>
      <c r="J581" s="7">
        <f t="shared" si="84"/>
        <v>45</v>
      </c>
      <c r="K581" s="17">
        <f t="shared" si="85"/>
        <v>0</v>
      </c>
    </row>
    <row r="582" spans="1:11" ht="15.6">
      <c r="A582" s="5" t="s">
        <v>100</v>
      </c>
      <c r="B582" s="283" t="s">
        <v>320</v>
      </c>
      <c r="C582" s="284"/>
      <c r="D582" s="6" t="s">
        <v>101</v>
      </c>
      <c r="E582" s="177" t="s">
        <v>637</v>
      </c>
      <c r="F582" s="6"/>
      <c r="G582" s="6"/>
      <c r="H582" s="7">
        <f>H583+H587+H591</f>
        <v>45</v>
      </c>
      <c r="I582" s="7">
        <f>I583+I587+I591</f>
        <v>0</v>
      </c>
      <c r="J582" s="7">
        <f t="shared" si="84"/>
        <v>45</v>
      </c>
      <c r="K582" s="17">
        <f t="shared" si="85"/>
        <v>0</v>
      </c>
    </row>
    <row r="583" spans="1:11" ht="15.6">
      <c r="A583" s="5" t="s">
        <v>109</v>
      </c>
      <c r="B583" s="283" t="s">
        <v>320</v>
      </c>
      <c r="C583" s="284"/>
      <c r="D583" s="6" t="s">
        <v>101</v>
      </c>
      <c r="E583" s="6" t="s">
        <v>67</v>
      </c>
      <c r="F583" s="6"/>
      <c r="G583" s="6"/>
      <c r="H583" s="7">
        <f t="shared" ref="H583:I585" si="98">H584</f>
        <v>10</v>
      </c>
      <c r="I583" s="7">
        <f t="shared" si="98"/>
        <v>0</v>
      </c>
      <c r="J583" s="7">
        <f t="shared" si="84"/>
        <v>10</v>
      </c>
      <c r="K583" s="17">
        <f t="shared" si="85"/>
        <v>0</v>
      </c>
    </row>
    <row r="584" spans="1:11" ht="31.2">
      <c r="A584" s="5" t="s">
        <v>54</v>
      </c>
      <c r="B584" s="283" t="s">
        <v>320</v>
      </c>
      <c r="C584" s="284"/>
      <c r="D584" s="6" t="s">
        <v>101</v>
      </c>
      <c r="E584" s="6" t="s">
        <v>67</v>
      </c>
      <c r="F584" s="6" t="s">
        <v>55</v>
      </c>
      <c r="G584" s="6"/>
      <c r="H584" s="7">
        <f t="shared" si="98"/>
        <v>10</v>
      </c>
      <c r="I584" s="7">
        <f t="shared" si="98"/>
        <v>0</v>
      </c>
      <c r="J584" s="7">
        <f t="shared" si="84"/>
        <v>10</v>
      </c>
      <c r="K584" s="17">
        <f t="shared" si="85"/>
        <v>0</v>
      </c>
    </row>
    <row r="585" spans="1:11" ht="15.6">
      <c r="A585" s="5" t="s">
        <v>103</v>
      </c>
      <c r="B585" s="283" t="s">
        <v>320</v>
      </c>
      <c r="C585" s="284"/>
      <c r="D585" s="6" t="s">
        <v>101</v>
      </c>
      <c r="E585" s="6" t="s">
        <v>67</v>
      </c>
      <c r="F585" s="6" t="s">
        <v>104</v>
      </c>
      <c r="G585" s="6"/>
      <c r="H585" s="7">
        <f t="shared" si="98"/>
        <v>10</v>
      </c>
      <c r="I585" s="7">
        <f t="shared" si="98"/>
        <v>0</v>
      </c>
      <c r="J585" s="7">
        <f t="shared" ref="J585:J648" si="99">H585-I585</f>
        <v>10</v>
      </c>
      <c r="K585" s="17">
        <f t="shared" ref="K585:K648" si="100">I585/H585*100</f>
        <v>0</v>
      </c>
    </row>
    <row r="586" spans="1:11" ht="31.2">
      <c r="A586" s="5" t="s">
        <v>105</v>
      </c>
      <c r="B586" s="283" t="s">
        <v>320</v>
      </c>
      <c r="C586" s="284"/>
      <c r="D586" s="6" t="s">
        <v>101</v>
      </c>
      <c r="E586" s="6" t="s">
        <v>67</v>
      </c>
      <c r="F586" s="6" t="s">
        <v>104</v>
      </c>
      <c r="G586" s="6" t="s">
        <v>106</v>
      </c>
      <c r="H586" s="7">
        <v>10</v>
      </c>
      <c r="I586" s="7">
        <v>0</v>
      </c>
      <c r="J586" s="7">
        <f t="shared" si="99"/>
        <v>10</v>
      </c>
      <c r="K586" s="17">
        <f t="shared" si="100"/>
        <v>0</v>
      </c>
    </row>
    <row r="587" spans="1:11" ht="15.6">
      <c r="A587" s="5" t="s">
        <v>102</v>
      </c>
      <c r="B587" s="283" t="s">
        <v>320</v>
      </c>
      <c r="C587" s="284"/>
      <c r="D587" s="6" t="s">
        <v>101</v>
      </c>
      <c r="E587" s="6" t="s">
        <v>93</v>
      </c>
      <c r="F587" s="6"/>
      <c r="G587" s="6"/>
      <c r="H587" s="7">
        <f t="shared" ref="H587:I589" si="101">H588</f>
        <v>25</v>
      </c>
      <c r="I587" s="7">
        <f t="shared" si="101"/>
        <v>0</v>
      </c>
      <c r="J587" s="7">
        <f t="shared" si="99"/>
        <v>25</v>
      </c>
      <c r="K587" s="17">
        <f t="shared" si="100"/>
        <v>0</v>
      </c>
    </row>
    <row r="588" spans="1:11" ht="31.2">
      <c r="A588" s="5" t="s">
        <v>54</v>
      </c>
      <c r="B588" s="283" t="s">
        <v>320</v>
      </c>
      <c r="C588" s="284"/>
      <c r="D588" s="6" t="s">
        <v>101</v>
      </c>
      <c r="E588" s="6" t="s">
        <v>93</v>
      </c>
      <c r="F588" s="6" t="s">
        <v>55</v>
      </c>
      <c r="G588" s="6"/>
      <c r="H588" s="7">
        <f t="shared" si="101"/>
        <v>25</v>
      </c>
      <c r="I588" s="7">
        <f t="shared" si="101"/>
        <v>0</v>
      </c>
      <c r="J588" s="7">
        <f t="shared" si="99"/>
        <v>25</v>
      </c>
      <c r="K588" s="17">
        <f t="shared" si="100"/>
        <v>0</v>
      </c>
    </row>
    <row r="589" spans="1:11" ht="15.6">
      <c r="A589" s="5" t="s">
        <v>103</v>
      </c>
      <c r="B589" s="283" t="s">
        <v>320</v>
      </c>
      <c r="C589" s="284"/>
      <c r="D589" s="6" t="s">
        <v>101</v>
      </c>
      <c r="E589" s="6" t="s">
        <v>93</v>
      </c>
      <c r="F589" s="6" t="s">
        <v>104</v>
      </c>
      <c r="G589" s="6"/>
      <c r="H589" s="7">
        <f t="shared" si="101"/>
        <v>25</v>
      </c>
      <c r="I589" s="7">
        <f t="shared" si="101"/>
        <v>0</v>
      </c>
      <c r="J589" s="7">
        <f t="shared" si="99"/>
        <v>25</v>
      </c>
      <c r="K589" s="17">
        <f t="shared" si="100"/>
        <v>0</v>
      </c>
    </row>
    <row r="590" spans="1:11" ht="31.2">
      <c r="A590" s="5" t="s">
        <v>105</v>
      </c>
      <c r="B590" s="283" t="s">
        <v>320</v>
      </c>
      <c r="C590" s="284"/>
      <c r="D590" s="6" t="s">
        <v>101</v>
      </c>
      <c r="E590" s="6" t="s">
        <v>93</v>
      </c>
      <c r="F590" s="6" t="s">
        <v>104</v>
      </c>
      <c r="G590" s="6" t="s">
        <v>106</v>
      </c>
      <c r="H590" s="7">
        <v>25</v>
      </c>
      <c r="I590" s="7">
        <v>0</v>
      </c>
      <c r="J590" s="7">
        <f t="shared" si="99"/>
        <v>25</v>
      </c>
      <c r="K590" s="17">
        <f t="shared" si="100"/>
        <v>0</v>
      </c>
    </row>
    <row r="591" spans="1:11" ht="15.6">
      <c r="A591" s="5" t="s">
        <v>112</v>
      </c>
      <c r="B591" s="283" t="s">
        <v>320</v>
      </c>
      <c r="C591" s="284"/>
      <c r="D591" s="6" t="s">
        <v>101</v>
      </c>
      <c r="E591" s="6" t="s">
        <v>113</v>
      </c>
      <c r="F591" s="6"/>
      <c r="G591" s="6"/>
      <c r="H591" s="7">
        <f t="shared" ref="H591:I593" si="102">H592</f>
        <v>10</v>
      </c>
      <c r="I591" s="7">
        <f t="shared" si="102"/>
        <v>0</v>
      </c>
      <c r="J591" s="7">
        <f t="shared" si="99"/>
        <v>10</v>
      </c>
      <c r="K591" s="17">
        <f t="shared" si="100"/>
        <v>0</v>
      </c>
    </row>
    <row r="592" spans="1:11" ht="31.2">
      <c r="A592" s="5" t="s">
        <v>54</v>
      </c>
      <c r="B592" s="283" t="s">
        <v>320</v>
      </c>
      <c r="C592" s="284"/>
      <c r="D592" s="6" t="s">
        <v>101</v>
      </c>
      <c r="E592" s="6" t="s">
        <v>113</v>
      </c>
      <c r="F592" s="6" t="s">
        <v>55</v>
      </c>
      <c r="G592" s="6"/>
      <c r="H592" s="7">
        <f t="shared" si="102"/>
        <v>10</v>
      </c>
      <c r="I592" s="7">
        <f t="shared" si="102"/>
        <v>0</v>
      </c>
      <c r="J592" s="7">
        <f t="shared" si="99"/>
        <v>10</v>
      </c>
      <c r="K592" s="17">
        <f t="shared" si="100"/>
        <v>0</v>
      </c>
    </row>
    <row r="593" spans="1:12" ht="15.6">
      <c r="A593" s="5" t="s">
        <v>103</v>
      </c>
      <c r="B593" s="283" t="s">
        <v>320</v>
      </c>
      <c r="C593" s="284"/>
      <c r="D593" s="6" t="s">
        <v>101</v>
      </c>
      <c r="E593" s="6" t="s">
        <v>113</v>
      </c>
      <c r="F593" s="6" t="s">
        <v>104</v>
      </c>
      <c r="G593" s="6"/>
      <c r="H593" s="7">
        <f t="shared" si="102"/>
        <v>10</v>
      </c>
      <c r="I593" s="7">
        <f t="shared" si="102"/>
        <v>0</v>
      </c>
      <c r="J593" s="7">
        <f t="shared" si="99"/>
        <v>10</v>
      </c>
      <c r="K593" s="17">
        <f t="shared" si="100"/>
        <v>0</v>
      </c>
    </row>
    <row r="594" spans="1:12" ht="31.2">
      <c r="A594" s="5" t="s">
        <v>105</v>
      </c>
      <c r="B594" s="283" t="s">
        <v>320</v>
      </c>
      <c r="C594" s="284"/>
      <c r="D594" s="6" t="s">
        <v>101</v>
      </c>
      <c r="E594" s="6" t="s">
        <v>113</v>
      </c>
      <c r="F594" s="6" t="s">
        <v>104</v>
      </c>
      <c r="G594" s="6" t="s">
        <v>106</v>
      </c>
      <c r="H594" s="7">
        <v>10</v>
      </c>
      <c r="I594" s="7">
        <v>0</v>
      </c>
      <c r="J594" s="7">
        <f t="shared" si="99"/>
        <v>10</v>
      </c>
      <c r="K594" s="17">
        <f t="shared" si="100"/>
        <v>0</v>
      </c>
    </row>
    <row r="595" spans="1:12" ht="15.6">
      <c r="A595" s="5" t="s">
        <v>321</v>
      </c>
      <c r="B595" s="283" t="s">
        <v>322</v>
      </c>
      <c r="C595" s="284"/>
      <c r="D595" s="6"/>
      <c r="E595" s="6"/>
      <c r="F595" s="6"/>
      <c r="G595" s="6"/>
      <c r="H595" s="7">
        <f t="shared" ref="H595:I599" si="103">H596</f>
        <v>21</v>
      </c>
      <c r="I595" s="7">
        <f t="shared" si="103"/>
        <v>0</v>
      </c>
      <c r="J595" s="7">
        <f t="shared" si="99"/>
        <v>21</v>
      </c>
      <c r="K595" s="17">
        <f t="shared" si="100"/>
        <v>0</v>
      </c>
    </row>
    <row r="596" spans="1:12" ht="15.6">
      <c r="A596" s="5" t="s">
        <v>308</v>
      </c>
      <c r="B596" s="283" t="s">
        <v>322</v>
      </c>
      <c r="C596" s="284"/>
      <c r="D596" s="6" t="s">
        <v>309</v>
      </c>
      <c r="E596" s="177" t="s">
        <v>637</v>
      </c>
      <c r="F596" s="6"/>
      <c r="G596" s="6"/>
      <c r="H596" s="7">
        <f t="shared" si="103"/>
        <v>21</v>
      </c>
      <c r="I596" s="7">
        <f t="shared" si="103"/>
        <v>0</v>
      </c>
      <c r="J596" s="7">
        <f t="shared" si="99"/>
        <v>21</v>
      </c>
      <c r="K596" s="17">
        <f t="shared" si="100"/>
        <v>0</v>
      </c>
    </row>
    <row r="597" spans="1:12" ht="15.6">
      <c r="A597" s="5" t="s">
        <v>310</v>
      </c>
      <c r="B597" s="283" t="s">
        <v>322</v>
      </c>
      <c r="C597" s="284"/>
      <c r="D597" s="6" t="s">
        <v>309</v>
      </c>
      <c r="E597" s="6" t="s">
        <v>42</v>
      </c>
      <c r="F597" s="6"/>
      <c r="G597" s="6"/>
      <c r="H597" s="7">
        <f t="shared" si="103"/>
        <v>21</v>
      </c>
      <c r="I597" s="7">
        <f t="shared" si="103"/>
        <v>0</v>
      </c>
      <c r="J597" s="7">
        <f t="shared" si="99"/>
        <v>21</v>
      </c>
      <c r="K597" s="17">
        <f t="shared" si="100"/>
        <v>0</v>
      </c>
    </row>
    <row r="598" spans="1:12" ht="31.2">
      <c r="A598" s="5" t="s">
        <v>54</v>
      </c>
      <c r="B598" s="283" t="s">
        <v>322</v>
      </c>
      <c r="C598" s="284"/>
      <c r="D598" s="6" t="s">
        <v>309</v>
      </c>
      <c r="E598" s="6" t="s">
        <v>42</v>
      </c>
      <c r="F598" s="6" t="s">
        <v>55</v>
      </c>
      <c r="G598" s="6"/>
      <c r="H598" s="7">
        <f t="shared" si="103"/>
        <v>21</v>
      </c>
      <c r="I598" s="7">
        <f t="shared" si="103"/>
        <v>0</v>
      </c>
      <c r="J598" s="7">
        <f t="shared" si="99"/>
        <v>21</v>
      </c>
      <c r="K598" s="17">
        <f t="shared" si="100"/>
        <v>0</v>
      </c>
    </row>
    <row r="599" spans="1:12" ht="15.6">
      <c r="A599" s="5" t="s">
        <v>103</v>
      </c>
      <c r="B599" s="283" t="s">
        <v>322</v>
      </c>
      <c r="C599" s="284"/>
      <c r="D599" s="6" t="s">
        <v>309</v>
      </c>
      <c r="E599" s="6" t="s">
        <v>42</v>
      </c>
      <c r="F599" s="6" t="s">
        <v>104</v>
      </c>
      <c r="G599" s="6"/>
      <c r="H599" s="7">
        <f t="shared" si="103"/>
        <v>21</v>
      </c>
      <c r="I599" s="7">
        <f t="shared" si="103"/>
        <v>0</v>
      </c>
      <c r="J599" s="7">
        <f t="shared" si="99"/>
        <v>21</v>
      </c>
      <c r="K599" s="17">
        <f t="shared" si="100"/>
        <v>0</v>
      </c>
    </row>
    <row r="600" spans="1:12" ht="31.2">
      <c r="A600" s="5" t="s">
        <v>83</v>
      </c>
      <c r="B600" s="283" t="s">
        <v>322</v>
      </c>
      <c r="C600" s="284"/>
      <c r="D600" s="6" t="s">
        <v>309</v>
      </c>
      <c r="E600" s="6" t="s">
        <v>42</v>
      </c>
      <c r="F600" s="6" t="s">
        <v>104</v>
      </c>
      <c r="G600" s="6" t="s">
        <v>84</v>
      </c>
      <c r="H600" s="7">
        <v>21</v>
      </c>
      <c r="I600" s="7">
        <v>0</v>
      </c>
      <c r="J600" s="7">
        <f t="shared" si="99"/>
        <v>21</v>
      </c>
      <c r="K600" s="17">
        <f t="shared" si="100"/>
        <v>0</v>
      </c>
    </row>
    <row r="601" spans="1:12" ht="62.4">
      <c r="A601" s="9" t="s">
        <v>323</v>
      </c>
      <c r="B601" s="287" t="s">
        <v>324</v>
      </c>
      <c r="C601" s="288"/>
      <c r="D601" s="10"/>
      <c r="E601" s="10"/>
      <c r="F601" s="10"/>
      <c r="G601" s="10"/>
      <c r="H601" s="11">
        <f>H602+H621+H634</f>
        <v>568.20000000000005</v>
      </c>
      <c r="I601" s="11">
        <f>I602+I621+I634</f>
        <v>0</v>
      </c>
      <c r="J601" s="11">
        <f t="shared" si="99"/>
        <v>568.20000000000005</v>
      </c>
      <c r="K601" s="16">
        <f t="shared" si="100"/>
        <v>0</v>
      </c>
      <c r="L601" s="12"/>
    </row>
    <row r="602" spans="1:12" ht="31.2">
      <c r="A602" s="2" t="s">
        <v>325</v>
      </c>
      <c r="B602" s="285" t="s">
        <v>326</v>
      </c>
      <c r="C602" s="286"/>
      <c r="D602" s="3"/>
      <c r="E602" s="3"/>
      <c r="F602" s="3"/>
      <c r="G602" s="3"/>
      <c r="H602" s="4">
        <f>H603+H609+H616</f>
        <v>67.900000000000006</v>
      </c>
      <c r="I602" s="4">
        <f>I603+I609+I616</f>
        <v>0</v>
      </c>
      <c r="J602" s="4">
        <f t="shared" si="99"/>
        <v>67.900000000000006</v>
      </c>
      <c r="K602" s="15">
        <f t="shared" si="100"/>
        <v>0</v>
      </c>
    </row>
    <row r="603" spans="1:12" ht="31.2">
      <c r="A603" s="5" t="s">
        <v>327</v>
      </c>
      <c r="B603" s="283" t="s">
        <v>328</v>
      </c>
      <c r="C603" s="284"/>
      <c r="D603" s="6"/>
      <c r="E603" s="6"/>
      <c r="F603" s="6"/>
      <c r="G603" s="6"/>
      <c r="H603" s="7">
        <f t="shared" ref="H603:I607" si="104">H604</f>
        <v>39.9</v>
      </c>
      <c r="I603" s="7">
        <f t="shared" si="104"/>
        <v>0</v>
      </c>
      <c r="J603" s="7">
        <f t="shared" si="99"/>
        <v>39.9</v>
      </c>
      <c r="K603" s="17">
        <f t="shared" si="100"/>
        <v>0</v>
      </c>
    </row>
    <row r="604" spans="1:12" ht="15.6">
      <c r="A604" s="5" t="s">
        <v>66</v>
      </c>
      <c r="B604" s="283" t="s">
        <v>328</v>
      </c>
      <c r="C604" s="284"/>
      <c r="D604" s="6" t="s">
        <v>67</v>
      </c>
      <c r="E604" s="177" t="s">
        <v>637</v>
      </c>
      <c r="F604" s="6"/>
      <c r="G604" s="6"/>
      <c r="H604" s="7">
        <f t="shared" si="104"/>
        <v>39.9</v>
      </c>
      <c r="I604" s="7">
        <f t="shared" si="104"/>
        <v>0</v>
      </c>
      <c r="J604" s="7">
        <f t="shared" si="99"/>
        <v>39.9</v>
      </c>
      <c r="K604" s="17">
        <f t="shared" si="100"/>
        <v>0</v>
      </c>
    </row>
    <row r="605" spans="1:12" ht="15.6">
      <c r="A605" s="5" t="s">
        <v>68</v>
      </c>
      <c r="B605" s="283" t="s">
        <v>328</v>
      </c>
      <c r="C605" s="284"/>
      <c r="D605" s="6" t="s">
        <v>67</v>
      </c>
      <c r="E605" s="6" t="s">
        <v>69</v>
      </c>
      <c r="F605" s="6"/>
      <c r="G605" s="6"/>
      <c r="H605" s="7">
        <f t="shared" si="104"/>
        <v>39.9</v>
      </c>
      <c r="I605" s="7">
        <f t="shared" si="104"/>
        <v>0</v>
      </c>
      <c r="J605" s="7">
        <f t="shared" si="99"/>
        <v>39.9</v>
      </c>
      <c r="K605" s="17">
        <f t="shared" si="100"/>
        <v>0</v>
      </c>
    </row>
    <row r="606" spans="1:12" ht="31.2">
      <c r="A606" s="5" t="s">
        <v>18</v>
      </c>
      <c r="B606" s="283" t="s">
        <v>328</v>
      </c>
      <c r="C606" s="284"/>
      <c r="D606" s="6" t="s">
        <v>67</v>
      </c>
      <c r="E606" s="6" t="s">
        <v>69</v>
      </c>
      <c r="F606" s="6" t="s">
        <v>19</v>
      </c>
      <c r="G606" s="6"/>
      <c r="H606" s="7">
        <f t="shared" si="104"/>
        <v>39.9</v>
      </c>
      <c r="I606" s="7">
        <f t="shared" si="104"/>
        <v>0</v>
      </c>
      <c r="J606" s="7">
        <f t="shared" si="99"/>
        <v>39.9</v>
      </c>
      <c r="K606" s="17">
        <f t="shared" si="100"/>
        <v>0</v>
      </c>
    </row>
    <row r="607" spans="1:12" ht="31.2">
      <c r="A607" s="5" t="s">
        <v>20</v>
      </c>
      <c r="B607" s="283" t="s">
        <v>328</v>
      </c>
      <c r="C607" s="284"/>
      <c r="D607" s="6" t="s">
        <v>67</v>
      </c>
      <c r="E607" s="6" t="s">
        <v>69</v>
      </c>
      <c r="F607" s="6" t="s">
        <v>21</v>
      </c>
      <c r="G607" s="6"/>
      <c r="H607" s="7">
        <f t="shared" si="104"/>
        <v>39.9</v>
      </c>
      <c r="I607" s="7">
        <f t="shared" si="104"/>
        <v>0</v>
      </c>
      <c r="J607" s="7">
        <f t="shared" si="99"/>
        <v>39.9</v>
      </c>
      <c r="K607" s="17">
        <f t="shared" si="100"/>
        <v>0</v>
      </c>
    </row>
    <row r="608" spans="1:12" ht="15.6">
      <c r="A608" s="5" t="s">
        <v>58</v>
      </c>
      <c r="B608" s="283" t="s">
        <v>328</v>
      </c>
      <c r="C608" s="284"/>
      <c r="D608" s="6" t="s">
        <v>67</v>
      </c>
      <c r="E608" s="6" t="s">
        <v>69</v>
      </c>
      <c r="F608" s="6" t="s">
        <v>21</v>
      </c>
      <c r="G608" s="6" t="s">
        <v>59</v>
      </c>
      <c r="H608" s="7">
        <v>39.9</v>
      </c>
      <c r="I608" s="7">
        <v>0</v>
      </c>
      <c r="J608" s="7">
        <f t="shared" si="99"/>
        <v>39.9</v>
      </c>
      <c r="K608" s="17">
        <f t="shared" si="100"/>
        <v>0</v>
      </c>
    </row>
    <row r="609" spans="1:11" ht="62.4">
      <c r="A609" s="5" t="s">
        <v>329</v>
      </c>
      <c r="B609" s="283" t="s">
        <v>330</v>
      </c>
      <c r="C609" s="284"/>
      <c r="D609" s="6"/>
      <c r="E609" s="6"/>
      <c r="F609" s="6"/>
      <c r="G609" s="6"/>
      <c r="H609" s="7">
        <f t="shared" ref="H609:I613" si="105">H610</f>
        <v>8</v>
      </c>
      <c r="I609" s="7">
        <f t="shared" si="105"/>
        <v>0</v>
      </c>
      <c r="J609" s="7">
        <f t="shared" si="99"/>
        <v>8</v>
      </c>
      <c r="K609" s="17">
        <f t="shared" si="100"/>
        <v>0</v>
      </c>
    </row>
    <row r="610" spans="1:11" ht="15.6">
      <c r="A610" s="5" t="s">
        <v>66</v>
      </c>
      <c r="B610" s="283" t="s">
        <v>330</v>
      </c>
      <c r="C610" s="284"/>
      <c r="D610" s="6" t="s">
        <v>67</v>
      </c>
      <c r="E610" s="177" t="s">
        <v>637</v>
      </c>
      <c r="F610" s="6"/>
      <c r="G610" s="6"/>
      <c r="H610" s="7">
        <f t="shared" si="105"/>
        <v>8</v>
      </c>
      <c r="I610" s="7">
        <f t="shared" si="105"/>
        <v>0</v>
      </c>
      <c r="J610" s="7">
        <f t="shared" si="99"/>
        <v>8</v>
      </c>
      <c r="K610" s="17">
        <f t="shared" si="100"/>
        <v>0</v>
      </c>
    </row>
    <row r="611" spans="1:11" ht="15.6">
      <c r="A611" s="5" t="s">
        <v>68</v>
      </c>
      <c r="B611" s="283" t="s">
        <v>330</v>
      </c>
      <c r="C611" s="284"/>
      <c r="D611" s="6" t="s">
        <v>67</v>
      </c>
      <c r="E611" s="6" t="s">
        <v>69</v>
      </c>
      <c r="F611" s="6"/>
      <c r="G611" s="6"/>
      <c r="H611" s="7">
        <f t="shared" si="105"/>
        <v>8</v>
      </c>
      <c r="I611" s="7">
        <f t="shared" si="105"/>
        <v>0</v>
      </c>
      <c r="J611" s="7">
        <f t="shared" si="99"/>
        <v>8</v>
      </c>
      <c r="K611" s="17">
        <f t="shared" si="100"/>
        <v>0</v>
      </c>
    </row>
    <row r="612" spans="1:11" ht="31.2">
      <c r="A612" s="5" t="s">
        <v>18</v>
      </c>
      <c r="B612" s="283" t="s">
        <v>330</v>
      </c>
      <c r="C612" s="284"/>
      <c r="D612" s="6" t="s">
        <v>67</v>
      </c>
      <c r="E612" s="6" t="s">
        <v>69</v>
      </c>
      <c r="F612" s="6" t="s">
        <v>19</v>
      </c>
      <c r="G612" s="6"/>
      <c r="H612" s="7">
        <f t="shared" si="105"/>
        <v>8</v>
      </c>
      <c r="I612" s="7">
        <f t="shared" si="105"/>
        <v>0</v>
      </c>
      <c r="J612" s="7">
        <f t="shared" si="99"/>
        <v>8</v>
      </c>
      <c r="K612" s="17">
        <f t="shared" si="100"/>
        <v>0</v>
      </c>
    </row>
    <row r="613" spans="1:11" ht="31.2">
      <c r="A613" s="5" t="s">
        <v>20</v>
      </c>
      <c r="B613" s="283" t="s">
        <v>330</v>
      </c>
      <c r="C613" s="284"/>
      <c r="D613" s="6" t="s">
        <v>67</v>
      </c>
      <c r="E613" s="6" t="s">
        <v>69</v>
      </c>
      <c r="F613" s="6" t="s">
        <v>21</v>
      </c>
      <c r="G613" s="6"/>
      <c r="H613" s="7">
        <f t="shared" si="105"/>
        <v>8</v>
      </c>
      <c r="I613" s="7">
        <f t="shared" si="105"/>
        <v>0</v>
      </c>
      <c r="J613" s="7">
        <f t="shared" si="99"/>
        <v>8</v>
      </c>
      <c r="K613" s="17">
        <f t="shared" si="100"/>
        <v>0</v>
      </c>
    </row>
    <row r="614" spans="1:11" ht="15.6">
      <c r="A614" s="5" t="s">
        <v>58</v>
      </c>
      <c r="B614" s="283" t="s">
        <v>330</v>
      </c>
      <c r="C614" s="284"/>
      <c r="D614" s="6" t="s">
        <v>67</v>
      </c>
      <c r="E614" s="6" t="s">
        <v>69</v>
      </c>
      <c r="F614" s="6" t="s">
        <v>21</v>
      </c>
      <c r="G614" s="6" t="s">
        <v>59</v>
      </c>
      <c r="H614" s="7">
        <v>8</v>
      </c>
      <c r="I614" s="7">
        <v>0</v>
      </c>
      <c r="J614" s="7">
        <f t="shared" si="99"/>
        <v>8</v>
      </c>
      <c r="K614" s="17">
        <f t="shared" si="100"/>
        <v>0</v>
      </c>
    </row>
    <row r="615" spans="1:11" ht="46.8">
      <c r="A615" s="5" t="s">
        <v>331</v>
      </c>
      <c r="B615" s="283" t="s">
        <v>332</v>
      </c>
      <c r="C615" s="284"/>
      <c r="D615" s="6"/>
      <c r="E615" s="6"/>
      <c r="F615" s="6"/>
      <c r="G615" s="6"/>
      <c r="H615" s="7">
        <f t="shared" ref="H615:I619" si="106">H616</f>
        <v>20</v>
      </c>
      <c r="I615" s="7">
        <f t="shared" si="106"/>
        <v>0</v>
      </c>
      <c r="J615" s="7">
        <f t="shared" si="99"/>
        <v>20</v>
      </c>
      <c r="K615" s="17">
        <f t="shared" si="100"/>
        <v>0</v>
      </c>
    </row>
    <row r="616" spans="1:11" ht="15.6">
      <c r="A616" s="5" t="s">
        <v>66</v>
      </c>
      <c r="B616" s="283" t="s">
        <v>332</v>
      </c>
      <c r="C616" s="284"/>
      <c r="D616" s="6" t="s">
        <v>67</v>
      </c>
      <c r="E616" s="177" t="s">
        <v>637</v>
      </c>
      <c r="F616" s="6"/>
      <c r="G616" s="6"/>
      <c r="H616" s="7">
        <f t="shared" si="106"/>
        <v>20</v>
      </c>
      <c r="I616" s="7">
        <f t="shared" si="106"/>
        <v>0</v>
      </c>
      <c r="J616" s="7">
        <f t="shared" si="99"/>
        <v>20</v>
      </c>
      <c r="K616" s="17">
        <f t="shared" si="100"/>
        <v>0</v>
      </c>
    </row>
    <row r="617" spans="1:11" ht="15.6">
      <c r="A617" s="5" t="s">
        <v>68</v>
      </c>
      <c r="B617" s="283" t="s">
        <v>332</v>
      </c>
      <c r="C617" s="284"/>
      <c r="D617" s="6" t="s">
        <v>67</v>
      </c>
      <c r="E617" s="6" t="s">
        <v>69</v>
      </c>
      <c r="F617" s="6"/>
      <c r="G617" s="6"/>
      <c r="H617" s="7">
        <f t="shared" si="106"/>
        <v>20</v>
      </c>
      <c r="I617" s="7">
        <f t="shared" si="106"/>
        <v>0</v>
      </c>
      <c r="J617" s="7">
        <f t="shared" si="99"/>
        <v>20</v>
      </c>
      <c r="K617" s="17">
        <f t="shared" si="100"/>
        <v>0</v>
      </c>
    </row>
    <row r="618" spans="1:11" ht="62.4">
      <c r="A618" s="5" t="s">
        <v>74</v>
      </c>
      <c r="B618" s="283" t="s">
        <v>332</v>
      </c>
      <c r="C618" s="284"/>
      <c r="D618" s="6" t="s">
        <v>67</v>
      </c>
      <c r="E618" s="6" t="s">
        <v>69</v>
      </c>
      <c r="F618" s="6" t="s">
        <v>75</v>
      </c>
      <c r="G618" s="6"/>
      <c r="H618" s="7">
        <f t="shared" si="106"/>
        <v>20</v>
      </c>
      <c r="I618" s="7">
        <f t="shared" si="106"/>
        <v>0</v>
      </c>
      <c r="J618" s="7">
        <f t="shared" si="99"/>
        <v>20</v>
      </c>
      <c r="K618" s="17">
        <f t="shared" si="100"/>
        <v>0</v>
      </c>
    </row>
    <row r="619" spans="1:11" ht="31.2">
      <c r="A619" s="5" t="s">
        <v>76</v>
      </c>
      <c r="B619" s="283" t="s">
        <v>332</v>
      </c>
      <c r="C619" s="284"/>
      <c r="D619" s="6" t="s">
        <v>67</v>
      </c>
      <c r="E619" s="6" t="s">
        <v>69</v>
      </c>
      <c r="F619" s="6" t="s">
        <v>77</v>
      </c>
      <c r="G619" s="6"/>
      <c r="H619" s="7">
        <f t="shared" si="106"/>
        <v>20</v>
      </c>
      <c r="I619" s="7">
        <f t="shared" si="106"/>
        <v>0</v>
      </c>
      <c r="J619" s="7">
        <f t="shared" si="99"/>
        <v>20</v>
      </c>
      <c r="K619" s="17">
        <f t="shared" si="100"/>
        <v>0</v>
      </c>
    </row>
    <row r="620" spans="1:11" ht="15.6">
      <c r="A620" s="5" t="s">
        <v>58</v>
      </c>
      <c r="B620" s="283" t="s">
        <v>332</v>
      </c>
      <c r="C620" s="284"/>
      <c r="D620" s="6" t="s">
        <v>67</v>
      </c>
      <c r="E620" s="6" t="s">
        <v>69</v>
      </c>
      <c r="F620" s="6" t="s">
        <v>77</v>
      </c>
      <c r="G620" s="6" t="s">
        <v>59</v>
      </c>
      <c r="H620" s="7">
        <v>20</v>
      </c>
      <c r="I620" s="7">
        <v>0</v>
      </c>
      <c r="J620" s="7">
        <f t="shared" si="99"/>
        <v>20</v>
      </c>
      <c r="K620" s="17">
        <f t="shared" si="100"/>
        <v>0</v>
      </c>
    </row>
    <row r="621" spans="1:11" ht="31.2">
      <c r="A621" s="2" t="s">
        <v>333</v>
      </c>
      <c r="B621" s="285" t="s">
        <v>334</v>
      </c>
      <c r="C621" s="286"/>
      <c r="D621" s="3"/>
      <c r="E621" s="3"/>
      <c r="F621" s="3"/>
      <c r="G621" s="3"/>
      <c r="H621" s="4">
        <f>H622+H628</f>
        <v>330</v>
      </c>
      <c r="I621" s="4">
        <f>I622+I628</f>
        <v>0</v>
      </c>
      <c r="J621" s="4">
        <f t="shared" si="99"/>
        <v>330</v>
      </c>
      <c r="K621" s="15">
        <f t="shared" si="100"/>
        <v>0</v>
      </c>
    </row>
    <row r="622" spans="1:11" ht="15.6">
      <c r="A622" s="5" t="s">
        <v>335</v>
      </c>
      <c r="B622" s="283" t="s">
        <v>336</v>
      </c>
      <c r="C622" s="284"/>
      <c r="D622" s="6"/>
      <c r="E622" s="6"/>
      <c r="F622" s="6"/>
      <c r="G622" s="6"/>
      <c r="H622" s="7">
        <f t="shared" ref="H622:I626" si="107">H623</f>
        <v>310</v>
      </c>
      <c r="I622" s="7">
        <f t="shared" si="107"/>
        <v>0</v>
      </c>
      <c r="J622" s="7">
        <f t="shared" si="99"/>
        <v>310</v>
      </c>
      <c r="K622" s="17">
        <f t="shared" si="100"/>
        <v>0</v>
      </c>
    </row>
    <row r="623" spans="1:11" ht="15.6">
      <c r="A623" s="5" t="s">
        <v>80</v>
      </c>
      <c r="B623" s="283" t="s">
        <v>336</v>
      </c>
      <c r="C623" s="284"/>
      <c r="D623" s="6" t="s">
        <v>81</v>
      </c>
      <c r="E623" s="177" t="s">
        <v>637</v>
      </c>
      <c r="F623" s="6"/>
      <c r="G623" s="6"/>
      <c r="H623" s="7">
        <f t="shared" si="107"/>
        <v>310</v>
      </c>
      <c r="I623" s="7">
        <f t="shared" si="107"/>
        <v>0</v>
      </c>
      <c r="J623" s="7">
        <f t="shared" si="99"/>
        <v>310</v>
      </c>
      <c r="K623" s="17">
        <f t="shared" si="100"/>
        <v>0</v>
      </c>
    </row>
    <row r="624" spans="1:11" ht="15.6">
      <c r="A624" s="5" t="s">
        <v>223</v>
      </c>
      <c r="B624" s="283" t="s">
        <v>336</v>
      </c>
      <c r="C624" s="284"/>
      <c r="D624" s="6" t="s">
        <v>81</v>
      </c>
      <c r="E624" s="6" t="s">
        <v>67</v>
      </c>
      <c r="F624" s="6"/>
      <c r="G624" s="6"/>
      <c r="H624" s="7">
        <f t="shared" si="107"/>
        <v>310</v>
      </c>
      <c r="I624" s="7">
        <f t="shared" si="107"/>
        <v>0</v>
      </c>
      <c r="J624" s="7">
        <f t="shared" si="99"/>
        <v>310</v>
      </c>
      <c r="K624" s="17">
        <f t="shared" si="100"/>
        <v>0</v>
      </c>
    </row>
    <row r="625" spans="1:11" ht="31.2">
      <c r="A625" s="5" t="s">
        <v>54</v>
      </c>
      <c r="B625" s="283" t="s">
        <v>336</v>
      </c>
      <c r="C625" s="284"/>
      <c r="D625" s="6" t="s">
        <v>81</v>
      </c>
      <c r="E625" s="6" t="s">
        <v>67</v>
      </c>
      <c r="F625" s="6" t="s">
        <v>55</v>
      </c>
      <c r="G625" s="6"/>
      <c r="H625" s="7">
        <f t="shared" si="107"/>
        <v>310</v>
      </c>
      <c r="I625" s="7">
        <f t="shared" si="107"/>
        <v>0</v>
      </c>
      <c r="J625" s="7">
        <f t="shared" si="99"/>
        <v>310</v>
      </c>
      <c r="K625" s="17">
        <f t="shared" si="100"/>
        <v>0</v>
      </c>
    </row>
    <row r="626" spans="1:11" ht="15.6">
      <c r="A626" s="5" t="s">
        <v>103</v>
      </c>
      <c r="B626" s="283" t="s">
        <v>336</v>
      </c>
      <c r="C626" s="284"/>
      <c r="D626" s="6" t="s">
        <v>81</v>
      </c>
      <c r="E626" s="6" t="s">
        <v>67</v>
      </c>
      <c r="F626" s="6" t="s">
        <v>104</v>
      </c>
      <c r="G626" s="6"/>
      <c r="H626" s="7">
        <f t="shared" si="107"/>
        <v>310</v>
      </c>
      <c r="I626" s="7">
        <f t="shared" si="107"/>
        <v>0</v>
      </c>
      <c r="J626" s="7">
        <f t="shared" si="99"/>
        <v>310</v>
      </c>
      <c r="K626" s="17">
        <f t="shared" si="100"/>
        <v>0</v>
      </c>
    </row>
    <row r="627" spans="1:11" ht="31.2">
      <c r="A627" s="5" t="s">
        <v>83</v>
      </c>
      <c r="B627" s="283" t="s">
        <v>336</v>
      </c>
      <c r="C627" s="284"/>
      <c r="D627" s="6" t="s">
        <v>81</v>
      </c>
      <c r="E627" s="6" t="s">
        <v>67</v>
      </c>
      <c r="F627" s="6" t="s">
        <v>104</v>
      </c>
      <c r="G627" s="6" t="s">
        <v>84</v>
      </c>
      <c r="H627" s="7">
        <v>310</v>
      </c>
      <c r="I627" s="7">
        <v>0</v>
      </c>
      <c r="J627" s="7">
        <f t="shared" si="99"/>
        <v>310</v>
      </c>
      <c r="K627" s="17">
        <f t="shared" si="100"/>
        <v>0</v>
      </c>
    </row>
    <row r="628" spans="1:11" ht="31.2">
      <c r="A628" s="5" t="s">
        <v>337</v>
      </c>
      <c r="B628" s="283" t="s">
        <v>338</v>
      </c>
      <c r="C628" s="284"/>
      <c r="D628" s="6"/>
      <c r="E628" s="6"/>
      <c r="F628" s="6"/>
      <c r="G628" s="6"/>
      <c r="H628" s="7">
        <f t="shared" ref="H628:I632" si="108">H629</f>
        <v>20</v>
      </c>
      <c r="I628" s="7">
        <f t="shared" si="108"/>
        <v>0</v>
      </c>
      <c r="J628" s="7">
        <f t="shared" si="99"/>
        <v>20</v>
      </c>
      <c r="K628" s="17">
        <f t="shared" si="100"/>
        <v>0</v>
      </c>
    </row>
    <row r="629" spans="1:11" ht="15.6">
      <c r="A629" s="5" t="s">
        <v>66</v>
      </c>
      <c r="B629" s="283" t="s">
        <v>338</v>
      </c>
      <c r="C629" s="284"/>
      <c r="D629" s="6" t="s">
        <v>67</v>
      </c>
      <c r="E629" s="177" t="s">
        <v>637</v>
      </c>
      <c r="F629" s="6"/>
      <c r="G629" s="6"/>
      <c r="H629" s="7">
        <f t="shared" si="108"/>
        <v>20</v>
      </c>
      <c r="I629" s="7">
        <f t="shared" si="108"/>
        <v>0</v>
      </c>
      <c r="J629" s="7">
        <f t="shared" si="99"/>
        <v>20</v>
      </c>
      <c r="K629" s="17">
        <f t="shared" si="100"/>
        <v>0</v>
      </c>
    </row>
    <row r="630" spans="1:11" ht="15.6">
      <c r="A630" s="5" t="s">
        <v>68</v>
      </c>
      <c r="B630" s="283" t="s">
        <v>338</v>
      </c>
      <c r="C630" s="284"/>
      <c r="D630" s="6" t="s">
        <v>67</v>
      </c>
      <c r="E630" s="6" t="s">
        <v>69</v>
      </c>
      <c r="F630" s="6"/>
      <c r="G630" s="6"/>
      <c r="H630" s="7">
        <f t="shared" si="108"/>
        <v>20</v>
      </c>
      <c r="I630" s="7">
        <f t="shared" si="108"/>
        <v>0</v>
      </c>
      <c r="J630" s="7">
        <f t="shared" si="99"/>
        <v>20</v>
      </c>
      <c r="K630" s="17">
        <f t="shared" si="100"/>
        <v>0</v>
      </c>
    </row>
    <row r="631" spans="1:11" ht="31.2">
      <c r="A631" s="5" t="s">
        <v>18</v>
      </c>
      <c r="B631" s="283" t="s">
        <v>338</v>
      </c>
      <c r="C631" s="284"/>
      <c r="D631" s="6" t="s">
        <v>67</v>
      </c>
      <c r="E631" s="6" t="s">
        <v>69</v>
      </c>
      <c r="F631" s="6" t="s">
        <v>19</v>
      </c>
      <c r="G631" s="6"/>
      <c r="H631" s="7">
        <f t="shared" si="108"/>
        <v>20</v>
      </c>
      <c r="I631" s="7">
        <f t="shared" si="108"/>
        <v>0</v>
      </c>
      <c r="J631" s="7">
        <f t="shared" si="99"/>
        <v>20</v>
      </c>
      <c r="K631" s="17">
        <f t="shared" si="100"/>
        <v>0</v>
      </c>
    </row>
    <row r="632" spans="1:11" ht="31.2">
      <c r="A632" s="5" t="s">
        <v>20</v>
      </c>
      <c r="B632" s="283" t="s">
        <v>338</v>
      </c>
      <c r="C632" s="284"/>
      <c r="D632" s="6" t="s">
        <v>67</v>
      </c>
      <c r="E632" s="6" t="s">
        <v>69</v>
      </c>
      <c r="F632" s="6" t="s">
        <v>21</v>
      </c>
      <c r="G632" s="6"/>
      <c r="H632" s="7">
        <f t="shared" si="108"/>
        <v>20</v>
      </c>
      <c r="I632" s="7">
        <f t="shared" si="108"/>
        <v>0</v>
      </c>
      <c r="J632" s="7">
        <f t="shared" si="99"/>
        <v>20</v>
      </c>
      <c r="K632" s="17">
        <f t="shared" si="100"/>
        <v>0</v>
      </c>
    </row>
    <row r="633" spans="1:11" ht="15.6">
      <c r="A633" s="5" t="s">
        <v>58</v>
      </c>
      <c r="B633" s="283" t="s">
        <v>338</v>
      </c>
      <c r="C633" s="284"/>
      <c r="D633" s="6" t="s">
        <v>67</v>
      </c>
      <c r="E633" s="6" t="s">
        <v>69</v>
      </c>
      <c r="F633" s="6" t="s">
        <v>21</v>
      </c>
      <c r="G633" s="6" t="s">
        <v>59</v>
      </c>
      <c r="H633" s="7">
        <v>20</v>
      </c>
      <c r="I633" s="7">
        <v>0</v>
      </c>
      <c r="J633" s="7">
        <f t="shared" si="99"/>
        <v>20</v>
      </c>
      <c r="K633" s="17">
        <f t="shared" si="100"/>
        <v>0</v>
      </c>
    </row>
    <row r="634" spans="1:11" ht="31.2">
      <c r="A634" s="2" t="s">
        <v>339</v>
      </c>
      <c r="B634" s="285" t="s">
        <v>340</v>
      </c>
      <c r="C634" s="286"/>
      <c r="D634" s="3"/>
      <c r="E634" s="3"/>
      <c r="F634" s="3"/>
      <c r="G634" s="3"/>
      <c r="H634" s="4">
        <f t="shared" ref="H634:I639" si="109">H635</f>
        <v>170.3</v>
      </c>
      <c r="I634" s="4">
        <f t="shared" si="109"/>
        <v>0</v>
      </c>
      <c r="J634" s="4">
        <f t="shared" si="99"/>
        <v>170.3</v>
      </c>
      <c r="K634" s="15">
        <f t="shared" si="100"/>
        <v>0</v>
      </c>
    </row>
    <row r="635" spans="1:11" ht="31.2">
      <c r="A635" s="5" t="s">
        <v>341</v>
      </c>
      <c r="B635" s="283" t="s">
        <v>342</v>
      </c>
      <c r="C635" s="284"/>
      <c r="D635" s="6"/>
      <c r="E635" s="6"/>
      <c r="F635" s="6"/>
      <c r="G635" s="6"/>
      <c r="H635" s="7">
        <f t="shared" si="109"/>
        <v>170.3</v>
      </c>
      <c r="I635" s="7">
        <f t="shared" si="109"/>
        <v>0</v>
      </c>
      <c r="J635" s="7">
        <f t="shared" si="99"/>
        <v>170.3</v>
      </c>
      <c r="K635" s="17">
        <f t="shared" si="100"/>
        <v>0</v>
      </c>
    </row>
    <row r="636" spans="1:11" ht="15.6">
      <c r="A636" s="5" t="s">
        <v>100</v>
      </c>
      <c r="B636" s="283" t="s">
        <v>342</v>
      </c>
      <c r="C636" s="284"/>
      <c r="D636" s="6" t="s">
        <v>101</v>
      </c>
      <c r="E636" s="177" t="s">
        <v>637</v>
      </c>
      <c r="F636" s="6"/>
      <c r="G636" s="6"/>
      <c r="H636" s="7">
        <f t="shared" si="109"/>
        <v>170.3</v>
      </c>
      <c r="I636" s="7">
        <f t="shared" si="109"/>
        <v>0</v>
      </c>
      <c r="J636" s="7">
        <f t="shared" si="99"/>
        <v>170.3</v>
      </c>
      <c r="K636" s="17">
        <f t="shared" si="100"/>
        <v>0</v>
      </c>
    </row>
    <row r="637" spans="1:11" ht="15.6">
      <c r="A637" s="5" t="s">
        <v>190</v>
      </c>
      <c r="B637" s="283" t="s">
        <v>342</v>
      </c>
      <c r="C637" s="284"/>
      <c r="D637" s="6" t="s">
        <v>101</v>
      </c>
      <c r="E637" s="6" t="s">
        <v>101</v>
      </c>
      <c r="F637" s="6"/>
      <c r="G637" s="6"/>
      <c r="H637" s="7">
        <f t="shared" si="109"/>
        <v>170.3</v>
      </c>
      <c r="I637" s="7">
        <f t="shared" si="109"/>
        <v>0</v>
      </c>
      <c r="J637" s="7">
        <f t="shared" si="99"/>
        <v>170.3</v>
      </c>
      <c r="K637" s="17">
        <f t="shared" si="100"/>
        <v>0</v>
      </c>
    </row>
    <row r="638" spans="1:11" ht="31.2">
      <c r="A638" s="5" t="s">
        <v>54</v>
      </c>
      <c r="B638" s="283" t="s">
        <v>342</v>
      </c>
      <c r="C638" s="284"/>
      <c r="D638" s="6" t="s">
        <v>101</v>
      </c>
      <c r="E638" s="6" t="s">
        <v>101</v>
      </c>
      <c r="F638" s="6" t="s">
        <v>55</v>
      </c>
      <c r="G638" s="6"/>
      <c r="H638" s="7">
        <f t="shared" si="109"/>
        <v>170.3</v>
      </c>
      <c r="I638" s="7">
        <f t="shared" si="109"/>
        <v>0</v>
      </c>
      <c r="J638" s="7">
        <f t="shared" si="99"/>
        <v>170.3</v>
      </c>
      <c r="K638" s="17">
        <f t="shared" si="100"/>
        <v>0</v>
      </c>
    </row>
    <row r="639" spans="1:11" ht="15.6">
      <c r="A639" s="5" t="s">
        <v>103</v>
      </c>
      <c r="B639" s="283" t="s">
        <v>342</v>
      </c>
      <c r="C639" s="284"/>
      <c r="D639" s="6" t="s">
        <v>101</v>
      </c>
      <c r="E639" s="6" t="s">
        <v>101</v>
      </c>
      <c r="F639" s="6" t="s">
        <v>104</v>
      </c>
      <c r="G639" s="6"/>
      <c r="H639" s="7">
        <f t="shared" si="109"/>
        <v>170.3</v>
      </c>
      <c r="I639" s="7">
        <f t="shared" si="109"/>
        <v>0</v>
      </c>
      <c r="J639" s="7">
        <f t="shared" si="99"/>
        <v>170.3</v>
      </c>
      <c r="K639" s="17">
        <f t="shared" si="100"/>
        <v>0</v>
      </c>
    </row>
    <row r="640" spans="1:11" ht="31.2">
      <c r="A640" s="5" t="s">
        <v>105</v>
      </c>
      <c r="B640" s="283" t="s">
        <v>342</v>
      </c>
      <c r="C640" s="284"/>
      <c r="D640" s="6" t="s">
        <v>101</v>
      </c>
      <c r="E640" s="6" t="s">
        <v>101</v>
      </c>
      <c r="F640" s="6" t="s">
        <v>104</v>
      </c>
      <c r="G640" s="6" t="s">
        <v>106</v>
      </c>
      <c r="H640" s="7">
        <v>170.3</v>
      </c>
      <c r="I640" s="7">
        <v>0</v>
      </c>
      <c r="J640" s="7">
        <f t="shared" si="99"/>
        <v>170.3</v>
      </c>
      <c r="K640" s="17">
        <f t="shared" si="100"/>
        <v>0</v>
      </c>
    </row>
    <row r="641" spans="1:12" ht="46.8">
      <c r="A641" s="9" t="s">
        <v>343</v>
      </c>
      <c r="B641" s="287" t="s">
        <v>344</v>
      </c>
      <c r="C641" s="288"/>
      <c r="D641" s="10"/>
      <c r="E641" s="10"/>
      <c r="F641" s="10"/>
      <c r="G641" s="10"/>
      <c r="H641" s="11">
        <f>H642</f>
        <v>1237.9000000000001</v>
      </c>
      <c r="I641" s="11">
        <f>I642</f>
        <v>286.3</v>
      </c>
      <c r="J641" s="11">
        <f t="shared" si="99"/>
        <v>951.60000000000014</v>
      </c>
      <c r="K641" s="16">
        <f t="shared" si="100"/>
        <v>23.127877857662167</v>
      </c>
      <c r="L641" s="12"/>
    </row>
    <row r="642" spans="1:12" ht="46.8">
      <c r="A642" s="2" t="s">
        <v>345</v>
      </c>
      <c r="B642" s="285" t="s">
        <v>346</v>
      </c>
      <c r="C642" s="286"/>
      <c r="D642" s="3"/>
      <c r="E642" s="3"/>
      <c r="F642" s="3"/>
      <c r="G642" s="3"/>
      <c r="H642" s="4">
        <f>H643+H649+H659+H669</f>
        <v>1237.9000000000001</v>
      </c>
      <c r="I642" s="4">
        <f>I643+I649+I659+I669</f>
        <v>286.3</v>
      </c>
      <c r="J642" s="4">
        <f t="shared" si="99"/>
        <v>951.60000000000014</v>
      </c>
      <c r="K642" s="15">
        <f t="shared" si="100"/>
        <v>23.127877857662167</v>
      </c>
    </row>
    <row r="643" spans="1:12" ht="62.4">
      <c r="A643" s="5" t="s">
        <v>110</v>
      </c>
      <c r="B643" s="283" t="s">
        <v>347</v>
      </c>
      <c r="C643" s="284"/>
      <c r="D643" s="6"/>
      <c r="E643" s="6"/>
      <c r="F643" s="6"/>
      <c r="G643" s="6"/>
      <c r="H643" s="7">
        <f t="shared" ref="H643:I647" si="110">H644</f>
        <v>87.9</v>
      </c>
      <c r="I643" s="7">
        <f t="shared" si="110"/>
        <v>28.1</v>
      </c>
      <c r="J643" s="7">
        <f t="shared" si="99"/>
        <v>59.800000000000004</v>
      </c>
      <c r="K643" s="17">
        <f t="shared" si="100"/>
        <v>31.968145620022753</v>
      </c>
    </row>
    <row r="644" spans="1:12" ht="15.6">
      <c r="A644" s="5" t="s">
        <v>308</v>
      </c>
      <c r="B644" s="283" t="s">
        <v>347</v>
      </c>
      <c r="C644" s="284"/>
      <c r="D644" s="6" t="s">
        <v>309</v>
      </c>
      <c r="E644" s="177" t="s">
        <v>637</v>
      </c>
      <c r="F644" s="6"/>
      <c r="G644" s="6"/>
      <c r="H644" s="7">
        <f t="shared" si="110"/>
        <v>87.9</v>
      </c>
      <c r="I644" s="7">
        <f t="shared" si="110"/>
        <v>28.1</v>
      </c>
      <c r="J644" s="7">
        <f t="shared" si="99"/>
        <v>59.800000000000004</v>
      </c>
      <c r="K644" s="17">
        <f t="shared" si="100"/>
        <v>31.968145620022753</v>
      </c>
    </row>
    <row r="645" spans="1:12" ht="15.6">
      <c r="A645" s="5" t="s">
        <v>348</v>
      </c>
      <c r="B645" s="283" t="s">
        <v>347</v>
      </c>
      <c r="C645" s="284"/>
      <c r="D645" s="6" t="s">
        <v>309</v>
      </c>
      <c r="E645" s="6" t="s">
        <v>113</v>
      </c>
      <c r="F645" s="6"/>
      <c r="G645" s="6"/>
      <c r="H645" s="7">
        <f t="shared" si="110"/>
        <v>87.9</v>
      </c>
      <c r="I645" s="7">
        <f t="shared" si="110"/>
        <v>28.1</v>
      </c>
      <c r="J645" s="7">
        <f t="shared" si="99"/>
        <v>59.800000000000004</v>
      </c>
      <c r="K645" s="17">
        <f t="shared" si="100"/>
        <v>31.968145620022753</v>
      </c>
    </row>
    <row r="646" spans="1:12" ht="31.2">
      <c r="A646" s="5" t="s">
        <v>54</v>
      </c>
      <c r="B646" s="283" t="s">
        <v>347</v>
      </c>
      <c r="C646" s="284"/>
      <c r="D646" s="6" t="s">
        <v>309</v>
      </c>
      <c r="E646" s="6" t="s">
        <v>113</v>
      </c>
      <c r="F646" s="6" t="s">
        <v>55</v>
      </c>
      <c r="G646" s="6"/>
      <c r="H646" s="7">
        <f t="shared" si="110"/>
        <v>87.9</v>
      </c>
      <c r="I646" s="7">
        <f t="shared" si="110"/>
        <v>28.1</v>
      </c>
      <c r="J646" s="7">
        <f t="shared" si="99"/>
        <v>59.800000000000004</v>
      </c>
      <c r="K646" s="17">
        <f t="shared" si="100"/>
        <v>31.968145620022753</v>
      </c>
    </row>
    <row r="647" spans="1:12" ht="15.6">
      <c r="A647" s="5" t="s">
        <v>103</v>
      </c>
      <c r="B647" s="283" t="s">
        <v>347</v>
      </c>
      <c r="C647" s="284"/>
      <c r="D647" s="6" t="s">
        <v>309</v>
      </c>
      <c r="E647" s="6" t="s">
        <v>113</v>
      </c>
      <c r="F647" s="6" t="s">
        <v>104</v>
      </c>
      <c r="G647" s="6"/>
      <c r="H647" s="7">
        <f t="shared" si="110"/>
        <v>87.9</v>
      </c>
      <c r="I647" s="7">
        <f t="shared" si="110"/>
        <v>28.1</v>
      </c>
      <c r="J647" s="7">
        <f t="shared" si="99"/>
        <v>59.800000000000004</v>
      </c>
      <c r="K647" s="17">
        <f t="shared" si="100"/>
        <v>31.968145620022753</v>
      </c>
    </row>
    <row r="648" spans="1:12" ht="31.2">
      <c r="A648" s="5" t="s">
        <v>83</v>
      </c>
      <c r="B648" s="283" t="s">
        <v>347</v>
      </c>
      <c r="C648" s="284"/>
      <c r="D648" s="6" t="s">
        <v>309</v>
      </c>
      <c r="E648" s="6" t="s">
        <v>113</v>
      </c>
      <c r="F648" s="6" t="s">
        <v>104</v>
      </c>
      <c r="G648" s="6" t="s">
        <v>84</v>
      </c>
      <c r="H648" s="7">
        <v>87.9</v>
      </c>
      <c r="I648" s="7">
        <v>28.1</v>
      </c>
      <c r="J648" s="7">
        <f t="shared" si="99"/>
        <v>59.800000000000004</v>
      </c>
      <c r="K648" s="17">
        <f t="shared" si="100"/>
        <v>31.968145620022753</v>
      </c>
    </row>
    <row r="649" spans="1:12" ht="15.6">
      <c r="A649" s="5" t="s">
        <v>180</v>
      </c>
      <c r="B649" s="283" t="s">
        <v>349</v>
      </c>
      <c r="C649" s="284"/>
      <c r="D649" s="6"/>
      <c r="E649" s="6"/>
      <c r="F649" s="6"/>
      <c r="G649" s="6"/>
      <c r="H649" s="7">
        <f>H650</f>
        <v>500</v>
      </c>
      <c r="I649" s="7">
        <f>I650</f>
        <v>9.9</v>
      </c>
      <c r="J649" s="7">
        <f t="shared" ref="J649:J712" si="111">H649-I649</f>
        <v>490.1</v>
      </c>
      <c r="K649" s="17">
        <f t="shared" ref="K649:K712" si="112">I649/H649*100</f>
        <v>1.9800000000000002</v>
      </c>
    </row>
    <row r="650" spans="1:12" ht="15.6">
      <c r="A650" s="5" t="s">
        <v>308</v>
      </c>
      <c r="B650" s="283" t="s">
        <v>349</v>
      </c>
      <c r="C650" s="284"/>
      <c r="D650" s="6" t="s">
        <v>309</v>
      </c>
      <c r="E650" s="177" t="s">
        <v>637</v>
      </c>
      <c r="F650" s="6"/>
      <c r="G650" s="6"/>
      <c r="H650" s="7">
        <f>H651+H655</f>
        <v>500</v>
      </c>
      <c r="I650" s="7">
        <f>I651+I655</f>
        <v>9.9</v>
      </c>
      <c r="J650" s="7">
        <f t="shared" si="111"/>
        <v>490.1</v>
      </c>
      <c r="K650" s="17">
        <f t="shared" si="112"/>
        <v>1.9800000000000002</v>
      </c>
    </row>
    <row r="651" spans="1:12" ht="15.6">
      <c r="A651" s="5" t="s">
        <v>348</v>
      </c>
      <c r="B651" s="283" t="s">
        <v>349</v>
      </c>
      <c r="C651" s="284"/>
      <c r="D651" s="6" t="s">
        <v>309</v>
      </c>
      <c r="E651" s="6" t="s">
        <v>113</v>
      </c>
      <c r="F651" s="6"/>
      <c r="G651" s="6"/>
      <c r="H651" s="7">
        <f t="shared" ref="H651:I653" si="113">H652</f>
        <v>250</v>
      </c>
      <c r="I651" s="7">
        <f t="shared" si="113"/>
        <v>9.9</v>
      </c>
      <c r="J651" s="7">
        <f t="shared" si="111"/>
        <v>240.1</v>
      </c>
      <c r="K651" s="17">
        <f t="shared" si="112"/>
        <v>3.9600000000000004</v>
      </c>
    </row>
    <row r="652" spans="1:12" ht="31.2">
      <c r="A652" s="5" t="s">
        <v>54</v>
      </c>
      <c r="B652" s="283" t="s">
        <v>349</v>
      </c>
      <c r="C652" s="284"/>
      <c r="D652" s="6" t="s">
        <v>309</v>
      </c>
      <c r="E652" s="6" t="s">
        <v>113</v>
      </c>
      <c r="F652" s="6" t="s">
        <v>55</v>
      </c>
      <c r="G652" s="6"/>
      <c r="H652" s="7">
        <f t="shared" si="113"/>
        <v>250</v>
      </c>
      <c r="I652" s="7">
        <f t="shared" si="113"/>
        <v>9.9</v>
      </c>
      <c r="J652" s="7">
        <f t="shared" si="111"/>
        <v>240.1</v>
      </c>
      <c r="K652" s="17">
        <f t="shared" si="112"/>
        <v>3.9600000000000004</v>
      </c>
    </row>
    <row r="653" spans="1:12" ht="15.6">
      <c r="A653" s="5" t="s">
        <v>103</v>
      </c>
      <c r="B653" s="283" t="s">
        <v>349</v>
      </c>
      <c r="C653" s="284"/>
      <c r="D653" s="6" t="s">
        <v>309</v>
      </c>
      <c r="E653" s="6" t="s">
        <v>113</v>
      </c>
      <c r="F653" s="6" t="s">
        <v>104</v>
      </c>
      <c r="G653" s="6"/>
      <c r="H653" s="7">
        <f t="shared" si="113"/>
        <v>250</v>
      </c>
      <c r="I653" s="7">
        <f t="shared" si="113"/>
        <v>9.9</v>
      </c>
      <c r="J653" s="7">
        <f t="shared" si="111"/>
        <v>240.1</v>
      </c>
      <c r="K653" s="17">
        <f t="shared" si="112"/>
        <v>3.9600000000000004</v>
      </c>
    </row>
    <row r="654" spans="1:12" ht="31.2">
      <c r="A654" s="5" t="s">
        <v>83</v>
      </c>
      <c r="B654" s="283" t="s">
        <v>349</v>
      </c>
      <c r="C654" s="284"/>
      <c r="D654" s="6" t="s">
        <v>309</v>
      </c>
      <c r="E654" s="6" t="s">
        <v>113</v>
      </c>
      <c r="F654" s="6" t="s">
        <v>104</v>
      </c>
      <c r="G654" s="6" t="s">
        <v>84</v>
      </c>
      <c r="H654" s="7">
        <v>250</v>
      </c>
      <c r="I654" s="7">
        <v>9.9</v>
      </c>
      <c r="J654" s="7">
        <f t="shared" si="111"/>
        <v>240.1</v>
      </c>
      <c r="K654" s="17">
        <f t="shared" si="112"/>
        <v>3.9600000000000004</v>
      </c>
    </row>
    <row r="655" spans="1:12" ht="15.6">
      <c r="A655" s="5" t="s">
        <v>310</v>
      </c>
      <c r="B655" s="283" t="s">
        <v>349</v>
      </c>
      <c r="C655" s="284"/>
      <c r="D655" s="6" t="s">
        <v>309</v>
      </c>
      <c r="E655" s="6" t="s">
        <v>42</v>
      </c>
      <c r="F655" s="6"/>
      <c r="G655" s="6"/>
      <c r="H655" s="7">
        <f t="shared" ref="H655:I657" si="114">H656</f>
        <v>250</v>
      </c>
      <c r="I655" s="7">
        <f t="shared" si="114"/>
        <v>0</v>
      </c>
      <c r="J655" s="7">
        <f t="shared" si="111"/>
        <v>250</v>
      </c>
      <c r="K655" s="17">
        <f t="shared" si="112"/>
        <v>0</v>
      </c>
    </row>
    <row r="656" spans="1:12" ht="31.2">
      <c r="A656" s="5" t="s">
        <v>54</v>
      </c>
      <c r="B656" s="283" t="s">
        <v>349</v>
      </c>
      <c r="C656" s="284"/>
      <c r="D656" s="6" t="s">
        <v>309</v>
      </c>
      <c r="E656" s="6" t="s">
        <v>42</v>
      </c>
      <c r="F656" s="6" t="s">
        <v>55</v>
      </c>
      <c r="G656" s="6"/>
      <c r="H656" s="7">
        <f t="shared" si="114"/>
        <v>250</v>
      </c>
      <c r="I656" s="7">
        <f t="shared" si="114"/>
        <v>0</v>
      </c>
      <c r="J656" s="7">
        <f t="shared" si="111"/>
        <v>250</v>
      </c>
      <c r="K656" s="17">
        <f t="shared" si="112"/>
        <v>0</v>
      </c>
    </row>
    <row r="657" spans="1:11" ht="15.6">
      <c r="A657" s="5" t="s">
        <v>103</v>
      </c>
      <c r="B657" s="283" t="s">
        <v>349</v>
      </c>
      <c r="C657" s="284"/>
      <c r="D657" s="6" t="s">
        <v>309</v>
      </c>
      <c r="E657" s="6" t="s">
        <v>42</v>
      </c>
      <c r="F657" s="6" t="s">
        <v>104</v>
      </c>
      <c r="G657" s="6"/>
      <c r="H657" s="7">
        <f t="shared" si="114"/>
        <v>250</v>
      </c>
      <c r="I657" s="7">
        <f t="shared" si="114"/>
        <v>0</v>
      </c>
      <c r="J657" s="7">
        <f t="shared" si="111"/>
        <v>250</v>
      </c>
      <c r="K657" s="17">
        <f t="shared" si="112"/>
        <v>0</v>
      </c>
    </row>
    <row r="658" spans="1:11" ht="31.2">
      <c r="A658" s="5" t="s">
        <v>83</v>
      </c>
      <c r="B658" s="283" t="s">
        <v>349</v>
      </c>
      <c r="C658" s="284"/>
      <c r="D658" s="6" t="s">
        <v>309</v>
      </c>
      <c r="E658" s="6" t="s">
        <v>42</v>
      </c>
      <c r="F658" s="6" t="s">
        <v>104</v>
      </c>
      <c r="G658" s="6" t="s">
        <v>84</v>
      </c>
      <c r="H658" s="7">
        <v>250</v>
      </c>
      <c r="I658" s="7">
        <v>0</v>
      </c>
      <c r="J658" s="7">
        <f t="shared" si="111"/>
        <v>250</v>
      </c>
      <c r="K658" s="17">
        <f t="shared" si="112"/>
        <v>0</v>
      </c>
    </row>
    <row r="659" spans="1:11" ht="31.2">
      <c r="A659" s="5" t="s">
        <v>350</v>
      </c>
      <c r="B659" s="283" t="s">
        <v>351</v>
      </c>
      <c r="C659" s="284"/>
      <c r="D659" s="6"/>
      <c r="E659" s="6"/>
      <c r="F659" s="6"/>
      <c r="G659" s="6"/>
      <c r="H659" s="7">
        <f>H660</f>
        <v>380</v>
      </c>
      <c r="I659" s="7">
        <f>I660</f>
        <v>248.3</v>
      </c>
      <c r="J659" s="7">
        <f t="shared" si="111"/>
        <v>131.69999999999999</v>
      </c>
      <c r="K659" s="17">
        <f t="shared" si="112"/>
        <v>65.342105263157904</v>
      </c>
    </row>
    <row r="660" spans="1:11" ht="15.6">
      <c r="A660" s="5" t="s">
        <v>308</v>
      </c>
      <c r="B660" s="283" t="s">
        <v>351</v>
      </c>
      <c r="C660" s="284"/>
      <c r="D660" s="6" t="s">
        <v>309</v>
      </c>
      <c r="E660" s="177" t="s">
        <v>637</v>
      </c>
      <c r="F660" s="6"/>
      <c r="G660" s="6"/>
      <c r="H660" s="7">
        <f>H661+H665</f>
        <v>380</v>
      </c>
      <c r="I660" s="7">
        <f>I661+I665</f>
        <v>248.3</v>
      </c>
      <c r="J660" s="7">
        <f t="shared" si="111"/>
        <v>131.69999999999999</v>
      </c>
      <c r="K660" s="17">
        <f t="shared" si="112"/>
        <v>65.342105263157904</v>
      </c>
    </row>
    <row r="661" spans="1:11" ht="15.6">
      <c r="A661" s="5" t="s">
        <v>348</v>
      </c>
      <c r="B661" s="283" t="s">
        <v>351</v>
      </c>
      <c r="C661" s="284"/>
      <c r="D661" s="6" t="s">
        <v>309</v>
      </c>
      <c r="E661" s="6" t="s">
        <v>113</v>
      </c>
      <c r="F661" s="6"/>
      <c r="G661" s="6"/>
      <c r="H661" s="7">
        <f t="shared" ref="H661:I667" si="115">H662</f>
        <v>190</v>
      </c>
      <c r="I661" s="7">
        <f t="shared" si="115"/>
        <v>134.80000000000001</v>
      </c>
      <c r="J661" s="7">
        <f t="shared" si="111"/>
        <v>55.199999999999989</v>
      </c>
      <c r="K661" s="17">
        <f t="shared" si="112"/>
        <v>70.94736842105263</v>
      </c>
    </row>
    <row r="662" spans="1:11" ht="31.2">
      <c r="A662" s="5" t="s">
        <v>54</v>
      </c>
      <c r="B662" s="283" t="s">
        <v>351</v>
      </c>
      <c r="C662" s="284"/>
      <c r="D662" s="6" t="s">
        <v>309</v>
      </c>
      <c r="E662" s="6" t="s">
        <v>113</v>
      </c>
      <c r="F662" s="6" t="s">
        <v>55</v>
      </c>
      <c r="G662" s="6"/>
      <c r="H662" s="7">
        <f t="shared" si="115"/>
        <v>190</v>
      </c>
      <c r="I662" s="7">
        <f t="shared" si="115"/>
        <v>134.80000000000001</v>
      </c>
      <c r="J662" s="7">
        <f t="shared" si="111"/>
        <v>55.199999999999989</v>
      </c>
      <c r="K662" s="17">
        <f t="shared" si="112"/>
        <v>70.94736842105263</v>
      </c>
    </row>
    <row r="663" spans="1:11" ht="15.6">
      <c r="A663" s="5" t="s">
        <v>103</v>
      </c>
      <c r="B663" s="283" t="s">
        <v>351</v>
      </c>
      <c r="C663" s="284"/>
      <c r="D663" s="6" t="s">
        <v>309</v>
      </c>
      <c r="E663" s="6" t="s">
        <v>113</v>
      </c>
      <c r="F663" s="6" t="s">
        <v>104</v>
      </c>
      <c r="G663" s="6"/>
      <c r="H663" s="7">
        <f t="shared" si="115"/>
        <v>190</v>
      </c>
      <c r="I663" s="7">
        <f t="shared" si="115"/>
        <v>134.80000000000001</v>
      </c>
      <c r="J663" s="7">
        <f t="shared" si="111"/>
        <v>55.199999999999989</v>
      </c>
      <c r="K663" s="17">
        <f t="shared" si="112"/>
        <v>70.94736842105263</v>
      </c>
    </row>
    <row r="664" spans="1:11" ht="31.2">
      <c r="A664" s="5" t="s">
        <v>83</v>
      </c>
      <c r="B664" s="283" t="s">
        <v>351</v>
      </c>
      <c r="C664" s="284"/>
      <c r="D664" s="6" t="s">
        <v>309</v>
      </c>
      <c r="E664" s="6" t="s">
        <v>113</v>
      </c>
      <c r="F664" s="6" t="s">
        <v>104</v>
      </c>
      <c r="G664" s="6" t="s">
        <v>84</v>
      </c>
      <c r="H664" s="7">
        <f t="shared" si="115"/>
        <v>190</v>
      </c>
      <c r="I664" s="7">
        <v>134.80000000000001</v>
      </c>
      <c r="J664" s="7">
        <f t="shared" si="111"/>
        <v>55.199999999999989</v>
      </c>
      <c r="K664" s="17">
        <f t="shared" si="112"/>
        <v>70.94736842105263</v>
      </c>
    </row>
    <row r="665" spans="1:11" ht="15.6">
      <c r="A665" s="5" t="s">
        <v>310</v>
      </c>
      <c r="B665" s="283" t="s">
        <v>351</v>
      </c>
      <c r="C665" s="284"/>
      <c r="D665" s="6" t="s">
        <v>309</v>
      </c>
      <c r="E665" s="6" t="s">
        <v>42</v>
      </c>
      <c r="F665" s="6"/>
      <c r="G665" s="6"/>
      <c r="H665" s="7">
        <f t="shared" si="115"/>
        <v>190</v>
      </c>
      <c r="I665" s="7">
        <f t="shared" si="115"/>
        <v>113.5</v>
      </c>
      <c r="J665" s="7">
        <f t="shared" si="111"/>
        <v>76.5</v>
      </c>
      <c r="K665" s="17">
        <f t="shared" si="112"/>
        <v>59.736842105263158</v>
      </c>
    </row>
    <row r="666" spans="1:11" ht="31.2">
      <c r="A666" s="5" t="s">
        <v>54</v>
      </c>
      <c r="B666" s="283" t="s">
        <v>351</v>
      </c>
      <c r="C666" s="284"/>
      <c r="D666" s="6" t="s">
        <v>309</v>
      </c>
      <c r="E666" s="6" t="s">
        <v>42</v>
      </c>
      <c r="F666" s="6" t="s">
        <v>55</v>
      </c>
      <c r="G666" s="6"/>
      <c r="H666" s="7">
        <f t="shared" si="115"/>
        <v>190</v>
      </c>
      <c r="I666" s="7">
        <f t="shared" si="115"/>
        <v>113.5</v>
      </c>
      <c r="J666" s="7">
        <f t="shared" si="111"/>
        <v>76.5</v>
      </c>
      <c r="K666" s="17">
        <f t="shared" si="112"/>
        <v>59.736842105263158</v>
      </c>
    </row>
    <row r="667" spans="1:11" ht="15.6">
      <c r="A667" s="5" t="s">
        <v>103</v>
      </c>
      <c r="B667" s="283" t="s">
        <v>351</v>
      </c>
      <c r="C667" s="284"/>
      <c r="D667" s="6" t="s">
        <v>309</v>
      </c>
      <c r="E667" s="6" t="s">
        <v>42</v>
      </c>
      <c r="F667" s="6" t="s">
        <v>104</v>
      </c>
      <c r="G667" s="6"/>
      <c r="H667" s="7">
        <f t="shared" si="115"/>
        <v>190</v>
      </c>
      <c r="I667" s="7">
        <f t="shared" si="115"/>
        <v>113.5</v>
      </c>
      <c r="J667" s="7">
        <f t="shared" si="111"/>
        <v>76.5</v>
      </c>
      <c r="K667" s="17">
        <f t="shared" si="112"/>
        <v>59.736842105263158</v>
      </c>
    </row>
    <row r="668" spans="1:11" ht="31.2">
      <c r="A668" s="5" t="s">
        <v>83</v>
      </c>
      <c r="B668" s="283" t="s">
        <v>351</v>
      </c>
      <c r="C668" s="284"/>
      <c r="D668" s="6" t="s">
        <v>309</v>
      </c>
      <c r="E668" s="6" t="s">
        <v>42</v>
      </c>
      <c r="F668" s="6" t="s">
        <v>104</v>
      </c>
      <c r="G668" s="6" t="s">
        <v>84</v>
      </c>
      <c r="H668" s="7">
        <v>190</v>
      </c>
      <c r="I668" s="7">
        <v>113.5</v>
      </c>
      <c r="J668" s="7">
        <f t="shared" si="111"/>
        <v>76.5</v>
      </c>
      <c r="K668" s="17">
        <f t="shared" si="112"/>
        <v>59.736842105263158</v>
      </c>
    </row>
    <row r="669" spans="1:11" ht="15.6">
      <c r="A669" s="5" t="s">
        <v>352</v>
      </c>
      <c r="B669" s="283" t="s">
        <v>353</v>
      </c>
      <c r="C669" s="284"/>
      <c r="D669" s="6"/>
      <c r="E669" s="6"/>
      <c r="F669" s="6"/>
      <c r="G669" s="6"/>
      <c r="H669" s="7">
        <f t="shared" ref="H669:I673" si="116">H670</f>
        <v>270</v>
      </c>
      <c r="I669" s="7">
        <f t="shared" si="116"/>
        <v>0</v>
      </c>
      <c r="J669" s="7">
        <f t="shared" si="111"/>
        <v>270</v>
      </c>
      <c r="K669" s="17">
        <f t="shared" si="112"/>
        <v>0</v>
      </c>
    </row>
    <row r="670" spans="1:11" ht="15.6">
      <c r="A670" s="5" t="s">
        <v>308</v>
      </c>
      <c r="B670" s="283" t="s">
        <v>353</v>
      </c>
      <c r="C670" s="284"/>
      <c r="D670" s="6" t="s">
        <v>309</v>
      </c>
      <c r="E670" s="177" t="s">
        <v>637</v>
      </c>
      <c r="F670" s="6"/>
      <c r="G670" s="6"/>
      <c r="H670" s="7">
        <f t="shared" si="116"/>
        <v>270</v>
      </c>
      <c r="I670" s="7">
        <f t="shared" si="116"/>
        <v>0</v>
      </c>
      <c r="J670" s="7">
        <f t="shared" si="111"/>
        <v>270</v>
      </c>
      <c r="K670" s="17">
        <f t="shared" si="112"/>
        <v>0</v>
      </c>
    </row>
    <row r="671" spans="1:11" ht="15.6">
      <c r="A671" s="5" t="s">
        <v>310</v>
      </c>
      <c r="B671" s="283" t="s">
        <v>353</v>
      </c>
      <c r="C671" s="284"/>
      <c r="D671" s="6" t="s">
        <v>309</v>
      </c>
      <c r="E671" s="6" t="s">
        <v>42</v>
      </c>
      <c r="F671" s="6"/>
      <c r="G671" s="6"/>
      <c r="H671" s="7">
        <f t="shared" si="116"/>
        <v>270</v>
      </c>
      <c r="I671" s="7">
        <f t="shared" si="116"/>
        <v>0</v>
      </c>
      <c r="J671" s="7">
        <f t="shared" si="111"/>
        <v>270</v>
      </c>
      <c r="K671" s="17">
        <f t="shared" si="112"/>
        <v>0</v>
      </c>
    </row>
    <row r="672" spans="1:11" ht="31.2">
      <c r="A672" s="5" t="s">
        <v>54</v>
      </c>
      <c r="B672" s="283" t="s">
        <v>353</v>
      </c>
      <c r="C672" s="284"/>
      <c r="D672" s="6" t="s">
        <v>309</v>
      </c>
      <c r="E672" s="6" t="s">
        <v>42</v>
      </c>
      <c r="F672" s="6" t="s">
        <v>55</v>
      </c>
      <c r="G672" s="6"/>
      <c r="H672" s="7">
        <f t="shared" si="116"/>
        <v>270</v>
      </c>
      <c r="I672" s="7">
        <f t="shared" si="116"/>
        <v>0</v>
      </c>
      <c r="J672" s="7">
        <f t="shared" si="111"/>
        <v>270</v>
      </c>
      <c r="K672" s="17">
        <f t="shared" si="112"/>
        <v>0</v>
      </c>
    </row>
    <row r="673" spans="1:12" ht="15.6">
      <c r="A673" s="5" t="s">
        <v>103</v>
      </c>
      <c r="B673" s="283" t="s">
        <v>353</v>
      </c>
      <c r="C673" s="284"/>
      <c r="D673" s="6" t="s">
        <v>309</v>
      </c>
      <c r="E673" s="6" t="s">
        <v>42</v>
      </c>
      <c r="F673" s="6" t="s">
        <v>104</v>
      </c>
      <c r="G673" s="6"/>
      <c r="H673" s="7">
        <f t="shared" si="116"/>
        <v>270</v>
      </c>
      <c r="I673" s="7">
        <f t="shared" si="116"/>
        <v>0</v>
      </c>
      <c r="J673" s="7">
        <f t="shared" si="111"/>
        <v>270</v>
      </c>
      <c r="K673" s="17">
        <f t="shared" si="112"/>
        <v>0</v>
      </c>
    </row>
    <row r="674" spans="1:12" ht="31.2">
      <c r="A674" s="5" t="s">
        <v>83</v>
      </c>
      <c r="B674" s="283" t="s">
        <v>353</v>
      </c>
      <c r="C674" s="284"/>
      <c r="D674" s="6" t="s">
        <v>309</v>
      </c>
      <c r="E674" s="6" t="s">
        <v>42</v>
      </c>
      <c r="F674" s="6" t="s">
        <v>104</v>
      </c>
      <c r="G674" s="6" t="s">
        <v>84</v>
      </c>
      <c r="H674" s="7">
        <v>270</v>
      </c>
      <c r="I674" s="7">
        <v>0</v>
      </c>
      <c r="J674" s="7">
        <f t="shared" si="111"/>
        <v>270</v>
      </c>
      <c r="K674" s="17">
        <f t="shared" si="112"/>
        <v>0</v>
      </c>
    </row>
    <row r="675" spans="1:12" ht="62.4">
      <c r="A675" s="9" t="s">
        <v>354</v>
      </c>
      <c r="B675" s="287" t="s">
        <v>355</v>
      </c>
      <c r="C675" s="288"/>
      <c r="D675" s="10"/>
      <c r="E675" s="10"/>
      <c r="F675" s="10"/>
      <c r="G675" s="10"/>
      <c r="H675" s="11">
        <f t="shared" ref="H675:I681" si="117">H676</f>
        <v>350</v>
      </c>
      <c r="I675" s="11">
        <f t="shared" si="117"/>
        <v>0</v>
      </c>
      <c r="J675" s="11">
        <f t="shared" si="111"/>
        <v>350</v>
      </c>
      <c r="K675" s="16">
        <f t="shared" si="112"/>
        <v>0</v>
      </c>
      <c r="L675" s="12"/>
    </row>
    <row r="676" spans="1:12" ht="62.4">
      <c r="A676" s="2" t="s">
        <v>356</v>
      </c>
      <c r="B676" s="285" t="s">
        <v>357</v>
      </c>
      <c r="C676" s="286"/>
      <c r="D676" s="3"/>
      <c r="E676" s="3"/>
      <c r="F676" s="3"/>
      <c r="G676" s="3"/>
      <c r="H676" s="4">
        <f t="shared" si="117"/>
        <v>350</v>
      </c>
      <c r="I676" s="4">
        <f t="shared" si="117"/>
        <v>0</v>
      </c>
      <c r="J676" s="4">
        <f t="shared" si="111"/>
        <v>350</v>
      </c>
      <c r="K676" s="15">
        <f t="shared" si="112"/>
        <v>0</v>
      </c>
    </row>
    <row r="677" spans="1:12" ht="31.2">
      <c r="A677" s="5" t="s">
        <v>358</v>
      </c>
      <c r="B677" s="283" t="s">
        <v>359</v>
      </c>
      <c r="C677" s="284"/>
      <c r="D677" s="6"/>
      <c r="E677" s="6"/>
      <c r="F677" s="6"/>
      <c r="G677" s="6"/>
      <c r="H677" s="7">
        <f t="shared" si="117"/>
        <v>350</v>
      </c>
      <c r="I677" s="7">
        <f t="shared" si="117"/>
        <v>0</v>
      </c>
      <c r="J677" s="7">
        <f t="shared" si="111"/>
        <v>350</v>
      </c>
      <c r="K677" s="17">
        <f t="shared" si="112"/>
        <v>0</v>
      </c>
    </row>
    <row r="678" spans="1:12" ht="15.6">
      <c r="A678" s="5" t="s">
        <v>360</v>
      </c>
      <c r="B678" s="283" t="s">
        <v>359</v>
      </c>
      <c r="C678" s="284"/>
      <c r="D678" s="6" t="s">
        <v>113</v>
      </c>
      <c r="E678" s="177" t="s">
        <v>637</v>
      </c>
      <c r="F678" s="6"/>
      <c r="G678" s="6"/>
      <c r="H678" s="7">
        <f t="shared" si="117"/>
        <v>350</v>
      </c>
      <c r="I678" s="7">
        <f t="shared" si="117"/>
        <v>0</v>
      </c>
      <c r="J678" s="7">
        <f t="shared" si="111"/>
        <v>350</v>
      </c>
      <c r="K678" s="17">
        <f t="shared" si="112"/>
        <v>0</v>
      </c>
    </row>
    <row r="679" spans="1:12" ht="31.2">
      <c r="A679" s="5" t="s">
        <v>361</v>
      </c>
      <c r="B679" s="283" t="s">
        <v>359</v>
      </c>
      <c r="C679" s="284"/>
      <c r="D679" s="6" t="s">
        <v>113</v>
      </c>
      <c r="E679" s="6" t="s">
        <v>52</v>
      </c>
      <c r="F679" s="6"/>
      <c r="G679" s="6"/>
      <c r="H679" s="7">
        <f t="shared" si="117"/>
        <v>350</v>
      </c>
      <c r="I679" s="7">
        <f t="shared" si="117"/>
        <v>0</v>
      </c>
      <c r="J679" s="7">
        <f t="shared" si="111"/>
        <v>350</v>
      </c>
      <c r="K679" s="17">
        <f t="shared" si="112"/>
        <v>0</v>
      </c>
    </row>
    <row r="680" spans="1:12" ht="31.2">
      <c r="A680" s="5" t="s">
        <v>18</v>
      </c>
      <c r="B680" s="283" t="s">
        <v>359</v>
      </c>
      <c r="C680" s="284"/>
      <c r="D680" s="6" t="s">
        <v>113</v>
      </c>
      <c r="E680" s="6" t="s">
        <v>52</v>
      </c>
      <c r="F680" s="6" t="s">
        <v>19</v>
      </c>
      <c r="G680" s="6"/>
      <c r="H680" s="7">
        <f t="shared" si="117"/>
        <v>350</v>
      </c>
      <c r="I680" s="7">
        <f t="shared" si="117"/>
        <v>0</v>
      </c>
      <c r="J680" s="7">
        <f t="shared" si="111"/>
        <v>350</v>
      </c>
      <c r="K680" s="17">
        <f t="shared" si="112"/>
        <v>0</v>
      </c>
    </row>
    <row r="681" spans="1:12" ht="31.2">
      <c r="A681" s="5" t="s">
        <v>20</v>
      </c>
      <c r="B681" s="283" t="s">
        <v>359</v>
      </c>
      <c r="C681" s="284"/>
      <c r="D681" s="6" t="s">
        <v>113</v>
      </c>
      <c r="E681" s="6" t="s">
        <v>52</v>
      </c>
      <c r="F681" s="6" t="s">
        <v>21</v>
      </c>
      <c r="G681" s="6"/>
      <c r="H681" s="7">
        <f t="shared" si="117"/>
        <v>350</v>
      </c>
      <c r="I681" s="7">
        <f t="shared" si="117"/>
        <v>0</v>
      </c>
      <c r="J681" s="7">
        <f t="shared" si="111"/>
        <v>350</v>
      </c>
      <c r="K681" s="17">
        <f t="shared" si="112"/>
        <v>0</v>
      </c>
    </row>
    <row r="682" spans="1:12" ht="15.6">
      <c r="A682" s="5" t="s">
        <v>58</v>
      </c>
      <c r="B682" s="283" t="s">
        <v>359</v>
      </c>
      <c r="C682" s="284"/>
      <c r="D682" s="6" t="s">
        <v>113</v>
      </c>
      <c r="E682" s="6" t="s">
        <v>52</v>
      </c>
      <c r="F682" s="6" t="s">
        <v>21</v>
      </c>
      <c r="G682" s="6" t="s">
        <v>59</v>
      </c>
      <c r="H682" s="7">
        <v>350</v>
      </c>
      <c r="I682" s="7">
        <v>0</v>
      </c>
      <c r="J682" s="7">
        <f t="shared" si="111"/>
        <v>350</v>
      </c>
      <c r="K682" s="17">
        <f t="shared" si="112"/>
        <v>0</v>
      </c>
    </row>
    <row r="683" spans="1:12" ht="46.8">
      <c r="A683" s="9" t="s">
        <v>362</v>
      </c>
      <c r="B683" s="287" t="s">
        <v>363</v>
      </c>
      <c r="C683" s="288"/>
      <c r="D683" s="10"/>
      <c r="E683" s="10"/>
      <c r="F683" s="10"/>
      <c r="G683" s="10"/>
      <c r="H683" s="11">
        <f t="shared" ref="H683:I689" si="118">H684</f>
        <v>4153.7</v>
      </c>
      <c r="I683" s="11">
        <f t="shared" si="118"/>
        <v>0</v>
      </c>
      <c r="J683" s="11">
        <f t="shared" si="111"/>
        <v>4153.7</v>
      </c>
      <c r="K683" s="16">
        <f t="shared" si="112"/>
        <v>0</v>
      </c>
      <c r="L683" s="12"/>
    </row>
    <row r="684" spans="1:12" ht="46.8">
      <c r="A684" s="2" t="s">
        <v>364</v>
      </c>
      <c r="B684" s="285" t="s">
        <v>365</v>
      </c>
      <c r="C684" s="286"/>
      <c r="D684" s="3"/>
      <c r="E684" s="3"/>
      <c r="F684" s="3"/>
      <c r="G684" s="3"/>
      <c r="H684" s="4">
        <f t="shared" si="118"/>
        <v>4153.7</v>
      </c>
      <c r="I684" s="4">
        <f t="shared" si="118"/>
        <v>0</v>
      </c>
      <c r="J684" s="4">
        <f t="shared" si="111"/>
        <v>4153.7</v>
      </c>
      <c r="K684" s="15">
        <f t="shared" si="112"/>
        <v>0</v>
      </c>
    </row>
    <row r="685" spans="1:12" ht="15.6">
      <c r="A685" s="5" t="s">
        <v>366</v>
      </c>
      <c r="B685" s="283" t="s">
        <v>367</v>
      </c>
      <c r="C685" s="284"/>
      <c r="D685" s="6"/>
      <c r="E685" s="6"/>
      <c r="F685" s="6"/>
      <c r="G685" s="6"/>
      <c r="H685" s="7">
        <f t="shared" si="118"/>
        <v>4153.7</v>
      </c>
      <c r="I685" s="7">
        <f t="shared" si="118"/>
        <v>0</v>
      </c>
      <c r="J685" s="7">
        <f t="shared" si="111"/>
        <v>4153.7</v>
      </c>
      <c r="K685" s="17">
        <f t="shared" si="112"/>
        <v>0</v>
      </c>
    </row>
    <row r="686" spans="1:12" ht="15.6">
      <c r="A686" s="5" t="s">
        <v>66</v>
      </c>
      <c r="B686" s="283" t="s">
        <v>367</v>
      </c>
      <c r="C686" s="284"/>
      <c r="D686" s="6" t="s">
        <v>67</v>
      </c>
      <c r="E686" s="177" t="s">
        <v>637</v>
      </c>
      <c r="F686" s="6"/>
      <c r="G686" s="6"/>
      <c r="H686" s="7">
        <f t="shared" si="118"/>
        <v>4153.7</v>
      </c>
      <c r="I686" s="7">
        <f t="shared" si="118"/>
        <v>0</v>
      </c>
      <c r="J686" s="7">
        <f t="shared" si="111"/>
        <v>4153.7</v>
      </c>
      <c r="K686" s="17">
        <f t="shared" si="112"/>
        <v>0</v>
      </c>
    </row>
    <row r="687" spans="1:12" ht="15.6">
      <c r="A687" s="5" t="s">
        <v>68</v>
      </c>
      <c r="B687" s="283" t="s">
        <v>367</v>
      </c>
      <c r="C687" s="284"/>
      <c r="D687" s="6" t="s">
        <v>67</v>
      </c>
      <c r="E687" s="6" t="s">
        <v>69</v>
      </c>
      <c r="F687" s="6"/>
      <c r="G687" s="6"/>
      <c r="H687" s="7">
        <f t="shared" si="118"/>
        <v>4153.7</v>
      </c>
      <c r="I687" s="7">
        <f t="shared" si="118"/>
        <v>0</v>
      </c>
      <c r="J687" s="7">
        <f t="shared" si="111"/>
        <v>4153.7</v>
      </c>
      <c r="K687" s="17">
        <f t="shared" si="112"/>
        <v>0</v>
      </c>
    </row>
    <row r="688" spans="1:12" ht="31.2">
      <c r="A688" s="5" t="s">
        <v>18</v>
      </c>
      <c r="B688" s="283" t="s">
        <v>367</v>
      </c>
      <c r="C688" s="284"/>
      <c r="D688" s="6" t="s">
        <v>67</v>
      </c>
      <c r="E688" s="6" t="s">
        <v>69</v>
      </c>
      <c r="F688" s="6" t="s">
        <v>19</v>
      </c>
      <c r="G688" s="6"/>
      <c r="H688" s="7">
        <f t="shared" si="118"/>
        <v>4153.7</v>
      </c>
      <c r="I688" s="7">
        <f t="shared" si="118"/>
        <v>0</v>
      </c>
      <c r="J688" s="7">
        <f t="shared" si="111"/>
        <v>4153.7</v>
      </c>
      <c r="K688" s="17">
        <f t="shared" si="112"/>
        <v>0</v>
      </c>
    </row>
    <row r="689" spans="1:12" ht="31.2">
      <c r="A689" s="5" t="s">
        <v>20</v>
      </c>
      <c r="B689" s="283" t="s">
        <v>367</v>
      </c>
      <c r="C689" s="284"/>
      <c r="D689" s="6" t="s">
        <v>67</v>
      </c>
      <c r="E689" s="6" t="s">
        <v>69</v>
      </c>
      <c r="F689" s="6" t="s">
        <v>21</v>
      </c>
      <c r="G689" s="6"/>
      <c r="H689" s="7">
        <f t="shared" si="118"/>
        <v>4153.7</v>
      </c>
      <c r="I689" s="7">
        <f t="shared" si="118"/>
        <v>0</v>
      </c>
      <c r="J689" s="7">
        <f t="shared" si="111"/>
        <v>4153.7</v>
      </c>
      <c r="K689" s="17">
        <f t="shared" si="112"/>
        <v>0</v>
      </c>
    </row>
    <row r="690" spans="1:12" ht="31.2">
      <c r="A690" s="5" t="s">
        <v>368</v>
      </c>
      <c r="B690" s="283" t="s">
        <v>367</v>
      </c>
      <c r="C690" s="284"/>
      <c r="D690" s="6" t="s">
        <v>67</v>
      </c>
      <c r="E690" s="6" t="s">
        <v>69</v>
      </c>
      <c r="F690" s="6" t="s">
        <v>21</v>
      </c>
      <c r="G690" s="6" t="s">
        <v>369</v>
      </c>
      <c r="H690" s="7">
        <v>4153.7</v>
      </c>
      <c r="I690" s="7">
        <v>0</v>
      </c>
      <c r="J690" s="7">
        <f t="shared" si="111"/>
        <v>4153.7</v>
      </c>
      <c r="K690" s="17">
        <f t="shared" si="112"/>
        <v>0</v>
      </c>
    </row>
    <row r="691" spans="1:12" ht="46.8">
      <c r="A691" s="9" t="s">
        <v>370</v>
      </c>
      <c r="B691" s="287" t="s">
        <v>371</v>
      </c>
      <c r="C691" s="288"/>
      <c r="D691" s="10"/>
      <c r="E691" s="10"/>
      <c r="F691" s="10"/>
      <c r="G691" s="10"/>
      <c r="H691" s="11">
        <f>H692</f>
        <v>11858.2</v>
      </c>
      <c r="I691" s="11">
        <f>I692</f>
        <v>0</v>
      </c>
      <c r="J691" s="11">
        <f t="shared" si="111"/>
        <v>11858.2</v>
      </c>
      <c r="K691" s="16">
        <f t="shared" si="112"/>
        <v>0</v>
      </c>
      <c r="L691" s="12"/>
    </row>
    <row r="692" spans="1:12" ht="46.8">
      <c r="A692" s="2" t="s">
        <v>372</v>
      </c>
      <c r="B692" s="285" t="s">
        <v>373</v>
      </c>
      <c r="C692" s="286"/>
      <c r="D692" s="3"/>
      <c r="E692" s="3"/>
      <c r="F692" s="3"/>
      <c r="G692" s="3"/>
      <c r="H692" s="4">
        <f>H693+H699+H705+H711+H717+H727+H733+H739</f>
        <v>11858.2</v>
      </c>
      <c r="I692" s="4">
        <f>I693+I699+I705+I711+I717+I727+I733+I739</f>
        <v>0</v>
      </c>
      <c r="J692" s="4">
        <f t="shared" si="111"/>
        <v>11858.2</v>
      </c>
      <c r="K692" s="15">
        <f t="shared" si="112"/>
        <v>0</v>
      </c>
    </row>
    <row r="693" spans="1:12" ht="46.8">
      <c r="A693" s="5" t="s">
        <v>374</v>
      </c>
      <c r="B693" s="283" t="s">
        <v>375</v>
      </c>
      <c r="C693" s="284"/>
      <c r="D693" s="6"/>
      <c r="E693" s="6"/>
      <c r="F693" s="6"/>
      <c r="G693" s="6"/>
      <c r="H693" s="7">
        <f t="shared" ref="H693:I697" si="119">H694</f>
        <v>5663</v>
      </c>
      <c r="I693" s="7">
        <f t="shared" si="119"/>
        <v>0</v>
      </c>
      <c r="J693" s="7">
        <f t="shared" si="111"/>
        <v>5663</v>
      </c>
      <c r="K693" s="17">
        <f t="shared" si="112"/>
        <v>0</v>
      </c>
    </row>
    <row r="694" spans="1:12" ht="15.6">
      <c r="A694" s="5" t="s">
        <v>100</v>
      </c>
      <c r="B694" s="283" t="s">
        <v>375</v>
      </c>
      <c r="C694" s="284"/>
      <c r="D694" s="6" t="s">
        <v>101</v>
      </c>
      <c r="E694" s="177" t="s">
        <v>637</v>
      </c>
      <c r="F694" s="6"/>
      <c r="G694" s="6"/>
      <c r="H694" s="7">
        <f t="shared" si="119"/>
        <v>5663</v>
      </c>
      <c r="I694" s="7">
        <f t="shared" si="119"/>
        <v>0</v>
      </c>
      <c r="J694" s="7">
        <f t="shared" si="111"/>
        <v>5663</v>
      </c>
      <c r="K694" s="17">
        <f t="shared" si="112"/>
        <v>0</v>
      </c>
    </row>
    <row r="695" spans="1:12" ht="15.6">
      <c r="A695" s="5" t="s">
        <v>102</v>
      </c>
      <c r="B695" s="283" t="s">
        <v>375</v>
      </c>
      <c r="C695" s="284"/>
      <c r="D695" s="6" t="s">
        <v>101</v>
      </c>
      <c r="E695" s="6" t="s">
        <v>93</v>
      </c>
      <c r="F695" s="6"/>
      <c r="G695" s="6"/>
      <c r="H695" s="7">
        <f t="shared" si="119"/>
        <v>5663</v>
      </c>
      <c r="I695" s="7">
        <f t="shared" si="119"/>
        <v>0</v>
      </c>
      <c r="J695" s="7">
        <f t="shared" si="111"/>
        <v>5663</v>
      </c>
      <c r="K695" s="17">
        <f t="shared" si="112"/>
        <v>0</v>
      </c>
    </row>
    <row r="696" spans="1:12" ht="31.2">
      <c r="A696" s="5" t="s">
        <v>54</v>
      </c>
      <c r="B696" s="283" t="s">
        <v>375</v>
      </c>
      <c r="C696" s="284"/>
      <c r="D696" s="6" t="s">
        <v>101</v>
      </c>
      <c r="E696" s="6" t="s">
        <v>93</v>
      </c>
      <c r="F696" s="6" t="s">
        <v>55</v>
      </c>
      <c r="G696" s="6"/>
      <c r="H696" s="7">
        <f t="shared" si="119"/>
        <v>5663</v>
      </c>
      <c r="I696" s="7">
        <f t="shared" si="119"/>
        <v>0</v>
      </c>
      <c r="J696" s="7">
        <f t="shared" si="111"/>
        <v>5663</v>
      </c>
      <c r="K696" s="17">
        <f t="shared" si="112"/>
        <v>0</v>
      </c>
    </row>
    <row r="697" spans="1:12" ht="15.6">
      <c r="A697" s="5" t="s">
        <v>103</v>
      </c>
      <c r="B697" s="283" t="s">
        <v>375</v>
      </c>
      <c r="C697" s="284"/>
      <c r="D697" s="6" t="s">
        <v>101</v>
      </c>
      <c r="E697" s="6" t="s">
        <v>93</v>
      </c>
      <c r="F697" s="6" t="s">
        <v>104</v>
      </c>
      <c r="G697" s="6"/>
      <c r="H697" s="7">
        <f t="shared" si="119"/>
        <v>5663</v>
      </c>
      <c r="I697" s="7">
        <f t="shared" si="119"/>
        <v>0</v>
      </c>
      <c r="J697" s="7">
        <f t="shared" si="111"/>
        <v>5663</v>
      </c>
      <c r="K697" s="17">
        <f t="shared" si="112"/>
        <v>0</v>
      </c>
    </row>
    <row r="698" spans="1:12" ht="31.2">
      <c r="A698" s="5" t="s">
        <v>105</v>
      </c>
      <c r="B698" s="283" t="s">
        <v>375</v>
      </c>
      <c r="C698" s="284"/>
      <c r="D698" s="6" t="s">
        <v>101</v>
      </c>
      <c r="E698" s="6" t="s">
        <v>93</v>
      </c>
      <c r="F698" s="6" t="s">
        <v>104</v>
      </c>
      <c r="G698" s="6" t="s">
        <v>106</v>
      </c>
      <c r="H698" s="7">
        <v>5663</v>
      </c>
      <c r="I698" s="7">
        <v>0</v>
      </c>
      <c r="J698" s="7">
        <f t="shared" si="111"/>
        <v>5663</v>
      </c>
      <c r="K698" s="17">
        <f t="shared" si="112"/>
        <v>0</v>
      </c>
    </row>
    <row r="699" spans="1:12" ht="31.2">
      <c r="A699" s="5" t="s">
        <v>376</v>
      </c>
      <c r="B699" s="283" t="s">
        <v>377</v>
      </c>
      <c r="C699" s="284"/>
      <c r="D699" s="6"/>
      <c r="E699" s="6"/>
      <c r="F699" s="6"/>
      <c r="G699" s="6"/>
      <c r="H699" s="7">
        <f t="shared" ref="H699:I703" si="120">H700</f>
        <v>1532.9</v>
      </c>
      <c r="I699" s="7">
        <f t="shared" si="120"/>
        <v>0</v>
      </c>
      <c r="J699" s="7">
        <f t="shared" si="111"/>
        <v>1532.9</v>
      </c>
      <c r="K699" s="17">
        <f t="shared" si="112"/>
        <v>0</v>
      </c>
    </row>
    <row r="700" spans="1:12" ht="15.6">
      <c r="A700" s="5" t="s">
        <v>100</v>
      </c>
      <c r="B700" s="283" t="s">
        <v>377</v>
      </c>
      <c r="C700" s="284"/>
      <c r="D700" s="6" t="s">
        <v>101</v>
      </c>
      <c r="E700" s="177" t="s">
        <v>637</v>
      </c>
      <c r="F700" s="6"/>
      <c r="G700" s="6"/>
      <c r="H700" s="7">
        <f t="shared" si="120"/>
        <v>1532.9</v>
      </c>
      <c r="I700" s="7">
        <f t="shared" si="120"/>
        <v>0</v>
      </c>
      <c r="J700" s="7">
        <f t="shared" si="111"/>
        <v>1532.9</v>
      </c>
      <c r="K700" s="17">
        <f t="shared" si="112"/>
        <v>0</v>
      </c>
    </row>
    <row r="701" spans="1:12" ht="15.6">
      <c r="A701" s="5" t="s">
        <v>102</v>
      </c>
      <c r="B701" s="283" t="s">
        <v>377</v>
      </c>
      <c r="C701" s="284"/>
      <c r="D701" s="6" t="s">
        <v>101</v>
      </c>
      <c r="E701" s="6" t="s">
        <v>93</v>
      </c>
      <c r="F701" s="6"/>
      <c r="G701" s="6"/>
      <c r="H701" s="7">
        <f t="shared" si="120"/>
        <v>1532.9</v>
      </c>
      <c r="I701" s="7">
        <f t="shared" si="120"/>
        <v>0</v>
      </c>
      <c r="J701" s="7">
        <f t="shared" si="111"/>
        <v>1532.9</v>
      </c>
      <c r="K701" s="17">
        <f t="shared" si="112"/>
        <v>0</v>
      </c>
    </row>
    <row r="702" spans="1:12" ht="31.2">
      <c r="A702" s="5" t="s">
        <v>54</v>
      </c>
      <c r="B702" s="283" t="s">
        <v>377</v>
      </c>
      <c r="C702" s="284"/>
      <c r="D702" s="6" t="s">
        <v>101</v>
      </c>
      <c r="E702" s="6" t="s">
        <v>93</v>
      </c>
      <c r="F702" s="6" t="s">
        <v>55</v>
      </c>
      <c r="G702" s="6"/>
      <c r="H702" s="7">
        <f t="shared" si="120"/>
        <v>1532.9</v>
      </c>
      <c r="I702" s="7">
        <f t="shared" si="120"/>
        <v>0</v>
      </c>
      <c r="J702" s="7">
        <f t="shared" si="111"/>
        <v>1532.9</v>
      </c>
      <c r="K702" s="17">
        <f t="shared" si="112"/>
        <v>0</v>
      </c>
    </row>
    <row r="703" spans="1:12" ht="15.6">
      <c r="A703" s="5" t="s">
        <v>103</v>
      </c>
      <c r="B703" s="283" t="s">
        <v>377</v>
      </c>
      <c r="C703" s="284"/>
      <c r="D703" s="6" t="s">
        <v>101</v>
      </c>
      <c r="E703" s="6" t="s">
        <v>93</v>
      </c>
      <c r="F703" s="6" t="s">
        <v>104</v>
      </c>
      <c r="G703" s="6"/>
      <c r="H703" s="7">
        <f t="shared" si="120"/>
        <v>1532.9</v>
      </c>
      <c r="I703" s="7">
        <f t="shared" si="120"/>
        <v>0</v>
      </c>
      <c r="J703" s="7">
        <f t="shared" si="111"/>
        <v>1532.9</v>
      </c>
      <c r="K703" s="17">
        <f t="shared" si="112"/>
        <v>0</v>
      </c>
    </row>
    <row r="704" spans="1:12" ht="31.2">
      <c r="A704" s="5" t="s">
        <v>105</v>
      </c>
      <c r="B704" s="283" t="s">
        <v>377</v>
      </c>
      <c r="C704" s="284"/>
      <c r="D704" s="6" t="s">
        <v>101</v>
      </c>
      <c r="E704" s="6" t="s">
        <v>93</v>
      </c>
      <c r="F704" s="6" t="s">
        <v>104</v>
      </c>
      <c r="G704" s="6" t="s">
        <v>106</v>
      </c>
      <c r="H704" s="7">
        <v>1532.9</v>
      </c>
      <c r="I704" s="7">
        <v>0</v>
      </c>
      <c r="J704" s="7">
        <f t="shared" si="111"/>
        <v>1532.9</v>
      </c>
      <c r="K704" s="17">
        <f t="shared" si="112"/>
        <v>0</v>
      </c>
    </row>
    <row r="705" spans="1:11" ht="31.2">
      <c r="A705" s="5" t="s">
        <v>378</v>
      </c>
      <c r="B705" s="283" t="s">
        <v>379</v>
      </c>
      <c r="C705" s="284"/>
      <c r="D705" s="6"/>
      <c r="E705" s="6"/>
      <c r="F705" s="6"/>
      <c r="G705" s="6"/>
      <c r="H705" s="7">
        <f t="shared" ref="H705:I709" si="121">H706</f>
        <v>642.6</v>
      </c>
      <c r="I705" s="7">
        <f t="shared" si="121"/>
        <v>0</v>
      </c>
      <c r="J705" s="7">
        <f t="shared" si="111"/>
        <v>642.6</v>
      </c>
      <c r="K705" s="17">
        <f t="shared" si="112"/>
        <v>0</v>
      </c>
    </row>
    <row r="706" spans="1:11" ht="15.6">
      <c r="A706" s="5" t="s">
        <v>100</v>
      </c>
      <c r="B706" s="283" t="s">
        <v>379</v>
      </c>
      <c r="C706" s="284"/>
      <c r="D706" s="6" t="s">
        <v>101</v>
      </c>
      <c r="E706" s="177" t="s">
        <v>637</v>
      </c>
      <c r="F706" s="6"/>
      <c r="G706" s="6"/>
      <c r="H706" s="7">
        <f t="shared" si="121"/>
        <v>642.6</v>
      </c>
      <c r="I706" s="7">
        <f t="shared" si="121"/>
        <v>0</v>
      </c>
      <c r="J706" s="7">
        <f t="shared" si="111"/>
        <v>642.6</v>
      </c>
      <c r="K706" s="17">
        <f t="shared" si="112"/>
        <v>0</v>
      </c>
    </row>
    <row r="707" spans="1:11" ht="15.6">
      <c r="A707" s="5" t="s">
        <v>102</v>
      </c>
      <c r="B707" s="283" t="s">
        <v>379</v>
      </c>
      <c r="C707" s="284"/>
      <c r="D707" s="6" t="s">
        <v>101</v>
      </c>
      <c r="E707" s="6" t="s">
        <v>93</v>
      </c>
      <c r="F707" s="6"/>
      <c r="G707" s="6"/>
      <c r="H707" s="7">
        <f t="shared" si="121"/>
        <v>642.6</v>
      </c>
      <c r="I707" s="7">
        <f t="shared" si="121"/>
        <v>0</v>
      </c>
      <c r="J707" s="7">
        <f t="shared" si="111"/>
        <v>642.6</v>
      </c>
      <c r="K707" s="17">
        <f t="shared" si="112"/>
        <v>0</v>
      </c>
    </row>
    <row r="708" spans="1:11" ht="31.2">
      <c r="A708" s="5" t="s">
        <v>54</v>
      </c>
      <c r="B708" s="283" t="s">
        <v>379</v>
      </c>
      <c r="C708" s="284"/>
      <c r="D708" s="6" t="s">
        <v>101</v>
      </c>
      <c r="E708" s="6" t="s">
        <v>93</v>
      </c>
      <c r="F708" s="6" t="s">
        <v>55</v>
      </c>
      <c r="G708" s="6"/>
      <c r="H708" s="7">
        <f t="shared" si="121"/>
        <v>642.6</v>
      </c>
      <c r="I708" s="7">
        <f t="shared" si="121"/>
        <v>0</v>
      </c>
      <c r="J708" s="7">
        <f t="shared" si="111"/>
        <v>642.6</v>
      </c>
      <c r="K708" s="17">
        <f t="shared" si="112"/>
        <v>0</v>
      </c>
    </row>
    <row r="709" spans="1:11" ht="15.6">
      <c r="A709" s="5" t="s">
        <v>103</v>
      </c>
      <c r="B709" s="283" t="s">
        <v>379</v>
      </c>
      <c r="C709" s="284"/>
      <c r="D709" s="6" t="s">
        <v>101</v>
      </c>
      <c r="E709" s="6" t="s">
        <v>93</v>
      </c>
      <c r="F709" s="6" t="s">
        <v>104</v>
      </c>
      <c r="G709" s="6"/>
      <c r="H709" s="7">
        <f t="shared" si="121"/>
        <v>642.6</v>
      </c>
      <c r="I709" s="7">
        <f t="shared" si="121"/>
        <v>0</v>
      </c>
      <c r="J709" s="7">
        <f t="shared" si="111"/>
        <v>642.6</v>
      </c>
      <c r="K709" s="17">
        <f t="shared" si="112"/>
        <v>0</v>
      </c>
    </row>
    <row r="710" spans="1:11" ht="31.2">
      <c r="A710" s="5" t="s">
        <v>105</v>
      </c>
      <c r="B710" s="283" t="s">
        <v>379</v>
      </c>
      <c r="C710" s="284"/>
      <c r="D710" s="6" t="s">
        <v>101</v>
      </c>
      <c r="E710" s="6" t="s">
        <v>93</v>
      </c>
      <c r="F710" s="6" t="s">
        <v>104</v>
      </c>
      <c r="G710" s="6" t="s">
        <v>106</v>
      </c>
      <c r="H710" s="7">
        <v>642.6</v>
      </c>
      <c r="I710" s="7">
        <v>0</v>
      </c>
      <c r="J710" s="7">
        <f t="shared" si="111"/>
        <v>642.6</v>
      </c>
      <c r="K710" s="17">
        <f t="shared" si="112"/>
        <v>0</v>
      </c>
    </row>
    <row r="711" spans="1:11" ht="31.2">
      <c r="A711" s="5" t="s">
        <v>380</v>
      </c>
      <c r="B711" s="283" t="s">
        <v>381</v>
      </c>
      <c r="C711" s="284"/>
      <c r="D711" s="6"/>
      <c r="E711" s="6"/>
      <c r="F711" s="6"/>
      <c r="G711" s="6"/>
      <c r="H711" s="7">
        <f t="shared" ref="H711:I715" si="122">H712</f>
        <v>841.2</v>
      </c>
      <c r="I711" s="7">
        <f t="shared" si="122"/>
        <v>0</v>
      </c>
      <c r="J711" s="7">
        <f t="shared" si="111"/>
        <v>841.2</v>
      </c>
      <c r="K711" s="17">
        <f t="shared" si="112"/>
        <v>0</v>
      </c>
    </row>
    <row r="712" spans="1:11" ht="15.6">
      <c r="A712" s="5" t="s">
        <v>100</v>
      </c>
      <c r="B712" s="283" t="s">
        <v>381</v>
      </c>
      <c r="C712" s="284"/>
      <c r="D712" s="6" t="s">
        <v>101</v>
      </c>
      <c r="E712" s="177" t="s">
        <v>637</v>
      </c>
      <c r="F712" s="6"/>
      <c r="G712" s="6"/>
      <c r="H712" s="7">
        <f t="shared" si="122"/>
        <v>841.2</v>
      </c>
      <c r="I712" s="7">
        <f t="shared" si="122"/>
        <v>0</v>
      </c>
      <c r="J712" s="7">
        <f t="shared" si="111"/>
        <v>841.2</v>
      </c>
      <c r="K712" s="17">
        <f t="shared" si="112"/>
        <v>0</v>
      </c>
    </row>
    <row r="713" spans="1:11" ht="15.6">
      <c r="A713" s="5" t="s">
        <v>102</v>
      </c>
      <c r="B713" s="283" t="s">
        <v>381</v>
      </c>
      <c r="C713" s="284"/>
      <c r="D713" s="6" t="s">
        <v>101</v>
      </c>
      <c r="E713" s="6" t="s">
        <v>93</v>
      </c>
      <c r="F713" s="6"/>
      <c r="G713" s="6"/>
      <c r="H713" s="7">
        <f t="shared" si="122"/>
        <v>841.2</v>
      </c>
      <c r="I713" s="7">
        <f t="shared" si="122"/>
        <v>0</v>
      </c>
      <c r="J713" s="7">
        <f t="shared" ref="J713:J752" si="123">H713-I713</f>
        <v>841.2</v>
      </c>
      <c r="K713" s="17">
        <f t="shared" ref="K713:K752" si="124">I713/H713*100</f>
        <v>0</v>
      </c>
    </row>
    <row r="714" spans="1:11" ht="31.2">
      <c r="A714" s="5" t="s">
        <v>54</v>
      </c>
      <c r="B714" s="283" t="s">
        <v>381</v>
      </c>
      <c r="C714" s="284"/>
      <c r="D714" s="6" t="s">
        <v>101</v>
      </c>
      <c r="E714" s="6" t="s">
        <v>93</v>
      </c>
      <c r="F714" s="6" t="s">
        <v>55</v>
      </c>
      <c r="G714" s="6"/>
      <c r="H714" s="7">
        <f t="shared" si="122"/>
        <v>841.2</v>
      </c>
      <c r="I714" s="7">
        <f t="shared" si="122"/>
        <v>0</v>
      </c>
      <c r="J714" s="7">
        <f t="shared" si="123"/>
        <v>841.2</v>
      </c>
      <c r="K714" s="17">
        <f t="shared" si="124"/>
        <v>0</v>
      </c>
    </row>
    <row r="715" spans="1:11" ht="15.6">
      <c r="A715" s="5" t="s">
        <v>103</v>
      </c>
      <c r="B715" s="283" t="s">
        <v>381</v>
      </c>
      <c r="C715" s="284"/>
      <c r="D715" s="6" t="s">
        <v>101</v>
      </c>
      <c r="E715" s="6" t="s">
        <v>93</v>
      </c>
      <c r="F715" s="6" t="s">
        <v>104</v>
      </c>
      <c r="G715" s="6"/>
      <c r="H715" s="7">
        <f t="shared" si="122"/>
        <v>841.2</v>
      </c>
      <c r="I715" s="7">
        <f t="shared" si="122"/>
        <v>0</v>
      </c>
      <c r="J715" s="7">
        <f t="shared" si="123"/>
        <v>841.2</v>
      </c>
      <c r="K715" s="17">
        <f t="shared" si="124"/>
        <v>0</v>
      </c>
    </row>
    <row r="716" spans="1:11" ht="31.2">
      <c r="A716" s="5" t="s">
        <v>105</v>
      </c>
      <c r="B716" s="283" t="s">
        <v>381</v>
      </c>
      <c r="C716" s="284"/>
      <c r="D716" s="6" t="s">
        <v>101</v>
      </c>
      <c r="E716" s="6" t="s">
        <v>93</v>
      </c>
      <c r="F716" s="6" t="s">
        <v>104</v>
      </c>
      <c r="G716" s="6" t="s">
        <v>106</v>
      </c>
      <c r="H716" s="7">
        <v>841.2</v>
      </c>
      <c r="I716" s="7">
        <v>0</v>
      </c>
      <c r="J716" s="7">
        <f t="shared" si="123"/>
        <v>841.2</v>
      </c>
      <c r="K716" s="17">
        <f t="shared" si="124"/>
        <v>0</v>
      </c>
    </row>
    <row r="717" spans="1:11" ht="21" customHeight="1">
      <c r="A717" s="5" t="s">
        <v>382</v>
      </c>
      <c r="B717" s="283" t="s">
        <v>383</v>
      </c>
      <c r="C717" s="284"/>
      <c r="D717" s="6"/>
      <c r="E717" s="6"/>
      <c r="F717" s="6"/>
      <c r="G717" s="6"/>
      <c r="H717" s="7">
        <f>H718</f>
        <v>385</v>
      </c>
      <c r="I717" s="7">
        <f>I718</f>
        <v>0</v>
      </c>
      <c r="J717" s="7">
        <f t="shared" si="123"/>
        <v>385</v>
      </c>
      <c r="K717" s="17">
        <f t="shared" si="124"/>
        <v>0</v>
      </c>
    </row>
    <row r="718" spans="1:11" ht="15.6">
      <c r="A718" s="5" t="s">
        <v>100</v>
      </c>
      <c r="B718" s="283" t="s">
        <v>383</v>
      </c>
      <c r="C718" s="284"/>
      <c r="D718" s="6" t="s">
        <v>101</v>
      </c>
      <c r="E718" s="177" t="s">
        <v>637</v>
      </c>
      <c r="F718" s="6"/>
      <c r="G718" s="6"/>
      <c r="H718" s="7">
        <f>H719+H724</f>
        <v>385</v>
      </c>
      <c r="I718" s="7">
        <f>I719+I724</f>
        <v>0</v>
      </c>
      <c r="J718" s="7">
        <f t="shared" si="123"/>
        <v>385</v>
      </c>
      <c r="K718" s="17">
        <f t="shared" si="124"/>
        <v>0</v>
      </c>
    </row>
    <row r="719" spans="1:11" ht="15.6">
      <c r="A719" s="5" t="s">
        <v>109</v>
      </c>
      <c r="B719" s="283" t="s">
        <v>383</v>
      </c>
      <c r="C719" s="284"/>
      <c r="D719" s="6" t="s">
        <v>101</v>
      </c>
      <c r="E719" s="6" t="s">
        <v>67</v>
      </c>
      <c r="F719" s="6"/>
      <c r="G719" s="6"/>
      <c r="H719" s="7">
        <f t="shared" ref="H719:I721" si="125">H720</f>
        <v>132</v>
      </c>
      <c r="I719" s="7">
        <f t="shared" si="125"/>
        <v>0</v>
      </c>
      <c r="J719" s="7">
        <f t="shared" si="123"/>
        <v>132</v>
      </c>
      <c r="K719" s="17">
        <f t="shared" si="124"/>
        <v>0</v>
      </c>
    </row>
    <row r="720" spans="1:11" ht="31.2">
      <c r="A720" s="5" t="s">
        <v>54</v>
      </c>
      <c r="B720" s="283" t="s">
        <v>383</v>
      </c>
      <c r="C720" s="284"/>
      <c r="D720" s="6" t="s">
        <v>101</v>
      </c>
      <c r="E720" s="6" t="s">
        <v>67</v>
      </c>
      <c r="F720" s="6" t="s">
        <v>55</v>
      </c>
      <c r="G720" s="6"/>
      <c r="H720" s="7">
        <f t="shared" si="125"/>
        <v>132</v>
      </c>
      <c r="I720" s="7">
        <f t="shared" si="125"/>
        <v>0</v>
      </c>
      <c r="J720" s="7">
        <f t="shared" si="123"/>
        <v>132</v>
      </c>
      <c r="K720" s="17">
        <f t="shared" si="124"/>
        <v>0</v>
      </c>
    </row>
    <row r="721" spans="1:11" ht="15.6">
      <c r="A721" s="5" t="s">
        <v>103</v>
      </c>
      <c r="B721" s="283" t="s">
        <v>383</v>
      </c>
      <c r="C721" s="284"/>
      <c r="D721" s="6" t="s">
        <v>101</v>
      </c>
      <c r="E721" s="6" t="s">
        <v>67</v>
      </c>
      <c r="F721" s="6" t="s">
        <v>104</v>
      </c>
      <c r="G721" s="6"/>
      <c r="H721" s="7">
        <f t="shared" si="125"/>
        <v>132</v>
      </c>
      <c r="I721" s="7">
        <f t="shared" si="125"/>
        <v>0</v>
      </c>
      <c r="J721" s="7">
        <f t="shared" si="123"/>
        <v>132</v>
      </c>
      <c r="K721" s="17">
        <f t="shared" si="124"/>
        <v>0</v>
      </c>
    </row>
    <row r="722" spans="1:11" ht="31.2">
      <c r="A722" s="5" t="s">
        <v>105</v>
      </c>
      <c r="B722" s="283" t="s">
        <v>383</v>
      </c>
      <c r="C722" s="284"/>
      <c r="D722" s="6" t="s">
        <v>101</v>
      </c>
      <c r="E722" s="6" t="s">
        <v>67</v>
      </c>
      <c r="F722" s="6" t="s">
        <v>104</v>
      </c>
      <c r="G722" s="6" t="s">
        <v>106</v>
      </c>
      <c r="H722" s="7">
        <v>132</v>
      </c>
      <c r="I722" s="7">
        <v>0</v>
      </c>
      <c r="J722" s="7">
        <f t="shared" si="123"/>
        <v>132</v>
      </c>
      <c r="K722" s="17">
        <f t="shared" si="124"/>
        <v>0</v>
      </c>
    </row>
    <row r="723" spans="1:11" ht="15.6">
      <c r="A723" s="5" t="s">
        <v>102</v>
      </c>
      <c r="B723" s="283" t="s">
        <v>383</v>
      </c>
      <c r="C723" s="284"/>
      <c r="D723" s="6" t="s">
        <v>101</v>
      </c>
      <c r="E723" s="6" t="s">
        <v>93</v>
      </c>
      <c r="F723" s="6"/>
      <c r="G723" s="6"/>
      <c r="H723" s="7">
        <f t="shared" ref="H723:I725" si="126">H724</f>
        <v>253</v>
      </c>
      <c r="I723" s="7">
        <f t="shared" si="126"/>
        <v>0</v>
      </c>
      <c r="J723" s="7">
        <f t="shared" si="123"/>
        <v>253</v>
      </c>
      <c r="K723" s="17">
        <f t="shared" si="124"/>
        <v>0</v>
      </c>
    </row>
    <row r="724" spans="1:11" ht="31.2">
      <c r="A724" s="5" t="s">
        <v>54</v>
      </c>
      <c r="B724" s="283" t="s">
        <v>383</v>
      </c>
      <c r="C724" s="284"/>
      <c r="D724" s="6" t="s">
        <v>101</v>
      </c>
      <c r="E724" s="6" t="s">
        <v>93</v>
      </c>
      <c r="F724" s="6" t="s">
        <v>55</v>
      </c>
      <c r="G724" s="6"/>
      <c r="H724" s="7">
        <f t="shared" si="126"/>
        <v>253</v>
      </c>
      <c r="I724" s="7">
        <f t="shared" si="126"/>
        <v>0</v>
      </c>
      <c r="J724" s="7">
        <f t="shared" si="123"/>
        <v>253</v>
      </c>
      <c r="K724" s="17">
        <f t="shared" si="124"/>
        <v>0</v>
      </c>
    </row>
    <row r="725" spans="1:11" ht="15.6">
      <c r="A725" s="5" t="s">
        <v>103</v>
      </c>
      <c r="B725" s="283" t="s">
        <v>383</v>
      </c>
      <c r="C725" s="284"/>
      <c r="D725" s="6" t="s">
        <v>101</v>
      </c>
      <c r="E725" s="6" t="s">
        <v>93</v>
      </c>
      <c r="F725" s="6" t="s">
        <v>104</v>
      </c>
      <c r="G725" s="6"/>
      <c r="H725" s="7">
        <f t="shared" si="126"/>
        <v>253</v>
      </c>
      <c r="I725" s="7">
        <f t="shared" si="126"/>
        <v>0</v>
      </c>
      <c r="J725" s="7">
        <f t="shared" si="123"/>
        <v>253</v>
      </c>
      <c r="K725" s="17">
        <f t="shared" si="124"/>
        <v>0</v>
      </c>
    </row>
    <row r="726" spans="1:11" ht="31.2">
      <c r="A726" s="5" t="s">
        <v>105</v>
      </c>
      <c r="B726" s="283" t="s">
        <v>383</v>
      </c>
      <c r="C726" s="284"/>
      <c r="D726" s="6" t="s">
        <v>101</v>
      </c>
      <c r="E726" s="6" t="s">
        <v>93</v>
      </c>
      <c r="F726" s="6" t="s">
        <v>104</v>
      </c>
      <c r="G726" s="6" t="s">
        <v>106</v>
      </c>
      <c r="H726" s="7">
        <v>253</v>
      </c>
      <c r="I726" s="7">
        <v>0</v>
      </c>
      <c r="J726" s="7">
        <f t="shared" si="123"/>
        <v>253</v>
      </c>
      <c r="K726" s="17">
        <f t="shared" si="124"/>
        <v>0</v>
      </c>
    </row>
    <row r="727" spans="1:11" ht="31.2">
      <c r="A727" s="5" t="s">
        <v>384</v>
      </c>
      <c r="B727" s="283" t="s">
        <v>385</v>
      </c>
      <c r="C727" s="284"/>
      <c r="D727" s="6"/>
      <c r="E727" s="6"/>
      <c r="F727" s="6"/>
      <c r="G727" s="6"/>
      <c r="H727" s="7">
        <f t="shared" ref="H727:I731" si="127">H728</f>
        <v>107.4</v>
      </c>
      <c r="I727" s="7">
        <f t="shared" si="127"/>
        <v>0</v>
      </c>
      <c r="J727" s="7">
        <f t="shared" si="123"/>
        <v>107.4</v>
      </c>
      <c r="K727" s="17">
        <f t="shared" si="124"/>
        <v>0</v>
      </c>
    </row>
    <row r="728" spans="1:11" ht="15.6">
      <c r="A728" s="5" t="s">
        <v>100</v>
      </c>
      <c r="B728" s="283" t="s">
        <v>385</v>
      </c>
      <c r="C728" s="284"/>
      <c r="D728" s="6" t="s">
        <v>101</v>
      </c>
      <c r="E728" s="177" t="s">
        <v>637</v>
      </c>
      <c r="F728" s="6"/>
      <c r="G728" s="6"/>
      <c r="H728" s="7">
        <f t="shared" si="127"/>
        <v>107.4</v>
      </c>
      <c r="I728" s="7">
        <f t="shared" si="127"/>
        <v>0</v>
      </c>
      <c r="J728" s="7">
        <f t="shared" si="123"/>
        <v>107.4</v>
      </c>
      <c r="K728" s="17">
        <f t="shared" si="124"/>
        <v>0</v>
      </c>
    </row>
    <row r="729" spans="1:11" ht="15.6">
      <c r="A729" s="5" t="s">
        <v>102</v>
      </c>
      <c r="B729" s="283" t="s">
        <v>385</v>
      </c>
      <c r="C729" s="284"/>
      <c r="D729" s="6" t="s">
        <v>101</v>
      </c>
      <c r="E729" s="6" t="s">
        <v>93</v>
      </c>
      <c r="F729" s="6"/>
      <c r="G729" s="6"/>
      <c r="H729" s="7">
        <f t="shared" si="127"/>
        <v>107.4</v>
      </c>
      <c r="I729" s="7">
        <f t="shared" si="127"/>
        <v>0</v>
      </c>
      <c r="J729" s="7">
        <f t="shared" si="123"/>
        <v>107.4</v>
      </c>
      <c r="K729" s="17">
        <f t="shared" si="124"/>
        <v>0</v>
      </c>
    </row>
    <row r="730" spans="1:11" ht="31.2">
      <c r="A730" s="5" t="s">
        <v>54</v>
      </c>
      <c r="B730" s="283" t="s">
        <v>385</v>
      </c>
      <c r="C730" s="284"/>
      <c r="D730" s="6" t="s">
        <v>101</v>
      </c>
      <c r="E730" s="6" t="s">
        <v>93</v>
      </c>
      <c r="F730" s="6" t="s">
        <v>55</v>
      </c>
      <c r="G730" s="6"/>
      <c r="H730" s="7">
        <f t="shared" si="127"/>
        <v>107.4</v>
      </c>
      <c r="I730" s="7">
        <f t="shared" si="127"/>
        <v>0</v>
      </c>
      <c r="J730" s="7">
        <f t="shared" si="123"/>
        <v>107.4</v>
      </c>
      <c r="K730" s="17">
        <f t="shared" si="124"/>
        <v>0</v>
      </c>
    </row>
    <row r="731" spans="1:11" ht="15.6">
      <c r="A731" s="5" t="s">
        <v>103</v>
      </c>
      <c r="B731" s="283" t="s">
        <v>385</v>
      </c>
      <c r="C731" s="284"/>
      <c r="D731" s="6" t="s">
        <v>101</v>
      </c>
      <c r="E731" s="6" t="s">
        <v>93</v>
      </c>
      <c r="F731" s="6" t="s">
        <v>104</v>
      </c>
      <c r="G731" s="6"/>
      <c r="H731" s="7">
        <f t="shared" si="127"/>
        <v>107.4</v>
      </c>
      <c r="I731" s="7">
        <f t="shared" si="127"/>
        <v>0</v>
      </c>
      <c r="J731" s="7">
        <f t="shared" si="123"/>
        <v>107.4</v>
      </c>
      <c r="K731" s="17">
        <f t="shared" si="124"/>
        <v>0</v>
      </c>
    </row>
    <row r="732" spans="1:11" ht="31.2">
      <c r="A732" s="5" t="s">
        <v>105</v>
      </c>
      <c r="B732" s="283" t="s">
        <v>385</v>
      </c>
      <c r="C732" s="284"/>
      <c r="D732" s="6" t="s">
        <v>101</v>
      </c>
      <c r="E732" s="6" t="s">
        <v>93</v>
      </c>
      <c r="F732" s="6" t="s">
        <v>104</v>
      </c>
      <c r="G732" s="6" t="s">
        <v>106</v>
      </c>
      <c r="H732" s="7">
        <v>107.4</v>
      </c>
      <c r="I732" s="7">
        <v>0</v>
      </c>
      <c r="J732" s="7">
        <f t="shared" si="123"/>
        <v>107.4</v>
      </c>
      <c r="K732" s="17">
        <f t="shared" si="124"/>
        <v>0</v>
      </c>
    </row>
    <row r="733" spans="1:11" ht="34.200000000000003" customHeight="1">
      <c r="A733" s="5" t="s">
        <v>386</v>
      </c>
      <c r="B733" s="283" t="s">
        <v>387</v>
      </c>
      <c r="C733" s="284"/>
      <c r="D733" s="6"/>
      <c r="E733" s="6"/>
      <c r="F733" s="6"/>
      <c r="G733" s="6"/>
      <c r="H733" s="7">
        <f t="shared" ref="H733:I737" si="128">H734</f>
        <v>2350.1</v>
      </c>
      <c r="I733" s="7">
        <f t="shared" si="128"/>
        <v>0</v>
      </c>
      <c r="J733" s="7">
        <f t="shared" si="123"/>
        <v>2350.1</v>
      </c>
      <c r="K733" s="17">
        <f t="shared" si="124"/>
        <v>0</v>
      </c>
    </row>
    <row r="734" spans="1:11" ht="15.6">
      <c r="A734" s="5" t="s">
        <v>100</v>
      </c>
      <c r="B734" s="283" t="s">
        <v>387</v>
      </c>
      <c r="C734" s="284"/>
      <c r="D734" s="6" t="s">
        <v>101</v>
      </c>
      <c r="E734" s="177" t="s">
        <v>637</v>
      </c>
      <c r="F734" s="6"/>
      <c r="G734" s="6"/>
      <c r="H734" s="7">
        <f t="shared" si="128"/>
        <v>2350.1</v>
      </c>
      <c r="I734" s="7">
        <f t="shared" si="128"/>
        <v>0</v>
      </c>
      <c r="J734" s="7">
        <f t="shared" si="123"/>
        <v>2350.1</v>
      </c>
      <c r="K734" s="17">
        <f t="shared" si="124"/>
        <v>0</v>
      </c>
    </row>
    <row r="735" spans="1:11" ht="15.6">
      <c r="A735" s="5" t="s">
        <v>102</v>
      </c>
      <c r="B735" s="283" t="s">
        <v>387</v>
      </c>
      <c r="C735" s="284"/>
      <c r="D735" s="6" t="s">
        <v>101</v>
      </c>
      <c r="E735" s="6" t="s">
        <v>93</v>
      </c>
      <c r="F735" s="6"/>
      <c r="G735" s="6"/>
      <c r="H735" s="7">
        <f t="shared" si="128"/>
        <v>2350.1</v>
      </c>
      <c r="I735" s="7">
        <f t="shared" si="128"/>
        <v>0</v>
      </c>
      <c r="J735" s="7">
        <f t="shared" si="123"/>
        <v>2350.1</v>
      </c>
      <c r="K735" s="17">
        <f t="shared" si="124"/>
        <v>0</v>
      </c>
    </row>
    <row r="736" spans="1:11" ht="31.2">
      <c r="A736" s="5" t="s">
        <v>54</v>
      </c>
      <c r="B736" s="283" t="s">
        <v>387</v>
      </c>
      <c r="C736" s="284"/>
      <c r="D736" s="6" t="s">
        <v>101</v>
      </c>
      <c r="E736" s="6" t="s">
        <v>93</v>
      </c>
      <c r="F736" s="6" t="s">
        <v>55</v>
      </c>
      <c r="G736" s="6"/>
      <c r="H736" s="7">
        <f t="shared" si="128"/>
        <v>2350.1</v>
      </c>
      <c r="I736" s="7">
        <f t="shared" si="128"/>
        <v>0</v>
      </c>
      <c r="J736" s="7">
        <f t="shared" si="123"/>
        <v>2350.1</v>
      </c>
      <c r="K736" s="17">
        <f t="shared" si="124"/>
        <v>0</v>
      </c>
    </row>
    <row r="737" spans="1:11" ht="15.6">
      <c r="A737" s="5" t="s">
        <v>103</v>
      </c>
      <c r="B737" s="283" t="s">
        <v>387</v>
      </c>
      <c r="C737" s="284"/>
      <c r="D737" s="6" t="s">
        <v>101</v>
      </c>
      <c r="E737" s="6" t="s">
        <v>93</v>
      </c>
      <c r="F737" s="6" t="s">
        <v>104</v>
      </c>
      <c r="G737" s="6"/>
      <c r="H737" s="7">
        <f t="shared" si="128"/>
        <v>2350.1</v>
      </c>
      <c r="I737" s="7">
        <f t="shared" si="128"/>
        <v>0</v>
      </c>
      <c r="J737" s="7">
        <f t="shared" si="123"/>
        <v>2350.1</v>
      </c>
      <c r="K737" s="17">
        <f t="shared" si="124"/>
        <v>0</v>
      </c>
    </row>
    <row r="738" spans="1:11" ht="31.2">
      <c r="A738" s="5" t="s">
        <v>105</v>
      </c>
      <c r="B738" s="283" t="s">
        <v>387</v>
      </c>
      <c r="C738" s="284"/>
      <c r="D738" s="6" t="s">
        <v>101</v>
      </c>
      <c r="E738" s="6" t="s">
        <v>93</v>
      </c>
      <c r="F738" s="6" t="s">
        <v>104</v>
      </c>
      <c r="G738" s="6" t="s">
        <v>106</v>
      </c>
      <c r="H738" s="7">
        <v>2350.1</v>
      </c>
      <c r="I738" s="7">
        <v>0</v>
      </c>
      <c r="J738" s="7">
        <f t="shared" si="123"/>
        <v>2350.1</v>
      </c>
      <c r="K738" s="17">
        <f t="shared" si="124"/>
        <v>0</v>
      </c>
    </row>
    <row r="739" spans="1:11" ht="46.8">
      <c r="A739" s="5" t="s">
        <v>388</v>
      </c>
      <c r="B739" s="283" t="s">
        <v>389</v>
      </c>
      <c r="C739" s="284"/>
      <c r="D739" s="6"/>
      <c r="E739" s="6"/>
      <c r="F739" s="6"/>
      <c r="G739" s="6"/>
      <c r="H739" s="7">
        <f t="shared" ref="H739:I743" si="129">H740</f>
        <v>336</v>
      </c>
      <c r="I739" s="7">
        <f t="shared" si="129"/>
        <v>0</v>
      </c>
      <c r="J739" s="7">
        <f t="shared" si="123"/>
        <v>336</v>
      </c>
      <c r="K739" s="17">
        <f t="shared" si="124"/>
        <v>0</v>
      </c>
    </row>
    <row r="740" spans="1:11" ht="15.6">
      <c r="A740" s="5" t="s">
        <v>100</v>
      </c>
      <c r="B740" s="283" t="s">
        <v>389</v>
      </c>
      <c r="C740" s="284"/>
      <c r="D740" s="6" t="s">
        <v>101</v>
      </c>
      <c r="E740" s="177" t="s">
        <v>637</v>
      </c>
      <c r="F740" s="6"/>
      <c r="G740" s="6"/>
      <c r="H740" s="7">
        <f t="shared" si="129"/>
        <v>336</v>
      </c>
      <c r="I740" s="7">
        <f t="shared" si="129"/>
        <v>0</v>
      </c>
      <c r="J740" s="7">
        <f t="shared" si="123"/>
        <v>336</v>
      </c>
      <c r="K740" s="17">
        <f t="shared" si="124"/>
        <v>0</v>
      </c>
    </row>
    <row r="741" spans="1:11" ht="15.6">
      <c r="A741" s="5" t="s">
        <v>102</v>
      </c>
      <c r="B741" s="283" t="s">
        <v>389</v>
      </c>
      <c r="C741" s="284"/>
      <c r="D741" s="6" t="s">
        <v>101</v>
      </c>
      <c r="E741" s="6" t="s">
        <v>93</v>
      </c>
      <c r="F741" s="6"/>
      <c r="G741" s="6"/>
      <c r="H741" s="7">
        <f t="shared" si="129"/>
        <v>336</v>
      </c>
      <c r="I741" s="7">
        <f t="shared" si="129"/>
        <v>0</v>
      </c>
      <c r="J741" s="7">
        <f t="shared" si="123"/>
        <v>336</v>
      </c>
      <c r="K741" s="17">
        <f t="shared" si="124"/>
        <v>0</v>
      </c>
    </row>
    <row r="742" spans="1:11" ht="31.2">
      <c r="A742" s="5" t="s">
        <v>54</v>
      </c>
      <c r="B742" s="283" t="s">
        <v>389</v>
      </c>
      <c r="C742" s="284"/>
      <c r="D742" s="6" t="s">
        <v>101</v>
      </c>
      <c r="E742" s="6" t="s">
        <v>93</v>
      </c>
      <c r="F742" s="6" t="s">
        <v>55</v>
      </c>
      <c r="G742" s="6"/>
      <c r="H742" s="7">
        <f t="shared" si="129"/>
        <v>336</v>
      </c>
      <c r="I742" s="7">
        <f t="shared" si="129"/>
        <v>0</v>
      </c>
      <c r="J742" s="7">
        <f t="shared" si="123"/>
        <v>336</v>
      </c>
      <c r="K742" s="17">
        <f t="shared" si="124"/>
        <v>0</v>
      </c>
    </row>
    <row r="743" spans="1:11" ht="15.6">
      <c r="A743" s="5" t="s">
        <v>103</v>
      </c>
      <c r="B743" s="283" t="s">
        <v>389</v>
      </c>
      <c r="C743" s="284"/>
      <c r="D743" s="6" t="s">
        <v>101</v>
      </c>
      <c r="E743" s="6" t="s">
        <v>93</v>
      </c>
      <c r="F743" s="6" t="s">
        <v>104</v>
      </c>
      <c r="G743" s="6"/>
      <c r="H743" s="7">
        <f t="shared" si="129"/>
        <v>336</v>
      </c>
      <c r="I743" s="7">
        <f t="shared" si="129"/>
        <v>0</v>
      </c>
      <c r="J743" s="7">
        <f t="shared" si="123"/>
        <v>336</v>
      </c>
      <c r="K743" s="17">
        <f t="shared" si="124"/>
        <v>0</v>
      </c>
    </row>
    <row r="744" spans="1:11" ht="31.2">
      <c r="A744" s="5" t="s">
        <v>105</v>
      </c>
      <c r="B744" s="283" t="s">
        <v>389</v>
      </c>
      <c r="C744" s="284"/>
      <c r="D744" s="6" t="s">
        <v>101</v>
      </c>
      <c r="E744" s="6" t="s">
        <v>93</v>
      </c>
      <c r="F744" s="6" t="s">
        <v>104</v>
      </c>
      <c r="G744" s="6" t="s">
        <v>106</v>
      </c>
      <c r="H744" s="7">
        <v>336</v>
      </c>
      <c r="I744" s="7">
        <v>0</v>
      </c>
      <c r="J744" s="7">
        <f t="shared" si="123"/>
        <v>336</v>
      </c>
      <c r="K744" s="17">
        <f t="shared" si="124"/>
        <v>0</v>
      </c>
    </row>
    <row r="745" spans="1:11" ht="46.8">
      <c r="A745" s="9" t="s">
        <v>390</v>
      </c>
      <c r="B745" s="287" t="s">
        <v>391</v>
      </c>
      <c r="C745" s="288"/>
      <c r="D745" s="10"/>
      <c r="E745" s="10"/>
      <c r="F745" s="10"/>
      <c r="G745" s="10"/>
      <c r="H745" s="11">
        <f t="shared" ref="H745:I751" si="130">H746</f>
        <v>2700</v>
      </c>
      <c r="I745" s="11">
        <f t="shared" si="130"/>
        <v>519.5</v>
      </c>
      <c r="J745" s="11">
        <f t="shared" si="123"/>
        <v>2180.5</v>
      </c>
      <c r="K745" s="16">
        <f t="shared" si="124"/>
        <v>19.24074074074074</v>
      </c>
    </row>
    <row r="746" spans="1:11" ht="31.2">
      <c r="A746" s="2" t="s">
        <v>392</v>
      </c>
      <c r="B746" s="285" t="s">
        <v>393</v>
      </c>
      <c r="C746" s="286"/>
      <c r="D746" s="3"/>
      <c r="E746" s="3"/>
      <c r="F746" s="3"/>
      <c r="G746" s="3"/>
      <c r="H746" s="4">
        <f t="shared" si="130"/>
        <v>2700</v>
      </c>
      <c r="I746" s="4">
        <f t="shared" si="130"/>
        <v>519.5</v>
      </c>
      <c r="J746" s="4">
        <f t="shared" si="123"/>
        <v>2180.5</v>
      </c>
      <c r="K746" s="15">
        <f t="shared" si="124"/>
        <v>19.24074074074074</v>
      </c>
    </row>
    <row r="747" spans="1:11" ht="46.8">
      <c r="A747" s="5" t="s">
        <v>394</v>
      </c>
      <c r="B747" s="283" t="s">
        <v>395</v>
      </c>
      <c r="C747" s="284"/>
      <c r="D747" s="6"/>
      <c r="E747" s="6"/>
      <c r="F747" s="6"/>
      <c r="G747" s="6"/>
      <c r="H747" s="7">
        <f t="shared" si="130"/>
        <v>2700</v>
      </c>
      <c r="I747" s="7">
        <f t="shared" si="130"/>
        <v>519.5</v>
      </c>
      <c r="J747" s="7">
        <f t="shared" si="123"/>
        <v>2180.5</v>
      </c>
      <c r="K747" s="15">
        <f t="shared" si="124"/>
        <v>19.24074074074074</v>
      </c>
    </row>
    <row r="748" spans="1:11" ht="15.6">
      <c r="A748" s="5" t="s">
        <v>91</v>
      </c>
      <c r="B748" s="283" t="s">
        <v>395</v>
      </c>
      <c r="C748" s="284"/>
      <c r="D748" s="6" t="s">
        <v>42</v>
      </c>
      <c r="E748" s="177" t="s">
        <v>637</v>
      </c>
      <c r="F748" s="6"/>
      <c r="G748" s="6"/>
      <c r="H748" s="7">
        <f t="shared" si="130"/>
        <v>2700</v>
      </c>
      <c r="I748" s="7">
        <f t="shared" si="130"/>
        <v>519.5</v>
      </c>
      <c r="J748" s="7">
        <f t="shared" si="123"/>
        <v>2180.5</v>
      </c>
      <c r="K748" s="15">
        <f t="shared" si="124"/>
        <v>19.24074074074074</v>
      </c>
    </row>
    <row r="749" spans="1:11" ht="15.6">
      <c r="A749" s="5" t="s">
        <v>92</v>
      </c>
      <c r="B749" s="283" t="s">
        <v>395</v>
      </c>
      <c r="C749" s="284"/>
      <c r="D749" s="6" t="s">
        <v>42</v>
      </c>
      <c r="E749" s="6" t="s">
        <v>93</v>
      </c>
      <c r="F749" s="6"/>
      <c r="G749" s="6"/>
      <c r="H749" s="7">
        <f t="shared" si="130"/>
        <v>2700</v>
      </c>
      <c r="I749" s="7">
        <f t="shared" si="130"/>
        <v>519.5</v>
      </c>
      <c r="J749" s="7">
        <f t="shared" si="123"/>
        <v>2180.5</v>
      </c>
      <c r="K749" s="15">
        <f t="shared" si="124"/>
        <v>19.24074074074074</v>
      </c>
    </row>
    <row r="750" spans="1:11" ht="15.6">
      <c r="A750" s="5" t="s">
        <v>256</v>
      </c>
      <c r="B750" s="283" t="s">
        <v>395</v>
      </c>
      <c r="C750" s="284"/>
      <c r="D750" s="6" t="s">
        <v>42</v>
      </c>
      <c r="E750" s="6" t="s">
        <v>93</v>
      </c>
      <c r="F750" s="6" t="s">
        <v>257</v>
      </c>
      <c r="G750" s="6"/>
      <c r="H750" s="7">
        <f t="shared" si="130"/>
        <v>2700</v>
      </c>
      <c r="I750" s="7">
        <f t="shared" si="130"/>
        <v>519.5</v>
      </c>
      <c r="J750" s="7">
        <f t="shared" si="123"/>
        <v>2180.5</v>
      </c>
      <c r="K750" s="15">
        <f t="shared" si="124"/>
        <v>19.24074074074074</v>
      </c>
    </row>
    <row r="751" spans="1:11" ht="46.8">
      <c r="A751" s="5" t="s">
        <v>258</v>
      </c>
      <c r="B751" s="283" t="s">
        <v>395</v>
      </c>
      <c r="C751" s="284"/>
      <c r="D751" s="6" t="s">
        <v>42</v>
      </c>
      <c r="E751" s="6" t="s">
        <v>93</v>
      </c>
      <c r="F751" s="6" t="s">
        <v>259</v>
      </c>
      <c r="G751" s="6"/>
      <c r="H751" s="7">
        <f t="shared" si="130"/>
        <v>2700</v>
      </c>
      <c r="I751" s="7">
        <f t="shared" si="130"/>
        <v>519.5</v>
      </c>
      <c r="J751" s="7">
        <f t="shared" si="123"/>
        <v>2180.5</v>
      </c>
      <c r="K751" s="15">
        <f t="shared" si="124"/>
        <v>19.24074074074074</v>
      </c>
    </row>
    <row r="752" spans="1:11" ht="31.2">
      <c r="A752" s="5" t="s">
        <v>22</v>
      </c>
      <c r="B752" s="283" t="s">
        <v>395</v>
      </c>
      <c r="C752" s="284"/>
      <c r="D752" s="6" t="s">
        <v>42</v>
      </c>
      <c r="E752" s="6" t="s">
        <v>93</v>
      </c>
      <c r="F752" s="6" t="s">
        <v>259</v>
      </c>
      <c r="G752" s="6" t="s">
        <v>23</v>
      </c>
      <c r="H752" s="7">
        <v>2700</v>
      </c>
      <c r="I752" s="7">
        <v>519.5</v>
      </c>
      <c r="J752" s="7">
        <f t="shared" si="123"/>
        <v>2180.5</v>
      </c>
      <c r="K752" s="15">
        <f t="shared" si="124"/>
        <v>19.24074074074074</v>
      </c>
    </row>
  </sheetData>
  <autoFilter ref="A5:L752">
    <filterColumn colId="1" showButton="0"/>
  </autoFilter>
  <mergeCells count="754">
    <mergeCell ref="B4:C4"/>
    <mergeCell ref="B6:C6"/>
    <mergeCell ref="B7:C7"/>
    <mergeCell ref="B8:C8"/>
    <mergeCell ref="B9:C9"/>
    <mergeCell ref="B10:C10"/>
    <mergeCell ref="A1:B1"/>
    <mergeCell ref="C1:H1"/>
    <mergeCell ref="A3:H3"/>
    <mergeCell ref="B5:C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81:C281"/>
    <mergeCell ref="B282:C282"/>
    <mergeCell ref="B283:C283"/>
    <mergeCell ref="B284:C284"/>
    <mergeCell ref="B285:C285"/>
    <mergeCell ref="B286:C286"/>
    <mergeCell ref="B275:C275"/>
    <mergeCell ref="B276:C276"/>
    <mergeCell ref="B277:C277"/>
    <mergeCell ref="B278:C278"/>
    <mergeCell ref="B279:C279"/>
    <mergeCell ref="B280:C280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29:C329"/>
    <mergeCell ref="B330:C330"/>
    <mergeCell ref="B331:C331"/>
    <mergeCell ref="B332:C332"/>
    <mergeCell ref="B333:C333"/>
    <mergeCell ref="B334:C334"/>
    <mergeCell ref="B323:C323"/>
    <mergeCell ref="B324:C324"/>
    <mergeCell ref="B325:C325"/>
    <mergeCell ref="B326:C326"/>
    <mergeCell ref="B327:C327"/>
    <mergeCell ref="B328:C328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65:C365"/>
    <mergeCell ref="B366:C366"/>
    <mergeCell ref="B367:C367"/>
    <mergeCell ref="B368:C368"/>
    <mergeCell ref="B369:C369"/>
    <mergeCell ref="B370:C370"/>
    <mergeCell ref="B359:C359"/>
    <mergeCell ref="B360:C360"/>
    <mergeCell ref="B361:C361"/>
    <mergeCell ref="B362:C362"/>
    <mergeCell ref="B363:C363"/>
    <mergeCell ref="B364:C364"/>
    <mergeCell ref="B377:C377"/>
    <mergeCell ref="B378:C378"/>
    <mergeCell ref="B379:C379"/>
    <mergeCell ref="B380:C380"/>
    <mergeCell ref="B381:C381"/>
    <mergeCell ref="B382:C382"/>
    <mergeCell ref="B371:C371"/>
    <mergeCell ref="B372:C372"/>
    <mergeCell ref="B373:C373"/>
    <mergeCell ref="B374:C374"/>
    <mergeCell ref="B375:C375"/>
    <mergeCell ref="B376:C376"/>
    <mergeCell ref="B389:C389"/>
    <mergeCell ref="B390:C390"/>
    <mergeCell ref="B391:C391"/>
    <mergeCell ref="B392:C392"/>
    <mergeCell ref="B393:C393"/>
    <mergeCell ref="B394:C394"/>
    <mergeCell ref="B383:C383"/>
    <mergeCell ref="B384:C384"/>
    <mergeCell ref="B385:C385"/>
    <mergeCell ref="B386:C386"/>
    <mergeCell ref="B387:C387"/>
    <mergeCell ref="B388:C388"/>
    <mergeCell ref="B401:C401"/>
    <mergeCell ref="B402:C402"/>
    <mergeCell ref="B403:C403"/>
    <mergeCell ref="B404:C404"/>
    <mergeCell ref="B405:C405"/>
    <mergeCell ref="B406:C406"/>
    <mergeCell ref="B395:C395"/>
    <mergeCell ref="B396:C396"/>
    <mergeCell ref="B397:C397"/>
    <mergeCell ref="B398:C398"/>
    <mergeCell ref="B399:C399"/>
    <mergeCell ref="B400:C400"/>
    <mergeCell ref="B413:C413"/>
    <mergeCell ref="B414:C414"/>
    <mergeCell ref="B415:C415"/>
    <mergeCell ref="B416:C416"/>
    <mergeCell ref="B417:C417"/>
    <mergeCell ref="B418:C418"/>
    <mergeCell ref="B407:C407"/>
    <mergeCell ref="B408:C408"/>
    <mergeCell ref="B409:C409"/>
    <mergeCell ref="B410:C410"/>
    <mergeCell ref="B411:C411"/>
    <mergeCell ref="B412:C412"/>
    <mergeCell ref="B425:C425"/>
    <mergeCell ref="B426:C426"/>
    <mergeCell ref="B427:C427"/>
    <mergeCell ref="B428:C428"/>
    <mergeCell ref="B429:C429"/>
    <mergeCell ref="B430:C430"/>
    <mergeCell ref="B419:C419"/>
    <mergeCell ref="B420:C420"/>
    <mergeCell ref="B421:C421"/>
    <mergeCell ref="B422:C422"/>
    <mergeCell ref="B423:C423"/>
    <mergeCell ref="B424:C424"/>
    <mergeCell ref="B437:C437"/>
    <mergeCell ref="B438:C438"/>
    <mergeCell ref="B439:C439"/>
    <mergeCell ref="B440:C440"/>
    <mergeCell ref="B441:C441"/>
    <mergeCell ref="B442:C442"/>
    <mergeCell ref="B431:C431"/>
    <mergeCell ref="B432:C432"/>
    <mergeCell ref="B433:C433"/>
    <mergeCell ref="B434:C434"/>
    <mergeCell ref="B435:C435"/>
    <mergeCell ref="B436:C436"/>
    <mergeCell ref="B449:C449"/>
    <mergeCell ref="B450:C450"/>
    <mergeCell ref="B451:C451"/>
    <mergeCell ref="B452:C452"/>
    <mergeCell ref="B453:C453"/>
    <mergeCell ref="B454:C454"/>
    <mergeCell ref="B443:C443"/>
    <mergeCell ref="B444:C444"/>
    <mergeCell ref="B445:C445"/>
    <mergeCell ref="B446:C446"/>
    <mergeCell ref="B447:C447"/>
    <mergeCell ref="B448:C448"/>
    <mergeCell ref="B461:C461"/>
    <mergeCell ref="B462:C462"/>
    <mergeCell ref="B463:C463"/>
    <mergeCell ref="B464:C464"/>
    <mergeCell ref="B465:C465"/>
    <mergeCell ref="B466:C466"/>
    <mergeCell ref="B455:C455"/>
    <mergeCell ref="B456:C456"/>
    <mergeCell ref="B457:C457"/>
    <mergeCell ref="B458:C458"/>
    <mergeCell ref="B459:C459"/>
    <mergeCell ref="B460:C460"/>
    <mergeCell ref="B473:C473"/>
    <mergeCell ref="B474:C474"/>
    <mergeCell ref="B475:C475"/>
    <mergeCell ref="B476:C476"/>
    <mergeCell ref="B477:C477"/>
    <mergeCell ref="B478:C478"/>
    <mergeCell ref="B467:C467"/>
    <mergeCell ref="B468:C468"/>
    <mergeCell ref="B469:C469"/>
    <mergeCell ref="B470:C470"/>
    <mergeCell ref="B471:C471"/>
    <mergeCell ref="B472:C472"/>
    <mergeCell ref="B485:C485"/>
    <mergeCell ref="B486:C486"/>
    <mergeCell ref="B487:C487"/>
    <mergeCell ref="B488:C488"/>
    <mergeCell ref="B489:C489"/>
    <mergeCell ref="B490:C490"/>
    <mergeCell ref="B479:C479"/>
    <mergeCell ref="B480:C480"/>
    <mergeCell ref="B481:C481"/>
    <mergeCell ref="B482:C482"/>
    <mergeCell ref="B483:C483"/>
    <mergeCell ref="B484:C484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B493:C493"/>
    <mergeCell ref="B494:C494"/>
    <mergeCell ref="B495:C495"/>
    <mergeCell ref="B496:C496"/>
    <mergeCell ref="B509:C509"/>
    <mergeCell ref="B510:C510"/>
    <mergeCell ref="B511:C511"/>
    <mergeCell ref="B512:C512"/>
    <mergeCell ref="B513:C513"/>
    <mergeCell ref="B514:C514"/>
    <mergeCell ref="B503:C503"/>
    <mergeCell ref="B504:C504"/>
    <mergeCell ref="B505:C505"/>
    <mergeCell ref="B506:C506"/>
    <mergeCell ref="B507:C507"/>
    <mergeCell ref="B508:C508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20:C520"/>
    <mergeCell ref="B533:C533"/>
    <mergeCell ref="B534:C534"/>
    <mergeCell ref="B535:C535"/>
    <mergeCell ref="B536:C536"/>
    <mergeCell ref="B537:C537"/>
    <mergeCell ref="B538:C538"/>
    <mergeCell ref="B527:C527"/>
    <mergeCell ref="B528:C528"/>
    <mergeCell ref="B529:C529"/>
    <mergeCell ref="B530:C530"/>
    <mergeCell ref="B531:C531"/>
    <mergeCell ref="B532:C532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57:C557"/>
    <mergeCell ref="B558:C558"/>
    <mergeCell ref="B559:C559"/>
    <mergeCell ref="B560:C560"/>
    <mergeCell ref="B561:C561"/>
    <mergeCell ref="B562:C562"/>
    <mergeCell ref="B551:C551"/>
    <mergeCell ref="B552:C552"/>
    <mergeCell ref="B553:C553"/>
    <mergeCell ref="B554:C554"/>
    <mergeCell ref="B555:C555"/>
    <mergeCell ref="B556:C556"/>
    <mergeCell ref="B569:C569"/>
    <mergeCell ref="B570:C570"/>
    <mergeCell ref="B571:C571"/>
    <mergeCell ref="B572:C572"/>
    <mergeCell ref="B573:C573"/>
    <mergeCell ref="B574:C574"/>
    <mergeCell ref="B563:C563"/>
    <mergeCell ref="B564:C564"/>
    <mergeCell ref="B565:C565"/>
    <mergeCell ref="B566:C566"/>
    <mergeCell ref="B567:C567"/>
    <mergeCell ref="B568:C568"/>
    <mergeCell ref="B581:C581"/>
    <mergeCell ref="B582:C582"/>
    <mergeCell ref="B583:C583"/>
    <mergeCell ref="B584:C584"/>
    <mergeCell ref="B585:C585"/>
    <mergeCell ref="B586:C586"/>
    <mergeCell ref="B575:C575"/>
    <mergeCell ref="B576:C576"/>
    <mergeCell ref="B577:C577"/>
    <mergeCell ref="B578:C578"/>
    <mergeCell ref="B579:C579"/>
    <mergeCell ref="B580:C580"/>
    <mergeCell ref="B593:C593"/>
    <mergeCell ref="B594:C594"/>
    <mergeCell ref="B595:C595"/>
    <mergeCell ref="B596:C596"/>
    <mergeCell ref="B597:C597"/>
    <mergeCell ref="B598:C598"/>
    <mergeCell ref="B587:C587"/>
    <mergeCell ref="B588:C588"/>
    <mergeCell ref="B589:C589"/>
    <mergeCell ref="B590:C590"/>
    <mergeCell ref="B591:C591"/>
    <mergeCell ref="B592:C592"/>
    <mergeCell ref="B605:C605"/>
    <mergeCell ref="B606:C606"/>
    <mergeCell ref="B607:C607"/>
    <mergeCell ref="B608:C608"/>
    <mergeCell ref="B609:C609"/>
    <mergeCell ref="B610:C610"/>
    <mergeCell ref="B599:C599"/>
    <mergeCell ref="B600:C600"/>
    <mergeCell ref="B601:C601"/>
    <mergeCell ref="B602:C602"/>
    <mergeCell ref="B603:C603"/>
    <mergeCell ref="B604:C604"/>
    <mergeCell ref="B617:C617"/>
    <mergeCell ref="B618:C618"/>
    <mergeCell ref="B619:C619"/>
    <mergeCell ref="B620:C620"/>
    <mergeCell ref="B621:C621"/>
    <mergeCell ref="B622:C622"/>
    <mergeCell ref="B611:C611"/>
    <mergeCell ref="B612:C612"/>
    <mergeCell ref="B613:C613"/>
    <mergeCell ref="B614:C614"/>
    <mergeCell ref="B615:C615"/>
    <mergeCell ref="B616:C616"/>
    <mergeCell ref="B629:C629"/>
    <mergeCell ref="B630:C630"/>
    <mergeCell ref="B631:C631"/>
    <mergeCell ref="B632:C632"/>
    <mergeCell ref="B633:C633"/>
    <mergeCell ref="B634:C634"/>
    <mergeCell ref="B623:C623"/>
    <mergeCell ref="B624:C624"/>
    <mergeCell ref="B625:C625"/>
    <mergeCell ref="B626:C626"/>
    <mergeCell ref="B627:C627"/>
    <mergeCell ref="B628:C628"/>
    <mergeCell ref="B641:C641"/>
    <mergeCell ref="B642:C642"/>
    <mergeCell ref="B643:C643"/>
    <mergeCell ref="B644:C644"/>
    <mergeCell ref="B645:C645"/>
    <mergeCell ref="B646:C646"/>
    <mergeCell ref="B635:C635"/>
    <mergeCell ref="B636:C636"/>
    <mergeCell ref="B637:C637"/>
    <mergeCell ref="B638:C638"/>
    <mergeCell ref="B639:C639"/>
    <mergeCell ref="B640:C640"/>
    <mergeCell ref="B653:C653"/>
    <mergeCell ref="B654:C654"/>
    <mergeCell ref="B655:C655"/>
    <mergeCell ref="B656:C656"/>
    <mergeCell ref="B657:C657"/>
    <mergeCell ref="B658:C658"/>
    <mergeCell ref="B647:C647"/>
    <mergeCell ref="B648:C648"/>
    <mergeCell ref="B649:C649"/>
    <mergeCell ref="B650:C650"/>
    <mergeCell ref="B651:C651"/>
    <mergeCell ref="B652:C652"/>
    <mergeCell ref="B665:C665"/>
    <mergeCell ref="B666:C666"/>
    <mergeCell ref="B667:C667"/>
    <mergeCell ref="B668:C668"/>
    <mergeCell ref="B669:C669"/>
    <mergeCell ref="B670:C670"/>
    <mergeCell ref="B659:C659"/>
    <mergeCell ref="B660:C660"/>
    <mergeCell ref="B661:C661"/>
    <mergeCell ref="B662:C662"/>
    <mergeCell ref="B663:C663"/>
    <mergeCell ref="B664:C664"/>
    <mergeCell ref="B677:C677"/>
    <mergeCell ref="B678:C678"/>
    <mergeCell ref="B679:C679"/>
    <mergeCell ref="B680:C680"/>
    <mergeCell ref="B681:C681"/>
    <mergeCell ref="B682:C682"/>
    <mergeCell ref="B671:C671"/>
    <mergeCell ref="B672:C672"/>
    <mergeCell ref="B673:C673"/>
    <mergeCell ref="B674:C674"/>
    <mergeCell ref="B675:C675"/>
    <mergeCell ref="B676:C676"/>
    <mergeCell ref="B689:C689"/>
    <mergeCell ref="B690:C690"/>
    <mergeCell ref="B691:C691"/>
    <mergeCell ref="B692:C692"/>
    <mergeCell ref="B693:C693"/>
    <mergeCell ref="B694:C694"/>
    <mergeCell ref="B683:C683"/>
    <mergeCell ref="B684:C684"/>
    <mergeCell ref="B685:C685"/>
    <mergeCell ref="B686:C686"/>
    <mergeCell ref="B687:C687"/>
    <mergeCell ref="B688:C688"/>
    <mergeCell ref="B701:C701"/>
    <mergeCell ref="B702:C702"/>
    <mergeCell ref="B703:C703"/>
    <mergeCell ref="B704:C704"/>
    <mergeCell ref="B705:C705"/>
    <mergeCell ref="B706:C706"/>
    <mergeCell ref="B695:C695"/>
    <mergeCell ref="B696:C696"/>
    <mergeCell ref="B697:C697"/>
    <mergeCell ref="B698:C698"/>
    <mergeCell ref="B699:C699"/>
    <mergeCell ref="B700:C700"/>
    <mergeCell ref="B713:C713"/>
    <mergeCell ref="B714:C714"/>
    <mergeCell ref="B715:C715"/>
    <mergeCell ref="B716:C716"/>
    <mergeCell ref="B717:C717"/>
    <mergeCell ref="B718:C718"/>
    <mergeCell ref="B707:C707"/>
    <mergeCell ref="B708:C708"/>
    <mergeCell ref="B709:C709"/>
    <mergeCell ref="B710:C710"/>
    <mergeCell ref="B711:C711"/>
    <mergeCell ref="B712:C712"/>
    <mergeCell ref="B725:C725"/>
    <mergeCell ref="B726:C726"/>
    <mergeCell ref="B727:C727"/>
    <mergeCell ref="B728:C728"/>
    <mergeCell ref="B729:C729"/>
    <mergeCell ref="B730:C730"/>
    <mergeCell ref="B719:C719"/>
    <mergeCell ref="B720:C720"/>
    <mergeCell ref="B721:C721"/>
    <mergeCell ref="B722:C722"/>
    <mergeCell ref="B723:C723"/>
    <mergeCell ref="B724:C724"/>
    <mergeCell ref="J3:K3"/>
    <mergeCell ref="A2:K2"/>
    <mergeCell ref="B749:C749"/>
    <mergeCell ref="B750:C750"/>
    <mergeCell ref="B751:C751"/>
    <mergeCell ref="B752:C752"/>
    <mergeCell ref="B743:C743"/>
    <mergeCell ref="B744:C744"/>
    <mergeCell ref="B745:C745"/>
    <mergeCell ref="B746:C746"/>
    <mergeCell ref="B747:C747"/>
    <mergeCell ref="B748:C748"/>
    <mergeCell ref="B737:C737"/>
    <mergeCell ref="B738:C738"/>
    <mergeCell ref="B739:C739"/>
    <mergeCell ref="B740:C740"/>
    <mergeCell ref="B741:C741"/>
    <mergeCell ref="B742:C742"/>
    <mergeCell ref="B731:C731"/>
    <mergeCell ref="B732:C732"/>
    <mergeCell ref="B733:C733"/>
    <mergeCell ref="B734:C734"/>
    <mergeCell ref="B735:C735"/>
    <mergeCell ref="B736:C736"/>
  </mergeCells>
  <pageMargins left="0.98425196850393704" right="0.39370078740157483" top="0.78740157480314965" bottom="0.78740157480314965" header="0" footer="0.51181102362204722"/>
  <pageSetup paperSize="9" scale="58" fitToHeight="0" orientation="portrait" r:id="rId1"/>
  <headerFooter>
    <oddHeader>&amp;"Times New Roman"&amp;10&amp;K000000&amp;P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view="pageBreakPreview" zoomScaleSheetLayoutView="100" workbookViewId="0">
      <selection activeCell="F7" sqref="F7"/>
    </sheetView>
  </sheetViews>
  <sheetFormatPr defaultColWidth="9.109375" defaultRowHeight="13.2"/>
  <cols>
    <col min="1" max="1" width="21.6640625" style="21" customWidth="1"/>
    <col min="2" max="2" width="47.6640625" style="21" customWidth="1"/>
    <col min="3" max="3" width="11.88671875" style="21" customWidth="1"/>
    <col min="4" max="5" width="11.88671875" style="20" customWidth="1"/>
    <col min="6" max="6" width="9.109375" style="20"/>
    <col min="7" max="7" width="9.6640625" style="20" bestFit="1" customWidth="1"/>
    <col min="8" max="256" width="9.109375" style="21"/>
    <col min="257" max="257" width="21.6640625" style="21" customWidth="1"/>
    <col min="258" max="258" width="47.6640625" style="21" customWidth="1"/>
    <col min="259" max="261" width="11.88671875" style="21" customWidth="1"/>
    <col min="262" max="262" width="9.109375" style="21"/>
    <col min="263" max="263" width="9.6640625" style="21" bestFit="1" customWidth="1"/>
    <col min="264" max="512" width="9.109375" style="21"/>
    <col min="513" max="513" width="21.6640625" style="21" customWidth="1"/>
    <col min="514" max="514" width="47.6640625" style="21" customWidth="1"/>
    <col min="515" max="517" width="11.88671875" style="21" customWidth="1"/>
    <col min="518" max="518" width="9.109375" style="21"/>
    <col min="519" max="519" width="9.6640625" style="21" bestFit="1" customWidth="1"/>
    <col min="520" max="768" width="9.109375" style="21"/>
    <col min="769" max="769" width="21.6640625" style="21" customWidth="1"/>
    <col min="770" max="770" width="47.6640625" style="21" customWidth="1"/>
    <col min="771" max="773" width="11.88671875" style="21" customWidth="1"/>
    <col min="774" max="774" width="9.109375" style="21"/>
    <col min="775" max="775" width="9.6640625" style="21" bestFit="1" customWidth="1"/>
    <col min="776" max="1024" width="9.109375" style="21"/>
    <col min="1025" max="1025" width="21.6640625" style="21" customWidth="1"/>
    <col min="1026" max="1026" width="47.6640625" style="21" customWidth="1"/>
    <col min="1027" max="1029" width="11.88671875" style="21" customWidth="1"/>
    <col min="1030" max="1030" width="9.109375" style="21"/>
    <col min="1031" max="1031" width="9.6640625" style="21" bestFit="1" customWidth="1"/>
    <col min="1032" max="1280" width="9.109375" style="21"/>
    <col min="1281" max="1281" width="21.6640625" style="21" customWidth="1"/>
    <col min="1282" max="1282" width="47.6640625" style="21" customWidth="1"/>
    <col min="1283" max="1285" width="11.88671875" style="21" customWidth="1"/>
    <col min="1286" max="1286" width="9.109375" style="21"/>
    <col min="1287" max="1287" width="9.6640625" style="21" bestFit="1" customWidth="1"/>
    <col min="1288" max="1536" width="9.109375" style="21"/>
    <col min="1537" max="1537" width="21.6640625" style="21" customWidth="1"/>
    <col min="1538" max="1538" width="47.6640625" style="21" customWidth="1"/>
    <col min="1539" max="1541" width="11.88671875" style="21" customWidth="1"/>
    <col min="1542" max="1542" width="9.109375" style="21"/>
    <col min="1543" max="1543" width="9.6640625" style="21" bestFit="1" customWidth="1"/>
    <col min="1544" max="1792" width="9.109375" style="21"/>
    <col min="1793" max="1793" width="21.6640625" style="21" customWidth="1"/>
    <col min="1794" max="1794" width="47.6640625" style="21" customWidth="1"/>
    <col min="1795" max="1797" width="11.88671875" style="21" customWidth="1"/>
    <col min="1798" max="1798" width="9.109375" style="21"/>
    <col min="1799" max="1799" width="9.6640625" style="21" bestFit="1" customWidth="1"/>
    <col min="1800" max="2048" width="9.109375" style="21"/>
    <col min="2049" max="2049" width="21.6640625" style="21" customWidth="1"/>
    <col min="2050" max="2050" width="47.6640625" style="21" customWidth="1"/>
    <col min="2051" max="2053" width="11.88671875" style="21" customWidth="1"/>
    <col min="2054" max="2054" width="9.109375" style="21"/>
    <col min="2055" max="2055" width="9.6640625" style="21" bestFit="1" customWidth="1"/>
    <col min="2056" max="2304" width="9.109375" style="21"/>
    <col min="2305" max="2305" width="21.6640625" style="21" customWidth="1"/>
    <col min="2306" max="2306" width="47.6640625" style="21" customWidth="1"/>
    <col min="2307" max="2309" width="11.88671875" style="21" customWidth="1"/>
    <col min="2310" max="2310" width="9.109375" style="21"/>
    <col min="2311" max="2311" width="9.6640625" style="21" bestFit="1" customWidth="1"/>
    <col min="2312" max="2560" width="9.109375" style="21"/>
    <col min="2561" max="2561" width="21.6640625" style="21" customWidth="1"/>
    <col min="2562" max="2562" width="47.6640625" style="21" customWidth="1"/>
    <col min="2563" max="2565" width="11.88671875" style="21" customWidth="1"/>
    <col min="2566" max="2566" width="9.109375" style="21"/>
    <col min="2567" max="2567" width="9.6640625" style="21" bestFit="1" customWidth="1"/>
    <col min="2568" max="2816" width="9.109375" style="21"/>
    <col min="2817" max="2817" width="21.6640625" style="21" customWidth="1"/>
    <col min="2818" max="2818" width="47.6640625" style="21" customWidth="1"/>
    <col min="2819" max="2821" width="11.88671875" style="21" customWidth="1"/>
    <col min="2822" max="2822" width="9.109375" style="21"/>
    <col min="2823" max="2823" width="9.6640625" style="21" bestFit="1" customWidth="1"/>
    <col min="2824" max="3072" width="9.109375" style="21"/>
    <col min="3073" max="3073" width="21.6640625" style="21" customWidth="1"/>
    <col min="3074" max="3074" width="47.6640625" style="21" customWidth="1"/>
    <col min="3075" max="3077" width="11.88671875" style="21" customWidth="1"/>
    <col min="3078" max="3078" width="9.109375" style="21"/>
    <col min="3079" max="3079" width="9.6640625" style="21" bestFit="1" customWidth="1"/>
    <col min="3080" max="3328" width="9.109375" style="21"/>
    <col min="3329" max="3329" width="21.6640625" style="21" customWidth="1"/>
    <col min="3330" max="3330" width="47.6640625" style="21" customWidth="1"/>
    <col min="3331" max="3333" width="11.88671875" style="21" customWidth="1"/>
    <col min="3334" max="3334" width="9.109375" style="21"/>
    <col min="3335" max="3335" width="9.6640625" style="21" bestFit="1" customWidth="1"/>
    <col min="3336" max="3584" width="9.109375" style="21"/>
    <col min="3585" max="3585" width="21.6640625" style="21" customWidth="1"/>
    <col min="3586" max="3586" width="47.6640625" style="21" customWidth="1"/>
    <col min="3587" max="3589" width="11.88671875" style="21" customWidth="1"/>
    <col min="3590" max="3590" width="9.109375" style="21"/>
    <col min="3591" max="3591" width="9.6640625" style="21" bestFit="1" customWidth="1"/>
    <col min="3592" max="3840" width="9.109375" style="21"/>
    <col min="3841" max="3841" width="21.6640625" style="21" customWidth="1"/>
    <col min="3842" max="3842" width="47.6640625" style="21" customWidth="1"/>
    <col min="3843" max="3845" width="11.88671875" style="21" customWidth="1"/>
    <col min="3846" max="3846" width="9.109375" style="21"/>
    <col min="3847" max="3847" width="9.6640625" style="21" bestFit="1" customWidth="1"/>
    <col min="3848" max="4096" width="9.109375" style="21"/>
    <col min="4097" max="4097" width="21.6640625" style="21" customWidth="1"/>
    <col min="4098" max="4098" width="47.6640625" style="21" customWidth="1"/>
    <col min="4099" max="4101" width="11.88671875" style="21" customWidth="1"/>
    <col min="4102" max="4102" width="9.109375" style="21"/>
    <col min="4103" max="4103" width="9.6640625" style="21" bestFit="1" customWidth="1"/>
    <col min="4104" max="4352" width="9.109375" style="21"/>
    <col min="4353" max="4353" width="21.6640625" style="21" customWidth="1"/>
    <col min="4354" max="4354" width="47.6640625" style="21" customWidth="1"/>
    <col min="4355" max="4357" width="11.88671875" style="21" customWidth="1"/>
    <col min="4358" max="4358" width="9.109375" style="21"/>
    <col min="4359" max="4359" width="9.6640625" style="21" bestFit="1" customWidth="1"/>
    <col min="4360" max="4608" width="9.109375" style="21"/>
    <col min="4609" max="4609" width="21.6640625" style="21" customWidth="1"/>
    <col min="4610" max="4610" width="47.6640625" style="21" customWidth="1"/>
    <col min="4611" max="4613" width="11.88671875" style="21" customWidth="1"/>
    <col min="4614" max="4614" width="9.109375" style="21"/>
    <col min="4615" max="4615" width="9.6640625" style="21" bestFit="1" customWidth="1"/>
    <col min="4616" max="4864" width="9.109375" style="21"/>
    <col min="4865" max="4865" width="21.6640625" style="21" customWidth="1"/>
    <col min="4866" max="4866" width="47.6640625" style="21" customWidth="1"/>
    <col min="4867" max="4869" width="11.88671875" style="21" customWidth="1"/>
    <col min="4870" max="4870" width="9.109375" style="21"/>
    <col min="4871" max="4871" width="9.6640625" style="21" bestFit="1" customWidth="1"/>
    <col min="4872" max="5120" width="9.109375" style="21"/>
    <col min="5121" max="5121" width="21.6640625" style="21" customWidth="1"/>
    <col min="5122" max="5122" width="47.6640625" style="21" customWidth="1"/>
    <col min="5123" max="5125" width="11.88671875" style="21" customWidth="1"/>
    <col min="5126" max="5126" width="9.109375" style="21"/>
    <col min="5127" max="5127" width="9.6640625" style="21" bestFit="1" customWidth="1"/>
    <col min="5128" max="5376" width="9.109375" style="21"/>
    <col min="5377" max="5377" width="21.6640625" style="21" customWidth="1"/>
    <col min="5378" max="5378" width="47.6640625" style="21" customWidth="1"/>
    <col min="5379" max="5381" width="11.88671875" style="21" customWidth="1"/>
    <col min="5382" max="5382" width="9.109375" style="21"/>
    <col min="5383" max="5383" width="9.6640625" style="21" bestFit="1" customWidth="1"/>
    <col min="5384" max="5632" width="9.109375" style="21"/>
    <col min="5633" max="5633" width="21.6640625" style="21" customWidth="1"/>
    <col min="5634" max="5634" width="47.6640625" style="21" customWidth="1"/>
    <col min="5635" max="5637" width="11.88671875" style="21" customWidth="1"/>
    <col min="5638" max="5638" width="9.109375" style="21"/>
    <col min="5639" max="5639" width="9.6640625" style="21" bestFit="1" customWidth="1"/>
    <col min="5640" max="5888" width="9.109375" style="21"/>
    <col min="5889" max="5889" width="21.6640625" style="21" customWidth="1"/>
    <col min="5890" max="5890" width="47.6640625" style="21" customWidth="1"/>
    <col min="5891" max="5893" width="11.88671875" style="21" customWidth="1"/>
    <col min="5894" max="5894" width="9.109375" style="21"/>
    <col min="5895" max="5895" width="9.6640625" style="21" bestFit="1" customWidth="1"/>
    <col min="5896" max="6144" width="9.109375" style="21"/>
    <col min="6145" max="6145" width="21.6640625" style="21" customWidth="1"/>
    <col min="6146" max="6146" width="47.6640625" style="21" customWidth="1"/>
    <col min="6147" max="6149" width="11.88671875" style="21" customWidth="1"/>
    <col min="6150" max="6150" width="9.109375" style="21"/>
    <col min="6151" max="6151" width="9.6640625" style="21" bestFit="1" customWidth="1"/>
    <col min="6152" max="6400" width="9.109375" style="21"/>
    <col min="6401" max="6401" width="21.6640625" style="21" customWidth="1"/>
    <col min="6402" max="6402" width="47.6640625" style="21" customWidth="1"/>
    <col min="6403" max="6405" width="11.88671875" style="21" customWidth="1"/>
    <col min="6406" max="6406" width="9.109375" style="21"/>
    <col min="6407" max="6407" width="9.6640625" style="21" bestFit="1" customWidth="1"/>
    <col min="6408" max="6656" width="9.109375" style="21"/>
    <col min="6657" max="6657" width="21.6640625" style="21" customWidth="1"/>
    <col min="6658" max="6658" width="47.6640625" style="21" customWidth="1"/>
    <col min="6659" max="6661" width="11.88671875" style="21" customWidth="1"/>
    <col min="6662" max="6662" width="9.109375" style="21"/>
    <col min="6663" max="6663" width="9.6640625" style="21" bestFit="1" customWidth="1"/>
    <col min="6664" max="6912" width="9.109375" style="21"/>
    <col min="6913" max="6913" width="21.6640625" style="21" customWidth="1"/>
    <col min="6914" max="6914" width="47.6640625" style="21" customWidth="1"/>
    <col min="6915" max="6917" width="11.88671875" style="21" customWidth="1"/>
    <col min="6918" max="6918" width="9.109375" style="21"/>
    <col min="6919" max="6919" width="9.6640625" style="21" bestFit="1" customWidth="1"/>
    <col min="6920" max="7168" width="9.109375" style="21"/>
    <col min="7169" max="7169" width="21.6640625" style="21" customWidth="1"/>
    <col min="7170" max="7170" width="47.6640625" style="21" customWidth="1"/>
    <col min="7171" max="7173" width="11.88671875" style="21" customWidth="1"/>
    <col min="7174" max="7174" width="9.109375" style="21"/>
    <col min="7175" max="7175" width="9.6640625" style="21" bestFit="1" customWidth="1"/>
    <col min="7176" max="7424" width="9.109375" style="21"/>
    <col min="7425" max="7425" width="21.6640625" style="21" customWidth="1"/>
    <col min="7426" max="7426" width="47.6640625" style="21" customWidth="1"/>
    <col min="7427" max="7429" width="11.88671875" style="21" customWidth="1"/>
    <col min="7430" max="7430" width="9.109375" style="21"/>
    <col min="7431" max="7431" width="9.6640625" style="21" bestFit="1" customWidth="1"/>
    <col min="7432" max="7680" width="9.109375" style="21"/>
    <col min="7681" max="7681" width="21.6640625" style="21" customWidth="1"/>
    <col min="7682" max="7682" width="47.6640625" style="21" customWidth="1"/>
    <col min="7683" max="7685" width="11.88671875" style="21" customWidth="1"/>
    <col min="7686" max="7686" width="9.109375" style="21"/>
    <col min="7687" max="7687" width="9.6640625" style="21" bestFit="1" customWidth="1"/>
    <col min="7688" max="7936" width="9.109375" style="21"/>
    <col min="7937" max="7937" width="21.6640625" style="21" customWidth="1"/>
    <col min="7938" max="7938" width="47.6640625" style="21" customWidth="1"/>
    <col min="7939" max="7941" width="11.88671875" style="21" customWidth="1"/>
    <col min="7942" max="7942" width="9.109375" style="21"/>
    <col min="7943" max="7943" width="9.6640625" style="21" bestFit="1" customWidth="1"/>
    <col min="7944" max="8192" width="9.109375" style="21"/>
    <col min="8193" max="8193" width="21.6640625" style="21" customWidth="1"/>
    <col min="8194" max="8194" width="47.6640625" style="21" customWidth="1"/>
    <col min="8195" max="8197" width="11.88671875" style="21" customWidth="1"/>
    <col min="8198" max="8198" width="9.109375" style="21"/>
    <col min="8199" max="8199" width="9.6640625" style="21" bestFit="1" customWidth="1"/>
    <col min="8200" max="8448" width="9.109375" style="21"/>
    <col min="8449" max="8449" width="21.6640625" style="21" customWidth="1"/>
    <col min="8450" max="8450" width="47.6640625" style="21" customWidth="1"/>
    <col min="8451" max="8453" width="11.88671875" style="21" customWidth="1"/>
    <col min="8454" max="8454" width="9.109375" style="21"/>
    <col min="8455" max="8455" width="9.6640625" style="21" bestFit="1" customWidth="1"/>
    <col min="8456" max="8704" width="9.109375" style="21"/>
    <col min="8705" max="8705" width="21.6640625" style="21" customWidth="1"/>
    <col min="8706" max="8706" width="47.6640625" style="21" customWidth="1"/>
    <col min="8707" max="8709" width="11.88671875" style="21" customWidth="1"/>
    <col min="8710" max="8710" width="9.109375" style="21"/>
    <col min="8711" max="8711" width="9.6640625" style="21" bestFit="1" customWidth="1"/>
    <col min="8712" max="8960" width="9.109375" style="21"/>
    <col min="8961" max="8961" width="21.6640625" style="21" customWidth="1"/>
    <col min="8962" max="8962" width="47.6640625" style="21" customWidth="1"/>
    <col min="8963" max="8965" width="11.88671875" style="21" customWidth="1"/>
    <col min="8966" max="8966" width="9.109375" style="21"/>
    <col min="8967" max="8967" width="9.6640625" style="21" bestFit="1" customWidth="1"/>
    <col min="8968" max="9216" width="9.109375" style="21"/>
    <col min="9217" max="9217" width="21.6640625" style="21" customWidth="1"/>
    <col min="9218" max="9218" width="47.6640625" style="21" customWidth="1"/>
    <col min="9219" max="9221" width="11.88671875" style="21" customWidth="1"/>
    <col min="9222" max="9222" width="9.109375" style="21"/>
    <col min="9223" max="9223" width="9.6640625" style="21" bestFit="1" customWidth="1"/>
    <col min="9224" max="9472" width="9.109375" style="21"/>
    <col min="9473" max="9473" width="21.6640625" style="21" customWidth="1"/>
    <col min="9474" max="9474" width="47.6640625" style="21" customWidth="1"/>
    <col min="9475" max="9477" width="11.88671875" style="21" customWidth="1"/>
    <col min="9478" max="9478" width="9.109375" style="21"/>
    <col min="9479" max="9479" width="9.6640625" style="21" bestFit="1" customWidth="1"/>
    <col min="9480" max="9728" width="9.109375" style="21"/>
    <col min="9729" max="9729" width="21.6640625" style="21" customWidth="1"/>
    <col min="9730" max="9730" width="47.6640625" style="21" customWidth="1"/>
    <col min="9731" max="9733" width="11.88671875" style="21" customWidth="1"/>
    <col min="9734" max="9734" width="9.109375" style="21"/>
    <col min="9735" max="9735" width="9.6640625" style="21" bestFit="1" customWidth="1"/>
    <col min="9736" max="9984" width="9.109375" style="21"/>
    <col min="9985" max="9985" width="21.6640625" style="21" customWidth="1"/>
    <col min="9986" max="9986" width="47.6640625" style="21" customWidth="1"/>
    <col min="9987" max="9989" width="11.88671875" style="21" customWidth="1"/>
    <col min="9990" max="9990" width="9.109375" style="21"/>
    <col min="9991" max="9991" width="9.6640625" style="21" bestFit="1" customWidth="1"/>
    <col min="9992" max="10240" width="9.109375" style="21"/>
    <col min="10241" max="10241" width="21.6640625" style="21" customWidth="1"/>
    <col min="10242" max="10242" width="47.6640625" style="21" customWidth="1"/>
    <col min="10243" max="10245" width="11.88671875" style="21" customWidth="1"/>
    <col min="10246" max="10246" width="9.109375" style="21"/>
    <col min="10247" max="10247" width="9.6640625" style="21" bestFit="1" customWidth="1"/>
    <col min="10248" max="10496" width="9.109375" style="21"/>
    <col min="10497" max="10497" width="21.6640625" style="21" customWidth="1"/>
    <col min="10498" max="10498" width="47.6640625" style="21" customWidth="1"/>
    <col min="10499" max="10501" width="11.88671875" style="21" customWidth="1"/>
    <col min="10502" max="10502" width="9.109375" style="21"/>
    <col min="10503" max="10503" width="9.6640625" style="21" bestFit="1" customWidth="1"/>
    <col min="10504" max="10752" width="9.109375" style="21"/>
    <col min="10753" max="10753" width="21.6640625" style="21" customWidth="1"/>
    <col min="10754" max="10754" width="47.6640625" style="21" customWidth="1"/>
    <col min="10755" max="10757" width="11.88671875" style="21" customWidth="1"/>
    <col min="10758" max="10758" width="9.109375" style="21"/>
    <col min="10759" max="10759" width="9.6640625" style="21" bestFit="1" customWidth="1"/>
    <col min="10760" max="11008" width="9.109375" style="21"/>
    <col min="11009" max="11009" width="21.6640625" style="21" customWidth="1"/>
    <col min="11010" max="11010" width="47.6640625" style="21" customWidth="1"/>
    <col min="11011" max="11013" width="11.88671875" style="21" customWidth="1"/>
    <col min="11014" max="11014" width="9.109375" style="21"/>
    <col min="11015" max="11015" width="9.6640625" style="21" bestFit="1" customWidth="1"/>
    <col min="11016" max="11264" width="9.109375" style="21"/>
    <col min="11265" max="11265" width="21.6640625" style="21" customWidth="1"/>
    <col min="11266" max="11266" width="47.6640625" style="21" customWidth="1"/>
    <col min="11267" max="11269" width="11.88671875" style="21" customWidth="1"/>
    <col min="11270" max="11270" width="9.109375" style="21"/>
    <col min="11271" max="11271" width="9.6640625" style="21" bestFit="1" customWidth="1"/>
    <col min="11272" max="11520" width="9.109375" style="21"/>
    <col min="11521" max="11521" width="21.6640625" style="21" customWidth="1"/>
    <col min="11522" max="11522" width="47.6640625" style="21" customWidth="1"/>
    <col min="11523" max="11525" width="11.88671875" style="21" customWidth="1"/>
    <col min="11526" max="11526" width="9.109375" style="21"/>
    <col min="11527" max="11527" width="9.6640625" style="21" bestFit="1" customWidth="1"/>
    <col min="11528" max="11776" width="9.109375" style="21"/>
    <col min="11777" max="11777" width="21.6640625" style="21" customWidth="1"/>
    <col min="11778" max="11778" width="47.6640625" style="21" customWidth="1"/>
    <col min="11779" max="11781" width="11.88671875" style="21" customWidth="1"/>
    <col min="11782" max="11782" width="9.109375" style="21"/>
    <col min="11783" max="11783" width="9.6640625" style="21" bestFit="1" customWidth="1"/>
    <col min="11784" max="12032" width="9.109375" style="21"/>
    <col min="12033" max="12033" width="21.6640625" style="21" customWidth="1"/>
    <col min="12034" max="12034" width="47.6640625" style="21" customWidth="1"/>
    <col min="12035" max="12037" width="11.88671875" style="21" customWidth="1"/>
    <col min="12038" max="12038" width="9.109375" style="21"/>
    <col min="12039" max="12039" width="9.6640625" style="21" bestFit="1" customWidth="1"/>
    <col min="12040" max="12288" width="9.109375" style="21"/>
    <col min="12289" max="12289" width="21.6640625" style="21" customWidth="1"/>
    <col min="12290" max="12290" width="47.6640625" style="21" customWidth="1"/>
    <col min="12291" max="12293" width="11.88671875" style="21" customWidth="1"/>
    <col min="12294" max="12294" width="9.109375" style="21"/>
    <col min="12295" max="12295" width="9.6640625" style="21" bestFit="1" customWidth="1"/>
    <col min="12296" max="12544" width="9.109375" style="21"/>
    <col min="12545" max="12545" width="21.6640625" style="21" customWidth="1"/>
    <col min="12546" max="12546" width="47.6640625" style="21" customWidth="1"/>
    <col min="12547" max="12549" width="11.88671875" style="21" customWidth="1"/>
    <col min="12550" max="12550" width="9.109375" style="21"/>
    <col min="12551" max="12551" width="9.6640625" style="21" bestFit="1" customWidth="1"/>
    <col min="12552" max="12800" width="9.109375" style="21"/>
    <col min="12801" max="12801" width="21.6640625" style="21" customWidth="1"/>
    <col min="12802" max="12802" width="47.6640625" style="21" customWidth="1"/>
    <col min="12803" max="12805" width="11.88671875" style="21" customWidth="1"/>
    <col min="12806" max="12806" width="9.109375" style="21"/>
    <col min="12807" max="12807" width="9.6640625" style="21" bestFit="1" customWidth="1"/>
    <col min="12808" max="13056" width="9.109375" style="21"/>
    <col min="13057" max="13057" width="21.6640625" style="21" customWidth="1"/>
    <col min="13058" max="13058" width="47.6640625" style="21" customWidth="1"/>
    <col min="13059" max="13061" width="11.88671875" style="21" customWidth="1"/>
    <col min="13062" max="13062" width="9.109375" style="21"/>
    <col min="13063" max="13063" width="9.6640625" style="21" bestFit="1" customWidth="1"/>
    <col min="13064" max="13312" width="9.109375" style="21"/>
    <col min="13313" max="13313" width="21.6640625" style="21" customWidth="1"/>
    <col min="13314" max="13314" width="47.6640625" style="21" customWidth="1"/>
    <col min="13315" max="13317" width="11.88671875" style="21" customWidth="1"/>
    <col min="13318" max="13318" width="9.109375" style="21"/>
    <col min="13319" max="13319" width="9.6640625" style="21" bestFit="1" customWidth="1"/>
    <col min="13320" max="13568" width="9.109375" style="21"/>
    <col min="13569" max="13569" width="21.6640625" style="21" customWidth="1"/>
    <col min="13570" max="13570" width="47.6640625" style="21" customWidth="1"/>
    <col min="13571" max="13573" width="11.88671875" style="21" customWidth="1"/>
    <col min="13574" max="13574" width="9.109375" style="21"/>
    <col min="13575" max="13575" width="9.6640625" style="21" bestFit="1" customWidth="1"/>
    <col min="13576" max="13824" width="9.109375" style="21"/>
    <col min="13825" max="13825" width="21.6640625" style="21" customWidth="1"/>
    <col min="13826" max="13826" width="47.6640625" style="21" customWidth="1"/>
    <col min="13827" max="13829" width="11.88671875" style="21" customWidth="1"/>
    <col min="13830" max="13830" width="9.109375" style="21"/>
    <col min="13831" max="13831" width="9.6640625" style="21" bestFit="1" customWidth="1"/>
    <col min="13832" max="14080" width="9.109375" style="21"/>
    <col min="14081" max="14081" width="21.6640625" style="21" customWidth="1"/>
    <col min="14082" max="14082" width="47.6640625" style="21" customWidth="1"/>
    <col min="14083" max="14085" width="11.88671875" style="21" customWidth="1"/>
    <col min="14086" max="14086" width="9.109375" style="21"/>
    <col min="14087" max="14087" width="9.6640625" style="21" bestFit="1" customWidth="1"/>
    <col min="14088" max="14336" width="9.109375" style="21"/>
    <col min="14337" max="14337" width="21.6640625" style="21" customWidth="1"/>
    <col min="14338" max="14338" width="47.6640625" style="21" customWidth="1"/>
    <col min="14339" max="14341" width="11.88671875" style="21" customWidth="1"/>
    <col min="14342" max="14342" width="9.109375" style="21"/>
    <col min="14343" max="14343" width="9.6640625" style="21" bestFit="1" customWidth="1"/>
    <col min="14344" max="14592" width="9.109375" style="21"/>
    <col min="14593" max="14593" width="21.6640625" style="21" customWidth="1"/>
    <col min="14594" max="14594" width="47.6640625" style="21" customWidth="1"/>
    <col min="14595" max="14597" width="11.88671875" style="21" customWidth="1"/>
    <col min="14598" max="14598" width="9.109375" style="21"/>
    <col min="14599" max="14599" width="9.6640625" style="21" bestFit="1" customWidth="1"/>
    <col min="14600" max="14848" width="9.109375" style="21"/>
    <col min="14849" max="14849" width="21.6640625" style="21" customWidth="1"/>
    <col min="14850" max="14850" width="47.6640625" style="21" customWidth="1"/>
    <col min="14851" max="14853" width="11.88671875" style="21" customWidth="1"/>
    <col min="14854" max="14854" width="9.109375" style="21"/>
    <col min="14855" max="14855" width="9.6640625" style="21" bestFit="1" customWidth="1"/>
    <col min="14856" max="15104" width="9.109375" style="21"/>
    <col min="15105" max="15105" width="21.6640625" style="21" customWidth="1"/>
    <col min="15106" max="15106" width="47.6640625" style="21" customWidth="1"/>
    <col min="15107" max="15109" width="11.88671875" style="21" customWidth="1"/>
    <col min="15110" max="15110" width="9.109375" style="21"/>
    <col min="15111" max="15111" width="9.6640625" style="21" bestFit="1" customWidth="1"/>
    <col min="15112" max="15360" width="9.109375" style="21"/>
    <col min="15361" max="15361" width="21.6640625" style="21" customWidth="1"/>
    <col min="15362" max="15362" width="47.6640625" style="21" customWidth="1"/>
    <col min="15363" max="15365" width="11.88671875" style="21" customWidth="1"/>
    <col min="15366" max="15366" width="9.109375" style="21"/>
    <col min="15367" max="15367" width="9.6640625" style="21" bestFit="1" customWidth="1"/>
    <col min="15368" max="15616" width="9.109375" style="21"/>
    <col min="15617" max="15617" width="21.6640625" style="21" customWidth="1"/>
    <col min="15618" max="15618" width="47.6640625" style="21" customWidth="1"/>
    <col min="15619" max="15621" width="11.88671875" style="21" customWidth="1"/>
    <col min="15622" max="15622" width="9.109375" style="21"/>
    <col min="15623" max="15623" width="9.6640625" style="21" bestFit="1" customWidth="1"/>
    <col min="15624" max="15872" width="9.109375" style="21"/>
    <col min="15873" max="15873" width="21.6640625" style="21" customWidth="1"/>
    <col min="15874" max="15874" width="47.6640625" style="21" customWidth="1"/>
    <col min="15875" max="15877" width="11.88671875" style="21" customWidth="1"/>
    <col min="15878" max="15878" width="9.109375" style="21"/>
    <col min="15879" max="15879" width="9.6640625" style="21" bestFit="1" customWidth="1"/>
    <col min="15880" max="16128" width="9.109375" style="21"/>
    <col min="16129" max="16129" width="21.6640625" style="21" customWidth="1"/>
    <col min="16130" max="16130" width="47.6640625" style="21" customWidth="1"/>
    <col min="16131" max="16133" width="11.88671875" style="21" customWidth="1"/>
    <col min="16134" max="16134" width="9.109375" style="21"/>
    <col min="16135" max="16135" width="9.6640625" style="21" bestFit="1" customWidth="1"/>
    <col min="16136" max="16384" width="9.109375" style="21"/>
  </cols>
  <sheetData>
    <row r="1" spans="1:7" ht="13.8">
      <c r="A1" s="298" t="s">
        <v>633</v>
      </c>
      <c r="B1" s="298"/>
      <c r="C1" s="298"/>
      <c r="D1" s="298"/>
      <c r="E1" s="298"/>
      <c r="F1" s="298"/>
    </row>
    <row r="2" spans="1:7">
      <c r="A2" s="299"/>
      <c r="B2" s="299"/>
      <c r="C2" s="299"/>
      <c r="D2" s="299"/>
      <c r="E2" s="299"/>
      <c r="F2" s="299"/>
    </row>
    <row r="3" spans="1:7" ht="27" customHeight="1">
      <c r="A3" s="300" t="s">
        <v>427</v>
      </c>
      <c r="B3" s="300"/>
      <c r="C3" s="300"/>
      <c r="D3" s="300"/>
      <c r="E3" s="300"/>
      <c r="F3" s="300"/>
    </row>
    <row r="4" spans="1:7">
      <c r="D4" s="22"/>
      <c r="E4" s="22"/>
      <c r="F4" s="21" t="s">
        <v>400</v>
      </c>
    </row>
    <row r="5" spans="1:7" s="235" customFormat="1" ht="52.8">
      <c r="A5" s="233" t="s">
        <v>401</v>
      </c>
      <c r="B5" s="233" t="s">
        <v>1</v>
      </c>
      <c r="C5" s="83" t="s">
        <v>399</v>
      </c>
      <c r="D5" s="83" t="s">
        <v>398</v>
      </c>
      <c r="E5" s="83" t="s">
        <v>396</v>
      </c>
      <c r="F5" s="83" t="s">
        <v>397</v>
      </c>
      <c r="G5" s="234"/>
    </row>
    <row r="6" spans="1: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</row>
    <row r="7" spans="1:7" ht="26.4">
      <c r="A7" s="24" t="s">
        <v>402</v>
      </c>
      <c r="B7" s="25" t="s">
        <v>403</v>
      </c>
      <c r="C7" s="26">
        <f>C8+C10+C9</f>
        <v>14224.5</v>
      </c>
      <c r="D7" s="26">
        <f>D8+D10+D9</f>
        <v>12321.700000000012</v>
      </c>
      <c r="E7" s="26">
        <f>C7-D7</f>
        <v>1902.7999999999884</v>
      </c>
      <c r="F7" s="27">
        <f>D7/C7*100</f>
        <v>86.62307989736027</v>
      </c>
      <c r="G7" s="28"/>
    </row>
    <row r="8" spans="1:7" s="114" customFormat="1" ht="26.4">
      <c r="A8" s="24" t="s">
        <v>404</v>
      </c>
      <c r="B8" s="25" t="s">
        <v>405</v>
      </c>
      <c r="C8" s="30">
        <v>0</v>
      </c>
      <c r="D8" s="30">
        <v>0</v>
      </c>
      <c r="E8" s="26">
        <f t="shared" ref="E8:E18" si="0">C8-D8</f>
        <v>0</v>
      </c>
      <c r="F8" s="27">
        <v>0</v>
      </c>
      <c r="G8" s="113"/>
    </row>
    <row r="9" spans="1:7" ht="17.25" customHeight="1">
      <c r="A9" s="24" t="s">
        <v>406</v>
      </c>
      <c r="B9" s="25" t="s">
        <v>407</v>
      </c>
      <c r="C9" s="30">
        <v>0</v>
      </c>
      <c r="D9" s="30">
        <v>0</v>
      </c>
      <c r="E9" s="26">
        <f t="shared" si="0"/>
        <v>0</v>
      </c>
      <c r="F9" s="27">
        <v>0</v>
      </c>
    </row>
    <row r="10" spans="1:7" ht="26.4">
      <c r="A10" s="24" t="s">
        <v>408</v>
      </c>
      <c r="B10" s="25" t="s">
        <v>409</v>
      </c>
      <c r="C10" s="30">
        <f>C15+C11</f>
        <v>14224.5</v>
      </c>
      <c r="D10" s="30">
        <f>D15+D11</f>
        <v>12321.700000000012</v>
      </c>
      <c r="E10" s="26">
        <f t="shared" si="0"/>
        <v>1902.7999999999884</v>
      </c>
      <c r="F10" s="27">
        <f t="shared" ref="F10:F18" si="1">D10/C10*100</f>
        <v>86.62307989736027</v>
      </c>
    </row>
    <row r="11" spans="1:7">
      <c r="A11" s="29" t="s">
        <v>410</v>
      </c>
      <c r="B11" s="31" t="s">
        <v>411</v>
      </c>
      <c r="C11" s="32">
        <f t="shared" ref="C11:D13" si="2">C12</f>
        <v>-863245</v>
      </c>
      <c r="D11" s="32">
        <f t="shared" si="2"/>
        <v>-136405.1</v>
      </c>
      <c r="E11" s="33">
        <f t="shared" si="0"/>
        <v>-726839.9</v>
      </c>
      <c r="F11" s="34">
        <f t="shared" si="1"/>
        <v>15.801435281988313</v>
      </c>
      <c r="G11" s="28"/>
    </row>
    <row r="12" spans="1:7">
      <c r="A12" s="29" t="s">
        <v>412</v>
      </c>
      <c r="B12" s="31" t="s">
        <v>413</v>
      </c>
      <c r="C12" s="32">
        <f t="shared" si="2"/>
        <v>-863245</v>
      </c>
      <c r="D12" s="32">
        <f t="shared" si="2"/>
        <v>-136405.1</v>
      </c>
      <c r="E12" s="33">
        <f t="shared" si="0"/>
        <v>-726839.9</v>
      </c>
      <c r="F12" s="34">
        <f t="shared" si="1"/>
        <v>15.801435281988313</v>
      </c>
    </row>
    <row r="13" spans="1:7" ht="26.4">
      <c r="A13" s="29" t="s">
        <v>414</v>
      </c>
      <c r="B13" s="31" t="s">
        <v>415</v>
      </c>
      <c r="C13" s="32">
        <f t="shared" si="2"/>
        <v>-863245</v>
      </c>
      <c r="D13" s="32">
        <f t="shared" si="2"/>
        <v>-136405.1</v>
      </c>
      <c r="E13" s="33">
        <f t="shared" si="0"/>
        <v>-726839.9</v>
      </c>
      <c r="F13" s="34">
        <f t="shared" si="1"/>
        <v>15.801435281988313</v>
      </c>
    </row>
    <row r="14" spans="1:7" ht="26.4">
      <c r="A14" s="35" t="s">
        <v>416</v>
      </c>
      <c r="B14" s="36" t="s">
        <v>417</v>
      </c>
      <c r="C14" s="33">
        <v>-863245</v>
      </c>
      <c r="D14" s="33">
        <v>-136405.1</v>
      </c>
      <c r="E14" s="33">
        <f t="shared" si="0"/>
        <v>-726839.9</v>
      </c>
      <c r="F14" s="34">
        <f t="shared" si="1"/>
        <v>15.801435281988313</v>
      </c>
    </row>
    <row r="15" spans="1:7">
      <c r="A15" s="29" t="s">
        <v>418</v>
      </c>
      <c r="B15" s="31" t="s">
        <v>419</v>
      </c>
      <c r="C15" s="32">
        <f t="shared" ref="C15:D17" si="3">C16</f>
        <v>877469.5</v>
      </c>
      <c r="D15" s="32">
        <f t="shared" si="3"/>
        <v>148726.80000000002</v>
      </c>
      <c r="E15" s="33">
        <f t="shared" si="0"/>
        <v>728742.7</v>
      </c>
      <c r="F15" s="34">
        <f t="shared" si="1"/>
        <v>16.949512205267535</v>
      </c>
    </row>
    <row r="16" spans="1:7">
      <c r="A16" s="29" t="s">
        <v>420</v>
      </c>
      <c r="B16" s="31" t="s">
        <v>421</v>
      </c>
      <c r="C16" s="32">
        <f t="shared" si="3"/>
        <v>877469.5</v>
      </c>
      <c r="D16" s="32">
        <f t="shared" si="3"/>
        <v>148726.80000000002</v>
      </c>
      <c r="E16" s="33">
        <f t="shared" si="0"/>
        <v>728742.7</v>
      </c>
      <c r="F16" s="34">
        <f t="shared" si="1"/>
        <v>16.949512205267535</v>
      </c>
      <c r="G16" s="28"/>
    </row>
    <row r="17" spans="1:6" ht="26.4">
      <c r="A17" s="29" t="s">
        <v>422</v>
      </c>
      <c r="B17" s="31" t="s">
        <v>423</v>
      </c>
      <c r="C17" s="32">
        <f t="shared" si="3"/>
        <v>877469.5</v>
      </c>
      <c r="D17" s="32">
        <f t="shared" si="3"/>
        <v>148726.80000000002</v>
      </c>
      <c r="E17" s="33">
        <f t="shared" si="0"/>
        <v>728742.7</v>
      </c>
      <c r="F17" s="34">
        <f t="shared" si="1"/>
        <v>16.949512205267535</v>
      </c>
    </row>
    <row r="18" spans="1:6" ht="26.4">
      <c r="A18" s="35" t="s">
        <v>424</v>
      </c>
      <c r="B18" s="37" t="s">
        <v>425</v>
      </c>
      <c r="C18" s="32">
        <f>пр.2!F6</f>
        <v>877469.5</v>
      </c>
      <c r="D18" s="32">
        <f>пр.2!G6</f>
        <v>148726.80000000002</v>
      </c>
      <c r="E18" s="33">
        <f t="shared" si="0"/>
        <v>728742.7</v>
      </c>
      <c r="F18" s="34">
        <f t="shared" si="1"/>
        <v>16.949512205267535</v>
      </c>
    </row>
    <row r="19" spans="1:6" s="20" customFormat="1"/>
    <row r="20" spans="1:6" s="20" customFormat="1"/>
    <row r="21" spans="1:6" s="20" customFormat="1"/>
    <row r="22" spans="1:6" s="20" customFormat="1"/>
  </sheetData>
  <mergeCells count="3">
    <mergeCell ref="A1:F1"/>
    <mergeCell ref="A2:F2"/>
    <mergeCell ref="A3:F3"/>
  </mergeCells>
  <pageMargins left="0.59055118110236227" right="0.39370078740157483" top="0.43307086614173229" bottom="0.51181102362204722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"/>
  <sheetViews>
    <sheetView view="pageBreakPreview" zoomScale="60" workbookViewId="0">
      <selection activeCell="B17" sqref="B17:C17"/>
    </sheetView>
  </sheetViews>
  <sheetFormatPr defaultColWidth="9.109375" defaultRowHeight="13.2"/>
  <cols>
    <col min="1" max="1" width="40.44140625" style="22" customWidth="1"/>
    <col min="2" max="2" width="13.5546875" style="22" customWidth="1"/>
    <col min="3" max="3" width="4.109375" style="22" customWidth="1"/>
    <col min="4" max="4" width="4.44140625" style="22" customWidth="1"/>
    <col min="5" max="5" width="4.88671875" style="22" customWidth="1"/>
    <col min="6" max="6" width="5.109375" style="22" customWidth="1"/>
    <col min="7" max="7" width="8.5546875" style="22" customWidth="1"/>
    <col min="8" max="8" width="9.33203125" style="22" customWidth="1"/>
    <col min="9" max="9" width="8.44140625" style="22" customWidth="1"/>
    <col min="10" max="256" width="9.109375" style="22"/>
    <col min="257" max="257" width="46.33203125" style="22" customWidth="1"/>
    <col min="258" max="258" width="13.5546875" style="22" customWidth="1"/>
    <col min="259" max="259" width="4.109375" style="22" customWidth="1"/>
    <col min="260" max="260" width="4.44140625" style="22" customWidth="1"/>
    <col min="261" max="261" width="4.88671875" style="22" customWidth="1"/>
    <col min="262" max="262" width="5.109375" style="22" customWidth="1"/>
    <col min="263" max="263" width="8.5546875" style="22" customWidth="1"/>
    <col min="264" max="264" width="7.6640625" style="22" customWidth="1"/>
    <col min="265" max="265" width="6.109375" style="22" customWidth="1"/>
    <col min="266" max="512" width="9.109375" style="22"/>
    <col min="513" max="513" width="46.33203125" style="22" customWidth="1"/>
    <col min="514" max="514" width="13.5546875" style="22" customWidth="1"/>
    <col min="515" max="515" width="4.109375" style="22" customWidth="1"/>
    <col min="516" max="516" width="4.44140625" style="22" customWidth="1"/>
    <col min="517" max="517" width="4.88671875" style="22" customWidth="1"/>
    <col min="518" max="518" width="5.109375" style="22" customWidth="1"/>
    <col min="519" max="519" width="8.5546875" style="22" customWidth="1"/>
    <col min="520" max="520" width="7.6640625" style="22" customWidth="1"/>
    <col min="521" max="521" width="6.109375" style="22" customWidth="1"/>
    <col min="522" max="768" width="9.109375" style="22"/>
    <col min="769" max="769" width="46.33203125" style="22" customWidth="1"/>
    <col min="770" max="770" width="13.5546875" style="22" customWidth="1"/>
    <col min="771" max="771" width="4.109375" style="22" customWidth="1"/>
    <col min="772" max="772" width="4.44140625" style="22" customWidth="1"/>
    <col min="773" max="773" width="4.88671875" style="22" customWidth="1"/>
    <col min="774" max="774" width="5.109375" style="22" customWidth="1"/>
    <col min="775" max="775" width="8.5546875" style="22" customWidth="1"/>
    <col min="776" max="776" width="7.6640625" style="22" customWidth="1"/>
    <col min="777" max="777" width="6.109375" style="22" customWidth="1"/>
    <col min="778" max="1024" width="9.109375" style="22"/>
    <col min="1025" max="1025" width="46.33203125" style="22" customWidth="1"/>
    <col min="1026" max="1026" width="13.5546875" style="22" customWidth="1"/>
    <col min="1027" max="1027" width="4.109375" style="22" customWidth="1"/>
    <col min="1028" max="1028" width="4.44140625" style="22" customWidth="1"/>
    <col min="1029" max="1029" width="4.88671875" style="22" customWidth="1"/>
    <col min="1030" max="1030" width="5.109375" style="22" customWidth="1"/>
    <col min="1031" max="1031" width="8.5546875" style="22" customWidth="1"/>
    <col min="1032" max="1032" width="7.6640625" style="22" customWidth="1"/>
    <col min="1033" max="1033" width="6.109375" style="22" customWidth="1"/>
    <col min="1034" max="1280" width="9.109375" style="22"/>
    <col min="1281" max="1281" width="46.33203125" style="22" customWidth="1"/>
    <col min="1282" max="1282" width="13.5546875" style="22" customWidth="1"/>
    <col min="1283" max="1283" width="4.109375" style="22" customWidth="1"/>
    <col min="1284" max="1284" width="4.44140625" style="22" customWidth="1"/>
    <col min="1285" max="1285" width="4.88671875" style="22" customWidth="1"/>
    <col min="1286" max="1286" width="5.109375" style="22" customWidth="1"/>
    <col min="1287" max="1287" width="8.5546875" style="22" customWidth="1"/>
    <col min="1288" max="1288" width="7.6640625" style="22" customWidth="1"/>
    <col min="1289" max="1289" width="6.109375" style="22" customWidth="1"/>
    <col min="1290" max="1536" width="9.109375" style="22"/>
    <col min="1537" max="1537" width="46.33203125" style="22" customWidth="1"/>
    <col min="1538" max="1538" width="13.5546875" style="22" customWidth="1"/>
    <col min="1539" max="1539" width="4.109375" style="22" customWidth="1"/>
    <col min="1540" max="1540" width="4.44140625" style="22" customWidth="1"/>
    <col min="1541" max="1541" width="4.88671875" style="22" customWidth="1"/>
    <col min="1542" max="1542" width="5.109375" style="22" customWidth="1"/>
    <col min="1543" max="1543" width="8.5546875" style="22" customWidth="1"/>
    <col min="1544" max="1544" width="7.6640625" style="22" customWidth="1"/>
    <col min="1545" max="1545" width="6.109375" style="22" customWidth="1"/>
    <col min="1546" max="1792" width="9.109375" style="22"/>
    <col min="1793" max="1793" width="46.33203125" style="22" customWidth="1"/>
    <col min="1794" max="1794" width="13.5546875" style="22" customWidth="1"/>
    <col min="1795" max="1795" width="4.109375" style="22" customWidth="1"/>
    <col min="1796" max="1796" width="4.44140625" style="22" customWidth="1"/>
    <col min="1797" max="1797" width="4.88671875" style="22" customWidth="1"/>
    <col min="1798" max="1798" width="5.109375" style="22" customWidth="1"/>
    <col min="1799" max="1799" width="8.5546875" style="22" customWidth="1"/>
    <col min="1800" max="1800" width="7.6640625" style="22" customWidth="1"/>
    <col min="1801" max="1801" width="6.109375" style="22" customWidth="1"/>
    <col min="1802" max="2048" width="9.109375" style="22"/>
    <col min="2049" max="2049" width="46.33203125" style="22" customWidth="1"/>
    <col min="2050" max="2050" width="13.5546875" style="22" customWidth="1"/>
    <col min="2051" max="2051" width="4.109375" style="22" customWidth="1"/>
    <col min="2052" max="2052" width="4.44140625" style="22" customWidth="1"/>
    <col min="2053" max="2053" width="4.88671875" style="22" customWidth="1"/>
    <col min="2054" max="2054" width="5.109375" style="22" customWidth="1"/>
    <col min="2055" max="2055" width="8.5546875" style="22" customWidth="1"/>
    <col min="2056" max="2056" width="7.6640625" style="22" customWidth="1"/>
    <col min="2057" max="2057" width="6.109375" style="22" customWidth="1"/>
    <col min="2058" max="2304" width="9.109375" style="22"/>
    <col min="2305" max="2305" width="46.33203125" style="22" customWidth="1"/>
    <col min="2306" max="2306" width="13.5546875" style="22" customWidth="1"/>
    <col min="2307" max="2307" width="4.109375" style="22" customWidth="1"/>
    <col min="2308" max="2308" width="4.44140625" style="22" customWidth="1"/>
    <col min="2309" max="2309" width="4.88671875" style="22" customWidth="1"/>
    <col min="2310" max="2310" width="5.109375" style="22" customWidth="1"/>
    <col min="2311" max="2311" width="8.5546875" style="22" customWidth="1"/>
    <col min="2312" max="2312" width="7.6640625" style="22" customWidth="1"/>
    <col min="2313" max="2313" width="6.109375" style="22" customWidth="1"/>
    <col min="2314" max="2560" width="9.109375" style="22"/>
    <col min="2561" max="2561" width="46.33203125" style="22" customWidth="1"/>
    <col min="2562" max="2562" width="13.5546875" style="22" customWidth="1"/>
    <col min="2563" max="2563" width="4.109375" style="22" customWidth="1"/>
    <col min="2564" max="2564" width="4.44140625" style="22" customWidth="1"/>
    <col min="2565" max="2565" width="4.88671875" style="22" customWidth="1"/>
    <col min="2566" max="2566" width="5.109375" style="22" customWidth="1"/>
    <col min="2567" max="2567" width="8.5546875" style="22" customWidth="1"/>
    <col min="2568" max="2568" width="7.6640625" style="22" customWidth="1"/>
    <col min="2569" max="2569" width="6.109375" style="22" customWidth="1"/>
    <col min="2570" max="2816" width="9.109375" style="22"/>
    <col min="2817" max="2817" width="46.33203125" style="22" customWidth="1"/>
    <col min="2818" max="2818" width="13.5546875" style="22" customWidth="1"/>
    <col min="2819" max="2819" width="4.109375" style="22" customWidth="1"/>
    <col min="2820" max="2820" width="4.44140625" style="22" customWidth="1"/>
    <col min="2821" max="2821" width="4.88671875" style="22" customWidth="1"/>
    <col min="2822" max="2822" width="5.109375" style="22" customWidth="1"/>
    <col min="2823" max="2823" width="8.5546875" style="22" customWidth="1"/>
    <col min="2824" max="2824" width="7.6640625" style="22" customWidth="1"/>
    <col min="2825" max="2825" width="6.109375" style="22" customWidth="1"/>
    <col min="2826" max="3072" width="9.109375" style="22"/>
    <col min="3073" max="3073" width="46.33203125" style="22" customWidth="1"/>
    <col min="3074" max="3074" width="13.5546875" style="22" customWidth="1"/>
    <col min="3075" max="3075" width="4.109375" style="22" customWidth="1"/>
    <col min="3076" max="3076" width="4.44140625" style="22" customWidth="1"/>
    <col min="3077" max="3077" width="4.88671875" style="22" customWidth="1"/>
    <col min="3078" max="3078" width="5.109375" style="22" customWidth="1"/>
    <col min="3079" max="3079" width="8.5546875" style="22" customWidth="1"/>
    <col min="3080" max="3080" width="7.6640625" style="22" customWidth="1"/>
    <col min="3081" max="3081" width="6.109375" style="22" customWidth="1"/>
    <col min="3082" max="3328" width="9.109375" style="22"/>
    <col min="3329" max="3329" width="46.33203125" style="22" customWidth="1"/>
    <col min="3330" max="3330" width="13.5546875" style="22" customWidth="1"/>
    <col min="3331" max="3331" width="4.109375" style="22" customWidth="1"/>
    <col min="3332" max="3332" width="4.44140625" style="22" customWidth="1"/>
    <col min="3333" max="3333" width="4.88671875" style="22" customWidth="1"/>
    <col min="3334" max="3334" width="5.109375" style="22" customWidth="1"/>
    <col min="3335" max="3335" width="8.5546875" style="22" customWidth="1"/>
    <col min="3336" max="3336" width="7.6640625" style="22" customWidth="1"/>
    <col min="3337" max="3337" width="6.109375" style="22" customWidth="1"/>
    <col min="3338" max="3584" width="9.109375" style="22"/>
    <col min="3585" max="3585" width="46.33203125" style="22" customWidth="1"/>
    <col min="3586" max="3586" width="13.5546875" style="22" customWidth="1"/>
    <col min="3587" max="3587" width="4.109375" style="22" customWidth="1"/>
    <col min="3588" max="3588" width="4.44140625" style="22" customWidth="1"/>
    <col min="3589" max="3589" width="4.88671875" style="22" customWidth="1"/>
    <col min="3590" max="3590" width="5.109375" style="22" customWidth="1"/>
    <col min="3591" max="3591" width="8.5546875" style="22" customWidth="1"/>
    <col min="3592" max="3592" width="7.6640625" style="22" customWidth="1"/>
    <col min="3593" max="3593" width="6.109375" style="22" customWidth="1"/>
    <col min="3594" max="3840" width="9.109375" style="22"/>
    <col min="3841" max="3841" width="46.33203125" style="22" customWidth="1"/>
    <col min="3842" max="3842" width="13.5546875" style="22" customWidth="1"/>
    <col min="3843" max="3843" width="4.109375" style="22" customWidth="1"/>
    <col min="3844" max="3844" width="4.44140625" style="22" customWidth="1"/>
    <col min="3845" max="3845" width="4.88671875" style="22" customWidth="1"/>
    <col min="3846" max="3846" width="5.109375" style="22" customWidth="1"/>
    <col min="3847" max="3847" width="8.5546875" style="22" customWidth="1"/>
    <col min="3848" max="3848" width="7.6640625" style="22" customWidth="1"/>
    <col min="3849" max="3849" width="6.109375" style="22" customWidth="1"/>
    <col min="3850" max="4096" width="9.109375" style="22"/>
    <col min="4097" max="4097" width="46.33203125" style="22" customWidth="1"/>
    <col min="4098" max="4098" width="13.5546875" style="22" customWidth="1"/>
    <col min="4099" max="4099" width="4.109375" style="22" customWidth="1"/>
    <col min="4100" max="4100" width="4.44140625" style="22" customWidth="1"/>
    <col min="4101" max="4101" width="4.88671875" style="22" customWidth="1"/>
    <col min="4102" max="4102" width="5.109375" style="22" customWidth="1"/>
    <col min="4103" max="4103" width="8.5546875" style="22" customWidth="1"/>
    <col min="4104" max="4104" width="7.6640625" style="22" customWidth="1"/>
    <col min="4105" max="4105" width="6.109375" style="22" customWidth="1"/>
    <col min="4106" max="4352" width="9.109375" style="22"/>
    <col min="4353" max="4353" width="46.33203125" style="22" customWidth="1"/>
    <col min="4354" max="4354" width="13.5546875" style="22" customWidth="1"/>
    <col min="4355" max="4355" width="4.109375" style="22" customWidth="1"/>
    <col min="4356" max="4356" width="4.44140625" style="22" customWidth="1"/>
    <col min="4357" max="4357" width="4.88671875" style="22" customWidth="1"/>
    <col min="4358" max="4358" width="5.109375" style="22" customWidth="1"/>
    <col min="4359" max="4359" width="8.5546875" style="22" customWidth="1"/>
    <col min="4360" max="4360" width="7.6640625" style="22" customWidth="1"/>
    <col min="4361" max="4361" width="6.109375" style="22" customWidth="1"/>
    <col min="4362" max="4608" width="9.109375" style="22"/>
    <col min="4609" max="4609" width="46.33203125" style="22" customWidth="1"/>
    <col min="4610" max="4610" width="13.5546875" style="22" customWidth="1"/>
    <col min="4611" max="4611" width="4.109375" style="22" customWidth="1"/>
    <col min="4612" max="4612" width="4.44140625" style="22" customWidth="1"/>
    <col min="4613" max="4613" width="4.88671875" style="22" customWidth="1"/>
    <col min="4614" max="4614" width="5.109375" style="22" customWidth="1"/>
    <col min="4615" max="4615" width="8.5546875" style="22" customWidth="1"/>
    <col min="4616" max="4616" width="7.6640625" style="22" customWidth="1"/>
    <col min="4617" max="4617" width="6.109375" style="22" customWidth="1"/>
    <col min="4618" max="4864" width="9.109375" style="22"/>
    <col min="4865" max="4865" width="46.33203125" style="22" customWidth="1"/>
    <col min="4866" max="4866" width="13.5546875" style="22" customWidth="1"/>
    <col min="4867" max="4867" width="4.109375" style="22" customWidth="1"/>
    <col min="4868" max="4868" width="4.44140625" style="22" customWidth="1"/>
    <col min="4869" max="4869" width="4.88671875" style="22" customWidth="1"/>
    <col min="4870" max="4870" width="5.109375" style="22" customWidth="1"/>
    <col min="4871" max="4871" width="8.5546875" style="22" customWidth="1"/>
    <col min="4872" max="4872" width="7.6640625" style="22" customWidth="1"/>
    <col min="4873" max="4873" width="6.109375" style="22" customWidth="1"/>
    <col min="4874" max="5120" width="9.109375" style="22"/>
    <col min="5121" max="5121" width="46.33203125" style="22" customWidth="1"/>
    <col min="5122" max="5122" width="13.5546875" style="22" customWidth="1"/>
    <col min="5123" max="5123" width="4.109375" style="22" customWidth="1"/>
    <col min="5124" max="5124" width="4.44140625" style="22" customWidth="1"/>
    <col min="5125" max="5125" width="4.88671875" style="22" customWidth="1"/>
    <col min="5126" max="5126" width="5.109375" style="22" customWidth="1"/>
    <col min="5127" max="5127" width="8.5546875" style="22" customWidth="1"/>
    <col min="5128" max="5128" width="7.6640625" style="22" customWidth="1"/>
    <col min="5129" max="5129" width="6.109375" style="22" customWidth="1"/>
    <col min="5130" max="5376" width="9.109375" style="22"/>
    <col min="5377" max="5377" width="46.33203125" style="22" customWidth="1"/>
    <col min="5378" max="5378" width="13.5546875" style="22" customWidth="1"/>
    <col min="5379" max="5379" width="4.109375" style="22" customWidth="1"/>
    <col min="5380" max="5380" width="4.44140625" style="22" customWidth="1"/>
    <col min="5381" max="5381" width="4.88671875" style="22" customWidth="1"/>
    <col min="5382" max="5382" width="5.109375" style="22" customWidth="1"/>
    <col min="5383" max="5383" width="8.5546875" style="22" customWidth="1"/>
    <col min="5384" max="5384" width="7.6640625" style="22" customWidth="1"/>
    <col min="5385" max="5385" width="6.109375" style="22" customWidth="1"/>
    <col min="5386" max="5632" width="9.109375" style="22"/>
    <col min="5633" max="5633" width="46.33203125" style="22" customWidth="1"/>
    <col min="5634" max="5634" width="13.5546875" style="22" customWidth="1"/>
    <col min="5635" max="5635" width="4.109375" style="22" customWidth="1"/>
    <col min="5636" max="5636" width="4.44140625" style="22" customWidth="1"/>
    <col min="5637" max="5637" width="4.88671875" style="22" customWidth="1"/>
    <col min="5638" max="5638" width="5.109375" style="22" customWidth="1"/>
    <col min="5639" max="5639" width="8.5546875" style="22" customWidth="1"/>
    <col min="5640" max="5640" width="7.6640625" style="22" customWidth="1"/>
    <col min="5641" max="5641" width="6.109375" style="22" customWidth="1"/>
    <col min="5642" max="5888" width="9.109375" style="22"/>
    <col min="5889" max="5889" width="46.33203125" style="22" customWidth="1"/>
    <col min="5890" max="5890" width="13.5546875" style="22" customWidth="1"/>
    <col min="5891" max="5891" width="4.109375" style="22" customWidth="1"/>
    <col min="5892" max="5892" width="4.44140625" style="22" customWidth="1"/>
    <col min="5893" max="5893" width="4.88671875" style="22" customWidth="1"/>
    <col min="5894" max="5894" width="5.109375" style="22" customWidth="1"/>
    <col min="5895" max="5895" width="8.5546875" style="22" customWidth="1"/>
    <col min="5896" max="5896" width="7.6640625" style="22" customWidth="1"/>
    <col min="5897" max="5897" width="6.109375" style="22" customWidth="1"/>
    <col min="5898" max="6144" width="9.109375" style="22"/>
    <col min="6145" max="6145" width="46.33203125" style="22" customWidth="1"/>
    <col min="6146" max="6146" width="13.5546875" style="22" customWidth="1"/>
    <col min="6147" max="6147" width="4.109375" style="22" customWidth="1"/>
    <col min="6148" max="6148" width="4.44140625" style="22" customWidth="1"/>
    <col min="6149" max="6149" width="4.88671875" style="22" customWidth="1"/>
    <col min="6150" max="6150" width="5.109375" style="22" customWidth="1"/>
    <col min="6151" max="6151" width="8.5546875" style="22" customWidth="1"/>
    <col min="6152" max="6152" width="7.6640625" style="22" customWidth="1"/>
    <col min="6153" max="6153" width="6.109375" style="22" customWidth="1"/>
    <col min="6154" max="6400" width="9.109375" style="22"/>
    <col min="6401" max="6401" width="46.33203125" style="22" customWidth="1"/>
    <col min="6402" max="6402" width="13.5546875" style="22" customWidth="1"/>
    <col min="6403" max="6403" width="4.109375" style="22" customWidth="1"/>
    <col min="6404" max="6404" width="4.44140625" style="22" customWidth="1"/>
    <col min="6405" max="6405" width="4.88671875" style="22" customWidth="1"/>
    <col min="6406" max="6406" width="5.109375" style="22" customWidth="1"/>
    <col min="6407" max="6407" width="8.5546875" style="22" customWidth="1"/>
    <col min="6408" max="6408" width="7.6640625" style="22" customWidth="1"/>
    <col min="6409" max="6409" width="6.109375" style="22" customWidth="1"/>
    <col min="6410" max="6656" width="9.109375" style="22"/>
    <col min="6657" max="6657" width="46.33203125" style="22" customWidth="1"/>
    <col min="6658" max="6658" width="13.5546875" style="22" customWidth="1"/>
    <col min="6659" max="6659" width="4.109375" style="22" customWidth="1"/>
    <col min="6660" max="6660" width="4.44140625" style="22" customWidth="1"/>
    <col min="6661" max="6661" width="4.88671875" style="22" customWidth="1"/>
    <col min="6662" max="6662" width="5.109375" style="22" customWidth="1"/>
    <col min="6663" max="6663" width="8.5546875" style="22" customWidth="1"/>
    <col min="6664" max="6664" width="7.6640625" style="22" customWidth="1"/>
    <col min="6665" max="6665" width="6.109375" style="22" customWidth="1"/>
    <col min="6666" max="6912" width="9.109375" style="22"/>
    <col min="6913" max="6913" width="46.33203125" style="22" customWidth="1"/>
    <col min="6914" max="6914" width="13.5546875" style="22" customWidth="1"/>
    <col min="6915" max="6915" width="4.109375" style="22" customWidth="1"/>
    <col min="6916" max="6916" width="4.44140625" style="22" customWidth="1"/>
    <col min="6917" max="6917" width="4.88671875" style="22" customWidth="1"/>
    <col min="6918" max="6918" width="5.109375" style="22" customWidth="1"/>
    <col min="6919" max="6919" width="8.5546875" style="22" customWidth="1"/>
    <col min="6920" max="6920" width="7.6640625" style="22" customWidth="1"/>
    <col min="6921" max="6921" width="6.109375" style="22" customWidth="1"/>
    <col min="6922" max="7168" width="9.109375" style="22"/>
    <col min="7169" max="7169" width="46.33203125" style="22" customWidth="1"/>
    <col min="7170" max="7170" width="13.5546875" style="22" customWidth="1"/>
    <col min="7171" max="7171" width="4.109375" style="22" customWidth="1"/>
    <col min="7172" max="7172" width="4.44140625" style="22" customWidth="1"/>
    <col min="7173" max="7173" width="4.88671875" style="22" customWidth="1"/>
    <col min="7174" max="7174" width="5.109375" style="22" customWidth="1"/>
    <col min="7175" max="7175" width="8.5546875" style="22" customWidth="1"/>
    <col min="7176" max="7176" width="7.6640625" style="22" customWidth="1"/>
    <col min="7177" max="7177" width="6.109375" style="22" customWidth="1"/>
    <col min="7178" max="7424" width="9.109375" style="22"/>
    <col min="7425" max="7425" width="46.33203125" style="22" customWidth="1"/>
    <col min="7426" max="7426" width="13.5546875" style="22" customWidth="1"/>
    <col min="7427" max="7427" width="4.109375" style="22" customWidth="1"/>
    <col min="7428" max="7428" width="4.44140625" style="22" customWidth="1"/>
    <col min="7429" max="7429" width="4.88671875" style="22" customWidth="1"/>
    <col min="7430" max="7430" width="5.109375" style="22" customWidth="1"/>
    <col min="7431" max="7431" width="8.5546875" style="22" customWidth="1"/>
    <col min="7432" max="7432" width="7.6640625" style="22" customWidth="1"/>
    <col min="7433" max="7433" width="6.109375" style="22" customWidth="1"/>
    <col min="7434" max="7680" width="9.109375" style="22"/>
    <col min="7681" max="7681" width="46.33203125" style="22" customWidth="1"/>
    <col min="7682" max="7682" width="13.5546875" style="22" customWidth="1"/>
    <col min="7683" max="7683" width="4.109375" style="22" customWidth="1"/>
    <col min="7684" max="7684" width="4.44140625" style="22" customWidth="1"/>
    <col min="7685" max="7685" width="4.88671875" style="22" customWidth="1"/>
    <col min="7686" max="7686" width="5.109375" style="22" customWidth="1"/>
    <col min="7687" max="7687" width="8.5546875" style="22" customWidth="1"/>
    <col min="7688" max="7688" width="7.6640625" style="22" customWidth="1"/>
    <col min="7689" max="7689" width="6.109375" style="22" customWidth="1"/>
    <col min="7690" max="7936" width="9.109375" style="22"/>
    <col min="7937" max="7937" width="46.33203125" style="22" customWidth="1"/>
    <col min="7938" max="7938" width="13.5546875" style="22" customWidth="1"/>
    <col min="7939" max="7939" width="4.109375" style="22" customWidth="1"/>
    <col min="7940" max="7940" width="4.44140625" style="22" customWidth="1"/>
    <col min="7941" max="7941" width="4.88671875" style="22" customWidth="1"/>
    <col min="7942" max="7942" width="5.109375" style="22" customWidth="1"/>
    <col min="7943" max="7943" width="8.5546875" style="22" customWidth="1"/>
    <col min="7944" max="7944" width="7.6640625" style="22" customWidth="1"/>
    <col min="7945" max="7945" width="6.109375" style="22" customWidth="1"/>
    <col min="7946" max="8192" width="9.109375" style="22"/>
    <col min="8193" max="8193" width="46.33203125" style="22" customWidth="1"/>
    <col min="8194" max="8194" width="13.5546875" style="22" customWidth="1"/>
    <col min="8195" max="8195" width="4.109375" style="22" customWidth="1"/>
    <col min="8196" max="8196" width="4.44140625" style="22" customWidth="1"/>
    <col min="8197" max="8197" width="4.88671875" style="22" customWidth="1"/>
    <col min="8198" max="8198" width="5.109375" style="22" customWidth="1"/>
    <col min="8199" max="8199" width="8.5546875" style="22" customWidth="1"/>
    <col min="8200" max="8200" width="7.6640625" style="22" customWidth="1"/>
    <col min="8201" max="8201" width="6.109375" style="22" customWidth="1"/>
    <col min="8202" max="8448" width="9.109375" style="22"/>
    <col min="8449" max="8449" width="46.33203125" style="22" customWidth="1"/>
    <col min="8450" max="8450" width="13.5546875" style="22" customWidth="1"/>
    <col min="8451" max="8451" width="4.109375" style="22" customWidth="1"/>
    <col min="8452" max="8452" width="4.44140625" style="22" customWidth="1"/>
    <col min="8453" max="8453" width="4.88671875" style="22" customWidth="1"/>
    <col min="8454" max="8454" width="5.109375" style="22" customWidth="1"/>
    <col min="8455" max="8455" width="8.5546875" style="22" customWidth="1"/>
    <col min="8456" max="8456" width="7.6640625" style="22" customWidth="1"/>
    <col min="8457" max="8457" width="6.109375" style="22" customWidth="1"/>
    <col min="8458" max="8704" width="9.109375" style="22"/>
    <col min="8705" max="8705" width="46.33203125" style="22" customWidth="1"/>
    <col min="8706" max="8706" width="13.5546875" style="22" customWidth="1"/>
    <col min="8707" max="8707" width="4.109375" style="22" customWidth="1"/>
    <col min="8708" max="8708" width="4.44140625" style="22" customWidth="1"/>
    <col min="8709" max="8709" width="4.88671875" style="22" customWidth="1"/>
    <col min="8710" max="8710" width="5.109375" style="22" customWidth="1"/>
    <col min="8711" max="8711" width="8.5546875" style="22" customWidth="1"/>
    <col min="8712" max="8712" width="7.6640625" style="22" customWidth="1"/>
    <col min="8713" max="8713" width="6.109375" style="22" customWidth="1"/>
    <col min="8714" max="8960" width="9.109375" style="22"/>
    <col min="8961" max="8961" width="46.33203125" style="22" customWidth="1"/>
    <col min="8962" max="8962" width="13.5546875" style="22" customWidth="1"/>
    <col min="8963" max="8963" width="4.109375" style="22" customWidth="1"/>
    <col min="8964" max="8964" width="4.44140625" style="22" customWidth="1"/>
    <col min="8965" max="8965" width="4.88671875" style="22" customWidth="1"/>
    <col min="8966" max="8966" width="5.109375" style="22" customWidth="1"/>
    <col min="8967" max="8967" width="8.5546875" style="22" customWidth="1"/>
    <col min="8968" max="8968" width="7.6640625" style="22" customWidth="1"/>
    <col min="8969" max="8969" width="6.109375" style="22" customWidth="1"/>
    <col min="8970" max="9216" width="9.109375" style="22"/>
    <col min="9217" max="9217" width="46.33203125" style="22" customWidth="1"/>
    <col min="9218" max="9218" width="13.5546875" style="22" customWidth="1"/>
    <col min="9219" max="9219" width="4.109375" style="22" customWidth="1"/>
    <col min="9220" max="9220" width="4.44140625" style="22" customWidth="1"/>
    <col min="9221" max="9221" width="4.88671875" style="22" customWidth="1"/>
    <col min="9222" max="9222" width="5.109375" style="22" customWidth="1"/>
    <col min="9223" max="9223" width="8.5546875" style="22" customWidth="1"/>
    <col min="9224" max="9224" width="7.6640625" style="22" customWidth="1"/>
    <col min="9225" max="9225" width="6.109375" style="22" customWidth="1"/>
    <col min="9226" max="9472" width="9.109375" style="22"/>
    <col min="9473" max="9473" width="46.33203125" style="22" customWidth="1"/>
    <col min="9474" max="9474" width="13.5546875" style="22" customWidth="1"/>
    <col min="9475" max="9475" width="4.109375" style="22" customWidth="1"/>
    <col min="9476" max="9476" width="4.44140625" style="22" customWidth="1"/>
    <col min="9477" max="9477" width="4.88671875" style="22" customWidth="1"/>
    <col min="9478" max="9478" width="5.109375" style="22" customWidth="1"/>
    <col min="9479" max="9479" width="8.5546875" style="22" customWidth="1"/>
    <col min="9480" max="9480" width="7.6640625" style="22" customWidth="1"/>
    <col min="9481" max="9481" width="6.109375" style="22" customWidth="1"/>
    <col min="9482" max="9728" width="9.109375" style="22"/>
    <col min="9729" max="9729" width="46.33203125" style="22" customWidth="1"/>
    <col min="9730" max="9730" width="13.5546875" style="22" customWidth="1"/>
    <col min="9731" max="9731" width="4.109375" style="22" customWidth="1"/>
    <col min="9732" max="9732" width="4.44140625" style="22" customWidth="1"/>
    <col min="9733" max="9733" width="4.88671875" style="22" customWidth="1"/>
    <col min="9734" max="9734" width="5.109375" style="22" customWidth="1"/>
    <col min="9735" max="9735" width="8.5546875" style="22" customWidth="1"/>
    <col min="9736" max="9736" width="7.6640625" style="22" customWidth="1"/>
    <col min="9737" max="9737" width="6.109375" style="22" customWidth="1"/>
    <col min="9738" max="9984" width="9.109375" style="22"/>
    <col min="9985" max="9985" width="46.33203125" style="22" customWidth="1"/>
    <col min="9986" max="9986" width="13.5546875" style="22" customWidth="1"/>
    <col min="9987" max="9987" width="4.109375" style="22" customWidth="1"/>
    <col min="9988" max="9988" width="4.44140625" style="22" customWidth="1"/>
    <col min="9989" max="9989" width="4.88671875" style="22" customWidth="1"/>
    <col min="9990" max="9990" width="5.109375" style="22" customWidth="1"/>
    <col min="9991" max="9991" width="8.5546875" style="22" customWidth="1"/>
    <col min="9992" max="9992" width="7.6640625" style="22" customWidth="1"/>
    <col min="9993" max="9993" width="6.109375" style="22" customWidth="1"/>
    <col min="9994" max="10240" width="9.109375" style="22"/>
    <col min="10241" max="10241" width="46.33203125" style="22" customWidth="1"/>
    <col min="10242" max="10242" width="13.5546875" style="22" customWidth="1"/>
    <col min="10243" max="10243" width="4.109375" style="22" customWidth="1"/>
    <col min="10244" max="10244" width="4.44140625" style="22" customWidth="1"/>
    <col min="10245" max="10245" width="4.88671875" style="22" customWidth="1"/>
    <col min="10246" max="10246" width="5.109375" style="22" customWidth="1"/>
    <col min="10247" max="10247" width="8.5546875" style="22" customWidth="1"/>
    <col min="10248" max="10248" width="7.6640625" style="22" customWidth="1"/>
    <col min="10249" max="10249" width="6.109375" style="22" customWidth="1"/>
    <col min="10250" max="10496" width="9.109375" style="22"/>
    <col min="10497" max="10497" width="46.33203125" style="22" customWidth="1"/>
    <col min="10498" max="10498" width="13.5546875" style="22" customWidth="1"/>
    <col min="10499" max="10499" width="4.109375" style="22" customWidth="1"/>
    <col min="10500" max="10500" width="4.44140625" style="22" customWidth="1"/>
    <col min="10501" max="10501" width="4.88671875" style="22" customWidth="1"/>
    <col min="10502" max="10502" width="5.109375" style="22" customWidth="1"/>
    <col min="10503" max="10503" width="8.5546875" style="22" customWidth="1"/>
    <col min="10504" max="10504" width="7.6640625" style="22" customWidth="1"/>
    <col min="10505" max="10505" width="6.109375" style="22" customWidth="1"/>
    <col min="10506" max="10752" width="9.109375" style="22"/>
    <col min="10753" max="10753" width="46.33203125" style="22" customWidth="1"/>
    <col min="10754" max="10754" width="13.5546875" style="22" customWidth="1"/>
    <col min="10755" max="10755" width="4.109375" style="22" customWidth="1"/>
    <col min="10756" max="10756" width="4.44140625" style="22" customWidth="1"/>
    <col min="10757" max="10757" width="4.88671875" style="22" customWidth="1"/>
    <col min="10758" max="10758" width="5.109375" style="22" customWidth="1"/>
    <col min="10759" max="10759" width="8.5546875" style="22" customWidth="1"/>
    <col min="10760" max="10760" width="7.6640625" style="22" customWidth="1"/>
    <col min="10761" max="10761" width="6.109375" style="22" customWidth="1"/>
    <col min="10762" max="11008" width="9.109375" style="22"/>
    <col min="11009" max="11009" width="46.33203125" style="22" customWidth="1"/>
    <col min="11010" max="11010" width="13.5546875" style="22" customWidth="1"/>
    <col min="11011" max="11011" width="4.109375" style="22" customWidth="1"/>
    <col min="11012" max="11012" width="4.44140625" style="22" customWidth="1"/>
    <col min="11013" max="11013" width="4.88671875" style="22" customWidth="1"/>
    <col min="11014" max="11014" width="5.109375" style="22" customWidth="1"/>
    <col min="11015" max="11015" width="8.5546875" style="22" customWidth="1"/>
    <col min="11016" max="11016" width="7.6640625" style="22" customWidth="1"/>
    <col min="11017" max="11017" width="6.109375" style="22" customWidth="1"/>
    <col min="11018" max="11264" width="9.109375" style="22"/>
    <col min="11265" max="11265" width="46.33203125" style="22" customWidth="1"/>
    <col min="11266" max="11266" width="13.5546875" style="22" customWidth="1"/>
    <col min="11267" max="11267" width="4.109375" style="22" customWidth="1"/>
    <col min="11268" max="11268" width="4.44140625" style="22" customWidth="1"/>
    <col min="11269" max="11269" width="4.88671875" style="22" customWidth="1"/>
    <col min="11270" max="11270" width="5.109375" style="22" customWidth="1"/>
    <col min="11271" max="11271" width="8.5546875" style="22" customWidth="1"/>
    <col min="11272" max="11272" width="7.6640625" style="22" customWidth="1"/>
    <col min="11273" max="11273" width="6.109375" style="22" customWidth="1"/>
    <col min="11274" max="11520" width="9.109375" style="22"/>
    <col min="11521" max="11521" width="46.33203125" style="22" customWidth="1"/>
    <col min="11522" max="11522" width="13.5546875" style="22" customWidth="1"/>
    <col min="11523" max="11523" width="4.109375" style="22" customWidth="1"/>
    <col min="11524" max="11524" width="4.44140625" style="22" customWidth="1"/>
    <col min="11525" max="11525" width="4.88671875" style="22" customWidth="1"/>
    <col min="11526" max="11526" width="5.109375" style="22" customWidth="1"/>
    <col min="11527" max="11527" width="8.5546875" style="22" customWidth="1"/>
    <col min="11528" max="11528" width="7.6640625" style="22" customWidth="1"/>
    <col min="11529" max="11529" width="6.109375" style="22" customWidth="1"/>
    <col min="11530" max="11776" width="9.109375" style="22"/>
    <col min="11777" max="11777" width="46.33203125" style="22" customWidth="1"/>
    <col min="11778" max="11778" width="13.5546875" style="22" customWidth="1"/>
    <col min="11779" max="11779" width="4.109375" style="22" customWidth="1"/>
    <col min="11780" max="11780" width="4.44140625" style="22" customWidth="1"/>
    <col min="11781" max="11781" width="4.88671875" style="22" customWidth="1"/>
    <col min="11782" max="11782" width="5.109375" style="22" customWidth="1"/>
    <col min="11783" max="11783" width="8.5546875" style="22" customWidth="1"/>
    <col min="11784" max="11784" width="7.6640625" style="22" customWidth="1"/>
    <col min="11785" max="11785" width="6.109375" style="22" customWidth="1"/>
    <col min="11786" max="12032" width="9.109375" style="22"/>
    <col min="12033" max="12033" width="46.33203125" style="22" customWidth="1"/>
    <col min="12034" max="12034" width="13.5546875" style="22" customWidth="1"/>
    <col min="12035" max="12035" width="4.109375" style="22" customWidth="1"/>
    <col min="12036" max="12036" width="4.44140625" style="22" customWidth="1"/>
    <col min="12037" max="12037" width="4.88671875" style="22" customWidth="1"/>
    <col min="12038" max="12038" width="5.109375" style="22" customWidth="1"/>
    <col min="12039" max="12039" width="8.5546875" style="22" customWidth="1"/>
    <col min="12040" max="12040" width="7.6640625" style="22" customWidth="1"/>
    <col min="12041" max="12041" width="6.109375" style="22" customWidth="1"/>
    <col min="12042" max="12288" width="9.109375" style="22"/>
    <col min="12289" max="12289" width="46.33203125" style="22" customWidth="1"/>
    <col min="12290" max="12290" width="13.5546875" style="22" customWidth="1"/>
    <col min="12291" max="12291" width="4.109375" style="22" customWidth="1"/>
    <col min="12292" max="12292" width="4.44140625" style="22" customWidth="1"/>
    <col min="12293" max="12293" width="4.88671875" style="22" customWidth="1"/>
    <col min="12294" max="12294" width="5.109375" style="22" customWidth="1"/>
    <col min="12295" max="12295" width="8.5546875" style="22" customWidth="1"/>
    <col min="12296" max="12296" width="7.6640625" style="22" customWidth="1"/>
    <col min="12297" max="12297" width="6.109375" style="22" customWidth="1"/>
    <col min="12298" max="12544" width="9.109375" style="22"/>
    <col min="12545" max="12545" width="46.33203125" style="22" customWidth="1"/>
    <col min="12546" max="12546" width="13.5546875" style="22" customWidth="1"/>
    <col min="12547" max="12547" width="4.109375" style="22" customWidth="1"/>
    <col min="12548" max="12548" width="4.44140625" style="22" customWidth="1"/>
    <col min="12549" max="12549" width="4.88671875" style="22" customWidth="1"/>
    <col min="12550" max="12550" width="5.109375" style="22" customWidth="1"/>
    <col min="12551" max="12551" width="8.5546875" style="22" customWidth="1"/>
    <col min="12552" max="12552" width="7.6640625" style="22" customWidth="1"/>
    <col min="12553" max="12553" width="6.109375" style="22" customWidth="1"/>
    <col min="12554" max="12800" width="9.109375" style="22"/>
    <col min="12801" max="12801" width="46.33203125" style="22" customWidth="1"/>
    <col min="12802" max="12802" width="13.5546875" style="22" customWidth="1"/>
    <col min="12803" max="12803" width="4.109375" style="22" customWidth="1"/>
    <col min="12804" max="12804" width="4.44140625" style="22" customWidth="1"/>
    <col min="12805" max="12805" width="4.88671875" style="22" customWidth="1"/>
    <col min="12806" max="12806" width="5.109375" style="22" customWidth="1"/>
    <col min="12807" max="12807" width="8.5546875" style="22" customWidth="1"/>
    <col min="12808" max="12808" width="7.6640625" style="22" customWidth="1"/>
    <col min="12809" max="12809" width="6.109375" style="22" customWidth="1"/>
    <col min="12810" max="13056" width="9.109375" style="22"/>
    <col min="13057" max="13057" width="46.33203125" style="22" customWidth="1"/>
    <col min="13058" max="13058" width="13.5546875" style="22" customWidth="1"/>
    <col min="13059" max="13059" width="4.109375" style="22" customWidth="1"/>
    <col min="13060" max="13060" width="4.44140625" style="22" customWidth="1"/>
    <col min="13061" max="13061" width="4.88671875" style="22" customWidth="1"/>
    <col min="13062" max="13062" width="5.109375" style="22" customWidth="1"/>
    <col min="13063" max="13063" width="8.5546875" style="22" customWidth="1"/>
    <col min="13064" max="13064" width="7.6640625" style="22" customWidth="1"/>
    <col min="13065" max="13065" width="6.109375" style="22" customWidth="1"/>
    <col min="13066" max="13312" width="9.109375" style="22"/>
    <col min="13313" max="13313" width="46.33203125" style="22" customWidth="1"/>
    <col min="13314" max="13314" width="13.5546875" style="22" customWidth="1"/>
    <col min="13315" max="13315" width="4.109375" style="22" customWidth="1"/>
    <col min="13316" max="13316" width="4.44140625" style="22" customWidth="1"/>
    <col min="13317" max="13317" width="4.88671875" style="22" customWidth="1"/>
    <col min="13318" max="13318" width="5.109375" style="22" customWidth="1"/>
    <col min="13319" max="13319" width="8.5546875" style="22" customWidth="1"/>
    <col min="13320" max="13320" width="7.6640625" style="22" customWidth="1"/>
    <col min="13321" max="13321" width="6.109375" style="22" customWidth="1"/>
    <col min="13322" max="13568" width="9.109375" style="22"/>
    <col min="13569" max="13569" width="46.33203125" style="22" customWidth="1"/>
    <col min="13570" max="13570" width="13.5546875" style="22" customWidth="1"/>
    <col min="13571" max="13571" width="4.109375" style="22" customWidth="1"/>
    <col min="13572" max="13572" width="4.44140625" style="22" customWidth="1"/>
    <col min="13573" max="13573" width="4.88671875" style="22" customWidth="1"/>
    <col min="13574" max="13574" width="5.109375" style="22" customWidth="1"/>
    <col min="13575" max="13575" width="8.5546875" style="22" customWidth="1"/>
    <col min="13576" max="13576" width="7.6640625" style="22" customWidth="1"/>
    <col min="13577" max="13577" width="6.109375" style="22" customWidth="1"/>
    <col min="13578" max="13824" width="9.109375" style="22"/>
    <col min="13825" max="13825" width="46.33203125" style="22" customWidth="1"/>
    <col min="13826" max="13826" width="13.5546875" style="22" customWidth="1"/>
    <col min="13827" max="13827" width="4.109375" style="22" customWidth="1"/>
    <col min="13828" max="13828" width="4.44140625" style="22" customWidth="1"/>
    <col min="13829" max="13829" width="4.88671875" style="22" customWidth="1"/>
    <col min="13830" max="13830" width="5.109375" style="22" customWidth="1"/>
    <col min="13831" max="13831" width="8.5546875" style="22" customWidth="1"/>
    <col min="13832" max="13832" width="7.6640625" style="22" customWidth="1"/>
    <col min="13833" max="13833" width="6.109375" style="22" customWidth="1"/>
    <col min="13834" max="14080" width="9.109375" style="22"/>
    <col min="14081" max="14081" width="46.33203125" style="22" customWidth="1"/>
    <col min="14082" max="14082" width="13.5546875" style="22" customWidth="1"/>
    <col min="14083" max="14083" width="4.109375" style="22" customWidth="1"/>
    <col min="14084" max="14084" width="4.44140625" style="22" customWidth="1"/>
    <col min="14085" max="14085" width="4.88671875" style="22" customWidth="1"/>
    <col min="14086" max="14086" width="5.109375" style="22" customWidth="1"/>
    <col min="14087" max="14087" width="8.5546875" style="22" customWidth="1"/>
    <col min="14088" max="14088" width="7.6640625" style="22" customWidth="1"/>
    <col min="14089" max="14089" width="6.109375" style="22" customWidth="1"/>
    <col min="14090" max="14336" width="9.109375" style="22"/>
    <col min="14337" max="14337" width="46.33203125" style="22" customWidth="1"/>
    <col min="14338" max="14338" width="13.5546875" style="22" customWidth="1"/>
    <col min="14339" max="14339" width="4.109375" style="22" customWidth="1"/>
    <col min="14340" max="14340" width="4.44140625" style="22" customWidth="1"/>
    <col min="14341" max="14341" width="4.88671875" style="22" customWidth="1"/>
    <col min="14342" max="14342" width="5.109375" style="22" customWidth="1"/>
    <col min="14343" max="14343" width="8.5546875" style="22" customWidth="1"/>
    <col min="14344" max="14344" width="7.6640625" style="22" customWidth="1"/>
    <col min="14345" max="14345" width="6.109375" style="22" customWidth="1"/>
    <col min="14346" max="14592" width="9.109375" style="22"/>
    <col min="14593" max="14593" width="46.33203125" style="22" customWidth="1"/>
    <col min="14594" max="14594" width="13.5546875" style="22" customWidth="1"/>
    <col min="14595" max="14595" width="4.109375" style="22" customWidth="1"/>
    <col min="14596" max="14596" width="4.44140625" style="22" customWidth="1"/>
    <col min="14597" max="14597" width="4.88671875" style="22" customWidth="1"/>
    <col min="14598" max="14598" width="5.109375" style="22" customWidth="1"/>
    <col min="14599" max="14599" width="8.5546875" style="22" customWidth="1"/>
    <col min="14600" max="14600" width="7.6640625" style="22" customWidth="1"/>
    <col min="14601" max="14601" width="6.109375" style="22" customWidth="1"/>
    <col min="14602" max="14848" width="9.109375" style="22"/>
    <col min="14849" max="14849" width="46.33203125" style="22" customWidth="1"/>
    <col min="14850" max="14850" width="13.5546875" style="22" customWidth="1"/>
    <col min="14851" max="14851" width="4.109375" style="22" customWidth="1"/>
    <col min="14852" max="14852" width="4.44140625" style="22" customWidth="1"/>
    <col min="14853" max="14853" width="4.88671875" style="22" customWidth="1"/>
    <col min="14854" max="14854" width="5.109375" style="22" customWidth="1"/>
    <col min="14855" max="14855" width="8.5546875" style="22" customWidth="1"/>
    <col min="14856" max="14856" width="7.6640625" style="22" customWidth="1"/>
    <col min="14857" max="14857" width="6.109375" style="22" customWidth="1"/>
    <col min="14858" max="15104" width="9.109375" style="22"/>
    <col min="15105" max="15105" width="46.33203125" style="22" customWidth="1"/>
    <col min="15106" max="15106" width="13.5546875" style="22" customWidth="1"/>
    <col min="15107" max="15107" width="4.109375" style="22" customWidth="1"/>
    <col min="15108" max="15108" width="4.44140625" style="22" customWidth="1"/>
    <col min="15109" max="15109" width="4.88671875" style="22" customWidth="1"/>
    <col min="15110" max="15110" width="5.109375" style="22" customWidth="1"/>
    <col min="15111" max="15111" width="8.5546875" style="22" customWidth="1"/>
    <col min="15112" max="15112" width="7.6640625" style="22" customWidth="1"/>
    <col min="15113" max="15113" width="6.109375" style="22" customWidth="1"/>
    <col min="15114" max="15360" width="9.109375" style="22"/>
    <col min="15361" max="15361" width="46.33203125" style="22" customWidth="1"/>
    <col min="15362" max="15362" width="13.5546875" style="22" customWidth="1"/>
    <col min="15363" max="15363" width="4.109375" style="22" customWidth="1"/>
    <col min="15364" max="15364" width="4.44140625" style="22" customWidth="1"/>
    <col min="15365" max="15365" width="4.88671875" style="22" customWidth="1"/>
    <col min="15366" max="15366" width="5.109375" style="22" customWidth="1"/>
    <col min="15367" max="15367" width="8.5546875" style="22" customWidth="1"/>
    <col min="15368" max="15368" width="7.6640625" style="22" customWidth="1"/>
    <col min="15369" max="15369" width="6.109375" style="22" customWidth="1"/>
    <col min="15370" max="15616" width="9.109375" style="22"/>
    <col min="15617" max="15617" width="46.33203125" style="22" customWidth="1"/>
    <col min="15618" max="15618" width="13.5546875" style="22" customWidth="1"/>
    <col min="15619" max="15619" width="4.109375" style="22" customWidth="1"/>
    <col min="15620" max="15620" width="4.44140625" style="22" customWidth="1"/>
    <col min="15621" max="15621" width="4.88671875" style="22" customWidth="1"/>
    <col min="15622" max="15622" width="5.109375" style="22" customWidth="1"/>
    <col min="15623" max="15623" width="8.5546875" style="22" customWidth="1"/>
    <col min="15624" max="15624" width="7.6640625" style="22" customWidth="1"/>
    <col min="15625" max="15625" width="6.109375" style="22" customWidth="1"/>
    <col min="15626" max="15872" width="9.109375" style="22"/>
    <col min="15873" max="15873" width="46.33203125" style="22" customWidth="1"/>
    <col min="15874" max="15874" width="13.5546875" style="22" customWidth="1"/>
    <col min="15875" max="15875" width="4.109375" style="22" customWidth="1"/>
    <col min="15876" max="15876" width="4.44140625" style="22" customWidth="1"/>
    <col min="15877" max="15877" width="4.88671875" style="22" customWidth="1"/>
    <col min="15878" max="15878" width="5.109375" style="22" customWidth="1"/>
    <col min="15879" max="15879" width="8.5546875" style="22" customWidth="1"/>
    <col min="15880" max="15880" width="7.6640625" style="22" customWidth="1"/>
    <col min="15881" max="15881" width="6.109375" style="22" customWidth="1"/>
    <col min="15882" max="16128" width="9.109375" style="22"/>
    <col min="16129" max="16129" width="46.33203125" style="22" customWidth="1"/>
    <col min="16130" max="16130" width="13.5546875" style="22" customWidth="1"/>
    <col min="16131" max="16131" width="4.109375" style="22" customWidth="1"/>
    <col min="16132" max="16132" width="4.44140625" style="22" customWidth="1"/>
    <col min="16133" max="16133" width="4.88671875" style="22" customWidth="1"/>
    <col min="16134" max="16134" width="5.109375" style="22" customWidth="1"/>
    <col min="16135" max="16135" width="8.5546875" style="22" customWidth="1"/>
    <col min="16136" max="16136" width="7.6640625" style="22" customWidth="1"/>
    <col min="16137" max="16137" width="6.109375" style="22" customWidth="1"/>
    <col min="16138" max="16384" width="9.109375" style="22"/>
  </cols>
  <sheetData>
    <row r="1" spans="1:11" ht="15.75" customHeight="1">
      <c r="A1" s="301" t="s">
        <v>429</v>
      </c>
      <c r="B1" s="246"/>
      <c r="C1" s="246"/>
      <c r="D1" s="246"/>
      <c r="E1" s="246"/>
      <c r="F1" s="246"/>
      <c r="G1" s="246"/>
      <c r="H1" s="246"/>
      <c r="I1" s="246"/>
      <c r="J1" s="246"/>
      <c r="K1" s="121"/>
    </row>
    <row r="2" spans="1:11" ht="13.2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1" ht="41.4" customHeight="1">
      <c r="A3" s="302" t="s">
        <v>644</v>
      </c>
      <c r="B3" s="302"/>
      <c r="C3" s="303"/>
      <c r="D3" s="303"/>
      <c r="E3" s="303"/>
      <c r="F3" s="303"/>
      <c r="G3" s="303"/>
      <c r="H3" s="304"/>
      <c r="I3" s="304"/>
      <c r="J3" s="304"/>
    </row>
    <row r="4" spans="1:11">
      <c r="C4" s="123"/>
      <c r="D4" s="123"/>
      <c r="E4" s="123"/>
      <c r="F4" s="123"/>
      <c r="G4" s="123"/>
      <c r="H4" s="20"/>
      <c r="I4" s="20"/>
      <c r="J4" s="123" t="s">
        <v>645</v>
      </c>
    </row>
    <row r="5" spans="1:11" s="238" customFormat="1" ht="48">
      <c r="A5" s="236" t="s">
        <v>1</v>
      </c>
      <c r="B5" s="237" t="s">
        <v>646</v>
      </c>
      <c r="C5" s="237" t="s">
        <v>635</v>
      </c>
      <c r="D5" s="237" t="s">
        <v>636</v>
      </c>
      <c r="E5" s="236" t="s">
        <v>5</v>
      </c>
      <c r="F5" s="236" t="s">
        <v>647</v>
      </c>
      <c r="G5" s="71" t="s">
        <v>399</v>
      </c>
      <c r="H5" s="71" t="s">
        <v>398</v>
      </c>
      <c r="I5" s="71" t="s">
        <v>396</v>
      </c>
      <c r="J5" s="71" t="s">
        <v>397</v>
      </c>
    </row>
    <row r="6" spans="1:11">
      <c r="A6" s="207">
        <v>1</v>
      </c>
      <c r="B6" s="207">
        <v>2</v>
      </c>
      <c r="C6" s="125">
        <v>3</v>
      </c>
      <c r="D6" s="125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  <c r="J6" s="124">
        <v>10</v>
      </c>
    </row>
    <row r="7" spans="1:11">
      <c r="A7" s="109" t="s">
        <v>7</v>
      </c>
      <c r="C7" s="126"/>
      <c r="D7" s="126"/>
      <c r="E7" s="127"/>
      <c r="F7" s="127"/>
      <c r="G7" s="128">
        <f>G10</f>
        <v>9870.1</v>
      </c>
      <c r="H7" s="128">
        <f>H10</f>
        <v>1664.4</v>
      </c>
      <c r="I7" s="129">
        <f>G7-H7</f>
        <v>8205.7000000000007</v>
      </c>
      <c r="J7" s="130">
        <f>H7/G7*100</f>
        <v>16.8630510329176</v>
      </c>
    </row>
    <row r="8" spans="1:11" ht="26.4">
      <c r="A8" s="37" t="s">
        <v>648</v>
      </c>
      <c r="B8" s="111" t="s">
        <v>500</v>
      </c>
      <c r="C8" s="125"/>
      <c r="D8" s="125"/>
      <c r="E8" s="124"/>
      <c r="F8" s="124"/>
      <c r="G8" s="131">
        <f>G9</f>
        <v>9870.1</v>
      </c>
      <c r="H8" s="131">
        <f>H9</f>
        <v>1664.4</v>
      </c>
      <c r="I8" s="132">
        <f t="shared" ref="I8:I9" si="0">G8-H8</f>
        <v>8205.7000000000007</v>
      </c>
      <c r="J8" s="115">
        <f t="shared" ref="J8:J9" si="1">H8/G8*100</f>
        <v>16.8630510329176</v>
      </c>
    </row>
    <row r="9" spans="1:11">
      <c r="A9" s="37" t="s">
        <v>501</v>
      </c>
      <c r="B9" s="111" t="s">
        <v>502</v>
      </c>
      <c r="C9" s="125"/>
      <c r="D9" s="125"/>
      <c r="E9" s="124"/>
      <c r="F9" s="124"/>
      <c r="G9" s="131">
        <f>G10</f>
        <v>9870.1</v>
      </c>
      <c r="H9" s="131">
        <f>H10</f>
        <v>1664.4</v>
      </c>
      <c r="I9" s="132">
        <f t="shared" si="0"/>
        <v>8205.7000000000007</v>
      </c>
      <c r="J9" s="115">
        <f t="shared" si="1"/>
        <v>16.8630510329176</v>
      </c>
    </row>
    <row r="10" spans="1:11">
      <c r="A10" s="133" t="s">
        <v>51</v>
      </c>
      <c r="B10" s="111" t="s">
        <v>502</v>
      </c>
      <c r="C10" s="134">
        <v>10</v>
      </c>
      <c r="D10" s="134" t="s">
        <v>637</v>
      </c>
      <c r="E10" s="124"/>
      <c r="F10" s="124"/>
      <c r="G10" s="131">
        <f t="shared" ref="G10:H13" si="2">G11</f>
        <v>9870.1</v>
      </c>
      <c r="H10" s="131">
        <f t="shared" si="2"/>
        <v>1664.4</v>
      </c>
      <c r="I10" s="132">
        <f>G10-H10</f>
        <v>8205.7000000000007</v>
      </c>
      <c r="J10" s="115">
        <f>H10/G10*100</f>
        <v>16.8630510329176</v>
      </c>
    </row>
    <row r="11" spans="1:11">
      <c r="A11" s="133" t="s">
        <v>649</v>
      </c>
      <c r="B11" s="111" t="s">
        <v>502</v>
      </c>
      <c r="C11" s="134">
        <v>10</v>
      </c>
      <c r="D11" s="134" t="s">
        <v>67</v>
      </c>
      <c r="E11" s="124"/>
      <c r="F11" s="124"/>
      <c r="G11" s="131">
        <f t="shared" si="2"/>
        <v>9870.1</v>
      </c>
      <c r="H11" s="131">
        <f t="shared" si="2"/>
        <v>1664.4</v>
      </c>
      <c r="I11" s="132">
        <f>G11-H11</f>
        <v>8205.7000000000007</v>
      </c>
      <c r="J11" s="115">
        <f>H11/G11*100</f>
        <v>16.8630510329176</v>
      </c>
    </row>
    <row r="12" spans="1:11" ht="26.4">
      <c r="A12" s="37" t="s">
        <v>144</v>
      </c>
      <c r="B12" s="111" t="s">
        <v>502</v>
      </c>
      <c r="C12" s="134">
        <v>10</v>
      </c>
      <c r="D12" s="134" t="s">
        <v>67</v>
      </c>
      <c r="E12" s="111" t="s">
        <v>145</v>
      </c>
      <c r="F12" s="124"/>
      <c r="G12" s="131">
        <f t="shared" si="2"/>
        <v>9870.1</v>
      </c>
      <c r="H12" s="131">
        <f t="shared" si="2"/>
        <v>1664.4</v>
      </c>
      <c r="I12" s="132">
        <f>G12-H12</f>
        <v>8205.7000000000007</v>
      </c>
      <c r="J12" s="115">
        <f>H12/G12*100</f>
        <v>16.8630510329176</v>
      </c>
    </row>
    <row r="13" spans="1:11" ht="26.4">
      <c r="A13" s="37" t="s">
        <v>503</v>
      </c>
      <c r="B13" s="111" t="s">
        <v>502</v>
      </c>
      <c r="C13" s="134">
        <v>10</v>
      </c>
      <c r="D13" s="134" t="s">
        <v>67</v>
      </c>
      <c r="E13" s="111" t="s">
        <v>504</v>
      </c>
      <c r="F13" s="124"/>
      <c r="G13" s="131">
        <f t="shared" si="2"/>
        <v>9870.1</v>
      </c>
      <c r="H13" s="131">
        <f t="shared" si="2"/>
        <v>1664.4</v>
      </c>
      <c r="I13" s="132">
        <f>G13-H13</f>
        <v>8205.7000000000007</v>
      </c>
      <c r="J13" s="115">
        <f>H13/G13*100</f>
        <v>16.8630510329176</v>
      </c>
    </row>
    <row r="14" spans="1:11" ht="26.4">
      <c r="A14" s="37" t="s">
        <v>58</v>
      </c>
      <c r="B14" s="111" t="s">
        <v>502</v>
      </c>
      <c r="C14" s="134">
        <v>10</v>
      </c>
      <c r="D14" s="134" t="s">
        <v>67</v>
      </c>
      <c r="E14" s="111" t="s">
        <v>504</v>
      </c>
      <c r="F14" s="124">
        <v>721</v>
      </c>
      <c r="G14" s="131">
        <v>9870.1</v>
      </c>
      <c r="H14" s="131">
        <v>1664.4</v>
      </c>
      <c r="I14" s="132">
        <f>G14-H14</f>
        <v>8205.7000000000007</v>
      </c>
      <c r="J14" s="115">
        <f>H14/G14*100</f>
        <v>16.8630510329176</v>
      </c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view="pageBreakPreview" zoomScale="110" zoomScaleSheetLayoutView="110" workbookViewId="0">
      <selection activeCell="A5" sqref="A5:XFD5"/>
    </sheetView>
  </sheetViews>
  <sheetFormatPr defaultColWidth="9.109375" defaultRowHeight="13.2"/>
  <cols>
    <col min="1" max="1" width="49.5546875" style="21" customWidth="1"/>
    <col min="2" max="2" width="11" style="21" customWidth="1"/>
    <col min="3" max="3" width="9.109375" style="21"/>
    <col min="4" max="4" width="10" style="21" customWidth="1"/>
    <col min="5" max="256" width="9.109375" style="21"/>
    <col min="257" max="257" width="49.5546875" style="21" customWidth="1"/>
    <col min="258" max="258" width="11" style="21" customWidth="1"/>
    <col min="259" max="259" width="9.109375" style="21"/>
    <col min="260" max="260" width="10" style="21" customWidth="1"/>
    <col min="261" max="512" width="9.109375" style="21"/>
    <col min="513" max="513" width="49.5546875" style="21" customWidth="1"/>
    <col min="514" max="514" width="11" style="21" customWidth="1"/>
    <col min="515" max="515" width="9.109375" style="21"/>
    <col min="516" max="516" width="10" style="21" customWidth="1"/>
    <col min="517" max="768" width="9.109375" style="21"/>
    <col min="769" max="769" width="49.5546875" style="21" customWidth="1"/>
    <col min="770" max="770" width="11" style="21" customWidth="1"/>
    <col min="771" max="771" width="9.109375" style="21"/>
    <col min="772" max="772" width="10" style="21" customWidth="1"/>
    <col min="773" max="1024" width="9.109375" style="21"/>
    <col min="1025" max="1025" width="49.5546875" style="21" customWidth="1"/>
    <col min="1026" max="1026" width="11" style="21" customWidth="1"/>
    <col min="1027" max="1027" width="9.109375" style="21"/>
    <col min="1028" max="1028" width="10" style="21" customWidth="1"/>
    <col min="1029" max="1280" width="9.109375" style="21"/>
    <col min="1281" max="1281" width="49.5546875" style="21" customWidth="1"/>
    <col min="1282" max="1282" width="11" style="21" customWidth="1"/>
    <col min="1283" max="1283" width="9.109375" style="21"/>
    <col min="1284" max="1284" width="10" style="21" customWidth="1"/>
    <col min="1285" max="1536" width="9.109375" style="21"/>
    <col min="1537" max="1537" width="49.5546875" style="21" customWidth="1"/>
    <col min="1538" max="1538" width="11" style="21" customWidth="1"/>
    <col min="1539" max="1539" width="9.109375" style="21"/>
    <col min="1540" max="1540" width="10" style="21" customWidth="1"/>
    <col min="1541" max="1792" width="9.109375" style="21"/>
    <col min="1793" max="1793" width="49.5546875" style="21" customWidth="1"/>
    <col min="1794" max="1794" width="11" style="21" customWidth="1"/>
    <col min="1795" max="1795" width="9.109375" style="21"/>
    <col min="1796" max="1796" width="10" style="21" customWidth="1"/>
    <col min="1797" max="2048" width="9.109375" style="21"/>
    <col min="2049" max="2049" width="49.5546875" style="21" customWidth="1"/>
    <col min="2050" max="2050" width="11" style="21" customWidth="1"/>
    <col min="2051" max="2051" width="9.109375" style="21"/>
    <col min="2052" max="2052" width="10" style="21" customWidth="1"/>
    <col min="2053" max="2304" width="9.109375" style="21"/>
    <col min="2305" max="2305" width="49.5546875" style="21" customWidth="1"/>
    <col min="2306" max="2306" width="11" style="21" customWidth="1"/>
    <col min="2307" max="2307" width="9.109375" style="21"/>
    <col min="2308" max="2308" width="10" style="21" customWidth="1"/>
    <col min="2309" max="2560" width="9.109375" style="21"/>
    <col min="2561" max="2561" width="49.5546875" style="21" customWidth="1"/>
    <col min="2562" max="2562" width="11" style="21" customWidth="1"/>
    <col min="2563" max="2563" width="9.109375" style="21"/>
    <col min="2564" max="2564" width="10" style="21" customWidth="1"/>
    <col min="2565" max="2816" width="9.109375" style="21"/>
    <col min="2817" max="2817" width="49.5546875" style="21" customWidth="1"/>
    <col min="2818" max="2818" width="11" style="21" customWidth="1"/>
    <col min="2819" max="2819" width="9.109375" style="21"/>
    <col min="2820" max="2820" width="10" style="21" customWidth="1"/>
    <col min="2821" max="3072" width="9.109375" style="21"/>
    <col min="3073" max="3073" width="49.5546875" style="21" customWidth="1"/>
    <col min="3074" max="3074" width="11" style="21" customWidth="1"/>
    <col min="3075" max="3075" width="9.109375" style="21"/>
    <col min="3076" max="3076" width="10" style="21" customWidth="1"/>
    <col min="3077" max="3328" width="9.109375" style="21"/>
    <col min="3329" max="3329" width="49.5546875" style="21" customWidth="1"/>
    <col min="3330" max="3330" width="11" style="21" customWidth="1"/>
    <col min="3331" max="3331" width="9.109375" style="21"/>
    <col min="3332" max="3332" width="10" style="21" customWidth="1"/>
    <col min="3333" max="3584" width="9.109375" style="21"/>
    <col min="3585" max="3585" width="49.5546875" style="21" customWidth="1"/>
    <col min="3586" max="3586" width="11" style="21" customWidth="1"/>
    <col min="3587" max="3587" width="9.109375" style="21"/>
    <col min="3588" max="3588" width="10" style="21" customWidth="1"/>
    <col min="3589" max="3840" width="9.109375" style="21"/>
    <col min="3841" max="3841" width="49.5546875" style="21" customWidth="1"/>
    <col min="3842" max="3842" width="11" style="21" customWidth="1"/>
    <col min="3843" max="3843" width="9.109375" style="21"/>
    <col min="3844" max="3844" width="10" style="21" customWidth="1"/>
    <col min="3845" max="4096" width="9.109375" style="21"/>
    <col min="4097" max="4097" width="49.5546875" style="21" customWidth="1"/>
    <col min="4098" max="4098" width="11" style="21" customWidth="1"/>
    <col min="4099" max="4099" width="9.109375" style="21"/>
    <col min="4100" max="4100" width="10" style="21" customWidth="1"/>
    <col min="4101" max="4352" width="9.109375" style="21"/>
    <col min="4353" max="4353" width="49.5546875" style="21" customWidth="1"/>
    <col min="4354" max="4354" width="11" style="21" customWidth="1"/>
    <col min="4355" max="4355" width="9.109375" style="21"/>
    <col min="4356" max="4356" width="10" style="21" customWidth="1"/>
    <col min="4357" max="4608" width="9.109375" style="21"/>
    <col min="4609" max="4609" width="49.5546875" style="21" customWidth="1"/>
    <col min="4610" max="4610" width="11" style="21" customWidth="1"/>
    <col min="4611" max="4611" width="9.109375" style="21"/>
    <col min="4612" max="4612" width="10" style="21" customWidth="1"/>
    <col min="4613" max="4864" width="9.109375" style="21"/>
    <col min="4865" max="4865" width="49.5546875" style="21" customWidth="1"/>
    <col min="4866" max="4866" width="11" style="21" customWidth="1"/>
    <col min="4867" max="4867" width="9.109375" style="21"/>
    <col min="4868" max="4868" width="10" style="21" customWidth="1"/>
    <col min="4869" max="5120" width="9.109375" style="21"/>
    <col min="5121" max="5121" width="49.5546875" style="21" customWidth="1"/>
    <col min="5122" max="5122" width="11" style="21" customWidth="1"/>
    <col min="5123" max="5123" width="9.109375" style="21"/>
    <col min="5124" max="5124" width="10" style="21" customWidth="1"/>
    <col min="5125" max="5376" width="9.109375" style="21"/>
    <col min="5377" max="5377" width="49.5546875" style="21" customWidth="1"/>
    <col min="5378" max="5378" width="11" style="21" customWidth="1"/>
    <col min="5379" max="5379" width="9.109375" style="21"/>
    <col min="5380" max="5380" width="10" style="21" customWidth="1"/>
    <col min="5381" max="5632" width="9.109375" style="21"/>
    <col min="5633" max="5633" width="49.5546875" style="21" customWidth="1"/>
    <col min="5634" max="5634" width="11" style="21" customWidth="1"/>
    <col min="5635" max="5635" width="9.109375" style="21"/>
    <col min="5636" max="5636" width="10" style="21" customWidth="1"/>
    <col min="5637" max="5888" width="9.109375" style="21"/>
    <col min="5889" max="5889" width="49.5546875" style="21" customWidth="1"/>
    <col min="5890" max="5890" width="11" style="21" customWidth="1"/>
    <col min="5891" max="5891" width="9.109375" style="21"/>
    <col min="5892" max="5892" width="10" style="21" customWidth="1"/>
    <col min="5893" max="6144" width="9.109375" style="21"/>
    <col min="6145" max="6145" width="49.5546875" style="21" customWidth="1"/>
    <col min="6146" max="6146" width="11" style="21" customWidth="1"/>
    <col min="6147" max="6147" width="9.109375" style="21"/>
    <col min="6148" max="6148" width="10" style="21" customWidth="1"/>
    <col min="6149" max="6400" width="9.109375" style="21"/>
    <col min="6401" max="6401" width="49.5546875" style="21" customWidth="1"/>
    <col min="6402" max="6402" width="11" style="21" customWidth="1"/>
    <col min="6403" max="6403" width="9.109375" style="21"/>
    <col min="6404" max="6404" width="10" style="21" customWidth="1"/>
    <col min="6405" max="6656" width="9.109375" style="21"/>
    <col min="6657" max="6657" width="49.5546875" style="21" customWidth="1"/>
    <col min="6658" max="6658" width="11" style="21" customWidth="1"/>
    <col min="6659" max="6659" width="9.109375" style="21"/>
    <col min="6660" max="6660" width="10" style="21" customWidth="1"/>
    <col min="6661" max="6912" width="9.109375" style="21"/>
    <col min="6913" max="6913" width="49.5546875" style="21" customWidth="1"/>
    <col min="6914" max="6914" width="11" style="21" customWidth="1"/>
    <col min="6915" max="6915" width="9.109375" style="21"/>
    <col min="6916" max="6916" width="10" style="21" customWidth="1"/>
    <col min="6917" max="7168" width="9.109375" style="21"/>
    <col min="7169" max="7169" width="49.5546875" style="21" customWidth="1"/>
    <col min="7170" max="7170" width="11" style="21" customWidth="1"/>
    <col min="7171" max="7171" width="9.109375" style="21"/>
    <col min="7172" max="7172" width="10" style="21" customWidth="1"/>
    <col min="7173" max="7424" width="9.109375" style="21"/>
    <col min="7425" max="7425" width="49.5546875" style="21" customWidth="1"/>
    <col min="7426" max="7426" width="11" style="21" customWidth="1"/>
    <col min="7427" max="7427" width="9.109375" style="21"/>
    <col min="7428" max="7428" width="10" style="21" customWidth="1"/>
    <col min="7429" max="7680" width="9.109375" style="21"/>
    <col min="7681" max="7681" width="49.5546875" style="21" customWidth="1"/>
    <col min="7682" max="7682" width="11" style="21" customWidth="1"/>
    <col min="7683" max="7683" width="9.109375" style="21"/>
    <col min="7684" max="7684" width="10" style="21" customWidth="1"/>
    <col min="7685" max="7936" width="9.109375" style="21"/>
    <col min="7937" max="7937" width="49.5546875" style="21" customWidth="1"/>
    <col min="7938" max="7938" width="11" style="21" customWidth="1"/>
    <col min="7939" max="7939" width="9.109375" style="21"/>
    <col min="7940" max="7940" width="10" style="21" customWidth="1"/>
    <col min="7941" max="8192" width="9.109375" style="21"/>
    <col min="8193" max="8193" width="49.5546875" style="21" customWidth="1"/>
    <col min="8194" max="8194" width="11" style="21" customWidth="1"/>
    <col min="8195" max="8195" width="9.109375" style="21"/>
    <col min="8196" max="8196" width="10" style="21" customWidth="1"/>
    <col min="8197" max="8448" width="9.109375" style="21"/>
    <col min="8449" max="8449" width="49.5546875" style="21" customWidth="1"/>
    <col min="8450" max="8450" width="11" style="21" customWidth="1"/>
    <col min="8451" max="8451" width="9.109375" style="21"/>
    <col min="8452" max="8452" width="10" style="21" customWidth="1"/>
    <col min="8453" max="8704" width="9.109375" style="21"/>
    <col min="8705" max="8705" width="49.5546875" style="21" customWidth="1"/>
    <col min="8706" max="8706" width="11" style="21" customWidth="1"/>
    <col min="8707" max="8707" width="9.109375" style="21"/>
    <col min="8708" max="8708" width="10" style="21" customWidth="1"/>
    <col min="8709" max="8960" width="9.109375" style="21"/>
    <col min="8961" max="8961" width="49.5546875" style="21" customWidth="1"/>
    <col min="8962" max="8962" width="11" style="21" customWidth="1"/>
    <col min="8963" max="8963" width="9.109375" style="21"/>
    <col min="8964" max="8964" width="10" style="21" customWidth="1"/>
    <col min="8965" max="9216" width="9.109375" style="21"/>
    <col min="9217" max="9217" width="49.5546875" style="21" customWidth="1"/>
    <col min="9218" max="9218" width="11" style="21" customWidth="1"/>
    <col min="9219" max="9219" width="9.109375" style="21"/>
    <col min="9220" max="9220" width="10" style="21" customWidth="1"/>
    <col min="9221" max="9472" width="9.109375" style="21"/>
    <col min="9473" max="9473" width="49.5546875" style="21" customWidth="1"/>
    <col min="9474" max="9474" width="11" style="21" customWidth="1"/>
    <col min="9475" max="9475" width="9.109375" style="21"/>
    <col min="9476" max="9476" width="10" style="21" customWidth="1"/>
    <col min="9477" max="9728" width="9.109375" style="21"/>
    <col min="9729" max="9729" width="49.5546875" style="21" customWidth="1"/>
    <col min="9730" max="9730" width="11" style="21" customWidth="1"/>
    <col min="9731" max="9731" width="9.109375" style="21"/>
    <col min="9732" max="9732" width="10" style="21" customWidth="1"/>
    <col min="9733" max="9984" width="9.109375" style="21"/>
    <col min="9985" max="9985" width="49.5546875" style="21" customWidth="1"/>
    <col min="9986" max="9986" width="11" style="21" customWidth="1"/>
    <col min="9987" max="9987" width="9.109375" style="21"/>
    <col min="9988" max="9988" width="10" style="21" customWidth="1"/>
    <col min="9989" max="10240" width="9.109375" style="21"/>
    <col min="10241" max="10241" width="49.5546875" style="21" customWidth="1"/>
    <col min="10242" max="10242" width="11" style="21" customWidth="1"/>
    <col min="10243" max="10243" width="9.109375" style="21"/>
    <col min="10244" max="10244" width="10" style="21" customWidth="1"/>
    <col min="10245" max="10496" width="9.109375" style="21"/>
    <col min="10497" max="10497" width="49.5546875" style="21" customWidth="1"/>
    <col min="10498" max="10498" width="11" style="21" customWidth="1"/>
    <col min="10499" max="10499" width="9.109375" style="21"/>
    <col min="10500" max="10500" width="10" style="21" customWidth="1"/>
    <col min="10501" max="10752" width="9.109375" style="21"/>
    <col min="10753" max="10753" width="49.5546875" style="21" customWidth="1"/>
    <col min="10754" max="10754" width="11" style="21" customWidth="1"/>
    <col min="10755" max="10755" width="9.109375" style="21"/>
    <col min="10756" max="10756" width="10" style="21" customWidth="1"/>
    <col min="10757" max="11008" width="9.109375" style="21"/>
    <col min="11009" max="11009" width="49.5546875" style="21" customWidth="1"/>
    <col min="11010" max="11010" width="11" style="21" customWidth="1"/>
    <col min="11011" max="11011" width="9.109375" style="21"/>
    <col min="11012" max="11012" width="10" style="21" customWidth="1"/>
    <col min="11013" max="11264" width="9.109375" style="21"/>
    <col min="11265" max="11265" width="49.5546875" style="21" customWidth="1"/>
    <col min="11266" max="11266" width="11" style="21" customWidth="1"/>
    <col min="11267" max="11267" width="9.109375" style="21"/>
    <col min="11268" max="11268" width="10" style="21" customWidth="1"/>
    <col min="11269" max="11520" width="9.109375" style="21"/>
    <col min="11521" max="11521" width="49.5546875" style="21" customWidth="1"/>
    <col min="11522" max="11522" width="11" style="21" customWidth="1"/>
    <col min="11523" max="11523" width="9.109375" style="21"/>
    <col min="11524" max="11524" width="10" style="21" customWidth="1"/>
    <col min="11525" max="11776" width="9.109375" style="21"/>
    <col min="11777" max="11777" width="49.5546875" style="21" customWidth="1"/>
    <col min="11778" max="11778" width="11" style="21" customWidth="1"/>
    <col min="11779" max="11779" width="9.109375" style="21"/>
    <col min="11780" max="11780" width="10" style="21" customWidth="1"/>
    <col min="11781" max="12032" width="9.109375" style="21"/>
    <col min="12033" max="12033" width="49.5546875" style="21" customWidth="1"/>
    <col min="12034" max="12034" width="11" style="21" customWidth="1"/>
    <col min="12035" max="12035" width="9.109375" style="21"/>
    <col min="12036" max="12036" width="10" style="21" customWidth="1"/>
    <col min="12037" max="12288" width="9.109375" style="21"/>
    <col min="12289" max="12289" width="49.5546875" style="21" customWidth="1"/>
    <col min="12290" max="12290" width="11" style="21" customWidth="1"/>
    <col min="12291" max="12291" width="9.109375" style="21"/>
    <col min="12292" max="12292" width="10" style="21" customWidth="1"/>
    <col min="12293" max="12544" width="9.109375" style="21"/>
    <col min="12545" max="12545" width="49.5546875" style="21" customWidth="1"/>
    <col min="12546" max="12546" width="11" style="21" customWidth="1"/>
    <col min="12547" max="12547" width="9.109375" style="21"/>
    <col min="12548" max="12548" width="10" style="21" customWidth="1"/>
    <col min="12549" max="12800" width="9.109375" style="21"/>
    <col min="12801" max="12801" width="49.5546875" style="21" customWidth="1"/>
    <col min="12802" max="12802" width="11" style="21" customWidth="1"/>
    <col min="12803" max="12803" width="9.109375" style="21"/>
    <col min="12804" max="12804" width="10" style="21" customWidth="1"/>
    <col min="12805" max="13056" width="9.109375" style="21"/>
    <col min="13057" max="13057" width="49.5546875" style="21" customWidth="1"/>
    <col min="13058" max="13058" width="11" style="21" customWidth="1"/>
    <col min="13059" max="13059" width="9.109375" style="21"/>
    <col min="13060" max="13060" width="10" style="21" customWidth="1"/>
    <col min="13061" max="13312" width="9.109375" style="21"/>
    <col min="13313" max="13313" width="49.5546875" style="21" customWidth="1"/>
    <col min="13314" max="13314" width="11" style="21" customWidth="1"/>
    <col min="13315" max="13315" width="9.109375" style="21"/>
    <col min="13316" max="13316" width="10" style="21" customWidth="1"/>
    <col min="13317" max="13568" width="9.109375" style="21"/>
    <col min="13569" max="13569" width="49.5546875" style="21" customWidth="1"/>
    <col min="13570" max="13570" width="11" style="21" customWidth="1"/>
    <col min="13571" max="13571" width="9.109375" style="21"/>
    <col min="13572" max="13572" width="10" style="21" customWidth="1"/>
    <col min="13573" max="13824" width="9.109375" style="21"/>
    <col min="13825" max="13825" width="49.5546875" style="21" customWidth="1"/>
    <col min="13826" max="13826" width="11" style="21" customWidth="1"/>
    <col min="13827" max="13827" width="9.109375" style="21"/>
    <col min="13828" max="13828" width="10" style="21" customWidth="1"/>
    <col min="13829" max="14080" width="9.109375" style="21"/>
    <col min="14081" max="14081" width="49.5546875" style="21" customWidth="1"/>
    <col min="14082" max="14082" width="11" style="21" customWidth="1"/>
    <col min="14083" max="14083" width="9.109375" style="21"/>
    <col min="14084" max="14084" width="10" style="21" customWidth="1"/>
    <col min="14085" max="14336" width="9.109375" style="21"/>
    <col min="14337" max="14337" width="49.5546875" style="21" customWidth="1"/>
    <col min="14338" max="14338" width="11" style="21" customWidth="1"/>
    <col min="14339" max="14339" width="9.109375" style="21"/>
    <col min="14340" max="14340" width="10" style="21" customWidth="1"/>
    <col min="14341" max="14592" width="9.109375" style="21"/>
    <col min="14593" max="14593" width="49.5546875" style="21" customWidth="1"/>
    <col min="14594" max="14594" width="11" style="21" customWidth="1"/>
    <col min="14595" max="14595" width="9.109375" style="21"/>
    <col min="14596" max="14596" width="10" style="21" customWidth="1"/>
    <col min="14597" max="14848" width="9.109375" style="21"/>
    <col min="14849" max="14849" width="49.5546875" style="21" customWidth="1"/>
    <col min="14850" max="14850" width="11" style="21" customWidth="1"/>
    <col min="14851" max="14851" width="9.109375" style="21"/>
    <col min="14852" max="14852" width="10" style="21" customWidth="1"/>
    <col min="14853" max="15104" width="9.109375" style="21"/>
    <col min="15105" max="15105" width="49.5546875" style="21" customWidth="1"/>
    <col min="15106" max="15106" width="11" style="21" customWidth="1"/>
    <col min="15107" max="15107" width="9.109375" style="21"/>
    <col min="15108" max="15108" width="10" style="21" customWidth="1"/>
    <col min="15109" max="15360" width="9.109375" style="21"/>
    <col min="15361" max="15361" width="49.5546875" style="21" customWidth="1"/>
    <col min="15362" max="15362" width="11" style="21" customWidth="1"/>
    <col min="15363" max="15363" width="9.109375" style="21"/>
    <col min="15364" max="15364" width="10" style="21" customWidth="1"/>
    <col min="15365" max="15616" width="9.109375" style="21"/>
    <col min="15617" max="15617" width="49.5546875" style="21" customWidth="1"/>
    <col min="15618" max="15618" width="11" style="21" customWidth="1"/>
    <col min="15619" max="15619" width="9.109375" style="21"/>
    <col min="15620" max="15620" width="10" style="21" customWidth="1"/>
    <col min="15621" max="15872" width="9.109375" style="21"/>
    <col min="15873" max="15873" width="49.5546875" style="21" customWidth="1"/>
    <col min="15874" max="15874" width="11" style="21" customWidth="1"/>
    <col min="15875" max="15875" width="9.109375" style="21"/>
    <col min="15876" max="15876" width="10" style="21" customWidth="1"/>
    <col min="15877" max="16128" width="9.109375" style="21"/>
    <col min="16129" max="16129" width="49.5546875" style="21" customWidth="1"/>
    <col min="16130" max="16130" width="11" style="21" customWidth="1"/>
    <col min="16131" max="16131" width="9.109375" style="21"/>
    <col min="16132" max="16132" width="10" style="21" customWidth="1"/>
    <col min="16133" max="16384" width="9.109375" style="21"/>
  </cols>
  <sheetData>
    <row r="1" spans="1:5" ht="17.25" customHeight="1">
      <c r="A1" s="307" t="s">
        <v>694</v>
      </c>
      <c r="B1" s="307"/>
      <c r="C1" s="307"/>
      <c r="D1" s="307"/>
      <c r="E1" s="249"/>
    </row>
    <row r="2" spans="1:5" ht="30" customHeight="1">
      <c r="A2" s="305" t="s">
        <v>693</v>
      </c>
      <c r="B2" s="305"/>
      <c r="C2" s="306"/>
      <c r="D2" s="306"/>
      <c r="E2" s="306"/>
    </row>
    <row r="4" spans="1:5">
      <c r="B4" s="99"/>
      <c r="E4" s="99" t="s">
        <v>400</v>
      </c>
    </row>
    <row r="5" spans="1:5" s="192" customFormat="1" ht="45.6" customHeight="1">
      <c r="A5" s="190" t="s">
        <v>1</v>
      </c>
      <c r="B5" s="71" t="s">
        <v>630</v>
      </c>
      <c r="C5" s="119" t="s">
        <v>631</v>
      </c>
      <c r="D5" s="108" t="s">
        <v>396</v>
      </c>
      <c r="E5" s="191" t="s">
        <v>629</v>
      </c>
    </row>
    <row r="6" spans="1:5" s="192" customFormat="1" ht="10.199999999999999">
      <c r="A6" s="193">
        <v>1</v>
      </c>
      <c r="B6" s="190">
        <v>2</v>
      </c>
      <c r="C6" s="194">
        <v>3</v>
      </c>
      <c r="D6" s="194">
        <v>4</v>
      </c>
      <c r="E6" s="194">
        <v>5</v>
      </c>
    </row>
    <row r="7" spans="1:5">
      <c r="A7" s="195" t="s">
        <v>690</v>
      </c>
      <c r="B7" s="110">
        <f>B11</f>
        <v>0</v>
      </c>
      <c r="C7" s="110">
        <f>C11</f>
        <v>0</v>
      </c>
      <c r="D7" s="196">
        <f t="shared" ref="D7:D13" si="0">B7-C7</f>
        <v>0</v>
      </c>
      <c r="E7" s="197">
        <v>0</v>
      </c>
    </row>
    <row r="8" spans="1:5" ht="26.4">
      <c r="A8" s="198" t="s">
        <v>405</v>
      </c>
      <c r="B8" s="199">
        <v>0</v>
      </c>
      <c r="C8" s="183">
        <v>0</v>
      </c>
      <c r="D8" s="200">
        <f t="shared" si="0"/>
        <v>0</v>
      </c>
      <c r="E8" s="201">
        <v>0</v>
      </c>
    </row>
    <row r="9" spans="1:5" ht="13.8">
      <c r="A9" s="202" t="s">
        <v>691</v>
      </c>
      <c r="B9" s="203">
        <v>0</v>
      </c>
      <c r="C9" s="184">
        <v>0</v>
      </c>
      <c r="D9" s="200">
        <f t="shared" si="0"/>
        <v>0</v>
      </c>
      <c r="E9" s="201">
        <v>0</v>
      </c>
    </row>
    <row r="10" spans="1:5" ht="13.8">
      <c r="A10" s="202" t="s">
        <v>692</v>
      </c>
      <c r="B10" s="203">
        <v>0</v>
      </c>
      <c r="C10" s="184">
        <v>0</v>
      </c>
      <c r="D10" s="200">
        <f t="shared" si="0"/>
        <v>0</v>
      </c>
      <c r="E10" s="201">
        <v>0</v>
      </c>
    </row>
    <row r="11" spans="1:5" ht="29.25" customHeight="1">
      <c r="A11" s="112" t="s">
        <v>407</v>
      </c>
      <c r="B11" s="203">
        <f>B12-B13</f>
        <v>0</v>
      </c>
      <c r="C11" s="184">
        <f>C12-C13</f>
        <v>0</v>
      </c>
      <c r="D11" s="200">
        <f t="shared" si="0"/>
        <v>0</v>
      </c>
      <c r="E11" s="201">
        <v>0</v>
      </c>
    </row>
    <row r="12" spans="1:5" ht="13.8">
      <c r="A12" s="202" t="s">
        <v>691</v>
      </c>
      <c r="B12" s="203">
        <v>0</v>
      </c>
      <c r="C12" s="184">
        <v>0</v>
      </c>
      <c r="D12" s="200">
        <f t="shared" si="0"/>
        <v>0</v>
      </c>
      <c r="E12" s="201">
        <v>0</v>
      </c>
    </row>
    <row r="13" spans="1:5" ht="13.8">
      <c r="A13" s="202" t="s">
        <v>692</v>
      </c>
      <c r="B13" s="203">
        <v>0</v>
      </c>
      <c r="C13" s="184">
        <v>0</v>
      </c>
      <c r="D13" s="200">
        <f t="shared" si="0"/>
        <v>0</v>
      </c>
      <c r="E13" s="201">
        <v>0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workbookViewId="0">
      <selection activeCell="B4" sqref="B4:E4"/>
    </sheetView>
  </sheetViews>
  <sheetFormatPr defaultColWidth="9.109375" defaultRowHeight="13.2"/>
  <cols>
    <col min="1" max="1" width="51.6640625" style="178" customWidth="1"/>
    <col min="2" max="2" width="9.33203125" style="178" customWidth="1"/>
    <col min="3" max="3" width="9.44140625" style="178" bestFit="1" customWidth="1"/>
    <col min="4" max="4" width="8.88671875" style="178" customWidth="1"/>
    <col min="5" max="5" width="7.6640625" style="178" bestFit="1" customWidth="1"/>
    <col min="6" max="256" width="9.109375" style="178"/>
    <col min="257" max="257" width="51.6640625" style="178" customWidth="1"/>
    <col min="258" max="258" width="10.6640625" style="178" customWidth="1"/>
    <col min="259" max="259" width="9.44140625" style="178" bestFit="1" customWidth="1"/>
    <col min="260" max="260" width="10.5546875" style="178" bestFit="1" customWidth="1"/>
    <col min="261" max="261" width="7.6640625" style="178" bestFit="1" customWidth="1"/>
    <col min="262" max="512" width="9.109375" style="178"/>
    <col min="513" max="513" width="51.6640625" style="178" customWidth="1"/>
    <col min="514" max="514" width="10.6640625" style="178" customWidth="1"/>
    <col min="515" max="515" width="9.44140625" style="178" bestFit="1" customWidth="1"/>
    <col min="516" max="516" width="10.5546875" style="178" bestFit="1" customWidth="1"/>
    <col min="517" max="517" width="7.6640625" style="178" bestFit="1" customWidth="1"/>
    <col min="518" max="768" width="9.109375" style="178"/>
    <col min="769" max="769" width="51.6640625" style="178" customWidth="1"/>
    <col min="770" max="770" width="10.6640625" style="178" customWidth="1"/>
    <col min="771" max="771" width="9.44140625" style="178" bestFit="1" customWidth="1"/>
    <col min="772" max="772" width="10.5546875" style="178" bestFit="1" customWidth="1"/>
    <col min="773" max="773" width="7.6640625" style="178" bestFit="1" customWidth="1"/>
    <col min="774" max="1024" width="9.109375" style="178"/>
    <col min="1025" max="1025" width="51.6640625" style="178" customWidth="1"/>
    <col min="1026" max="1026" width="10.6640625" style="178" customWidth="1"/>
    <col min="1027" max="1027" width="9.44140625" style="178" bestFit="1" customWidth="1"/>
    <col min="1028" max="1028" width="10.5546875" style="178" bestFit="1" customWidth="1"/>
    <col min="1029" max="1029" width="7.6640625" style="178" bestFit="1" customWidth="1"/>
    <col min="1030" max="1280" width="9.109375" style="178"/>
    <col min="1281" max="1281" width="51.6640625" style="178" customWidth="1"/>
    <col min="1282" max="1282" width="10.6640625" style="178" customWidth="1"/>
    <col min="1283" max="1283" width="9.44140625" style="178" bestFit="1" customWidth="1"/>
    <col min="1284" max="1284" width="10.5546875" style="178" bestFit="1" customWidth="1"/>
    <col min="1285" max="1285" width="7.6640625" style="178" bestFit="1" customWidth="1"/>
    <col min="1286" max="1536" width="9.109375" style="178"/>
    <col min="1537" max="1537" width="51.6640625" style="178" customWidth="1"/>
    <col min="1538" max="1538" width="10.6640625" style="178" customWidth="1"/>
    <col min="1539" max="1539" width="9.44140625" style="178" bestFit="1" customWidth="1"/>
    <col min="1540" max="1540" width="10.5546875" style="178" bestFit="1" customWidth="1"/>
    <col min="1541" max="1541" width="7.6640625" style="178" bestFit="1" customWidth="1"/>
    <col min="1542" max="1792" width="9.109375" style="178"/>
    <col min="1793" max="1793" width="51.6640625" style="178" customWidth="1"/>
    <col min="1794" max="1794" width="10.6640625" style="178" customWidth="1"/>
    <col min="1795" max="1795" width="9.44140625" style="178" bestFit="1" customWidth="1"/>
    <col min="1796" max="1796" width="10.5546875" style="178" bestFit="1" customWidth="1"/>
    <col min="1797" max="1797" width="7.6640625" style="178" bestFit="1" customWidth="1"/>
    <col min="1798" max="2048" width="9.109375" style="178"/>
    <col min="2049" max="2049" width="51.6640625" style="178" customWidth="1"/>
    <col min="2050" max="2050" width="10.6640625" style="178" customWidth="1"/>
    <col min="2051" max="2051" width="9.44140625" style="178" bestFit="1" customWidth="1"/>
    <col min="2052" max="2052" width="10.5546875" style="178" bestFit="1" customWidth="1"/>
    <col min="2053" max="2053" width="7.6640625" style="178" bestFit="1" customWidth="1"/>
    <col min="2054" max="2304" width="9.109375" style="178"/>
    <col min="2305" max="2305" width="51.6640625" style="178" customWidth="1"/>
    <col min="2306" max="2306" width="10.6640625" style="178" customWidth="1"/>
    <col min="2307" max="2307" width="9.44140625" style="178" bestFit="1" customWidth="1"/>
    <col min="2308" max="2308" width="10.5546875" style="178" bestFit="1" customWidth="1"/>
    <col min="2309" max="2309" width="7.6640625" style="178" bestFit="1" customWidth="1"/>
    <col min="2310" max="2560" width="9.109375" style="178"/>
    <col min="2561" max="2561" width="51.6640625" style="178" customWidth="1"/>
    <col min="2562" max="2562" width="10.6640625" style="178" customWidth="1"/>
    <col min="2563" max="2563" width="9.44140625" style="178" bestFit="1" customWidth="1"/>
    <col min="2564" max="2564" width="10.5546875" style="178" bestFit="1" customWidth="1"/>
    <col min="2565" max="2565" width="7.6640625" style="178" bestFit="1" customWidth="1"/>
    <col min="2566" max="2816" width="9.109375" style="178"/>
    <col min="2817" max="2817" width="51.6640625" style="178" customWidth="1"/>
    <col min="2818" max="2818" width="10.6640625" style="178" customWidth="1"/>
    <col min="2819" max="2819" width="9.44140625" style="178" bestFit="1" customWidth="1"/>
    <col min="2820" max="2820" width="10.5546875" style="178" bestFit="1" customWidth="1"/>
    <col min="2821" max="2821" width="7.6640625" style="178" bestFit="1" customWidth="1"/>
    <col min="2822" max="3072" width="9.109375" style="178"/>
    <col min="3073" max="3073" width="51.6640625" style="178" customWidth="1"/>
    <col min="3074" max="3074" width="10.6640625" style="178" customWidth="1"/>
    <col min="3075" max="3075" width="9.44140625" style="178" bestFit="1" customWidth="1"/>
    <col min="3076" max="3076" width="10.5546875" style="178" bestFit="1" customWidth="1"/>
    <col min="3077" max="3077" width="7.6640625" style="178" bestFit="1" customWidth="1"/>
    <col min="3078" max="3328" width="9.109375" style="178"/>
    <col min="3329" max="3329" width="51.6640625" style="178" customWidth="1"/>
    <col min="3330" max="3330" width="10.6640625" style="178" customWidth="1"/>
    <col min="3331" max="3331" width="9.44140625" style="178" bestFit="1" customWidth="1"/>
    <col min="3332" max="3332" width="10.5546875" style="178" bestFit="1" customWidth="1"/>
    <col min="3333" max="3333" width="7.6640625" style="178" bestFit="1" customWidth="1"/>
    <col min="3334" max="3584" width="9.109375" style="178"/>
    <col min="3585" max="3585" width="51.6640625" style="178" customWidth="1"/>
    <col min="3586" max="3586" width="10.6640625" style="178" customWidth="1"/>
    <col min="3587" max="3587" width="9.44140625" style="178" bestFit="1" customWidth="1"/>
    <col min="3588" max="3588" width="10.5546875" style="178" bestFit="1" customWidth="1"/>
    <col min="3589" max="3589" width="7.6640625" style="178" bestFit="1" customWidth="1"/>
    <col min="3590" max="3840" width="9.109375" style="178"/>
    <col min="3841" max="3841" width="51.6640625" style="178" customWidth="1"/>
    <col min="3842" max="3842" width="10.6640625" style="178" customWidth="1"/>
    <col min="3843" max="3843" width="9.44140625" style="178" bestFit="1" customWidth="1"/>
    <col min="3844" max="3844" width="10.5546875" style="178" bestFit="1" customWidth="1"/>
    <col min="3845" max="3845" width="7.6640625" style="178" bestFit="1" customWidth="1"/>
    <col min="3846" max="4096" width="9.109375" style="178"/>
    <col min="4097" max="4097" width="51.6640625" style="178" customWidth="1"/>
    <col min="4098" max="4098" width="10.6640625" style="178" customWidth="1"/>
    <col min="4099" max="4099" width="9.44140625" style="178" bestFit="1" customWidth="1"/>
    <col min="4100" max="4100" width="10.5546875" style="178" bestFit="1" customWidth="1"/>
    <col min="4101" max="4101" width="7.6640625" style="178" bestFit="1" customWidth="1"/>
    <col min="4102" max="4352" width="9.109375" style="178"/>
    <col min="4353" max="4353" width="51.6640625" style="178" customWidth="1"/>
    <col min="4354" max="4354" width="10.6640625" style="178" customWidth="1"/>
    <col min="4355" max="4355" width="9.44140625" style="178" bestFit="1" customWidth="1"/>
    <col min="4356" max="4356" width="10.5546875" style="178" bestFit="1" customWidth="1"/>
    <col min="4357" max="4357" width="7.6640625" style="178" bestFit="1" customWidth="1"/>
    <col min="4358" max="4608" width="9.109375" style="178"/>
    <col min="4609" max="4609" width="51.6640625" style="178" customWidth="1"/>
    <col min="4610" max="4610" width="10.6640625" style="178" customWidth="1"/>
    <col min="4611" max="4611" width="9.44140625" style="178" bestFit="1" customWidth="1"/>
    <col min="4612" max="4612" width="10.5546875" style="178" bestFit="1" customWidth="1"/>
    <col min="4613" max="4613" width="7.6640625" style="178" bestFit="1" customWidth="1"/>
    <col min="4614" max="4864" width="9.109375" style="178"/>
    <col min="4865" max="4865" width="51.6640625" style="178" customWidth="1"/>
    <col min="4866" max="4866" width="10.6640625" style="178" customWidth="1"/>
    <col min="4867" max="4867" width="9.44140625" style="178" bestFit="1" customWidth="1"/>
    <col min="4868" max="4868" width="10.5546875" style="178" bestFit="1" customWidth="1"/>
    <col min="4869" max="4869" width="7.6640625" style="178" bestFit="1" customWidth="1"/>
    <col min="4870" max="5120" width="9.109375" style="178"/>
    <col min="5121" max="5121" width="51.6640625" style="178" customWidth="1"/>
    <col min="5122" max="5122" width="10.6640625" style="178" customWidth="1"/>
    <col min="5123" max="5123" width="9.44140625" style="178" bestFit="1" customWidth="1"/>
    <col min="5124" max="5124" width="10.5546875" style="178" bestFit="1" customWidth="1"/>
    <col min="5125" max="5125" width="7.6640625" style="178" bestFit="1" customWidth="1"/>
    <col min="5126" max="5376" width="9.109375" style="178"/>
    <col min="5377" max="5377" width="51.6640625" style="178" customWidth="1"/>
    <col min="5378" max="5378" width="10.6640625" style="178" customWidth="1"/>
    <col min="5379" max="5379" width="9.44140625" style="178" bestFit="1" customWidth="1"/>
    <col min="5380" max="5380" width="10.5546875" style="178" bestFit="1" customWidth="1"/>
    <col min="5381" max="5381" width="7.6640625" style="178" bestFit="1" customWidth="1"/>
    <col min="5382" max="5632" width="9.109375" style="178"/>
    <col min="5633" max="5633" width="51.6640625" style="178" customWidth="1"/>
    <col min="5634" max="5634" width="10.6640625" style="178" customWidth="1"/>
    <col min="5635" max="5635" width="9.44140625" style="178" bestFit="1" customWidth="1"/>
    <col min="5636" max="5636" width="10.5546875" style="178" bestFit="1" customWidth="1"/>
    <col min="5637" max="5637" width="7.6640625" style="178" bestFit="1" customWidth="1"/>
    <col min="5638" max="5888" width="9.109375" style="178"/>
    <col min="5889" max="5889" width="51.6640625" style="178" customWidth="1"/>
    <col min="5890" max="5890" width="10.6640625" style="178" customWidth="1"/>
    <col min="5891" max="5891" width="9.44140625" style="178" bestFit="1" customWidth="1"/>
    <col min="5892" max="5892" width="10.5546875" style="178" bestFit="1" customWidth="1"/>
    <col min="5893" max="5893" width="7.6640625" style="178" bestFit="1" customWidth="1"/>
    <col min="5894" max="6144" width="9.109375" style="178"/>
    <col min="6145" max="6145" width="51.6640625" style="178" customWidth="1"/>
    <col min="6146" max="6146" width="10.6640625" style="178" customWidth="1"/>
    <col min="6147" max="6147" width="9.44140625" style="178" bestFit="1" customWidth="1"/>
    <col min="6148" max="6148" width="10.5546875" style="178" bestFit="1" customWidth="1"/>
    <col min="6149" max="6149" width="7.6640625" style="178" bestFit="1" customWidth="1"/>
    <col min="6150" max="6400" width="9.109375" style="178"/>
    <col min="6401" max="6401" width="51.6640625" style="178" customWidth="1"/>
    <col min="6402" max="6402" width="10.6640625" style="178" customWidth="1"/>
    <col min="6403" max="6403" width="9.44140625" style="178" bestFit="1" customWidth="1"/>
    <col min="6404" max="6404" width="10.5546875" style="178" bestFit="1" customWidth="1"/>
    <col min="6405" max="6405" width="7.6640625" style="178" bestFit="1" customWidth="1"/>
    <col min="6406" max="6656" width="9.109375" style="178"/>
    <col min="6657" max="6657" width="51.6640625" style="178" customWidth="1"/>
    <col min="6658" max="6658" width="10.6640625" style="178" customWidth="1"/>
    <col min="6659" max="6659" width="9.44140625" style="178" bestFit="1" customWidth="1"/>
    <col min="6660" max="6660" width="10.5546875" style="178" bestFit="1" customWidth="1"/>
    <col min="6661" max="6661" width="7.6640625" style="178" bestFit="1" customWidth="1"/>
    <col min="6662" max="6912" width="9.109375" style="178"/>
    <col min="6913" max="6913" width="51.6640625" style="178" customWidth="1"/>
    <col min="6914" max="6914" width="10.6640625" style="178" customWidth="1"/>
    <col min="6915" max="6915" width="9.44140625" style="178" bestFit="1" customWidth="1"/>
    <col min="6916" max="6916" width="10.5546875" style="178" bestFit="1" customWidth="1"/>
    <col min="6917" max="6917" width="7.6640625" style="178" bestFit="1" customWidth="1"/>
    <col min="6918" max="7168" width="9.109375" style="178"/>
    <col min="7169" max="7169" width="51.6640625" style="178" customWidth="1"/>
    <col min="7170" max="7170" width="10.6640625" style="178" customWidth="1"/>
    <col min="7171" max="7171" width="9.44140625" style="178" bestFit="1" customWidth="1"/>
    <col min="7172" max="7172" width="10.5546875" style="178" bestFit="1" customWidth="1"/>
    <col min="7173" max="7173" width="7.6640625" style="178" bestFit="1" customWidth="1"/>
    <col min="7174" max="7424" width="9.109375" style="178"/>
    <col min="7425" max="7425" width="51.6640625" style="178" customWidth="1"/>
    <col min="7426" max="7426" width="10.6640625" style="178" customWidth="1"/>
    <col min="7427" max="7427" width="9.44140625" style="178" bestFit="1" customWidth="1"/>
    <col min="7428" max="7428" width="10.5546875" style="178" bestFit="1" customWidth="1"/>
    <col min="7429" max="7429" width="7.6640625" style="178" bestFit="1" customWidth="1"/>
    <col min="7430" max="7680" width="9.109375" style="178"/>
    <col min="7681" max="7681" width="51.6640625" style="178" customWidth="1"/>
    <col min="7682" max="7682" width="10.6640625" style="178" customWidth="1"/>
    <col min="7683" max="7683" width="9.44140625" style="178" bestFit="1" customWidth="1"/>
    <col min="7684" max="7684" width="10.5546875" style="178" bestFit="1" customWidth="1"/>
    <col min="7685" max="7685" width="7.6640625" style="178" bestFit="1" customWidth="1"/>
    <col min="7686" max="7936" width="9.109375" style="178"/>
    <col min="7937" max="7937" width="51.6640625" style="178" customWidth="1"/>
    <col min="7938" max="7938" width="10.6640625" style="178" customWidth="1"/>
    <col min="7939" max="7939" width="9.44140625" style="178" bestFit="1" customWidth="1"/>
    <col min="7940" max="7940" width="10.5546875" style="178" bestFit="1" customWidth="1"/>
    <col min="7941" max="7941" width="7.6640625" style="178" bestFit="1" customWidth="1"/>
    <col min="7942" max="8192" width="9.109375" style="178"/>
    <col min="8193" max="8193" width="51.6640625" style="178" customWidth="1"/>
    <col min="8194" max="8194" width="10.6640625" style="178" customWidth="1"/>
    <col min="8195" max="8195" width="9.44140625" style="178" bestFit="1" customWidth="1"/>
    <col min="8196" max="8196" width="10.5546875" style="178" bestFit="1" customWidth="1"/>
    <col min="8197" max="8197" width="7.6640625" style="178" bestFit="1" customWidth="1"/>
    <col min="8198" max="8448" width="9.109375" style="178"/>
    <col min="8449" max="8449" width="51.6640625" style="178" customWidth="1"/>
    <col min="8450" max="8450" width="10.6640625" style="178" customWidth="1"/>
    <col min="8451" max="8451" width="9.44140625" style="178" bestFit="1" customWidth="1"/>
    <col min="8452" max="8452" width="10.5546875" style="178" bestFit="1" customWidth="1"/>
    <col min="8453" max="8453" width="7.6640625" style="178" bestFit="1" customWidth="1"/>
    <col min="8454" max="8704" width="9.109375" style="178"/>
    <col min="8705" max="8705" width="51.6640625" style="178" customWidth="1"/>
    <col min="8706" max="8706" width="10.6640625" style="178" customWidth="1"/>
    <col min="8707" max="8707" width="9.44140625" style="178" bestFit="1" customWidth="1"/>
    <col min="8708" max="8708" width="10.5546875" style="178" bestFit="1" customWidth="1"/>
    <col min="8709" max="8709" width="7.6640625" style="178" bestFit="1" customWidth="1"/>
    <col min="8710" max="8960" width="9.109375" style="178"/>
    <col min="8961" max="8961" width="51.6640625" style="178" customWidth="1"/>
    <col min="8962" max="8962" width="10.6640625" style="178" customWidth="1"/>
    <col min="8963" max="8963" width="9.44140625" style="178" bestFit="1" customWidth="1"/>
    <col min="8964" max="8964" width="10.5546875" style="178" bestFit="1" customWidth="1"/>
    <col min="8965" max="8965" width="7.6640625" style="178" bestFit="1" customWidth="1"/>
    <col min="8966" max="9216" width="9.109375" style="178"/>
    <col min="9217" max="9217" width="51.6640625" style="178" customWidth="1"/>
    <col min="9218" max="9218" width="10.6640625" style="178" customWidth="1"/>
    <col min="9219" max="9219" width="9.44140625" style="178" bestFit="1" customWidth="1"/>
    <col min="9220" max="9220" width="10.5546875" style="178" bestFit="1" customWidth="1"/>
    <col min="9221" max="9221" width="7.6640625" style="178" bestFit="1" customWidth="1"/>
    <col min="9222" max="9472" width="9.109375" style="178"/>
    <col min="9473" max="9473" width="51.6640625" style="178" customWidth="1"/>
    <col min="9474" max="9474" width="10.6640625" style="178" customWidth="1"/>
    <col min="9475" max="9475" width="9.44140625" style="178" bestFit="1" customWidth="1"/>
    <col min="9476" max="9476" width="10.5546875" style="178" bestFit="1" customWidth="1"/>
    <col min="9477" max="9477" width="7.6640625" style="178" bestFit="1" customWidth="1"/>
    <col min="9478" max="9728" width="9.109375" style="178"/>
    <col min="9729" max="9729" width="51.6640625" style="178" customWidth="1"/>
    <col min="9730" max="9730" width="10.6640625" style="178" customWidth="1"/>
    <col min="9731" max="9731" width="9.44140625" style="178" bestFit="1" customWidth="1"/>
    <col min="9732" max="9732" width="10.5546875" style="178" bestFit="1" customWidth="1"/>
    <col min="9733" max="9733" width="7.6640625" style="178" bestFit="1" customWidth="1"/>
    <col min="9734" max="9984" width="9.109375" style="178"/>
    <col min="9985" max="9985" width="51.6640625" style="178" customWidth="1"/>
    <col min="9986" max="9986" width="10.6640625" style="178" customWidth="1"/>
    <col min="9987" max="9987" width="9.44140625" style="178" bestFit="1" customWidth="1"/>
    <col min="9988" max="9988" width="10.5546875" style="178" bestFit="1" customWidth="1"/>
    <col min="9989" max="9989" width="7.6640625" style="178" bestFit="1" customWidth="1"/>
    <col min="9990" max="10240" width="9.109375" style="178"/>
    <col min="10241" max="10241" width="51.6640625" style="178" customWidth="1"/>
    <col min="10242" max="10242" width="10.6640625" style="178" customWidth="1"/>
    <col min="10243" max="10243" width="9.44140625" style="178" bestFit="1" customWidth="1"/>
    <col min="10244" max="10244" width="10.5546875" style="178" bestFit="1" customWidth="1"/>
    <col min="10245" max="10245" width="7.6640625" style="178" bestFit="1" customWidth="1"/>
    <col min="10246" max="10496" width="9.109375" style="178"/>
    <col min="10497" max="10497" width="51.6640625" style="178" customWidth="1"/>
    <col min="10498" max="10498" width="10.6640625" style="178" customWidth="1"/>
    <col min="10499" max="10499" width="9.44140625" style="178" bestFit="1" customWidth="1"/>
    <col min="10500" max="10500" width="10.5546875" style="178" bestFit="1" customWidth="1"/>
    <col min="10501" max="10501" width="7.6640625" style="178" bestFit="1" customWidth="1"/>
    <col min="10502" max="10752" width="9.109375" style="178"/>
    <col min="10753" max="10753" width="51.6640625" style="178" customWidth="1"/>
    <col min="10754" max="10754" width="10.6640625" style="178" customWidth="1"/>
    <col min="10755" max="10755" width="9.44140625" style="178" bestFit="1" customWidth="1"/>
    <col min="10756" max="10756" width="10.5546875" style="178" bestFit="1" customWidth="1"/>
    <col min="10757" max="10757" width="7.6640625" style="178" bestFit="1" customWidth="1"/>
    <col min="10758" max="11008" width="9.109375" style="178"/>
    <col min="11009" max="11009" width="51.6640625" style="178" customWidth="1"/>
    <col min="11010" max="11010" width="10.6640625" style="178" customWidth="1"/>
    <col min="11011" max="11011" width="9.44140625" style="178" bestFit="1" customWidth="1"/>
    <col min="11012" max="11012" width="10.5546875" style="178" bestFit="1" customWidth="1"/>
    <col min="11013" max="11013" width="7.6640625" style="178" bestFit="1" customWidth="1"/>
    <col min="11014" max="11264" width="9.109375" style="178"/>
    <col min="11265" max="11265" width="51.6640625" style="178" customWidth="1"/>
    <col min="11266" max="11266" width="10.6640625" style="178" customWidth="1"/>
    <col min="11267" max="11267" width="9.44140625" style="178" bestFit="1" customWidth="1"/>
    <col min="11268" max="11268" width="10.5546875" style="178" bestFit="1" customWidth="1"/>
    <col min="11269" max="11269" width="7.6640625" style="178" bestFit="1" customWidth="1"/>
    <col min="11270" max="11520" width="9.109375" style="178"/>
    <col min="11521" max="11521" width="51.6640625" style="178" customWidth="1"/>
    <col min="11522" max="11522" width="10.6640625" style="178" customWidth="1"/>
    <col min="11523" max="11523" width="9.44140625" style="178" bestFit="1" customWidth="1"/>
    <col min="11524" max="11524" width="10.5546875" style="178" bestFit="1" customWidth="1"/>
    <col min="11525" max="11525" width="7.6640625" style="178" bestFit="1" customWidth="1"/>
    <col min="11526" max="11776" width="9.109375" style="178"/>
    <col min="11777" max="11777" width="51.6640625" style="178" customWidth="1"/>
    <col min="11778" max="11778" width="10.6640625" style="178" customWidth="1"/>
    <col min="11779" max="11779" width="9.44140625" style="178" bestFit="1" customWidth="1"/>
    <col min="11780" max="11780" width="10.5546875" style="178" bestFit="1" customWidth="1"/>
    <col min="11781" max="11781" width="7.6640625" style="178" bestFit="1" customWidth="1"/>
    <col min="11782" max="12032" width="9.109375" style="178"/>
    <col min="12033" max="12033" width="51.6640625" style="178" customWidth="1"/>
    <col min="12034" max="12034" width="10.6640625" style="178" customWidth="1"/>
    <col min="12035" max="12035" width="9.44140625" style="178" bestFit="1" customWidth="1"/>
    <col min="12036" max="12036" width="10.5546875" style="178" bestFit="1" customWidth="1"/>
    <col min="12037" max="12037" width="7.6640625" style="178" bestFit="1" customWidth="1"/>
    <col min="12038" max="12288" width="9.109375" style="178"/>
    <col min="12289" max="12289" width="51.6640625" style="178" customWidth="1"/>
    <col min="12290" max="12290" width="10.6640625" style="178" customWidth="1"/>
    <col min="12291" max="12291" width="9.44140625" style="178" bestFit="1" customWidth="1"/>
    <col min="12292" max="12292" width="10.5546875" style="178" bestFit="1" customWidth="1"/>
    <col min="12293" max="12293" width="7.6640625" style="178" bestFit="1" customWidth="1"/>
    <col min="12294" max="12544" width="9.109375" style="178"/>
    <col min="12545" max="12545" width="51.6640625" style="178" customWidth="1"/>
    <col min="12546" max="12546" width="10.6640625" style="178" customWidth="1"/>
    <col min="12547" max="12547" width="9.44140625" style="178" bestFit="1" customWidth="1"/>
    <col min="12548" max="12548" width="10.5546875" style="178" bestFit="1" customWidth="1"/>
    <col min="12549" max="12549" width="7.6640625" style="178" bestFit="1" customWidth="1"/>
    <col min="12550" max="12800" width="9.109375" style="178"/>
    <col min="12801" max="12801" width="51.6640625" style="178" customWidth="1"/>
    <col min="12802" max="12802" width="10.6640625" style="178" customWidth="1"/>
    <col min="12803" max="12803" width="9.44140625" style="178" bestFit="1" customWidth="1"/>
    <col min="12804" max="12804" width="10.5546875" style="178" bestFit="1" customWidth="1"/>
    <col min="12805" max="12805" width="7.6640625" style="178" bestFit="1" customWidth="1"/>
    <col min="12806" max="13056" width="9.109375" style="178"/>
    <col min="13057" max="13057" width="51.6640625" style="178" customWidth="1"/>
    <col min="13058" max="13058" width="10.6640625" style="178" customWidth="1"/>
    <col min="13059" max="13059" width="9.44140625" style="178" bestFit="1" customWidth="1"/>
    <col min="13060" max="13060" width="10.5546875" style="178" bestFit="1" customWidth="1"/>
    <col min="13061" max="13061" width="7.6640625" style="178" bestFit="1" customWidth="1"/>
    <col min="13062" max="13312" width="9.109375" style="178"/>
    <col min="13313" max="13313" width="51.6640625" style="178" customWidth="1"/>
    <col min="13314" max="13314" width="10.6640625" style="178" customWidth="1"/>
    <col min="13315" max="13315" width="9.44140625" style="178" bestFit="1" customWidth="1"/>
    <col min="13316" max="13316" width="10.5546875" style="178" bestFit="1" customWidth="1"/>
    <col min="13317" max="13317" width="7.6640625" style="178" bestFit="1" customWidth="1"/>
    <col min="13318" max="13568" width="9.109375" style="178"/>
    <col min="13569" max="13569" width="51.6640625" style="178" customWidth="1"/>
    <col min="13570" max="13570" width="10.6640625" style="178" customWidth="1"/>
    <col min="13571" max="13571" width="9.44140625" style="178" bestFit="1" customWidth="1"/>
    <col min="13572" max="13572" width="10.5546875" style="178" bestFit="1" customWidth="1"/>
    <col min="13573" max="13573" width="7.6640625" style="178" bestFit="1" customWidth="1"/>
    <col min="13574" max="13824" width="9.109375" style="178"/>
    <col min="13825" max="13825" width="51.6640625" style="178" customWidth="1"/>
    <col min="13826" max="13826" width="10.6640625" style="178" customWidth="1"/>
    <col min="13827" max="13827" width="9.44140625" style="178" bestFit="1" customWidth="1"/>
    <col min="13828" max="13828" width="10.5546875" style="178" bestFit="1" customWidth="1"/>
    <col min="13829" max="13829" width="7.6640625" style="178" bestFit="1" customWidth="1"/>
    <col min="13830" max="14080" width="9.109375" style="178"/>
    <col min="14081" max="14081" width="51.6640625" style="178" customWidth="1"/>
    <col min="14082" max="14082" width="10.6640625" style="178" customWidth="1"/>
    <col min="14083" max="14083" width="9.44140625" style="178" bestFit="1" customWidth="1"/>
    <col min="14084" max="14084" width="10.5546875" style="178" bestFit="1" customWidth="1"/>
    <col min="14085" max="14085" width="7.6640625" style="178" bestFit="1" customWidth="1"/>
    <col min="14086" max="14336" width="9.109375" style="178"/>
    <col min="14337" max="14337" width="51.6640625" style="178" customWidth="1"/>
    <col min="14338" max="14338" width="10.6640625" style="178" customWidth="1"/>
    <col min="14339" max="14339" width="9.44140625" style="178" bestFit="1" customWidth="1"/>
    <col min="14340" max="14340" width="10.5546875" style="178" bestFit="1" customWidth="1"/>
    <col min="14341" max="14341" width="7.6640625" style="178" bestFit="1" customWidth="1"/>
    <col min="14342" max="14592" width="9.109375" style="178"/>
    <col min="14593" max="14593" width="51.6640625" style="178" customWidth="1"/>
    <col min="14594" max="14594" width="10.6640625" style="178" customWidth="1"/>
    <col min="14595" max="14595" width="9.44140625" style="178" bestFit="1" customWidth="1"/>
    <col min="14596" max="14596" width="10.5546875" style="178" bestFit="1" customWidth="1"/>
    <col min="14597" max="14597" width="7.6640625" style="178" bestFit="1" customWidth="1"/>
    <col min="14598" max="14848" width="9.109375" style="178"/>
    <col min="14849" max="14849" width="51.6640625" style="178" customWidth="1"/>
    <col min="14850" max="14850" width="10.6640625" style="178" customWidth="1"/>
    <col min="14851" max="14851" width="9.44140625" style="178" bestFit="1" customWidth="1"/>
    <col min="14852" max="14852" width="10.5546875" style="178" bestFit="1" customWidth="1"/>
    <col min="14853" max="14853" width="7.6640625" style="178" bestFit="1" customWidth="1"/>
    <col min="14854" max="15104" width="9.109375" style="178"/>
    <col min="15105" max="15105" width="51.6640625" style="178" customWidth="1"/>
    <col min="15106" max="15106" width="10.6640625" style="178" customWidth="1"/>
    <col min="15107" max="15107" width="9.44140625" style="178" bestFit="1" customWidth="1"/>
    <col min="15108" max="15108" width="10.5546875" style="178" bestFit="1" customWidth="1"/>
    <col min="15109" max="15109" width="7.6640625" style="178" bestFit="1" customWidth="1"/>
    <col min="15110" max="15360" width="9.109375" style="178"/>
    <col min="15361" max="15361" width="51.6640625" style="178" customWidth="1"/>
    <col min="15362" max="15362" width="10.6640625" style="178" customWidth="1"/>
    <col min="15363" max="15363" width="9.44140625" style="178" bestFit="1" customWidth="1"/>
    <col min="15364" max="15364" width="10.5546875" style="178" bestFit="1" customWidth="1"/>
    <col min="15365" max="15365" width="7.6640625" style="178" bestFit="1" customWidth="1"/>
    <col min="15366" max="15616" width="9.109375" style="178"/>
    <col min="15617" max="15617" width="51.6640625" style="178" customWidth="1"/>
    <col min="15618" max="15618" width="10.6640625" style="178" customWidth="1"/>
    <col min="15619" max="15619" width="9.44140625" style="178" bestFit="1" customWidth="1"/>
    <col min="15620" max="15620" width="10.5546875" style="178" bestFit="1" customWidth="1"/>
    <col min="15621" max="15621" width="7.6640625" style="178" bestFit="1" customWidth="1"/>
    <col min="15622" max="15872" width="9.109375" style="178"/>
    <col min="15873" max="15873" width="51.6640625" style="178" customWidth="1"/>
    <col min="15874" max="15874" width="10.6640625" style="178" customWidth="1"/>
    <col min="15875" max="15875" width="9.44140625" style="178" bestFit="1" customWidth="1"/>
    <col min="15876" max="15876" width="10.5546875" style="178" bestFit="1" customWidth="1"/>
    <col min="15877" max="15877" width="7.6640625" style="178" bestFit="1" customWidth="1"/>
    <col min="15878" max="16128" width="9.109375" style="178"/>
    <col min="16129" max="16129" width="51.6640625" style="178" customWidth="1"/>
    <col min="16130" max="16130" width="10.6640625" style="178" customWidth="1"/>
    <col min="16131" max="16131" width="9.44140625" style="178" bestFit="1" customWidth="1"/>
    <col min="16132" max="16132" width="10.5546875" style="178" bestFit="1" customWidth="1"/>
    <col min="16133" max="16133" width="7.6640625" style="178" bestFit="1" customWidth="1"/>
    <col min="16134" max="16384" width="9.109375" style="178"/>
  </cols>
  <sheetData>
    <row r="1" spans="1:5">
      <c r="A1" s="307" t="s">
        <v>426</v>
      </c>
      <c r="B1" s="307"/>
      <c r="C1" s="307"/>
      <c r="D1" s="307"/>
      <c r="E1" s="249"/>
    </row>
    <row r="2" spans="1:5" ht="46.5" customHeight="1">
      <c r="A2" s="308" t="s">
        <v>695</v>
      </c>
      <c r="B2" s="308"/>
      <c r="C2" s="309"/>
      <c r="D2" s="309"/>
      <c r="E2" s="309"/>
    </row>
    <row r="3" spans="1:5">
      <c r="A3" s="21"/>
      <c r="B3" s="21"/>
      <c r="C3" s="99"/>
      <c r="D3" s="99" t="s">
        <v>400</v>
      </c>
    </row>
    <row r="4" spans="1:5" s="180" customFormat="1" ht="53.4" customHeight="1">
      <c r="A4" s="179" t="s">
        <v>1</v>
      </c>
      <c r="B4" s="71" t="s">
        <v>630</v>
      </c>
      <c r="C4" s="119" t="s">
        <v>631</v>
      </c>
      <c r="D4" s="108" t="s">
        <v>396</v>
      </c>
      <c r="E4" s="191" t="s">
        <v>629</v>
      </c>
    </row>
    <row r="5" spans="1:5">
      <c r="A5" s="29">
        <v>1</v>
      </c>
      <c r="B5" s="208">
        <v>2</v>
      </c>
      <c r="C5" s="209">
        <v>3</v>
      </c>
      <c r="D5" s="209">
        <v>4</v>
      </c>
      <c r="E5" s="209">
        <v>5</v>
      </c>
    </row>
    <row r="6" spans="1:5" s="210" customFormat="1" ht="36.6" customHeight="1">
      <c r="A6" s="181" t="s">
        <v>685</v>
      </c>
      <c r="B6" s="211">
        <f>B8+B9</f>
        <v>0</v>
      </c>
      <c r="C6" s="110">
        <f>C10</f>
        <v>0</v>
      </c>
      <c r="D6" s="212">
        <f>B6-C6</f>
        <v>0</v>
      </c>
      <c r="E6" s="213">
        <v>0</v>
      </c>
    </row>
    <row r="7" spans="1:5" ht="19.2" customHeight="1">
      <c r="A7" s="182" t="s">
        <v>686</v>
      </c>
      <c r="B7" s="214">
        <v>0</v>
      </c>
      <c r="C7" s="215">
        <v>0</v>
      </c>
      <c r="D7" s="216">
        <f>B7-C7</f>
        <v>0</v>
      </c>
      <c r="E7" s="217">
        <v>0</v>
      </c>
    </row>
    <row r="8" spans="1:5" ht="45.6" customHeight="1">
      <c r="A8" s="182" t="s">
        <v>687</v>
      </c>
      <c r="B8" s="218">
        <v>0</v>
      </c>
      <c r="C8" s="219">
        <v>0</v>
      </c>
      <c r="D8" s="216">
        <f>B8-C8</f>
        <v>0</v>
      </c>
      <c r="E8" s="217">
        <v>0</v>
      </c>
    </row>
    <row r="9" spans="1:5" ht="31.95" customHeight="1">
      <c r="A9" s="182" t="s">
        <v>688</v>
      </c>
      <c r="B9" s="220">
        <v>0</v>
      </c>
      <c r="C9" s="219">
        <v>0</v>
      </c>
      <c r="D9" s="216">
        <f>B9-C9</f>
        <v>0</v>
      </c>
      <c r="E9" s="217">
        <v>0</v>
      </c>
    </row>
    <row r="10" spans="1:5" ht="13.8">
      <c r="A10" s="185" t="s">
        <v>689</v>
      </c>
      <c r="B10" s="211">
        <v>0</v>
      </c>
      <c r="C10" s="219">
        <f>C11-C12</f>
        <v>0</v>
      </c>
      <c r="D10" s="212">
        <f>B10-C10</f>
        <v>0</v>
      </c>
      <c r="E10" s="221">
        <v>0</v>
      </c>
    </row>
    <row r="11" spans="1:5" ht="13.8">
      <c r="C11" s="186"/>
      <c r="D11" s="187"/>
      <c r="E11" s="188"/>
    </row>
    <row r="12" spans="1:5" ht="13.8">
      <c r="A12" s="189"/>
    </row>
  </sheetData>
  <mergeCells count="2">
    <mergeCell ref="A2:E2"/>
    <mergeCell ref="A1:E1"/>
  </mergeCells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6"/>
  <sheetViews>
    <sheetView workbookViewId="0">
      <selection activeCell="C13" sqref="C13:C18"/>
    </sheetView>
  </sheetViews>
  <sheetFormatPr defaultRowHeight="13.2"/>
  <cols>
    <col min="1" max="1" width="30.6640625" style="135" customWidth="1"/>
    <col min="2" max="2" width="10.44140625" style="135" customWidth="1"/>
    <col min="3" max="3" width="27.44140625" style="135" customWidth="1"/>
    <col min="4" max="4" width="9.33203125" style="135" customWidth="1"/>
    <col min="5" max="5" width="10.109375" style="135" customWidth="1"/>
    <col min="6" max="256" width="8.88671875" style="135"/>
    <col min="257" max="257" width="30.6640625" style="135" customWidth="1"/>
    <col min="258" max="258" width="10.44140625" style="135" customWidth="1"/>
    <col min="259" max="259" width="27.44140625" style="135" customWidth="1"/>
    <col min="260" max="260" width="9.33203125" style="135" customWidth="1"/>
    <col min="261" max="261" width="10.109375" style="135" customWidth="1"/>
    <col min="262" max="512" width="8.88671875" style="135"/>
    <col min="513" max="513" width="30.6640625" style="135" customWidth="1"/>
    <col min="514" max="514" width="10.44140625" style="135" customWidth="1"/>
    <col min="515" max="515" width="27.44140625" style="135" customWidth="1"/>
    <col min="516" max="516" width="9.33203125" style="135" customWidth="1"/>
    <col min="517" max="517" width="10.109375" style="135" customWidth="1"/>
    <col min="518" max="768" width="8.88671875" style="135"/>
    <col min="769" max="769" width="30.6640625" style="135" customWidth="1"/>
    <col min="770" max="770" width="10.44140625" style="135" customWidth="1"/>
    <col min="771" max="771" width="27.44140625" style="135" customWidth="1"/>
    <col min="772" max="772" width="9.33203125" style="135" customWidth="1"/>
    <col min="773" max="773" width="10.109375" style="135" customWidth="1"/>
    <col min="774" max="1024" width="8.88671875" style="135"/>
    <col min="1025" max="1025" width="30.6640625" style="135" customWidth="1"/>
    <col min="1026" max="1026" width="10.44140625" style="135" customWidth="1"/>
    <col min="1027" max="1027" width="27.44140625" style="135" customWidth="1"/>
    <col min="1028" max="1028" width="9.33203125" style="135" customWidth="1"/>
    <col min="1029" max="1029" width="10.109375" style="135" customWidth="1"/>
    <col min="1030" max="1280" width="8.88671875" style="135"/>
    <col min="1281" max="1281" width="30.6640625" style="135" customWidth="1"/>
    <col min="1282" max="1282" width="10.44140625" style="135" customWidth="1"/>
    <col min="1283" max="1283" width="27.44140625" style="135" customWidth="1"/>
    <col min="1284" max="1284" width="9.33203125" style="135" customWidth="1"/>
    <col min="1285" max="1285" width="10.109375" style="135" customWidth="1"/>
    <col min="1286" max="1536" width="8.88671875" style="135"/>
    <col min="1537" max="1537" width="30.6640625" style="135" customWidth="1"/>
    <col min="1538" max="1538" width="10.44140625" style="135" customWidth="1"/>
    <col min="1539" max="1539" width="27.44140625" style="135" customWidth="1"/>
    <col min="1540" max="1540" width="9.33203125" style="135" customWidth="1"/>
    <col min="1541" max="1541" width="10.109375" style="135" customWidth="1"/>
    <col min="1542" max="1792" width="8.88671875" style="135"/>
    <col min="1793" max="1793" width="30.6640625" style="135" customWidth="1"/>
    <col min="1794" max="1794" width="10.44140625" style="135" customWidth="1"/>
    <col min="1795" max="1795" width="27.44140625" style="135" customWidth="1"/>
    <col min="1796" max="1796" width="9.33203125" style="135" customWidth="1"/>
    <col min="1797" max="1797" width="10.109375" style="135" customWidth="1"/>
    <col min="1798" max="2048" width="8.88671875" style="135"/>
    <col min="2049" max="2049" width="30.6640625" style="135" customWidth="1"/>
    <col min="2050" max="2050" width="10.44140625" style="135" customWidth="1"/>
    <col min="2051" max="2051" width="27.44140625" style="135" customWidth="1"/>
    <col min="2052" max="2052" width="9.33203125" style="135" customWidth="1"/>
    <col min="2053" max="2053" width="10.109375" style="135" customWidth="1"/>
    <col min="2054" max="2304" width="8.88671875" style="135"/>
    <col min="2305" max="2305" width="30.6640625" style="135" customWidth="1"/>
    <col min="2306" max="2306" width="10.44140625" style="135" customWidth="1"/>
    <col min="2307" max="2307" width="27.44140625" style="135" customWidth="1"/>
    <col min="2308" max="2308" width="9.33203125" style="135" customWidth="1"/>
    <col min="2309" max="2309" width="10.109375" style="135" customWidth="1"/>
    <col min="2310" max="2560" width="8.88671875" style="135"/>
    <col min="2561" max="2561" width="30.6640625" style="135" customWidth="1"/>
    <col min="2562" max="2562" width="10.44140625" style="135" customWidth="1"/>
    <col min="2563" max="2563" width="27.44140625" style="135" customWidth="1"/>
    <col min="2564" max="2564" width="9.33203125" style="135" customWidth="1"/>
    <col min="2565" max="2565" width="10.109375" style="135" customWidth="1"/>
    <col min="2566" max="2816" width="8.88671875" style="135"/>
    <col min="2817" max="2817" width="30.6640625" style="135" customWidth="1"/>
    <col min="2818" max="2818" width="10.44140625" style="135" customWidth="1"/>
    <col min="2819" max="2819" width="27.44140625" style="135" customWidth="1"/>
    <col min="2820" max="2820" width="9.33203125" style="135" customWidth="1"/>
    <col min="2821" max="2821" width="10.109375" style="135" customWidth="1"/>
    <col min="2822" max="3072" width="8.88671875" style="135"/>
    <col min="3073" max="3073" width="30.6640625" style="135" customWidth="1"/>
    <col min="3074" max="3074" width="10.44140625" style="135" customWidth="1"/>
    <col min="3075" max="3075" width="27.44140625" style="135" customWidth="1"/>
    <col min="3076" max="3076" width="9.33203125" style="135" customWidth="1"/>
    <col min="3077" max="3077" width="10.109375" style="135" customWidth="1"/>
    <col min="3078" max="3328" width="8.88671875" style="135"/>
    <col min="3329" max="3329" width="30.6640625" style="135" customWidth="1"/>
    <col min="3330" max="3330" width="10.44140625" style="135" customWidth="1"/>
    <col min="3331" max="3331" width="27.44140625" style="135" customWidth="1"/>
    <col min="3332" max="3332" width="9.33203125" style="135" customWidth="1"/>
    <col min="3333" max="3333" width="10.109375" style="135" customWidth="1"/>
    <col min="3334" max="3584" width="8.88671875" style="135"/>
    <col min="3585" max="3585" width="30.6640625" style="135" customWidth="1"/>
    <col min="3586" max="3586" width="10.44140625" style="135" customWidth="1"/>
    <col min="3587" max="3587" width="27.44140625" style="135" customWidth="1"/>
    <col min="3588" max="3588" width="9.33203125" style="135" customWidth="1"/>
    <col min="3589" max="3589" width="10.109375" style="135" customWidth="1"/>
    <col min="3590" max="3840" width="8.88671875" style="135"/>
    <col min="3841" max="3841" width="30.6640625" style="135" customWidth="1"/>
    <col min="3842" max="3842" width="10.44140625" style="135" customWidth="1"/>
    <col min="3843" max="3843" width="27.44140625" style="135" customWidth="1"/>
    <col min="3844" max="3844" width="9.33203125" style="135" customWidth="1"/>
    <col min="3845" max="3845" width="10.109375" style="135" customWidth="1"/>
    <col min="3846" max="4096" width="8.88671875" style="135"/>
    <col min="4097" max="4097" width="30.6640625" style="135" customWidth="1"/>
    <col min="4098" max="4098" width="10.44140625" style="135" customWidth="1"/>
    <col min="4099" max="4099" width="27.44140625" style="135" customWidth="1"/>
    <col min="4100" max="4100" width="9.33203125" style="135" customWidth="1"/>
    <col min="4101" max="4101" width="10.109375" style="135" customWidth="1"/>
    <col min="4102" max="4352" width="8.88671875" style="135"/>
    <col min="4353" max="4353" width="30.6640625" style="135" customWidth="1"/>
    <col min="4354" max="4354" width="10.44140625" style="135" customWidth="1"/>
    <col min="4355" max="4355" width="27.44140625" style="135" customWidth="1"/>
    <col min="4356" max="4356" width="9.33203125" style="135" customWidth="1"/>
    <col min="4357" max="4357" width="10.109375" style="135" customWidth="1"/>
    <col min="4358" max="4608" width="8.88671875" style="135"/>
    <col min="4609" max="4609" width="30.6640625" style="135" customWidth="1"/>
    <col min="4610" max="4610" width="10.44140625" style="135" customWidth="1"/>
    <col min="4611" max="4611" width="27.44140625" style="135" customWidth="1"/>
    <col min="4612" max="4612" width="9.33203125" style="135" customWidth="1"/>
    <col min="4613" max="4613" width="10.109375" style="135" customWidth="1"/>
    <col min="4614" max="4864" width="8.88671875" style="135"/>
    <col min="4865" max="4865" width="30.6640625" style="135" customWidth="1"/>
    <col min="4866" max="4866" width="10.44140625" style="135" customWidth="1"/>
    <col min="4867" max="4867" width="27.44140625" style="135" customWidth="1"/>
    <col min="4868" max="4868" width="9.33203125" style="135" customWidth="1"/>
    <col min="4869" max="4869" width="10.109375" style="135" customWidth="1"/>
    <col min="4870" max="5120" width="8.88671875" style="135"/>
    <col min="5121" max="5121" width="30.6640625" style="135" customWidth="1"/>
    <col min="5122" max="5122" width="10.44140625" style="135" customWidth="1"/>
    <col min="5123" max="5123" width="27.44140625" style="135" customWidth="1"/>
    <col min="5124" max="5124" width="9.33203125" style="135" customWidth="1"/>
    <col min="5125" max="5125" width="10.109375" style="135" customWidth="1"/>
    <col min="5126" max="5376" width="8.88671875" style="135"/>
    <col min="5377" max="5377" width="30.6640625" style="135" customWidth="1"/>
    <col min="5378" max="5378" width="10.44140625" style="135" customWidth="1"/>
    <col min="5379" max="5379" width="27.44140625" style="135" customWidth="1"/>
    <col min="5380" max="5380" width="9.33203125" style="135" customWidth="1"/>
    <col min="5381" max="5381" width="10.109375" style="135" customWidth="1"/>
    <col min="5382" max="5632" width="8.88671875" style="135"/>
    <col min="5633" max="5633" width="30.6640625" style="135" customWidth="1"/>
    <col min="5634" max="5634" width="10.44140625" style="135" customWidth="1"/>
    <col min="5635" max="5635" width="27.44140625" style="135" customWidth="1"/>
    <col min="5636" max="5636" width="9.33203125" style="135" customWidth="1"/>
    <col min="5637" max="5637" width="10.109375" style="135" customWidth="1"/>
    <col min="5638" max="5888" width="8.88671875" style="135"/>
    <col min="5889" max="5889" width="30.6640625" style="135" customWidth="1"/>
    <col min="5890" max="5890" width="10.44140625" style="135" customWidth="1"/>
    <col min="5891" max="5891" width="27.44140625" style="135" customWidth="1"/>
    <col min="5892" max="5892" width="9.33203125" style="135" customWidth="1"/>
    <col min="5893" max="5893" width="10.109375" style="135" customWidth="1"/>
    <col min="5894" max="6144" width="8.88671875" style="135"/>
    <col min="6145" max="6145" width="30.6640625" style="135" customWidth="1"/>
    <col min="6146" max="6146" width="10.44140625" style="135" customWidth="1"/>
    <col min="6147" max="6147" width="27.44140625" style="135" customWidth="1"/>
    <col min="6148" max="6148" width="9.33203125" style="135" customWidth="1"/>
    <col min="6149" max="6149" width="10.109375" style="135" customWidth="1"/>
    <col min="6150" max="6400" width="8.88671875" style="135"/>
    <col min="6401" max="6401" width="30.6640625" style="135" customWidth="1"/>
    <col min="6402" max="6402" width="10.44140625" style="135" customWidth="1"/>
    <col min="6403" max="6403" width="27.44140625" style="135" customWidth="1"/>
    <col min="6404" max="6404" width="9.33203125" style="135" customWidth="1"/>
    <col min="6405" max="6405" width="10.109375" style="135" customWidth="1"/>
    <col min="6406" max="6656" width="8.88671875" style="135"/>
    <col min="6657" max="6657" width="30.6640625" style="135" customWidth="1"/>
    <col min="6658" max="6658" width="10.44140625" style="135" customWidth="1"/>
    <col min="6659" max="6659" width="27.44140625" style="135" customWidth="1"/>
    <col min="6660" max="6660" width="9.33203125" style="135" customWidth="1"/>
    <col min="6661" max="6661" width="10.109375" style="135" customWidth="1"/>
    <col min="6662" max="6912" width="8.88671875" style="135"/>
    <col min="6913" max="6913" width="30.6640625" style="135" customWidth="1"/>
    <col min="6914" max="6914" width="10.44140625" style="135" customWidth="1"/>
    <col min="6915" max="6915" width="27.44140625" style="135" customWidth="1"/>
    <col min="6916" max="6916" width="9.33203125" style="135" customWidth="1"/>
    <col min="6917" max="6917" width="10.109375" style="135" customWidth="1"/>
    <col min="6918" max="7168" width="8.88671875" style="135"/>
    <col min="7169" max="7169" width="30.6640625" style="135" customWidth="1"/>
    <col min="7170" max="7170" width="10.44140625" style="135" customWidth="1"/>
    <col min="7171" max="7171" width="27.44140625" style="135" customWidth="1"/>
    <col min="7172" max="7172" width="9.33203125" style="135" customWidth="1"/>
    <col min="7173" max="7173" width="10.109375" style="135" customWidth="1"/>
    <col min="7174" max="7424" width="8.88671875" style="135"/>
    <col min="7425" max="7425" width="30.6640625" style="135" customWidth="1"/>
    <col min="7426" max="7426" width="10.44140625" style="135" customWidth="1"/>
    <col min="7427" max="7427" width="27.44140625" style="135" customWidth="1"/>
    <col min="7428" max="7428" width="9.33203125" style="135" customWidth="1"/>
    <col min="7429" max="7429" width="10.109375" style="135" customWidth="1"/>
    <col min="7430" max="7680" width="8.88671875" style="135"/>
    <col min="7681" max="7681" width="30.6640625" style="135" customWidth="1"/>
    <col min="7682" max="7682" width="10.44140625" style="135" customWidth="1"/>
    <col min="7683" max="7683" width="27.44140625" style="135" customWidth="1"/>
    <col min="7684" max="7684" width="9.33203125" style="135" customWidth="1"/>
    <col min="7685" max="7685" width="10.109375" style="135" customWidth="1"/>
    <col min="7686" max="7936" width="8.88671875" style="135"/>
    <col min="7937" max="7937" width="30.6640625" style="135" customWidth="1"/>
    <col min="7938" max="7938" width="10.44140625" style="135" customWidth="1"/>
    <col min="7939" max="7939" width="27.44140625" style="135" customWidth="1"/>
    <col min="7940" max="7940" width="9.33203125" style="135" customWidth="1"/>
    <col min="7941" max="7941" width="10.109375" style="135" customWidth="1"/>
    <col min="7942" max="8192" width="8.88671875" style="135"/>
    <col min="8193" max="8193" width="30.6640625" style="135" customWidth="1"/>
    <col min="8194" max="8194" width="10.44140625" style="135" customWidth="1"/>
    <col min="8195" max="8195" width="27.44140625" style="135" customWidth="1"/>
    <col min="8196" max="8196" width="9.33203125" style="135" customWidth="1"/>
    <col min="8197" max="8197" width="10.109375" style="135" customWidth="1"/>
    <col min="8198" max="8448" width="8.88671875" style="135"/>
    <col min="8449" max="8449" width="30.6640625" style="135" customWidth="1"/>
    <col min="8450" max="8450" width="10.44140625" style="135" customWidth="1"/>
    <col min="8451" max="8451" width="27.44140625" style="135" customWidth="1"/>
    <col min="8452" max="8452" width="9.33203125" style="135" customWidth="1"/>
    <col min="8453" max="8453" width="10.109375" style="135" customWidth="1"/>
    <col min="8454" max="8704" width="8.88671875" style="135"/>
    <col min="8705" max="8705" width="30.6640625" style="135" customWidth="1"/>
    <col min="8706" max="8706" width="10.44140625" style="135" customWidth="1"/>
    <col min="8707" max="8707" width="27.44140625" style="135" customWidth="1"/>
    <col min="8708" max="8708" width="9.33203125" style="135" customWidth="1"/>
    <col min="8709" max="8709" width="10.109375" style="135" customWidth="1"/>
    <col min="8710" max="8960" width="8.88671875" style="135"/>
    <col min="8961" max="8961" width="30.6640625" style="135" customWidth="1"/>
    <col min="8962" max="8962" width="10.44140625" style="135" customWidth="1"/>
    <col min="8963" max="8963" width="27.44140625" style="135" customWidth="1"/>
    <col min="8964" max="8964" width="9.33203125" style="135" customWidth="1"/>
    <col min="8965" max="8965" width="10.109375" style="135" customWidth="1"/>
    <col min="8966" max="9216" width="8.88671875" style="135"/>
    <col min="9217" max="9217" width="30.6640625" style="135" customWidth="1"/>
    <col min="9218" max="9218" width="10.44140625" style="135" customWidth="1"/>
    <col min="9219" max="9219" width="27.44140625" style="135" customWidth="1"/>
    <col min="9220" max="9220" width="9.33203125" style="135" customWidth="1"/>
    <col min="9221" max="9221" width="10.109375" style="135" customWidth="1"/>
    <col min="9222" max="9472" width="8.88671875" style="135"/>
    <col min="9473" max="9473" width="30.6640625" style="135" customWidth="1"/>
    <col min="9474" max="9474" width="10.44140625" style="135" customWidth="1"/>
    <col min="9475" max="9475" width="27.44140625" style="135" customWidth="1"/>
    <col min="9476" max="9476" width="9.33203125" style="135" customWidth="1"/>
    <col min="9477" max="9477" width="10.109375" style="135" customWidth="1"/>
    <col min="9478" max="9728" width="8.88671875" style="135"/>
    <col min="9729" max="9729" width="30.6640625" style="135" customWidth="1"/>
    <col min="9730" max="9730" width="10.44140625" style="135" customWidth="1"/>
    <col min="9731" max="9731" width="27.44140625" style="135" customWidth="1"/>
    <col min="9732" max="9732" width="9.33203125" style="135" customWidth="1"/>
    <col min="9733" max="9733" width="10.109375" style="135" customWidth="1"/>
    <col min="9734" max="9984" width="8.88671875" style="135"/>
    <col min="9985" max="9985" width="30.6640625" style="135" customWidth="1"/>
    <col min="9986" max="9986" width="10.44140625" style="135" customWidth="1"/>
    <col min="9987" max="9987" width="27.44140625" style="135" customWidth="1"/>
    <col min="9988" max="9988" width="9.33203125" style="135" customWidth="1"/>
    <col min="9989" max="9989" width="10.109375" style="135" customWidth="1"/>
    <col min="9990" max="10240" width="8.88671875" style="135"/>
    <col min="10241" max="10241" width="30.6640625" style="135" customWidth="1"/>
    <col min="10242" max="10242" width="10.44140625" style="135" customWidth="1"/>
    <col min="10243" max="10243" width="27.44140625" style="135" customWidth="1"/>
    <col min="10244" max="10244" width="9.33203125" style="135" customWidth="1"/>
    <col min="10245" max="10245" width="10.109375" style="135" customWidth="1"/>
    <col min="10246" max="10496" width="8.88671875" style="135"/>
    <col min="10497" max="10497" width="30.6640625" style="135" customWidth="1"/>
    <col min="10498" max="10498" width="10.44140625" style="135" customWidth="1"/>
    <col min="10499" max="10499" width="27.44140625" style="135" customWidth="1"/>
    <col min="10500" max="10500" width="9.33203125" style="135" customWidth="1"/>
    <col min="10501" max="10501" width="10.109375" style="135" customWidth="1"/>
    <col min="10502" max="10752" width="8.88671875" style="135"/>
    <col min="10753" max="10753" width="30.6640625" style="135" customWidth="1"/>
    <col min="10754" max="10754" width="10.44140625" style="135" customWidth="1"/>
    <col min="10755" max="10755" width="27.44140625" style="135" customWidth="1"/>
    <col min="10756" max="10756" width="9.33203125" style="135" customWidth="1"/>
    <col min="10757" max="10757" width="10.109375" style="135" customWidth="1"/>
    <col min="10758" max="11008" width="8.88671875" style="135"/>
    <col min="11009" max="11009" width="30.6640625" style="135" customWidth="1"/>
    <col min="11010" max="11010" width="10.44140625" style="135" customWidth="1"/>
    <col min="11011" max="11011" width="27.44140625" style="135" customWidth="1"/>
    <col min="11012" max="11012" width="9.33203125" style="135" customWidth="1"/>
    <col min="11013" max="11013" width="10.109375" style="135" customWidth="1"/>
    <col min="11014" max="11264" width="8.88671875" style="135"/>
    <col min="11265" max="11265" width="30.6640625" style="135" customWidth="1"/>
    <col min="11266" max="11266" width="10.44140625" style="135" customWidth="1"/>
    <col min="11267" max="11267" width="27.44140625" style="135" customWidth="1"/>
    <col min="11268" max="11268" width="9.33203125" style="135" customWidth="1"/>
    <col min="11269" max="11269" width="10.109375" style="135" customWidth="1"/>
    <col min="11270" max="11520" width="8.88671875" style="135"/>
    <col min="11521" max="11521" width="30.6640625" style="135" customWidth="1"/>
    <col min="11522" max="11522" width="10.44140625" style="135" customWidth="1"/>
    <col min="11523" max="11523" width="27.44140625" style="135" customWidth="1"/>
    <col min="11524" max="11524" width="9.33203125" style="135" customWidth="1"/>
    <col min="11525" max="11525" width="10.109375" style="135" customWidth="1"/>
    <col min="11526" max="11776" width="8.88671875" style="135"/>
    <col min="11777" max="11777" width="30.6640625" style="135" customWidth="1"/>
    <col min="11778" max="11778" width="10.44140625" style="135" customWidth="1"/>
    <col min="11779" max="11779" width="27.44140625" style="135" customWidth="1"/>
    <col min="11780" max="11780" width="9.33203125" style="135" customWidth="1"/>
    <col min="11781" max="11781" width="10.109375" style="135" customWidth="1"/>
    <col min="11782" max="12032" width="8.88671875" style="135"/>
    <col min="12033" max="12033" width="30.6640625" style="135" customWidth="1"/>
    <col min="12034" max="12034" width="10.44140625" style="135" customWidth="1"/>
    <col min="12035" max="12035" width="27.44140625" style="135" customWidth="1"/>
    <col min="12036" max="12036" width="9.33203125" style="135" customWidth="1"/>
    <col min="12037" max="12037" width="10.109375" style="135" customWidth="1"/>
    <col min="12038" max="12288" width="8.88671875" style="135"/>
    <col min="12289" max="12289" width="30.6640625" style="135" customWidth="1"/>
    <col min="12290" max="12290" width="10.44140625" style="135" customWidth="1"/>
    <col min="12291" max="12291" width="27.44140625" style="135" customWidth="1"/>
    <col min="12292" max="12292" width="9.33203125" style="135" customWidth="1"/>
    <col min="12293" max="12293" width="10.109375" style="135" customWidth="1"/>
    <col min="12294" max="12544" width="8.88671875" style="135"/>
    <col min="12545" max="12545" width="30.6640625" style="135" customWidth="1"/>
    <col min="12546" max="12546" width="10.44140625" style="135" customWidth="1"/>
    <col min="12547" max="12547" width="27.44140625" style="135" customWidth="1"/>
    <col min="12548" max="12548" width="9.33203125" style="135" customWidth="1"/>
    <col min="12549" max="12549" width="10.109375" style="135" customWidth="1"/>
    <col min="12550" max="12800" width="8.88671875" style="135"/>
    <col min="12801" max="12801" width="30.6640625" style="135" customWidth="1"/>
    <col min="12802" max="12802" width="10.44140625" style="135" customWidth="1"/>
    <col min="12803" max="12803" width="27.44140625" style="135" customWidth="1"/>
    <col min="12804" max="12804" width="9.33203125" style="135" customWidth="1"/>
    <col min="12805" max="12805" width="10.109375" style="135" customWidth="1"/>
    <col min="12806" max="13056" width="8.88671875" style="135"/>
    <col min="13057" max="13057" width="30.6640625" style="135" customWidth="1"/>
    <col min="13058" max="13058" width="10.44140625" style="135" customWidth="1"/>
    <col min="13059" max="13059" width="27.44140625" style="135" customWidth="1"/>
    <col min="13060" max="13060" width="9.33203125" style="135" customWidth="1"/>
    <col min="13061" max="13061" width="10.109375" style="135" customWidth="1"/>
    <col min="13062" max="13312" width="8.88671875" style="135"/>
    <col min="13313" max="13313" width="30.6640625" style="135" customWidth="1"/>
    <col min="13314" max="13314" width="10.44140625" style="135" customWidth="1"/>
    <col min="13315" max="13315" width="27.44140625" style="135" customWidth="1"/>
    <col min="13316" max="13316" width="9.33203125" style="135" customWidth="1"/>
    <col min="13317" max="13317" width="10.109375" style="135" customWidth="1"/>
    <col min="13318" max="13568" width="8.88671875" style="135"/>
    <col min="13569" max="13569" width="30.6640625" style="135" customWidth="1"/>
    <col min="13570" max="13570" width="10.44140625" style="135" customWidth="1"/>
    <col min="13571" max="13571" width="27.44140625" style="135" customWidth="1"/>
    <col min="13572" max="13572" width="9.33203125" style="135" customWidth="1"/>
    <col min="13573" max="13573" width="10.109375" style="135" customWidth="1"/>
    <col min="13574" max="13824" width="8.88671875" style="135"/>
    <col min="13825" max="13825" width="30.6640625" style="135" customWidth="1"/>
    <col min="13826" max="13826" width="10.44140625" style="135" customWidth="1"/>
    <col min="13827" max="13827" width="27.44140625" style="135" customWidth="1"/>
    <col min="13828" max="13828" width="9.33203125" style="135" customWidth="1"/>
    <col min="13829" max="13829" width="10.109375" style="135" customWidth="1"/>
    <col min="13830" max="14080" width="8.88671875" style="135"/>
    <col min="14081" max="14081" width="30.6640625" style="135" customWidth="1"/>
    <col min="14082" max="14082" width="10.44140625" style="135" customWidth="1"/>
    <col min="14083" max="14083" width="27.44140625" style="135" customWidth="1"/>
    <col min="14084" max="14084" width="9.33203125" style="135" customWidth="1"/>
    <col min="14085" max="14085" width="10.109375" style="135" customWidth="1"/>
    <col min="14086" max="14336" width="8.88671875" style="135"/>
    <col min="14337" max="14337" width="30.6640625" style="135" customWidth="1"/>
    <col min="14338" max="14338" width="10.44140625" style="135" customWidth="1"/>
    <col min="14339" max="14339" width="27.44140625" style="135" customWidth="1"/>
    <col min="14340" max="14340" width="9.33203125" style="135" customWidth="1"/>
    <col min="14341" max="14341" width="10.109375" style="135" customWidth="1"/>
    <col min="14342" max="14592" width="8.88671875" style="135"/>
    <col min="14593" max="14593" width="30.6640625" style="135" customWidth="1"/>
    <col min="14594" max="14594" width="10.44140625" style="135" customWidth="1"/>
    <col min="14595" max="14595" width="27.44140625" style="135" customWidth="1"/>
    <col min="14596" max="14596" width="9.33203125" style="135" customWidth="1"/>
    <col min="14597" max="14597" width="10.109375" style="135" customWidth="1"/>
    <col min="14598" max="14848" width="8.88671875" style="135"/>
    <col min="14849" max="14849" width="30.6640625" style="135" customWidth="1"/>
    <col min="14850" max="14850" width="10.44140625" style="135" customWidth="1"/>
    <col min="14851" max="14851" width="27.44140625" style="135" customWidth="1"/>
    <col min="14852" max="14852" width="9.33203125" style="135" customWidth="1"/>
    <col min="14853" max="14853" width="10.109375" style="135" customWidth="1"/>
    <col min="14854" max="15104" width="8.88671875" style="135"/>
    <col min="15105" max="15105" width="30.6640625" style="135" customWidth="1"/>
    <col min="15106" max="15106" width="10.44140625" style="135" customWidth="1"/>
    <col min="15107" max="15107" width="27.44140625" style="135" customWidth="1"/>
    <col min="15108" max="15108" width="9.33203125" style="135" customWidth="1"/>
    <col min="15109" max="15109" width="10.109375" style="135" customWidth="1"/>
    <col min="15110" max="15360" width="8.88671875" style="135"/>
    <col min="15361" max="15361" width="30.6640625" style="135" customWidth="1"/>
    <col min="15362" max="15362" width="10.44140625" style="135" customWidth="1"/>
    <col min="15363" max="15363" width="27.44140625" style="135" customWidth="1"/>
    <col min="15364" max="15364" width="9.33203125" style="135" customWidth="1"/>
    <col min="15365" max="15365" width="10.109375" style="135" customWidth="1"/>
    <col min="15366" max="15616" width="8.88671875" style="135"/>
    <col min="15617" max="15617" width="30.6640625" style="135" customWidth="1"/>
    <col min="15618" max="15618" width="10.44140625" style="135" customWidth="1"/>
    <col min="15619" max="15619" width="27.44140625" style="135" customWidth="1"/>
    <col min="15620" max="15620" width="9.33203125" style="135" customWidth="1"/>
    <col min="15621" max="15621" width="10.109375" style="135" customWidth="1"/>
    <col min="15622" max="15872" width="8.88671875" style="135"/>
    <col min="15873" max="15873" width="30.6640625" style="135" customWidth="1"/>
    <col min="15874" max="15874" width="10.44140625" style="135" customWidth="1"/>
    <col min="15875" max="15875" width="27.44140625" style="135" customWidth="1"/>
    <col min="15876" max="15876" width="9.33203125" style="135" customWidth="1"/>
    <col min="15877" max="15877" width="10.109375" style="135" customWidth="1"/>
    <col min="15878" max="16128" width="8.88671875" style="135"/>
    <col min="16129" max="16129" width="30.6640625" style="135" customWidth="1"/>
    <col min="16130" max="16130" width="10.44140625" style="135" customWidth="1"/>
    <col min="16131" max="16131" width="27.44140625" style="135" customWidth="1"/>
    <col min="16132" max="16132" width="9.33203125" style="135" customWidth="1"/>
    <col min="16133" max="16133" width="10.109375" style="135" customWidth="1"/>
    <col min="16134" max="16384" width="8.88671875" style="135"/>
  </cols>
  <sheetData>
    <row r="1" spans="1:11" ht="14.4">
      <c r="A1" s="310" t="s">
        <v>696</v>
      </c>
      <c r="B1" s="311"/>
      <c r="C1" s="311"/>
      <c r="D1" s="311"/>
      <c r="E1" s="311"/>
      <c r="F1" s="121"/>
      <c r="G1" s="121"/>
      <c r="H1" s="121"/>
      <c r="I1" s="121"/>
      <c r="J1" s="121"/>
      <c r="K1" s="121"/>
    </row>
    <row r="2" spans="1:11" ht="14.4">
      <c r="A2" s="310" t="s">
        <v>697</v>
      </c>
      <c r="B2" s="314"/>
      <c r="C2" s="314"/>
      <c r="D2" s="314"/>
      <c r="E2" s="314"/>
      <c r="F2" s="136"/>
      <c r="G2" s="136"/>
      <c r="H2" s="137"/>
      <c r="I2" s="138"/>
      <c r="J2" s="138"/>
      <c r="K2" s="138"/>
    </row>
    <row r="3" spans="1:11" ht="15" customHeight="1">
      <c r="A3" s="314"/>
      <c r="B3" s="314"/>
      <c r="C3" s="314"/>
      <c r="D3" s="314"/>
      <c r="E3" s="314"/>
      <c r="F3" s="139"/>
      <c r="G3" s="139"/>
      <c r="H3" s="140"/>
    </row>
    <row r="4" spans="1:11" ht="14.4">
      <c r="A4" s="222"/>
      <c r="B4" s="223"/>
      <c r="C4" s="222"/>
      <c r="D4" s="222"/>
      <c r="E4" s="222"/>
      <c r="F4" s="139"/>
      <c r="G4" s="139"/>
      <c r="H4" s="140"/>
    </row>
    <row r="5" spans="1:11" ht="14.4">
      <c r="A5" s="222"/>
      <c r="B5" s="223"/>
      <c r="C5" s="222"/>
      <c r="D5" s="222"/>
      <c r="E5" s="222"/>
      <c r="F5" s="139"/>
      <c r="G5" s="139"/>
      <c r="H5" s="140"/>
    </row>
    <row r="6" spans="1:11" ht="15" customHeight="1">
      <c r="A6" s="381" t="s">
        <v>650</v>
      </c>
      <c r="B6" s="382" t="s">
        <v>700</v>
      </c>
      <c r="C6" s="381" t="s">
        <v>651</v>
      </c>
      <c r="D6" s="381" t="s">
        <v>701</v>
      </c>
      <c r="E6" s="381" t="s">
        <v>702</v>
      </c>
      <c r="F6" s="141"/>
      <c r="G6" s="141"/>
      <c r="H6" s="140"/>
    </row>
    <row r="7" spans="1:11" ht="27.6" customHeight="1">
      <c r="A7" s="313"/>
      <c r="B7" s="312"/>
      <c r="C7" s="313"/>
      <c r="D7" s="313"/>
      <c r="E7" s="313"/>
      <c r="F7" s="141"/>
      <c r="G7" s="141"/>
      <c r="H7" s="140"/>
    </row>
    <row r="8" spans="1:11" ht="48">
      <c r="A8" s="227" t="s">
        <v>652</v>
      </c>
      <c r="B8" s="224">
        <v>4316.6000000000004</v>
      </c>
      <c r="C8" s="226" t="s">
        <v>653</v>
      </c>
      <c r="D8" s="225">
        <v>0</v>
      </c>
      <c r="E8" s="225">
        <v>0</v>
      </c>
      <c r="F8" s="139"/>
      <c r="G8" s="139"/>
      <c r="H8" s="140"/>
    </row>
    <row r="9" spans="1:11" ht="24" customHeight="1">
      <c r="A9" s="227" t="s">
        <v>654</v>
      </c>
      <c r="B9" s="224">
        <v>500</v>
      </c>
      <c r="C9" s="227" t="s">
        <v>655</v>
      </c>
      <c r="D9" s="225">
        <v>0</v>
      </c>
      <c r="E9" s="225">
        <v>0</v>
      </c>
      <c r="F9" s="139"/>
      <c r="G9" s="139"/>
      <c r="H9" s="140"/>
    </row>
    <row r="10" spans="1:11" ht="72" hidden="1">
      <c r="A10" s="227" t="s">
        <v>656</v>
      </c>
      <c r="B10" s="224">
        <v>0</v>
      </c>
      <c r="C10" s="226" t="s">
        <v>657</v>
      </c>
      <c r="D10" s="225">
        <v>0</v>
      </c>
      <c r="E10" s="225">
        <v>0</v>
      </c>
      <c r="F10" s="139"/>
      <c r="G10" s="139"/>
      <c r="H10" s="140"/>
    </row>
    <row r="11" spans="1:11" ht="36" hidden="1">
      <c r="A11" s="227" t="s">
        <v>658</v>
      </c>
      <c r="B11" s="224"/>
      <c r="C11" s="226" t="s">
        <v>659</v>
      </c>
      <c r="D11" s="225">
        <v>0</v>
      </c>
      <c r="E11" s="225">
        <v>0</v>
      </c>
      <c r="F11" s="139"/>
      <c r="G11" s="139"/>
      <c r="H11" s="140"/>
    </row>
    <row r="12" spans="1:11" ht="45.6">
      <c r="A12" s="383" t="s">
        <v>638</v>
      </c>
      <c r="B12" s="228">
        <f>B13+B14+B15+B18+B19+B20+B21</f>
        <v>1929.4</v>
      </c>
      <c r="C12" s="232" t="s">
        <v>660</v>
      </c>
      <c r="D12" s="228">
        <f t="shared" ref="D12:E12" si="0">D13+D14+D15+D18+D19+D20+D21</f>
        <v>250</v>
      </c>
      <c r="E12" s="228">
        <f t="shared" si="0"/>
        <v>250</v>
      </c>
      <c r="F12" s="139"/>
      <c r="G12" s="139"/>
      <c r="H12" s="140"/>
    </row>
    <row r="13" spans="1:11" ht="41.4" customHeight="1">
      <c r="A13" s="227" t="s">
        <v>661</v>
      </c>
      <c r="B13" s="224">
        <v>1359.4</v>
      </c>
      <c r="C13" s="384" t="s">
        <v>662</v>
      </c>
      <c r="D13" s="225">
        <v>0</v>
      </c>
      <c r="E13" s="225">
        <v>0</v>
      </c>
      <c r="F13" s="139"/>
      <c r="G13" s="139"/>
      <c r="H13" s="140"/>
    </row>
    <row r="14" spans="1:11" ht="50.25" customHeight="1">
      <c r="A14" s="227" t="s">
        <v>663</v>
      </c>
      <c r="B14" s="224">
        <v>250</v>
      </c>
      <c r="C14" s="384"/>
      <c r="D14" s="225">
        <v>250</v>
      </c>
      <c r="E14" s="225">
        <v>250</v>
      </c>
      <c r="F14" s="139"/>
      <c r="G14" s="139"/>
      <c r="H14" s="140"/>
    </row>
    <row r="15" spans="1:11" ht="14.4" hidden="1">
      <c r="A15" s="227" t="s">
        <v>664</v>
      </c>
      <c r="B15" s="224"/>
      <c r="C15" s="384"/>
      <c r="D15" s="225"/>
      <c r="E15" s="225"/>
      <c r="F15" s="142"/>
      <c r="G15" s="142"/>
      <c r="H15" s="143"/>
    </row>
    <row r="16" spans="1:11" ht="36" hidden="1">
      <c r="A16" s="227" t="s">
        <v>665</v>
      </c>
      <c r="B16" s="224"/>
      <c r="C16" s="384"/>
      <c r="D16" s="225"/>
      <c r="E16" s="225"/>
      <c r="F16" s="139"/>
      <c r="G16" s="139"/>
      <c r="H16" s="140"/>
    </row>
    <row r="17" spans="1:8" ht="36" hidden="1">
      <c r="A17" s="227" t="s">
        <v>666</v>
      </c>
      <c r="B17" s="224"/>
      <c r="C17" s="384"/>
      <c r="D17" s="225"/>
      <c r="E17" s="225"/>
      <c r="F17" s="139"/>
      <c r="G17" s="139"/>
      <c r="H17" s="144"/>
    </row>
    <row r="18" spans="1:8" ht="14.4" hidden="1">
      <c r="A18" s="227" t="s">
        <v>667</v>
      </c>
      <c r="B18" s="224"/>
      <c r="C18" s="384"/>
      <c r="D18" s="225"/>
      <c r="E18" s="225"/>
      <c r="F18" s="139"/>
      <c r="G18" s="139"/>
      <c r="H18" s="140"/>
    </row>
    <row r="19" spans="1:8" ht="36" hidden="1">
      <c r="A19" s="227" t="s">
        <v>668</v>
      </c>
      <c r="B19" s="224"/>
      <c r="C19" s="227" t="s">
        <v>657</v>
      </c>
      <c r="D19" s="225"/>
      <c r="E19" s="225"/>
    </row>
    <row r="20" spans="1:8" ht="48" hidden="1">
      <c r="A20" s="227" t="s">
        <v>669</v>
      </c>
      <c r="B20" s="224"/>
      <c r="C20" s="227" t="s">
        <v>670</v>
      </c>
      <c r="D20" s="225"/>
      <c r="E20" s="225"/>
    </row>
    <row r="21" spans="1:8" ht="36">
      <c r="A21" s="227"/>
      <c r="B21" s="224">
        <v>320</v>
      </c>
      <c r="C21" s="227" t="s">
        <v>698</v>
      </c>
      <c r="D21" s="225">
        <v>0</v>
      </c>
      <c r="E21" s="225">
        <v>0</v>
      </c>
    </row>
    <row r="22" spans="1:8" ht="13.8">
      <c r="A22" s="385" t="s">
        <v>699</v>
      </c>
      <c r="B22" s="228">
        <f>B8+B9+B10+B12</f>
        <v>6746</v>
      </c>
      <c r="C22" s="228"/>
      <c r="D22" s="228">
        <f t="shared" ref="D22:E22" si="1">D8+D9+D10+D12</f>
        <v>250</v>
      </c>
      <c r="E22" s="228">
        <f t="shared" si="1"/>
        <v>250</v>
      </c>
    </row>
    <row r="23" spans="1:8" ht="13.8">
      <c r="A23" s="222"/>
      <c r="B23" s="223"/>
      <c r="C23" s="222"/>
      <c r="D23" s="222"/>
      <c r="E23" s="222"/>
    </row>
    <row r="24" spans="1:8" ht="13.8">
      <c r="A24" s="222"/>
      <c r="B24" s="229"/>
      <c r="C24" s="222"/>
      <c r="D24" s="230"/>
      <c r="E24" s="222"/>
    </row>
    <row r="25" spans="1:8" ht="13.8">
      <c r="A25" s="222"/>
      <c r="B25" s="231"/>
      <c r="C25" s="222"/>
      <c r="D25" s="222"/>
      <c r="E25" s="222"/>
    </row>
    <row r="26" spans="1:8" ht="13.8">
      <c r="A26" s="222"/>
      <c r="B26" s="223"/>
      <c r="C26" s="222"/>
      <c r="D26" s="222"/>
      <c r="E26" s="222"/>
    </row>
  </sheetData>
  <mergeCells count="8">
    <mergeCell ref="C13:C18"/>
    <mergeCell ref="A1:E1"/>
    <mergeCell ref="A6:A7"/>
    <mergeCell ref="B6:B7"/>
    <mergeCell ref="C6:C7"/>
    <mergeCell ref="D6:D7"/>
    <mergeCell ref="E6:E7"/>
    <mergeCell ref="A2:E3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пр.2</vt:lpstr>
      <vt:lpstr>пр.3</vt:lpstr>
      <vt:lpstr>пр.4</vt:lpstr>
      <vt:lpstr>МП пр.5</vt:lpstr>
      <vt:lpstr>пр.6 ист.</vt:lpstr>
      <vt:lpstr>Пр_7</vt:lpstr>
      <vt:lpstr>прил.8</vt:lpstr>
      <vt:lpstr>пр.9</vt:lpstr>
      <vt:lpstr>Пр_10</vt:lpstr>
      <vt:lpstr>Пр_11</vt:lpstr>
      <vt:lpstr>пр.2!__bookmark_1</vt:lpstr>
      <vt:lpstr>пр.3!__bookmark_1</vt:lpstr>
      <vt:lpstr>пр.4!__bookmark_1</vt:lpstr>
      <vt:lpstr>__bookmark_1</vt:lpstr>
      <vt:lpstr>'МП пр.5'!Заголовки_для_печати</vt:lpstr>
      <vt:lpstr>пр.2!Заголовки_для_печати</vt:lpstr>
      <vt:lpstr>пр.3!Заголовки_для_печати</vt:lpstr>
      <vt:lpstr>пр.4!Заголовки_для_печати</vt:lpstr>
      <vt:lpstr>пр.3!Область_печати</vt:lpstr>
      <vt:lpstr>пр.4!Область_печати</vt:lpstr>
      <vt:lpstr>'пр.6 ист.'!Область_печати</vt:lpstr>
      <vt:lpstr>пр.9!Область_печати</vt:lpstr>
      <vt:lpstr>Пр_7!Область_печати</vt:lpstr>
      <vt:lpstr>прил.8!Область_печати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2021-04-16T00:42:22Z</cp:lastPrinted>
  <dcterms:created xsi:type="dcterms:W3CDTF">2020-12-21T05:29:14Z</dcterms:created>
  <dcterms:modified xsi:type="dcterms:W3CDTF">2021-04-16T00:43:07Z</dcterms:modified>
</cp:coreProperties>
</file>