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2" activeTab="0"/>
  </bookViews>
  <sheets>
    <sheet name="Приложение №1" sheetId="1" r:id="rId1"/>
    <sheet name="Сравн." sheetId="2" r:id="rId2"/>
  </sheets>
  <definedNames/>
  <calcPr fullCalcOnLoad="1"/>
</workbook>
</file>

<file path=xl/sharedStrings.xml><?xml version="1.0" encoding="utf-8"?>
<sst xmlns="http://schemas.openxmlformats.org/spreadsheetml/2006/main" count="379" uniqueCount="240">
  <si>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</si>
  <si>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</si>
  <si>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</si>
  <si>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</si>
  <si>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</si>
  <si>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</si>
  <si>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</si>
  <si>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</si>
  <si>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</si>
  <si>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</si>
  <si>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</si>
  <si>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</si>
  <si>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</si>
  <si>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</si>
  <si>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</si>
  <si>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</si>
  <si>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</si>
  <si>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</si>
  <si>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</si>
  <si>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</si>
  <si>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</si>
  <si>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</si>
  <si>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</si>
  <si>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</si>
  <si>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</si>
  <si>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</si>
  <si>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</si>
  <si>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</si>
  <si>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</si>
  <si>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</si>
  <si>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</si>
  <si>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</si>
  <si>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</si>
  <si>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</si>
  <si>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</si>
  <si>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</si>
  <si>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</si>
  <si>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</si>
  <si>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</si>
  <si>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</si>
  <si>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</si>
  <si>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</si>
  <si>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</si>
  <si>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</si>
  <si>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</si>
  <si>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</si>
  <si>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</si>
  <si>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</si>
  <si>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</si>
  <si>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</si>
  <si>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</si>
  <si>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</si>
  <si>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</si>
  <si>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</si>
  <si>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</si>
  <si>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</si>
  <si>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</si>
  <si>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</si>
  <si>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</si>
  <si>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</si>
  <si>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</si>
  <si>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</si>
  <si>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</si>
  <si>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</si>
  <si>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</si>
  <si>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</si>
  <si>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</si>
  <si>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</si>
  <si>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</si>
  <si>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</si>
  <si>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</si>
  <si>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</si>
  <si>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</si>
  <si>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</si>
  <si>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</si>
  <si>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</si>
  <si>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</si>
  <si>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</si>
  <si>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</si>
  <si>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</si>
  <si>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</si>
  <si>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</si>
  <si>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</si>
  <si>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</si>
  <si>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</si>
  <si>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</si>
  <si>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</si>
  <si>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</si>
  <si>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</si>
  <si>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</si>
  <si>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</si>
  <si>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</si>
  <si>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</si>
  <si>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</si>
  <si>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</si>
  <si>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</si>
  <si>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</si>
  <si>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</si>
  <si>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</si>
  <si>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</si>
  <si>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</si>
  <si>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</si>
  <si>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</si>
  <si>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</si>
  <si>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</si>
  <si>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</si>
  <si>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</si>
  <si>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</si>
  <si>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</si>
  <si>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</si>
  <si>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</si>
  <si>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</si>
  <si>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</si>
  <si>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</si>
  <si>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</si>
  <si>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</si>
  <si>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</si>
  <si>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</si>
  <si>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</si>
  <si>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</si>
  <si>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</si>
  <si>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</si>
  <si>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</si>
  <si>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</si>
  <si>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</si>
  <si>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</si>
  <si>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</si>
  <si>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</si>
  <si>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</si>
  <si>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</si>
  <si>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</si>
  <si>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</si>
  <si>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</si>
  <si>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</si>
  <si>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</si>
  <si>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</si>
  <si>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</si>
  <si>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</si>
  <si>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</si>
  <si>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</si>
  <si>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</si>
  <si>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</si>
  <si>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</si>
  <si>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</si>
  <si>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</si>
  <si>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</si>
  <si>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</si>
  <si>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</si>
  <si>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План на 2017</t>
  </si>
  <si>
    <t>Поступления доходов в бюджет муниципального образования "Сусуманский городской округ" в 2017 году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</si>
  <si>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</si>
  <si>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</si>
  <si>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</si>
  <si>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</si>
  <si>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</si>
  <si>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</si>
  <si>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</si>
  <si>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</si>
  <si>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</si>
  <si>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</si>
  <si>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</si>
  <si>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</si>
  <si>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</si>
  <si>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</si>
  <si>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</si>
  <si>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</si>
  <si>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</si>
  <si>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</si>
  <si>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</si>
  <si>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</si>
  <si>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</si>
  <si>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</si>
  <si>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</si>
  <si>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</si>
  <si>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</si>
  <si>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</si>
  <si>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</si>
  <si>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</si>
  <si>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</si>
  <si>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</si>
  <si>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</si>
  <si>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</si>
  <si>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</si>
  <si>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</si>
  <si>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</si>
  <si>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</si>
  <si>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</si>
  <si>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</si>
  <si>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</si>
  <si>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</si>
  <si>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</si>
  <si>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</si>
  <si>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</si>
  <si>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области»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</si>
  <si>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</si>
  <si>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</si>
  <si>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</si>
  <si>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</si>
  <si>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</si>
  <si>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</si>
  <si>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</si>
  <si>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</si>
  <si>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</si>
  <si>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</si>
  <si>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</si>
  <si>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</si>
  <si>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</si>
  <si>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</si>
  <si>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</si>
  <si>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</si>
  <si>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</si>
  <si>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</si>
  <si>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</si>
  <si>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</si>
  <si>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</si>
  <si>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</si>
  <si>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</si>
  <si>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тыс.рублей</t>
  </si>
  <si>
    <t>Утверждено по бюджету на 2016 год</t>
  </si>
  <si>
    <t>Уточненный план на 2016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</si>
  <si>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2017 год 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</si>
  <si>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20147-2020 годы" в 2017 году</t>
  </si>
  <si>
    <t>Субсидии бюджетам городских округов на реализацию муниципальных программ 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</si>
  <si>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</si>
  <si>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на 201-2020 годы" в рамках государственной программы Магаданской области  "Природные ресурсы и экология Магаданской области" на 2014-2020 годы" на 2017 год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</si>
  <si>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</si>
  <si>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2017 год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</si>
  <si>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</si>
  <si>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</si>
  <si>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</si>
  <si>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202 15002 04 0000 151</t>
  </si>
  <si>
    <t xml:space="preserve">к решению Собрания представителей Сусуманского городского округа от    .04.2017 г. №                                              </t>
  </si>
  <si>
    <t>от       .04.2017 г. №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</si>
  <si>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</si>
  <si>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</si>
  <si>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области» на 2016-2017 годы" на 2017 год</t>
  </si>
  <si>
    <t>в рамках подпрограммы "Оказание государственных услуг в сфере культуры и отраслевого образования Магаданской области» на 2014-2020 годы" государственной программы Магаданской области "Развитие культуры и туризма в Магаданской области" на 2014-2020 годы"</t>
  </si>
  <si>
    <t>Отклонение (гр.3-гр.2)</t>
  </si>
  <si>
    <t>Субсидии бюджетам городских округов на расселение наиболее неблагоприятных для проживания населенных пунктов Магаданской области в рамках подпрограммы "Содействие муниципальным образованиям в оптимизации системы расселения в Магаданской области" на 2014-2020 годы"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</si>
  <si>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расселение наиболее неблагоприятных для проживания населенных пунктов Магаданской области в рамках подпрограммы «Содействие муниципальным образованиям в оптимизации системы расселения в Магаданской области» на 2014-2020 годы»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</si>
</sst>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42" applyFont="1" applyAlignment="1" applyProtection="1">
      <alignment wrapText="1"/>
      <protection/>
    </xf>
    <xf numFmtId="0" fontId="7" fillId="0" borderId="14" xfId="0" applyFont="1" applyBorder="1" applyAlignment="1">
      <alignment horizontal="center"/>
    </xf>
    <xf numFmtId="177" fontId="7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61" applyNumberFormat="1" applyFont="1" applyFill="1" applyBorder="1" applyAlignment="1">
      <alignment horizontal="right" vertical="center" wrapText="1"/>
    </xf>
    <xf numFmtId="43" fontId="4" fillId="0" borderId="0" xfId="0" applyNumberFormat="1" applyFont="1" applyFill="1" applyAlignment="1">
      <alignment/>
    </xf>
    <xf numFmtId="180" fontId="7" fillId="0" borderId="10" xfId="61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3" fontId="7" fillId="32" borderId="10" xfId="6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3" fontId="7" fillId="32" borderId="10" xfId="6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180" fontId="8" fillId="32" borderId="10" xfId="61" applyNumberFormat="1" applyFont="1" applyFill="1" applyBorder="1" applyAlignment="1">
      <alignment horizontal="right" vertical="center"/>
    </xf>
    <xf numFmtId="180" fontId="7" fillId="32" borderId="10" xfId="61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tabSelected="1" zoomScale="85" zoomScaleNormal="85" zoomScaleSheetLayoutView="90" zoomScalePageLayoutView="0" workbookViewId="0" topLeftCell="A106">
      <selection activeCell="B109" sqref="B109"/>
    </sheetView>
  </sheetViews>
  <sheetFormatPr defaultColWidth="9.125" defaultRowHeight="12.75"/>
  <cols>
    <col min="1" max="1" width="22.50390625" style="35" customWidth="1"/>
    <col min="2" max="2" width="74.375" style="35" customWidth="1"/>
    <col min="3" max="3" width="12.375" style="35" customWidth="1"/>
    <col min="4" max="4" width="5.50390625" style="35" customWidth="1"/>
    <col min="5" max="5" width="11.50390625" style="35" customWidth="1"/>
    <col min="6" max="6" width="16.875" style="35" customWidth="1"/>
    <col min="7" max="16384" width="9.125" style="35" customWidth="1"/>
  </cols>
  <sheetData>
    <row r="1" spans="1:3" ht="13.5" customHeight="1">
      <c r="A1" s="88" t="s">
        <v>137</v>
      </c>
      <c r="B1" s="88"/>
      <c r="C1" s="88"/>
    </row>
    <row r="2" spans="1:3" ht="13.5" customHeight="1">
      <c r="A2" s="88" t="s">
        <v>11</v>
      </c>
      <c r="B2" s="88"/>
      <c r="C2" s="88"/>
    </row>
    <row r="3" spans="1:3" ht="13.5" customHeight="1">
      <c r="A3" s="89" t="s">
        <v>232</v>
      </c>
      <c r="B3" s="89"/>
      <c r="C3" s="89"/>
    </row>
    <row r="4" spans="1:3" ht="21" customHeight="1">
      <c r="A4" s="90" t="s">
        <v>149</v>
      </c>
      <c r="B4" s="90"/>
      <c r="C4" s="90"/>
    </row>
    <row r="5" spans="1:4" ht="13.5">
      <c r="A5" s="1"/>
      <c r="B5" s="2"/>
      <c r="C5" s="33"/>
      <c r="D5" s="36"/>
    </row>
    <row r="6" spans="1:3" ht="40.5" customHeight="1">
      <c r="A6" s="22" t="s">
        <v>62</v>
      </c>
      <c r="B6" s="23" t="s">
        <v>63</v>
      </c>
      <c r="C6" s="23" t="s">
        <v>148</v>
      </c>
    </row>
    <row r="7" spans="1:3" ht="17.25" customHeight="1">
      <c r="A7" s="3">
        <v>1</v>
      </c>
      <c r="B7" s="4">
        <v>2</v>
      </c>
      <c r="C7" s="4">
        <v>3</v>
      </c>
    </row>
    <row r="8" spans="1:4" ht="17.25" customHeight="1">
      <c r="A8" s="24" t="s">
        <v>64</v>
      </c>
      <c r="B8" s="10" t="s">
        <v>59</v>
      </c>
      <c r="C8" s="11">
        <f>C9+C15+C20+C30+C38+C41+C47+C52+C59</f>
        <v>233398.4</v>
      </c>
      <c r="D8" s="36"/>
    </row>
    <row r="9" spans="1:6" ht="17.25" customHeight="1">
      <c r="A9" s="24" t="s">
        <v>65</v>
      </c>
      <c r="B9" s="10" t="s">
        <v>66</v>
      </c>
      <c r="C9" s="11">
        <f>C10</f>
        <v>144123.4</v>
      </c>
      <c r="E9" s="36"/>
      <c r="F9" s="36"/>
    </row>
    <row r="10" spans="1:6" ht="17.25" customHeight="1">
      <c r="A10" s="25" t="s">
        <v>84</v>
      </c>
      <c r="B10" s="13" t="s">
        <v>85</v>
      </c>
      <c r="C10" s="14">
        <f>C11+C12+C13+C14</f>
        <v>144123.4</v>
      </c>
      <c r="F10" s="36"/>
    </row>
    <row r="11" spans="1:6" ht="69" customHeight="1">
      <c r="A11" s="25" t="s">
        <v>104</v>
      </c>
      <c r="B11" s="30" t="s">
        <v>212</v>
      </c>
      <c r="C11" s="14">
        <v>142084.4</v>
      </c>
      <c r="F11" s="36"/>
    </row>
    <row r="12" spans="1:3" ht="87" customHeight="1">
      <c r="A12" s="25" t="s">
        <v>88</v>
      </c>
      <c r="B12" s="30" t="s">
        <v>213</v>
      </c>
      <c r="C12" s="14">
        <v>203</v>
      </c>
    </row>
    <row r="13" spans="1:3" ht="31.5" customHeight="1">
      <c r="A13" s="25" t="s">
        <v>114</v>
      </c>
      <c r="B13" s="30" t="s">
        <v>119</v>
      </c>
      <c r="C13" s="14">
        <v>80</v>
      </c>
    </row>
    <row r="14" spans="1:3" ht="76.5" customHeight="1">
      <c r="A14" s="25" t="s">
        <v>7</v>
      </c>
      <c r="B14" s="30" t="s">
        <v>214</v>
      </c>
      <c r="C14" s="14">
        <v>1756</v>
      </c>
    </row>
    <row r="15" spans="1:3" ht="28.5" customHeight="1">
      <c r="A15" s="28" t="s">
        <v>123</v>
      </c>
      <c r="B15" s="6" t="s">
        <v>0</v>
      </c>
      <c r="C15" s="11">
        <f>C16</f>
        <v>5558.5</v>
      </c>
    </row>
    <row r="16" spans="1:3" ht="28.5" customHeight="1">
      <c r="A16" s="27" t="s">
        <v>122</v>
      </c>
      <c r="B16" s="64" t="s">
        <v>215</v>
      </c>
      <c r="C16" s="14">
        <f>C17+C18+C19</f>
        <v>5558.5</v>
      </c>
    </row>
    <row r="17" spans="1:3" ht="63" customHeight="1">
      <c r="A17" s="27" t="s">
        <v>128</v>
      </c>
      <c r="B17" s="30" t="s">
        <v>132</v>
      </c>
      <c r="C17" s="14">
        <v>1898.2</v>
      </c>
    </row>
    <row r="18" spans="1:3" ht="74.25" customHeight="1">
      <c r="A18" s="29" t="s">
        <v>129</v>
      </c>
      <c r="B18" s="30" t="s">
        <v>12</v>
      </c>
      <c r="C18" s="14">
        <v>18.9</v>
      </c>
    </row>
    <row r="19" spans="1:3" ht="60.75" customHeight="1">
      <c r="A19" s="29" t="s">
        <v>130</v>
      </c>
      <c r="B19" s="30" t="s">
        <v>13</v>
      </c>
      <c r="C19" s="14">
        <v>3641.4</v>
      </c>
    </row>
    <row r="20" spans="1:3" ht="15" customHeight="1">
      <c r="A20" s="24" t="s">
        <v>67</v>
      </c>
      <c r="B20" s="10" t="s">
        <v>68</v>
      </c>
      <c r="C20" s="11">
        <f>C21+C24+C26+C28</f>
        <v>18988</v>
      </c>
    </row>
    <row r="21" spans="1:3" ht="15" customHeight="1">
      <c r="A21" s="54" t="s">
        <v>150</v>
      </c>
      <c r="B21" s="55" t="s">
        <v>151</v>
      </c>
      <c r="C21" s="14">
        <f>C22</f>
        <v>6150</v>
      </c>
    </row>
    <row r="22" spans="1:3" ht="36" customHeight="1">
      <c r="A22" s="56" t="s">
        <v>152</v>
      </c>
      <c r="B22" s="55" t="s">
        <v>153</v>
      </c>
      <c r="C22" s="14">
        <f>C23</f>
        <v>6150</v>
      </c>
    </row>
    <row r="23" spans="1:3" ht="39" customHeight="1">
      <c r="A23" s="56" t="s">
        <v>154</v>
      </c>
      <c r="B23" s="55" t="s">
        <v>153</v>
      </c>
      <c r="C23" s="14">
        <v>6150</v>
      </c>
    </row>
    <row r="24" spans="1:3" ht="15" customHeight="1">
      <c r="A24" s="27" t="s">
        <v>109</v>
      </c>
      <c r="B24" s="13" t="s">
        <v>86</v>
      </c>
      <c r="C24" s="14">
        <f>C25</f>
        <v>12541</v>
      </c>
    </row>
    <row r="25" spans="1:3" ht="15" customHeight="1">
      <c r="A25" s="27" t="s">
        <v>108</v>
      </c>
      <c r="B25" s="13" t="s">
        <v>86</v>
      </c>
      <c r="C25" s="14">
        <v>12541</v>
      </c>
    </row>
    <row r="26" spans="1:3" ht="15" customHeight="1">
      <c r="A26" s="39" t="s">
        <v>143</v>
      </c>
      <c r="B26" s="40" t="s">
        <v>144</v>
      </c>
      <c r="C26" s="14">
        <f>C27</f>
        <v>260</v>
      </c>
    </row>
    <row r="27" spans="1:3" ht="15" customHeight="1">
      <c r="A27" s="39" t="s">
        <v>145</v>
      </c>
      <c r="B27" s="40" t="s">
        <v>144</v>
      </c>
      <c r="C27" s="14">
        <v>260</v>
      </c>
    </row>
    <row r="28" spans="1:3" ht="15" customHeight="1">
      <c r="A28" s="39" t="s">
        <v>146</v>
      </c>
      <c r="B28" s="40" t="s">
        <v>142</v>
      </c>
      <c r="C28" s="14">
        <f>C29</f>
        <v>37</v>
      </c>
    </row>
    <row r="29" spans="1:3" ht="29.25" customHeight="1">
      <c r="A29" s="41" t="s">
        <v>147</v>
      </c>
      <c r="B29" s="37" t="s">
        <v>6</v>
      </c>
      <c r="C29" s="14">
        <v>37</v>
      </c>
    </row>
    <row r="30" spans="1:3" ht="17.25" customHeight="1">
      <c r="A30" s="24" t="s">
        <v>69</v>
      </c>
      <c r="B30" s="10" t="s">
        <v>70</v>
      </c>
      <c r="C30" s="11">
        <f>C31+C33</f>
        <v>3932.4</v>
      </c>
    </row>
    <row r="31" spans="1:3" ht="17.25" customHeight="1">
      <c r="A31" s="25" t="s">
        <v>125</v>
      </c>
      <c r="B31" s="8" t="s">
        <v>124</v>
      </c>
      <c r="C31" s="14">
        <f>C32</f>
        <v>174</v>
      </c>
    </row>
    <row r="32" spans="1:3" ht="30.75" customHeight="1">
      <c r="A32" s="41" t="s">
        <v>15</v>
      </c>
      <c r="B32" s="37" t="s">
        <v>14</v>
      </c>
      <c r="C32" s="14">
        <v>174</v>
      </c>
    </row>
    <row r="33" spans="1:3" ht="14.25" customHeight="1">
      <c r="A33" s="25" t="s">
        <v>61</v>
      </c>
      <c r="B33" s="13" t="s">
        <v>87</v>
      </c>
      <c r="C33" s="14">
        <f>C34+C36</f>
        <v>3758.4</v>
      </c>
    </row>
    <row r="34" spans="1:3" ht="14.25" customHeight="1">
      <c r="A34" s="42" t="s">
        <v>17</v>
      </c>
      <c r="B34" s="16" t="s">
        <v>16</v>
      </c>
      <c r="C34" s="14">
        <f>C35</f>
        <v>3228</v>
      </c>
    </row>
    <row r="35" spans="1:3" ht="30" customHeight="1">
      <c r="A35" s="42" t="s">
        <v>19</v>
      </c>
      <c r="B35" s="16" t="s">
        <v>18</v>
      </c>
      <c r="C35" s="14">
        <v>3228</v>
      </c>
    </row>
    <row r="36" spans="1:3" ht="16.5" customHeight="1">
      <c r="A36" s="42" t="s">
        <v>21</v>
      </c>
      <c r="B36" s="43" t="s">
        <v>20</v>
      </c>
      <c r="C36" s="14">
        <f>C37</f>
        <v>530.4</v>
      </c>
    </row>
    <row r="37" spans="1:3" ht="28.5" customHeight="1">
      <c r="A37" s="42" t="s">
        <v>23</v>
      </c>
      <c r="B37" s="16" t="s">
        <v>22</v>
      </c>
      <c r="C37" s="14">
        <v>530.4</v>
      </c>
    </row>
    <row r="38" spans="1:3" ht="16.5" customHeight="1">
      <c r="A38" s="24" t="s">
        <v>71</v>
      </c>
      <c r="B38" s="10" t="s">
        <v>60</v>
      </c>
      <c r="C38" s="11">
        <f>C39</f>
        <v>2410</v>
      </c>
    </row>
    <row r="39" spans="1:3" ht="31.5" customHeight="1">
      <c r="A39" s="25" t="s">
        <v>92</v>
      </c>
      <c r="B39" s="13" t="s">
        <v>93</v>
      </c>
      <c r="C39" s="14">
        <f>C40</f>
        <v>2410</v>
      </c>
    </row>
    <row r="40" spans="1:3" ht="50.25" customHeight="1">
      <c r="A40" s="25" t="s">
        <v>89</v>
      </c>
      <c r="B40" s="13" t="s">
        <v>54</v>
      </c>
      <c r="C40" s="14">
        <f>2350+60</f>
        <v>2410</v>
      </c>
    </row>
    <row r="41" spans="1:3" ht="31.5" customHeight="1">
      <c r="A41" s="24" t="s">
        <v>72</v>
      </c>
      <c r="B41" s="10" t="s">
        <v>73</v>
      </c>
      <c r="C41" s="11">
        <f>C42</f>
        <v>29600</v>
      </c>
    </row>
    <row r="42" spans="1:3" ht="78" customHeight="1">
      <c r="A42" s="25" t="s">
        <v>74</v>
      </c>
      <c r="B42" s="13" t="s">
        <v>107</v>
      </c>
      <c r="C42" s="14">
        <f>C43+C45</f>
        <v>29600</v>
      </c>
    </row>
    <row r="43" spans="1:3" ht="44.25" customHeight="1">
      <c r="A43" s="25" t="s">
        <v>75</v>
      </c>
      <c r="B43" s="13" t="s">
        <v>103</v>
      </c>
      <c r="C43" s="14">
        <f>C44</f>
        <v>18600</v>
      </c>
    </row>
    <row r="44" spans="1:3" ht="60" customHeight="1">
      <c r="A44" s="45" t="s">
        <v>25</v>
      </c>
      <c r="B44" s="40" t="s">
        <v>24</v>
      </c>
      <c r="C44" s="14">
        <v>18600</v>
      </c>
    </row>
    <row r="45" spans="1:3" ht="29.25" customHeight="1">
      <c r="A45" s="25" t="s">
        <v>135</v>
      </c>
      <c r="B45" s="13" t="s">
        <v>136</v>
      </c>
      <c r="C45" s="14">
        <f>C46</f>
        <v>11000</v>
      </c>
    </row>
    <row r="46" spans="1:3" ht="29.25" customHeight="1">
      <c r="A46" s="44" t="s">
        <v>27</v>
      </c>
      <c r="B46" s="46" t="s">
        <v>26</v>
      </c>
      <c r="C46" s="14">
        <v>11000</v>
      </c>
    </row>
    <row r="47" spans="1:3" ht="18.75" customHeight="1">
      <c r="A47" s="24" t="s">
        <v>76</v>
      </c>
      <c r="B47" s="10" t="s">
        <v>77</v>
      </c>
      <c r="C47" s="11">
        <f>C48</f>
        <v>1000.5</v>
      </c>
    </row>
    <row r="48" spans="1:3" ht="18.75" customHeight="1">
      <c r="A48" s="25" t="s">
        <v>82</v>
      </c>
      <c r="B48" s="13" t="s">
        <v>83</v>
      </c>
      <c r="C48" s="14">
        <f>C49+C50+C51</f>
        <v>1000.5</v>
      </c>
    </row>
    <row r="49" spans="1:3" ht="27">
      <c r="A49" s="25" t="s">
        <v>116</v>
      </c>
      <c r="B49" s="40" t="s">
        <v>29</v>
      </c>
      <c r="C49" s="14">
        <v>303.8</v>
      </c>
    </row>
    <row r="50" spans="1:3" ht="13.5">
      <c r="A50" s="25" t="s">
        <v>117</v>
      </c>
      <c r="B50" s="40" t="s">
        <v>28</v>
      </c>
      <c r="C50" s="14">
        <v>65.6</v>
      </c>
    </row>
    <row r="51" spans="1:3" ht="13.5">
      <c r="A51" s="25" t="s">
        <v>118</v>
      </c>
      <c r="B51" s="40" t="s">
        <v>115</v>
      </c>
      <c r="C51" s="14">
        <v>631.1</v>
      </c>
    </row>
    <row r="52" spans="1:3" ht="27">
      <c r="A52" s="31" t="s">
        <v>127</v>
      </c>
      <c r="B52" s="9" t="s">
        <v>126</v>
      </c>
      <c r="C52" s="11">
        <f>C53+C56</f>
        <v>5005</v>
      </c>
    </row>
    <row r="53" spans="1:3" ht="63.75" customHeight="1">
      <c r="A53" s="39" t="s">
        <v>30</v>
      </c>
      <c r="B53" s="40" t="s">
        <v>31</v>
      </c>
      <c r="C53" s="14">
        <f>C54</f>
        <v>5000</v>
      </c>
    </row>
    <row r="54" spans="1:3" ht="79.5" customHeight="1">
      <c r="A54" s="39" t="s">
        <v>32</v>
      </c>
      <c r="B54" s="40" t="s">
        <v>33</v>
      </c>
      <c r="C54" s="14">
        <f>C55</f>
        <v>5000</v>
      </c>
    </row>
    <row r="55" spans="1:3" ht="80.25" customHeight="1">
      <c r="A55" s="39" t="s">
        <v>34</v>
      </c>
      <c r="B55" s="40" t="s">
        <v>35</v>
      </c>
      <c r="C55" s="14">
        <f>5000</f>
        <v>5000</v>
      </c>
    </row>
    <row r="56" spans="1:3" ht="42" customHeight="1">
      <c r="A56" s="27" t="s">
        <v>138</v>
      </c>
      <c r="B56" s="40" t="s">
        <v>139</v>
      </c>
      <c r="C56" s="14">
        <f>C57</f>
        <v>5</v>
      </c>
    </row>
    <row r="57" spans="1:3" ht="27">
      <c r="A57" s="27" t="s">
        <v>140</v>
      </c>
      <c r="B57" s="40" t="s">
        <v>141</v>
      </c>
      <c r="C57" s="14">
        <f>C58</f>
        <v>5</v>
      </c>
    </row>
    <row r="58" spans="1:3" ht="40.5" customHeight="1">
      <c r="A58" s="39" t="s">
        <v>36</v>
      </c>
      <c r="B58" s="40" t="s">
        <v>37</v>
      </c>
      <c r="C58" s="14">
        <v>5</v>
      </c>
    </row>
    <row r="59" spans="1:3" ht="19.5" customHeight="1">
      <c r="A59" s="24" t="s">
        <v>95</v>
      </c>
      <c r="B59" s="10" t="s">
        <v>96</v>
      </c>
      <c r="C59" s="11">
        <f>C60+C62+C63+C66+C71+C72+C74+C76+C78+C79</f>
        <v>22780.600000000002</v>
      </c>
    </row>
    <row r="60" spans="1:3" s="47" customFormat="1" ht="27">
      <c r="A60" s="24" t="s">
        <v>99</v>
      </c>
      <c r="B60" s="10" t="s">
        <v>102</v>
      </c>
      <c r="C60" s="11">
        <f>C61</f>
        <v>58</v>
      </c>
    </row>
    <row r="61" spans="1:3" s="47" customFormat="1" ht="66" customHeight="1">
      <c r="A61" s="25" t="s">
        <v>105</v>
      </c>
      <c r="B61" s="64" t="s">
        <v>216</v>
      </c>
      <c r="C61" s="14">
        <v>58</v>
      </c>
    </row>
    <row r="62" spans="1:3" ht="57" customHeight="1">
      <c r="A62" s="25" t="s">
        <v>100</v>
      </c>
      <c r="B62" s="38" t="s">
        <v>38</v>
      </c>
      <c r="C62" s="14">
        <v>100.5</v>
      </c>
    </row>
    <row r="63" spans="1:3" ht="54" customHeight="1">
      <c r="A63" s="26" t="s">
        <v>110</v>
      </c>
      <c r="B63" s="37" t="s">
        <v>111</v>
      </c>
      <c r="C63" s="14">
        <f>C64+C65</f>
        <v>25</v>
      </c>
    </row>
    <row r="64" spans="1:3" ht="54" customHeight="1">
      <c r="A64" s="27" t="s">
        <v>121</v>
      </c>
      <c r="B64" s="37" t="s">
        <v>120</v>
      </c>
      <c r="C64" s="14">
        <v>15</v>
      </c>
    </row>
    <row r="65" spans="1:3" ht="36" customHeight="1">
      <c r="A65" s="57" t="s">
        <v>156</v>
      </c>
      <c r="B65" s="58" t="s">
        <v>157</v>
      </c>
      <c r="C65" s="14">
        <v>10</v>
      </c>
    </row>
    <row r="66" spans="1:3" ht="84.75" customHeight="1">
      <c r="A66" s="32" t="s">
        <v>131</v>
      </c>
      <c r="B66" s="37" t="s">
        <v>39</v>
      </c>
      <c r="C66" s="11">
        <f>C67+C68+C69</f>
        <v>280</v>
      </c>
    </row>
    <row r="67" spans="1:3" ht="33.75" customHeight="1">
      <c r="A67" s="25" t="s">
        <v>101</v>
      </c>
      <c r="B67" s="48" t="s">
        <v>40</v>
      </c>
      <c r="C67" s="14">
        <v>250</v>
      </c>
    </row>
    <row r="68" spans="1:3" ht="30.75" customHeight="1">
      <c r="A68" s="49" t="s">
        <v>8</v>
      </c>
      <c r="B68" s="16" t="s">
        <v>9</v>
      </c>
      <c r="C68" s="14">
        <v>20</v>
      </c>
    </row>
    <row r="69" spans="1:3" ht="22.5" customHeight="1">
      <c r="A69" s="49" t="s">
        <v>167</v>
      </c>
      <c r="B69" s="16" t="s">
        <v>168</v>
      </c>
      <c r="C69" s="61">
        <f>C70</f>
        <v>10</v>
      </c>
    </row>
    <row r="70" spans="1:3" ht="44.25" customHeight="1">
      <c r="A70" s="60" t="s">
        <v>158</v>
      </c>
      <c r="B70" s="59" t="s">
        <v>159</v>
      </c>
      <c r="C70" s="14">
        <v>10</v>
      </c>
    </row>
    <row r="71" spans="1:3" ht="45" customHeight="1">
      <c r="A71" s="25" t="s">
        <v>53</v>
      </c>
      <c r="B71" s="16" t="s">
        <v>47</v>
      </c>
      <c r="C71" s="14">
        <v>640</v>
      </c>
    </row>
    <row r="72" spans="1:3" ht="36.75" customHeight="1">
      <c r="A72" s="25" t="s">
        <v>160</v>
      </c>
      <c r="B72" s="16" t="s">
        <v>161</v>
      </c>
      <c r="C72" s="61">
        <f>C73</f>
        <v>5</v>
      </c>
    </row>
    <row r="73" spans="1:3" ht="30.75" customHeight="1">
      <c r="A73" s="25" t="s">
        <v>112</v>
      </c>
      <c r="B73" s="5" t="s">
        <v>113</v>
      </c>
      <c r="C73" s="61">
        <v>5</v>
      </c>
    </row>
    <row r="74" spans="1:3" ht="55.5" customHeight="1">
      <c r="A74" s="25" t="s">
        <v>164</v>
      </c>
      <c r="B74" s="5" t="s">
        <v>165</v>
      </c>
      <c r="C74" s="61">
        <f>C75</f>
        <v>30</v>
      </c>
    </row>
    <row r="75" spans="1:3" ht="63" customHeight="1">
      <c r="A75" s="39" t="s">
        <v>41</v>
      </c>
      <c r="B75" s="48" t="s">
        <v>42</v>
      </c>
      <c r="C75" s="61">
        <v>30</v>
      </c>
    </row>
    <row r="76" spans="1:3" ht="23.25" customHeight="1">
      <c r="A76" s="39" t="s">
        <v>162</v>
      </c>
      <c r="B76" s="48" t="s">
        <v>163</v>
      </c>
      <c r="C76" s="61">
        <f>C77</f>
        <v>3</v>
      </c>
    </row>
    <row r="77" spans="1:3" ht="30" customHeight="1">
      <c r="A77" s="39" t="s">
        <v>43</v>
      </c>
      <c r="B77" s="16" t="s">
        <v>44</v>
      </c>
      <c r="C77" s="14">
        <v>3</v>
      </c>
    </row>
    <row r="78" spans="1:3" ht="57" customHeight="1">
      <c r="A78" s="45" t="s">
        <v>190</v>
      </c>
      <c r="B78" s="16" t="s">
        <v>10</v>
      </c>
      <c r="C78" s="14">
        <v>25</v>
      </c>
    </row>
    <row r="79" spans="1:3" ht="31.5" customHeight="1">
      <c r="A79" s="25" t="s">
        <v>55</v>
      </c>
      <c r="B79" s="13" t="s">
        <v>56</v>
      </c>
      <c r="C79" s="14">
        <f>C80</f>
        <v>21614.100000000002</v>
      </c>
    </row>
    <row r="80" spans="1:3" ht="32.25" customHeight="1">
      <c r="A80" s="39" t="s">
        <v>45</v>
      </c>
      <c r="B80" s="40" t="s">
        <v>46</v>
      </c>
      <c r="C80" s="14">
        <f>1488.7+20125.4</f>
        <v>21614.100000000002</v>
      </c>
    </row>
    <row r="81" spans="1:6" ht="20.25" customHeight="1">
      <c r="A81" s="24" t="s">
        <v>78</v>
      </c>
      <c r="B81" s="10" t="s">
        <v>90</v>
      </c>
      <c r="C81" s="11">
        <f>C82</f>
        <v>431298.19999999995</v>
      </c>
      <c r="F81" s="36"/>
    </row>
    <row r="82" spans="1:3" ht="27">
      <c r="A82" s="24" t="s">
        <v>91</v>
      </c>
      <c r="B82" s="10" t="s">
        <v>79</v>
      </c>
      <c r="C82" s="11">
        <f>C83+C92+C113+C136</f>
        <v>431298.19999999995</v>
      </c>
    </row>
    <row r="83" spans="1:6" ht="13.5">
      <c r="A83" s="65" t="s">
        <v>196</v>
      </c>
      <c r="B83" s="10" t="s">
        <v>166</v>
      </c>
      <c r="C83" s="11">
        <f>C84+C90</f>
        <v>145928.5</v>
      </c>
      <c r="E83" s="36"/>
      <c r="F83" s="36"/>
    </row>
    <row r="84" spans="1:5" ht="13.5">
      <c r="A84" s="54" t="s">
        <v>197</v>
      </c>
      <c r="B84" s="13" t="s">
        <v>57</v>
      </c>
      <c r="C84" s="14">
        <f>C85+C88</f>
        <v>140179</v>
      </c>
      <c r="E84" s="36"/>
    </row>
    <row r="85" spans="1:3" ht="36.75" customHeight="1">
      <c r="A85" s="54" t="s">
        <v>198</v>
      </c>
      <c r="B85" s="16" t="s">
        <v>49</v>
      </c>
      <c r="C85" s="14">
        <f>C87</f>
        <v>138591</v>
      </c>
    </row>
    <row r="86" spans="1:3" ht="13.5">
      <c r="A86" s="27"/>
      <c r="B86" s="13" t="s">
        <v>97</v>
      </c>
      <c r="C86" s="14"/>
    </row>
    <row r="87" spans="1:3" ht="75" customHeight="1">
      <c r="A87" s="27"/>
      <c r="B87" s="13" t="s">
        <v>169</v>
      </c>
      <c r="C87" s="14">
        <f>138591</f>
        <v>138591</v>
      </c>
    </row>
    <row r="88" spans="1:3" ht="13.5">
      <c r="A88" s="62" t="s">
        <v>198</v>
      </c>
      <c r="B88" s="16" t="s">
        <v>1</v>
      </c>
      <c r="C88" s="14">
        <f>C89</f>
        <v>1588</v>
      </c>
    </row>
    <row r="89" spans="1:3" ht="74.25" customHeight="1">
      <c r="A89" s="39"/>
      <c r="B89" s="40" t="s">
        <v>170</v>
      </c>
      <c r="C89" s="50">
        <v>1588</v>
      </c>
    </row>
    <row r="90" spans="1:3" s="77" customFormat="1" ht="21.75" customHeight="1">
      <c r="A90" s="25" t="s">
        <v>230</v>
      </c>
      <c r="B90" s="13" t="s">
        <v>228</v>
      </c>
      <c r="C90" s="76">
        <f>C91</f>
        <v>5749.5</v>
      </c>
    </row>
    <row r="91" spans="1:3" s="77" customFormat="1" ht="33" customHeight="1">
      <c r="A91" s="56"/>
      <c r="B91" s="78" t="s">
        <v>229</v>
      </c>
      <c r="C91" s="79">
        <v>5749.5</v>
      </c>
    </row>
    <row r="92" spans="1:3" ht="27">
      <c r="A92" s="65" t="s">
        <v>199</v>
      </c>
      <c r="B92" s="10" t="s">
        <v>48</v>
      </c>
      <c r="C92" s="11">
        <f>C93</f>
        <v>98000.59999999998</v>
      </c>
    </row>
    <row r="93" spans="1:3" ht="13.5">
      <c r="A93" s="54" t="s">
        <v>200</v>
      </c>
      <c r="B93" s="13" t="s">
        <v>80</v>
      </c>
      <c r="C93" s="14">
        <f>C94</f>
        <v>98000.59999999998</v>
      </c>
    </row>
    <row r="94" spans="1:3" ht="13.5">
      <c r="A94" s="62" t="s">
        <v>201</v>
      </c>
      <c r="B94" s="40" t="s">
        <v>50</v>
      </c>
      <c r="C94" s="50">
        <f>SUM(C96:C112)</f>
        <v>98000.59999999998</v>
      </c>
    </row>
    <row r="95" spans="1:3" ht="13.5">
      <c r="A95" s="27"/>
      <c r="B95" s="13" t="s">
        <v>81</v>
      </c>
      <c r="C95" s="14"/>
    </row>
    <row r="96" spans="1:3" ht="123" customHeight="1">
      <c r="A96" s="27"/>
      <c r="B96" s="13" t="s">
        <v>194</v>
      </c>
      <c r="C96" s="14">
        <v>61113</v>
      </c>
    </row>
    <row r="97" spans="1:3" ht="75" customHeight="1">
      <c r="A97" s="27"/>
      <c r="B97" s="13" t="s">
        <v>172</v>
      </c>
      <c r="C97" s="14">
        <v>2736.1</v>
      </c>
    </row>
    <row r="98" spans="1:3" ht="60" customHeight="1">
      <c r="A98" s="27"/>
      <c r="B98" s="21" t="s">
        <v>191</v>
      </c>
      <c r="C98" s="14">
        <v>103.6</v>
      </c>
    </row>
    <row r="99" spans="1:3" ht="60" customHeight="1">
      <c r="A99" s="27"/>
      <c r="B99" s="21" t="s">
        <v>227</v>
      </c>
      <c r="C99" s="14">
        <v>2.6</v>
      </c>
    </row>
    <row r="100" spans="1:3" ht="66" customHeight="1">
      <c r="A100" s="27"/>
      <c r="B100" s="15" t="s">
        <v>171</v>
      </c>
      <c r="C100" s="14">
        <v>1000</v>
      </c>
    </row>
    <row r="101" spans="1:3" ht="85.5" customHeight="1">
      <c r="A101" s="27"/>
      <c r="B101" s="34" t="s">
        <v>224</v>
      </c>
      <c r="C101" s="14">
        <v>316</v>
      </c>
    </row>
    <row r="102" spans="1:3" ht="102.75" customHeight="1">
      <c r="A102" s="27"/>
      <c r="B102" s="34" t="s">
        <v>233</v>
      </c>
      <c r="C102" s="14">
        <v>0</v>
      </c>
    </row>
    <row r="103" spans="1:3" ht="76.5" customHeight="1">
      <c r="A103" s="27"/>
      <c r="B103" s="51" t="s">
        <v>173</v>
      </c>
      <c r="C103" s="52">
        <v>1324.3</v>
      </c>
    </row>
    <row r="104" spans="1:3" ht="57.75" customHeight="1">
      <c r="A104" s="27"/>
      <c r="B104" s="51" t="s">
        <v>174</v>
      </c>
      <c r="C104" s="52">
        <v>2395</v>
      </c>
    </row>
    <row r="105" spans="1:3" ht="76.5" customHeight="1">
      <c r="A105" s="27"/>
      <c r="B105" s="51" t="s">
        <v>175</v>
      </c>
      <c r="C105" s="52">
        <v>404</v>
      </c>
    </row>
    <row r="106" spans="1:3" ht="76.5" customHeight="1">
      <c r="A106" s="27"/>
      <c r="B106" s="51" t="s">
        <v>176</v>
      </c>
      <c r="C106" s="52">
        <v>510.9</v>
      </c>
    </row>
    <row r="107" spans="1:3" ht="107.25" customHeight="1">
      <c r="A107" s="27"/>
      <c r="B107" s="51" t="s">
        <v>234</v>
      </c>
      <c r="C107" s="52">
        <v>4602.9</v>
      </c>
    </row>
    <row r="108" spans="1:3" ht="106.5" customHeight="1">
      <c r="A108" s="27"/>
      <c r="B108" s="51" t="s">
        <v>239</v>
      </c>
      <c r="C108" s="52">
        <f>6250-6250</f>
        <v>0</v>
      </c>
    </row>
    <row r="109" spans="1:3" ht="90" customHeight="1">
      <c r="A109" s="74"/>
      <c r="B109" s="51" t="s">
        <v>221</v>
      </c>
      <c r="C109" s="52">
        <v>20000</v>
      </c>
    </row>
    <row r="110" spans="1:3" ht="74.25" customHeight="1">
      <c r="A110" s="74"/>
      <c r="B110" s="51" t="s">
        <v>222</v>
      </c>
      <c r="C110" s="52">
        <v>166.7</v>
      </c>
    </row>
    <row r="111" spans="1:3" ht="91.5" customHeight="1">
      <c r="A111" s="74"/>
      <c r="B111" s="51" t="s">
        <v>223</v>
      </c>
      <c r="C111" s="52">
        <v>2325.5</v>
      </c>
    </row>
    <row r="112" spans="1:3" ht="81" customHeight="1">
      <c r="A112" s="74"/>
      <c r="B112" s="51" t="s">
        <v>225</v>
      </c>
      <c r="C112" s="52">
        <v>1000</v>
      </c>
    </row>
    <row r="113" spans="1:3" ht="13.5">
      <c r="A113" s="63" t="s">
        <v>202</v>
      </c>
      <c r="B113" s="10" t="s">
        <v>192</v>
      </c>
      <c r="C113" s="11">
        <f>C114+C130+C133</f>
        <v>179553.00000000003</v>
      </c>
    </row>
    <row r="114" spans="1:3" ht="27">
      <c r="A114" s="54" t="s">
        <v>203</v>
      </c>
      <c r="B114" s="13" t="s">
        <v>98</v>
      </c>
      <c r="C114" s="14">
        <f>C115</f>
        <v>177786.80000000002</v>
      </c>
    </row>
    <row r="115" spans="1:3" ht="27">
      <c r="A115" s="54" t="s">
        <v>204</v>
      </c>
      <c r="B115" s="40" t="s">
        <v>51</v>
      </c>
      <c r="C115" s="50">
        <f>C117+C118+C119+C120+C121+C122+C125+C126+C127+C128+C129</f>
        <v>177786.80000000002</v>
      </c>
    </row>
    <row r="116" spans="1:3" ht="13.5">
      <c r="A116" s="25"/>
      <c r="B116" s="13" t="s">
        <v>97</v>
      </c>
      <c r="C116" s="14"/>
    </row>
    <row r="117" spans="1:3" ht="92.25" customHeight="1">
      <c r="A117" s="25"/>
      <c r="B117" s="16" t="s">
        <v>180</v>
      </c>
      <c r="C117" s="14">
        <v>2086.4</v>
      </c>
    </row>
    <row r="118" spans="1:3" ht="91.5" customHeight="1">
      <c r="A118" s="25"/>
      <c r="B118" s="13" t="s">
        <v>183</v>
      </c>
      <c r="C118" s="14">
        <v>1406.5</v>
      </c>
    </row>
    <row r="119" spans="1:3" ht="90.75" customHeight="1">
      <c r="A119" s="25"/>
      <c r="B119" s="13" t="s">
        <v>189</v>
      </c>
      <c r="C119" s="14">
        <v>5300.4</v>
      </c>
    </row>
    <row r="120" spans="1:3" ht="96" customHeight="1">
      <c r="A120" s="25"/>
      <c r="B120" s="15" t="s">
        <v>181</v>
      </c>
      <c r="C120" s="14">
        <v>1752.9</v>
      </c>
    </row>
    <row r="121" spans="1:3" ht="89.25" customHeight="1">
      <c r="A121" s="25"/>
      <c r="B121" s="16" t="s">
        <v>179</v>
      </c>
      <c r="C121" s="61">
        <v>109547.8</v>
      </c>
    </row>
    <row r="122" spans="1:3" ht="41.25">
      <c r="A122" s="25"/>
      <c r="B122" s="13" t="s">
        <v>184</v>
      </c>
      <c r="C122" s="14">
        <f>C123+C124</f>
        <v>2985.8</v>
      </c>
    </row>
    <row r="123" spans="1:3" ht="74.25" customHeight="1">
      <c r="A123" s="25"/>
      <c r="B123" s="13" t="s">
        <v>2</v>
      </c>
      <c r="C123" s="14">
        <v>2325</v>
      </c>
    </row>
    <row r="124" spans="1:3" ht="121.5" customHeight="1">
      <c r="A124" s="25"/>
      <c r="B124" s="13" t="s">
        <v>185</v>
      </c>
      <c r="C124" s="14">
        <v>660.8</v>
      </c>
    </row>
    <row r="125" spans="1:3" ht="60" customHeight="1">
      <c r="A125" s="25"/>
      <c r="B125" s="13" t="s">
        <v>235</v>
      </c>
      <c r="C125" s="14">
        <v>1027.3</v>
      </c>
    </row>
    <row r="126" spans="1:3" ht="77.25" customHeight="1">
      <c r="A126" s="25"/>
      <c r="B126" s="13" t="s">
        <v>186</v>
      </c>
      <c r="C126" s="14">
        <v>49835.5</v>
      </c>
    </row>
    <row r="127" spans="1:3" ht="114" customHeight="1">
      <c r="A127" s="25"/>
      <c r="B127" s="13" t="s">
        <v>178</v>
      </c>
      <c r="C127" s="14">
        <v>1150.5</v>
      </c>
    </row>
    <row r="128" spans="1:3" ht="108.75" customHeight="1">
      <c r="A128" s="25"/>
      <c r="B128" s="13" t="s">
        <v>182</v>
      </c>
      <c r="C128" s="14">
        <v>613.7</v>
      </c>
    </row>
    <row r="129" spans="1:3" ht="38.25" customHeight="1">
      <c r="A129" s="25"/>
      <c r="B129" s="75" t="s">
        <v>226</v>
      </c>
      <c r="C129" s="14">
        <v>2080</v>
      </c>
    </row>
    <row r="130" spans="1:3" ht="35.25" customHeight="1">
      <c r="A130" s="54" t="s">
        <v>205</v>
      </c>
      <c r="B130" s="7" t="s">
        <v>133</v>
      </c>
      <c r="C130" s="14">
        <f>C131</f>
        <v>375.5</v>
      </c>
    </row>
    <row r="131" spans="1:3" ht="33.75" customHeight="1">
      <c r="A131" s="54" t="s">
        <v>206</v>
      </c>
      <c r="B131" s="53" t="s">
        <v>5</v>
      </c>
      <c r="C131" s="14">
        <f>C132</f>
        <v>375.5</v>
      </c>
    </row>
    <row r="132" spans="1:3" ht="45" customHeight="1">
      <c r="A132" s="39"/>
      <c r="B132" s="37" t="s">
        <v>177</v>
      </c>
      <c r="C132" s="14">
        <v>375.5</v>
      </c>
    </row>
    <row r="133" spans="1:3" ht="29.25" customHeight="1">
      <c r="A133" s="54" t="s">
        <v>207</v>
      </c>
      <c r="B133" s="37" t="s">
        <v>134</v>
      </c>
      <c r="C133" s="14">
        <f>C134</f>
        <v>1390.7</v>
      </c>
    </row>
    <row r="134" spans="1:3" ht="33.75" customHeight="1">
      <c r="A134" s="54" t="s">
        <v>208</v>
      </c>
      <c r="B134" s="37" t="s">
        <v>4</v>
      </c>
      <c r="C134" s="14">
        <f>C135</f>
        <v>1390.7</v>
      </c>
    </row>
    <row r="135" spans="1:3" ht="30.75" customHeight="1">
      <c r="A135" s="39"/>
      <c r="B135" s="37" t="s">
        <v>155</v>
      </c>
      <c r="C135" s="14">
        <v>1390.7</v>
      </c>
    </row>
    <row r="136" spans="1:3" ht="19.5" customHeight="1">
      <c r="A136" s="65" t="s">
        <v>209</v>
      </c>
      <c r="B136" s="10" t="s">
        <v>58</v>
      </c>
      <c r="C136" s="11">
        <f>C137</f>
        <v>7816.099999999999</v>
      </c>
    </row>
    <row r="137" spans="1:3" ht="13.5">
      <c r="A137" s="54" t="s">
        <v>210</v>
      </c>
      <c r="B137" s="13" t="s">
        <v>106</v>
      </c>
      <c r="C137" s="14">
        <f>C138</f>
        <v>7816.099999999999</v>
      </c>
    </row>
    <row r="138" spans="1:3" ht="13.5">
      <c r="A138" s="54" t="s">
        <v>211</v>
      </c>
      <c r="B138" s="16" t="s">
        <v>52</v>
      </c>
      <c r="C138" s="14">
        <f>C140</f>
        <v>7816.099999999999</v>
      </c>
    </row>
    <row r="139" spans="1:3" ht="13.5">
      <c r="A139" s="25"/>
      <c r="B139" s="13" t="s">
        <v>97</v>
      </c>
      <c r="C139" s="14"/>
    </row>
    <row r="140" spans="1:3" ht="60" customHeight="1">
      <c r="A140" s="25"/>
      <c r="B140" s="13" t="s">
        <v>188</v>
      </c>
      <c r="C140" s="14">
        <f>C141+C142</f>
        <v>7816.099999999999</v>
      </c>
    </row>
    <row r="141" spans="1:3" ht="63" customHeight="1">
      <c r="A141" s="25"/>
      <c r="B141" s="13" t="s">
        <v>3</v>
      </c>
      <c r="C141" s="14">
        <v>6974.7</v>
      </c>
    </row>
    <row r="142" spans="1:3" ht="63.75" customHeight="1">
      <c r="A142" s="25"/>
      <c r="B142" s="13" t="s">
        <v>236</v>
      </c>
      <c r="C142" s="14">
        <v>841.4</v>
      </c>
    </row>
    <row r="143" spans="1:6" ht="13.5">
      <c r="A143" s="12"/>
      <c r="B143" s="10" t="s">
        <v>94</v>
      </c>
      <c r="C143" s="11">
        <f>C8+C81</f>
        <v>664696.6</v>
      </c>
      <c r="F143" s="36"/>
    </row>
    <row r="144" spans="1:3" ht="13.5">
      <c r="A144" s="17"/>
      <c r="B144" s="18"/>
      <c r="C144" s="18"/>
    </row>
    <row r="145" spans="1:3" ht="13.5">
      <c r="A145" s="17"/>
      <c r="B145" s="18"/>
      <c r="C145" s="18"/>
    </row>
    <row r="146" spans="1:3" ht="13.5">
      <c r="A146" s="87"/>
      <c r="B146" s="87"/>
      <c r="C146" s="87"/>
    </row>
    <row r="147" spans="1:3" ht="13.5">
      <c r="A147" s="17"/>
      <c r="B147" s="18"/>
      <c r="C147" s="18"/>
    </row>
    <row r="148" spans="1:3" ht="13.5">
      <c r="A148" s="17"/>
      <c r="B148" s="18"/>
      <c r="C148" s="18"/>
    </row>
    <row r="149" spans="1:3" ht="13.5">
      <c r="A149" s="19"/>
      <c r="B149" s="18"/>
      <c r="C149" s="18"/>
    </row>
    <row r="150" spans="1:3" ht="13.5">
      <c r="A150" s="87"/>
      <c r="B150" s="87"/>
      <c r="C150" s="87"/>
    </row>
    <row r="151" spans="1:3" ht="13.5">
      <c r="A151" s="87"/>
      <c r="B151" s="87"/>
      <c r="C151" s="87"/>
    </row>
    <row r="152" spans="1:3" ht="13.5">
      <c r="A152" s="17"/>
      <c r="B152" s="20"/>
      <c r="C152" s="20"/>
    </row>
    <row r="153" spans="1:3" ht="13.5">
      <c r="A153" s="17"/>
      <c r="B153" s="20"/>
      <c r="C153" s="20"/>
    </row>
    <row r="154" spans="1:3" ht="13.5">
      <c r="A154" s="17"/>
      <c r="B154" s="20"/>
      <c r="C154" s="20"/>
    </row>
    <row r="155" spans="1:3" ht="13.5">
      <c r="A155" s="17"/>
      <c r="B155" s="20"/>
      <c r="C155" s="20"/>
    </row>
    <row r="156" spans="1:3" ht="13.5">
      <c r="A156" s="17"/>
      <c r="B156" s="20"/>
      <c r="C156" s="20"/>
    </row>
    <row r="157" spans="1:3" ht="13.5">
      <c r="A157" s="17"/>
      <c r="B157" s="20"/>
      <c r="C157" s="20"/>
    </row>
    <row r="158" spans="1:3" ht="13.5">
      <c r="A158" s="17"/>
      <c r="B158" s="20"/>
      <c r="C158" s="20"/>
    </row>
    <row r="159" spans="1:3" ht="13.5">
      <c r="A159" s="17"/>
      <c r="B159" s="20"/>
      <c r="C159" s="20"/>
    </row>
    <row r="160" spans="1:3" ht="13.5">
      <c r="A160" s="17"/>
      <c r="B160" s="20"/>
      <c r="C160" s="20"/>
    </row>
    <row r="161" spans="1:3" ht="13.5">
      <c r="A161" s="17"/>
      <c r="B161" s="20"/>
      <c r="C161" s="20"/>
    </row>
    <row r="162" spans="1:3" ht="13.5">
      <c r="A162" s="17"/>
      <c r="B162" s="20"/>
      <c r="C162" s="20"/>
    </row>
    <row r="163" spans="1:3" ht="13.5">
      <c r="A163" s="17"/>
      <c r="B163" s="20"/>
      <c r="C163" s="20"/>
    </row>
    <row r="164" spans="1:3" ht="13.5">
      <c r="A164" s="17"/>
      <c r="B164" s="20"/>
      <c r="C164" s="20"/>
    </row>
    <row r="165" spans="1:3" ht="13.5">
      <c r="A165" s="17"/>
      <c r="B165" s="20"/>
      <c r="C165" s="20"/>
    </row>
    <row r="166" spans="1:3" ht="13.5">
      <c r="A166" s="17"/>
      <c r="B166" s="20"/>
      <c r="C166" s="20"/>
    </row>
    <row r="167" spans="1:3" ht="13.5">
      <c r="A167" s="17"/>
      <c r="B167" s="20"/>
      <c r="C167" s="20"/>
    </row>
    <row r="168" spans="1:3" ht="13.5">
      <c r="A168" s="17"/>
      <c r="B168" s="20"/>
      <c r="C168" s="20"/>
    </row>
    <row r="169" spans="1:3" ht="13.5">
      <c r="A169" s="17"/>
      <c r="B169" s="20"/>
      <c r="C169" s="20"/>
    </row>
    <row r="170" spans="1:3" ht="13.5">
      <c r="A170" s="17"/>
      <c r="B170" s="20"/>
      <c r="C170" s="20"/>
    </row>
    <row r="171" spans="1:3" ht="13.5">
      <c r="A171" s="17"/>
      <c r="B171" s="20"/>
      <c r="C171" s="20"/>
    </row>
    <row r="172" spans="1:3" ht="13.5">
      <c r="A172" s="17"/>
      <c r="B172" s="20"/>
      <c r="C172" s="20"/>
    </row>
    <row r="173" spans="1:3" ht="13.5">
      <c r="A173" s="17"/>
      <c r="B173" s="20"/>
      <c r="C173" s="20"/>
    </row>
    <row r="174" spans="1:3" ht="13.5">
      <c r="A174" s="17"/>
      <c r="B174" s="20"/>
      <c r="C174" s="20"/>
    </row>
    <row r="175" spans="1:3" ht="13.5">
      <c r="A175" s="17"/>
      <c r="B175" s="20"/>
      <c r="C175" s="20"/>
    </row>
    <row r="176" spans="1:3" ht="13.5">
      <c r="A176" s="1"/>
      <c r="B176" s="2"/>
      <c r="C176" s="2"/>
    </row>
    <row r="177" spans="1:3" ht="13.5">
      <c r="A177" s="1"/>
      <c r="B177" s="2"/>
      <c r="C177" s="2"/>
    </row>
    <row r="178" spans="1:3" ht="13.5">
      <c r="A178" s="1"/>
      <c r="B178" s="2"/>
      <c r="C178" s="2"/>
    </row>
    <row r="179" spans="1:3" ht="13.5">
      <c r="A179" s="1"/>
      <c r="B179" s="2"/>
      <c r="C179" s="2"/>
    </row>
    <row r="180" spans="1:3" ht="13.5">
      <c r="A180" s="1"/>
      <c r="B180" s="2"/>
      <c r="C180" s="2"/>
    </row>
    <row r="181" spans="1:3" ht="13.5">
      <c r="A181" s="1"/>
      <c r="B181" s="2"/>
      <c r="C181" s="2"/>
    </row>
    <row r="182" spans="1:3" ht="13.5">
      <c r="A182" s="1"/>
      <c r="B182" s="2"/>
      <c r="C182" s="2"/>
    </row>
    <row r="183" spans="1:3" ht="13.5">
      <c r="A183" s="1"/>
      <c r="B183" s="2"/>
      <c r="C183" s="2"/>
    </row>
    <row r="184" spans="1:3" ht="13.5">
      <c r="A184" s="1"/>
      <c r="B184" s="2"/>
      <c r="C184" s="2"/>
    </row>
    <row r="185" spans="1:3" ht="13.5">
      <c r="A185" s="1"/>
      <c r="B185" s="2"/>
      <c r="C185" s="2"/>
    </row>
    <row r="186" spans="1:3" ht="13.5">
      <c r="A186" s="1"/>
      <c r="B186" s="2"/>
      <c r="C186" s="2"/>
    </row>
    <row r="187" spans="1:3" ht="13.5">
      <c r="A187" s="1"/>
      <c r="B187" s="2"/>
      <c r="C187" s="2"/>
    </row>
    <row r="188" spans="1:3" ht="13.5">
      <c r="A188" s="1"/>
      <c r="B188" s="2"/>
      <c r="C188" s="2"/>
    </row>
    <row r="189" spans="1:3" ht="13.5">
      <c r="A189" s="1"/>
      <c r="B189" s="2"/>
      <c r="C189" s="2"/>
    </row>
    <row r="190" spans="1:3" ht="13.5">
      <c r="A190" s="1"/>
      <c r="B190" s="2"/>
      <c r="C190" s="2"/>
    </row>
    <row r="191" spans="1:3" ht="13.5">
      <c r="A191" s="1"/>
      <c r="B191" s="2"/>
      <c r="C191" s="2"/>
    </row>
    <row r="192" spans="1:3" ht="13.5">
      <c r="A192" s="1"/>
      <c r="B192" s="2"/>
      <c r="C192" s="2"/>
    </row>
    <row r="193" spans="1:3" ht="13.5">
      <c r="A193" s="1"/>
      <c r="B193" s="2"/>
      <c r="C193" s="2"/>
    </row>
    <row r="194" spans="1:3" ht="13.5">
      <c r="A194" s="1"/>
      <c r="B194" s="2"/>
      <c r="C194" s="2"/>
    </row>
    <row r="195" spans="1:3" ht="13.5">
      <c r="A195" s="1"/>
      <c r="B195" s="2"/>
      <c r="C195" s="2"/>
    </row>
    <row r="196" spans="1:3" ht="13.5">
      <c r="A196" s="1"/>
      <c r="B196" s="2"/>
      <c r="C196" s="2"/>
    </row>
    <row r="197" spans="1:3" ht="13.5">
      <c r="A197" s="1"/>
      <c r="B197" s="2"/>
      <c r="C197" s="2"/>
    </row>
    <row r="198" spans="1:3" ht="13.5">
      <c r="A198" s="1"/>
      <c r="B198" s="2"/>
      <c r="C198" s="2"/>
    </row>
    <row r="199" spans="1:3" ht="13.5">
      <c r="A199" s="1"/>
      <c r="B199" s="2"/>
      <c r="C199" s="2"/>
    </row>
    <row r="200" spans="1:3" ht="13.5">
      <c r="A200" s="1"/>
      <c r="B200" s="2"/>
      <c r="C200" s="2"/>
    </row>
    <row r="201" spans="1:3" ht="13.5">
      <c r="A201" s="1"/>
      <c r="B201" s="2"/>
      <c r="C201" s="2"/>
    </row>
    <row r="202" spans="1:3" ht="13.5">
      <c r="A202" s="1"/>
      <c r="B202" s="2"/>
      <c r="C202" s="2"/>
    </row>
    <row r="203" spans="1:3" ht="13.5">
      <c r="A203" s="1"/>
      <c r="B203" s="2"/>
      <c r="C203" s="2"/>
    </row>
    <row r="204" spans="1:3" ht="13.5">
      <c r="A204" s="1"/>
      <c r="B204" s="2"/>
      <c r="C204" s="2"/>
    </row>
    <row r="205" spans="1:3" ht="13.5">
      <c r="A205" s="1"/>
      <c r="B205" s="2"/>
      <c r="C205" s="2"/>
    </row>
  </sheetData>
  <sheetProtection/>
  <mergeCells count="7">
    <mergeCell ref="A150:C150"/>
    <mergeCell ref="A151:C151"/>
    <mergeCell ref="A1:C1"/>
    <mergeCell ref="A2:C2"/>
    <mergeCell ref="A3:C3"/>
    <mergeCell ref="A4:C4"/>
    <mergeCell ref="A146:C146"/>
  </mergeCells>
  <hyperlinks>
    <hyperlink ref="B62" r:id="rId1" display="garantf1://12030951.0/"/>
    <hyperlink ref="B67" r:id="rId2" display="garantf1://10007800.3/"/>
    <hyperlink ref="B75" r:id="rId3" display="garantf1://70253464.2/"/>
    <hyperlink ref="B70" r:id="rId4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02">
      <selection activeCell="A107" sqref="A107"/>
    </sheetView>
  </sheetViews>
  <sheetFormatPr defaultColWidth="9.00390625" defaultRowHeight="12.75"/>
  <cols>
    <col min="1" max="1" width="80.50390625" style="0" customWidth="1"/>
    <col min="2" max="2" width="11.125" style="80" customWidth="1"/>
    <col min="3" max="3" width="11.875" style="80" customWidth="1"/>
    <col min="4" max="4" width="12.25390625" style="86" customWidth="1"/>
  </cols>
  <sheetData>
    <row r="1" spans="1:4" s="35" customFormat="1" ht="30.75" customHeight="1">
      <c r="A1" s="91" t="s">
        <v>220</v>
      </c>
      <c r="B1" s="91"/>
      <c r="C1" s="91"/>
      <c r="D1" s="91"/>
    </row>
    <row r="2" spans="1:4" s="35" customFormat="1" ht="24" customHeight="1">
      <c r="A2" s="92" t="s">
        <v>231</v>
      </c>
      <c r="B2" s="92"/>
      <c r="C2" s="92"/>
      <c r="D2" s="92"/>
    </row>
    <row r="3" spans="1:4" s="35" customFormat="1" ht="13.5" customHeight="1">
      <c r="A3" s="66"/>
      <c r="B3" s="67"/>
      <c r="C3" s="67"/>
      <c r="D3" s="81" t="s">
        <v>217</v>
      </c>
    </row>
    <row r="4" spans="1:4" s="35" customFormat="1" ht="54" customHeight="1">
      <c r="A4" s="23" t="s">
        <v>63</v>
      </c>
      <c r="B4" s="68" t="s">
        <v>218</v>
      </c>
      <c r="C4" s="68" t="s">
        <v>219</v>
      </c>
      <c r="D4" s="82" t="s">
        <v>237</v>
      </c>
    </row>
    <row r="5" spans="1:4" s="35" customFormat="1" ht="17.25" customHeight="1">
      <c r="A5" s="69">
        <v>1</v>
      </c>
      <c r="B5" s="69">
        <v>2</v>
      </c>
      <c r="C5" s="69">
        <v>3</v>
      </c>
      <c r="D5" s="83">
        <v>4</v>
      </c>
    </row>
    <row r="6" spans="1:5" s="35" customFormat="1" ht="17.25" customHeight="1">
      <c r="A6" s="10" t="s">
        <v>59</v>
      </c>
      <c r="B6" s="11">
        <f>B7+B13+B18+B28+B36+B39+B45+B50+B57</f>
        <v>233398.4</v>
      </c>
      <c r="C6" s="11">
        <f>C7+C13+C18+C28+C36+C39+C45+C50+C57</f>
        <v>233398.4</v>
      </c>
      <c r="D6" s="84">
        <f>C6-B6</f>
        <v>0</v>
      </c>
      <c r="E6" s="71"/>
    </row>
    <row r="7" spans="1:4" s="35" customFormat="1" ht="17.25" customHeight="1">
      <c r="A7" s="10" t="s">
        <v>66</v>
      </c>
      <c r="B7" s="11">
        <f>B8</f>
        <v>144123.4</v>
      </c>
      <c r="C7" s="11">
        <f>C8</f>
        <v>144123.4</v>
      </c>
      <c r="D7" s="84">
        <f>C7-B7</f>
        <v>0</v>
      </c>
    </row>
    <row r="8" spans="1:4" s="35" customFormat="1" ht="17.25" customHeight="1">
      <c r="A8" s="13" t="s">
        <v>85</v>
      </c>
      <c r="B8" s="14">
        <f>B9+B10+B11+B12</f>
        <v>144123.4</v>
      </c>
      <c r="C8" s="14">
        <f>C9+C10+C11+C12</f>
        <v>144123.4</v>
      </c>
      <c r="D8" s="85">
        <f>C8-B8</f>
        <v>0</v>
      </c>
    </row>
    <row r="9" spans="1:4" s="35" customFormat="1" ht="63" customHeight="1">
      <c r="A9" s="30" t="s">
        <v>212</v>
      </c>
      <c r="B9" s="14">
        <v>142084.4</v>
      </c>
      <c r="C9" s="72">
        <f>B9</f>
        <v>142084.4</v>
      </c>
      <c r="D9" s="85">
        <f aca="true" t="shared" si="0" ref="D9:D70">C9-B9</f>
        <v>0</v>
      </c>
    </row>
    <row r="10" spans="1:4" s="35" customFormat="1" ht="75" customHeight="1">
      <c r="A10" s="30" t="s">
        <v>213</v>
      </c>
      <c r="B10" s="14">
        <v>203</v>
      </c>
      <c r="C10" s="72">
        <f>'Приложение №1'!C12</f>
        <v>203</v>
      </c>
      <c r="D10" s="85">
        <f t="shared" si="0"/>
        <v>0</v>
      </c>
    </row>
    <row r="11" spans="1:4" s="35" customFormat="1" ht="27.75" customHeight="1">
      <c r="A11" s="30" t="s">
        <v>119</v>
      </c>
      <c r="B11" s="14">
        <v>80</v>
      </c>
      <c r="C11" s="72">
        <f>'Приложение №1'!C13</f>
        <v>80</v>
      </c>
      <c r="D11" s="85">
        <f t="shared" si="0"/>
        <v>0</v>
      </c>
    </row>
    <row r="12" spans="1:8" s="35" customFormat="1" ht="61.5" customHeight="1">
      <c r="A12" s="30" t="s">
        <v>214</v>
      </c>
      <c r="B12" s="14">
        <v>1756</v>
      </c>
      <c r="C12" s="72">
        <f>'Приложение №1'!C14</f>
        <v>1756</v>
      </c>
      <c r="D12" s="85">
        <f t="shared" si="0"/>
        <v>0</v>
      </c>
      <c r="H12" s="73"/>
    </row>
    <row r="13" spans="1:4" s="35" customFormat="1" ht="28.5" customHeight="1">
      <c r="A13" s="6" t="s">
        <v>0</v>
      </c>
      <c r="B13" s="11">
        <f>B14</f>
        <v>5558.5</v>
      </c>
      <c r="C13" s="70">
        <f>C14</f>
        <v>5558.5</v>
      </c>
      <c r="D13" s="84">
        <f t="shared" si="0"/>
        <v>0</v>
      </c>
    </row>
    <row r="14" spans="1:4" s="35" customFormat="1" ht="28.5" customHeight="1">
      <c r="A14" s="64" t="s">
        <v>215</v>
      </c>
      <c r="B14" s="14">
        <f>B15+B16+B17</f>
        <v>5558.5</v>
      </c>
      <c r="C14" s="72">
        <f>C15+C16+C17</f>
        <v>5558.5</v>
      </c>
      <c r="D14" s="85">
        <f t="shared" si="0"/>
        <v>0</v>
      </c>
    </row>
    <row r="15" spans="1:4" s="35" customFormat="1" ht="43.5" customHeight="1">
      <c r="A15" s="30" t="s">
        <v>132</v>
      </c>
      <c r="B15" s="14">
        <v>1898.2</v>
      </c>
      <c r="C15" s="72">
        <f>'Приложение №1'!C17</f>
        <v>1898.2</v>
      </c>
      <c r="D15" s="85">
        <f t="shared" si="0"/>
        <v>0</v>
      </c>
    </row>
    <row r="16" spans="1:4" s="35" customFormat="1" ht="59.25" customHeight="1">
      <c r="A16" s="30" t="s">
        <v>12</v>
      </c>
      <c r="B16" s="14">
        <v>18.9</v>
      </c>
      <c r="C16" s="72">
        <f>'Приложение №1'!C18</f>
        <v>18.9</v>
      </c>
      <c r="D16" s="85">
        <f t="shared" si="0"/>
        <v>0</v>
      </c>
    </row>
    <row r="17" spans="1:4" s="35" customFormat="1" ht="45" customHeight="1">
      <c r="A17" s="30" t="s">
        <v>13</v>
      </c>
      <c r="B17" s="14">
        <v>3641.4</v>
      </c>
      <c r="C17" s="72">
        <f>'Приложение №1'!C19</f>
        <v>3641.4</v>
      </c>
      <c r="D17" s="85">
        <f t="shared" si="0"/>
        <v>0</v>
      </c>
    </row>
    <row r="18" spans="1:4" s="35" customFormat="1" ht="15" customHeight="1">
      <c r="A18" s="10" t="s">
        <v>68</v>
      </c>
      <c r="B18" s="11">
        <f>B19+B22+B24+B26</f>
        <v>18988</v>
      </c>
      <c r="C18" s="11">
        <f>C19+C22+C24+C26</f>
        <v>18988</v>
      </c>
      <c r="D18" s="85">
        <f t="shared" si="0"/>
        <v>0</v>
      </c>
    </row>
    <row r="19" spans="1:4" s="35" customFormat="1" ht="15" customHeight="1">
      <c r="A19" s="55" t="s">
        <v>151</v>
      </c>
      <c r="B19" s="14">
        <f>B20</f>
        <v>6150</v>
      </c>
      <c r="C19" s="14">
        <f>C20</f>
        <v>6150</v>
      </c>
      <c r="D19" s="85">
        <f t="shared" si="0"/>
        <v>0</v>
      </c>
    </row>
    <row r="20" spans="1:4" s="35" customFormat="1" ht="15" customHeight="1">
      <c r="A20" s="55" t="s">
        <v>153</v>
      </c>
      <c r="B20" s="14">
        <f>B21</f>
        <v>6150</v>
      </c>
      <c r="C20" s="14">
        <f>C21</f>
        <v>6150</v>
      </c>
      <c r="D20" s="85">
        <f t="shared" si="0"/>
        <v>0</v>
      </c>
    </row>
    <row r="21" spans="1:4" s="35" customFormat="1" ht="15" customHeight="1">
      <c r="A21" s="55" t="s">
        <v>153</v>
      </c>
      <c r="B21" s="14">
        <v>6150</v>
      </c>
      <c r="C21" s="72">
        <f>'Приложение №1'!C23</f>
        <v>6150</v>
      </c>
      <c r="D21" s="85">
        <f t="shared" si="0"/>
        <v>0</v>
      </c>
    </row>
    <row r="22" spans="1:4" s="35" customFormat="1" ht="15" customHeight="1">
      <c r="A22" s="13" t="s">
        <v>86</v>
      </c>
      <c r="B22" s="14">
        <f>B23</f>
        <v>12541</v>
      </c>
      <c r="C22" s="14">
        <f>C23</f>
        <v>12541</v>
      </c>
      <c r="D22" s="85">
        <f t="shared" si="0"/>
        <v>0</v>
      </c>
    </row>
    <row r="23" spans="1:4" s="35" customFormat="1" ht="15" customHeight="1">
      <c r="A23" s="13" t="s">
        <v>86</v>
      </c>
      <c r="B23" s="14">
        <v>12541</v>
      </c>
      <c r="C23" s="72">
        <f>'Приложение №1'!C25</f>
        <v>12541</v>
      </c>
      <c r="D23" s="85">
        <f t="shared" si="0"/>
        <v>0</v>
      </c>
    </row>
    <row r="24" spans="1:4" s="35" customFormat="1" ht="17.25" customHeight="1">
      <c r="A24" s="40" t="s">
        <v>144</v>
      </c>
      <c r="B24" s="14">
        <f>B25</f>
        <v>260</v>
      </c>
      <c r="C24" s="14">
        <f>C25</f>
        <v>260</v>
      </c>
      <c r="D24" s="85">
        <f t="shared" si="0"/>
        <v>0</v>
      </c>
    </row>
    <row r="25" spans="1:4" s="35" customFormat="1" ht="17.25" customHeight="1">
      <c r="A25" s="40" t="s">
        <v>144</v>
      </c>
      <c r="B25" s="14">
        <v>260</v>
      </c>
      <c r="C25" s="72">
        <f>'Приложение №1'!C27</f>
        <v>260</v>
      </c>
      <c r="D25" s="84">
        <f t="shared" si="0"/>
        <v>0</v>
      </c>
    </row>
    <row r="26" spans="1:4" s="35" customFormat="1" ht="17.25" customHeight="1">
      <c r="A26" s="40" t="s">
        <v>142</v>
      </c>
      <c r="B26" s="14">
        <f>B27</f>
        <v>37</v>
      </c>
      <c r="C26" s="72">
        <f>C27</f>
        <v>37</v>
      </c>
      <c r="D26" s="85">
        <f t="shared" si="0"/>
        <v>0</v>
      </c>
    </row>
    <row r="27" spans="1:4" s="35" customFormat="1" ht="29.25" customHeight="1">
      <c r="A27" s="37" t="s">
        <v>6</v>
      </c>
      <c r="B27" s="14">
        <v>37</v>
      </c>
      <c r="C27" s="72">
        <f>'Приложение №1'!C29</f>
        <v>37</v>
      </c>
      <c r="D27" s="85">
        <f t="shared" si="0"/>
        <v>0</v>
      </c>
    </row>
    <row r="28" spans="1:4" s="35" customFormat="1" ht="14.25" customHeight="1">
      <c r="A28" s="10" t="s">
        <v>70</v>
      </c>
      <c r="B28" s="11">
        <f>B29+B31</f>
        <v>3932.4</v>
      </c>
      <c r="C28" s="70">
        <f>C29+C31</f>
        <v>3932.4</v>
      </c>
      <c r="D28" s="84">
        <f t="shared" si="0"/>
        <v>0</v>
      </c>
    </row>
    <row r="29" spans="1:4" s="35" customFormat="1" ht="18.75" customHeight="1">
      <c r="A29" s="8" t="s">
        <v>124</v>
      </c>
      <c r="B29" s="14">
        <f>B30</f>
        <v>174</v>
      </c>
      <c r="C29" s="72">
        <f>C30</f>
        <v>174</v>
      </c>
      <c r="D29" s="85">
        <f t="shared" si="0"/>
        <v>0</v>
      </c>
    </row>
    <row r="30" spans="1:4" s="35" customFormat="1" ht="32.25" customHeight="1">
      <c r="A30" s="37" t="s">
        <v>14</v>
      </c>
      <c r="B30" s="14">
        <v>174</v>
      </c>
      <c r="C30" s="72">
        <f>'Приложение №1'!C32</f>
        <v>174</v>
      </c>
      <c r="D30" s="85">
        <f t="shared" si="0"/>
        <v>0</v>
      </c>
    </row>
    <row r="31" spans="1:4" s="35" customFormat="1" ht="16.5" customHeight="1">
      <c r="A31" s="13" t="s">
        <v>87</v>
      </c>
      <c r="B31" s="14">
        <f>B32+B34</f>
        <v>3758.4</v>
      </c>
      <c r="C31" s="14">
        <f>C32+C34</f>
        <v>3758.4</v>
      </c>
      <c r="D31" s="85">
        <f t="shared" si="0"/>
        <v>0</v>
      </c>
    </row>
    <row r="32" spans="1:4" s="35" customFormat="1" ht="23.25" customHeight="1">
      <c r="A32" s="16" t="s">
        <v>16</v>
      </c>
      <c r="B32" s="14">
        <f>B33</f>
        <v>3228</v>
      </c>
      <c r="C32" s="14">
        <f>C33</f>
        <v>3228</v>
      </c>
      <c r="D32" s="85">
        <f t="shared" si="0"/>
        <v>0</v>
      </c>
    </row>
    <row r="33" spans="1:4" s="35" customFormat="1" ht="35.25" customHeight="1">
      <c r="A33" s="16" t="s">
        <v>18</v>
      </c>
      <c r="B33" s="14">
        <v>3228</v>
      </c>
      <c r="C33" s="72">
        <f>'Приложение №1'!C35</f>
        <v>3228</v>
      </c>
      <c r="D33" s="84">
        <f t="shared" si="0"/>
        <v>0</v>
      </c>
    </row>
    <row r="34" spans="1:4" s="35" customFormat="1" ht="31.5" customHeight="1">
      <c r="A34" s="43" t="s">
        <v>20</v>
      </c>
      <c r="B34" s="14">
        <f>B35</f>
        <v>530.4</v>
      </c>
      <c r="C34" s="72">
        <f>C35</f>
        <v>530.4</v>
      </c>
      <c r="D34" s="85">
        <f t="shared" si="0"/>
        <v>0</v>
      </c>
    </row>
    <row r="35" spans="1:4" s="35" customFormat="1" ht="31.5" customHeight="1">
      <c r="A35" s="16" t="s">
        <v>22</v>
      </c>
      <c r="B35" s="14">
        <v>530.4</v>
      </c>
      <c r="C35" s="72">
        <f>'Приложение №1'!C37</f>
        <v>530.4</v>
      </c>
      <c r="D35" s="85">
        <f t="shared" si="0"/>
        <v>0</v>
      </c>
    </row>
    <row r="36" spans="1:4" s="35" customFormat="1" ht="31.5" customHeight="1">
      <c r="A36" s="10" t="s">
        <v>60</v>
      </c>
      <c r="B36" s="11">
        <f>B37</f>
        <v>2410</v>
      </c>
      <c r="C36" s="70">
        <f>C37</f>
        <v>2410</v>
      </c>
      <c r="D36" s="84">
        <f t="shared" si="0"/>
        <v>0</v>
      </c>
    </row>
    <row r="37" spans="1:4" s="35" customFormat="1" ht="30.75" customHeight="1">
      <c r="A37" s="13" t="s">
        <v>93</v>
      </c>
      <c r="B37" s="14">
        <f>B38</f>
        <v>2410</v>
      </c>
      <c r="C37" s="14">
        <f>C38</f>
        <v>2410</v>
      </c>
      <c r="D37" s="85">
        <f t="shared" si="0"/>
        <v>0</v>
      </c>
    </row>
    <row r="38" spans="1:4" s="35" customFormat="1" ht="34.5" customHeight="1">
      <c r="A38" s="13" t="s">
        <v>54</v>
      </c>
      <c r="B38" s="14">
        <v>2410</v>
      </c>
      <c r="C38" s="72">
        <f>'Приложение №1'!C40</f>
        <v>2410</v>
      </c>
      <c r="D38" s="85">
        <f t="shared" si="0"/>
        <v>0</v>
      </c>
    </row>
    <row r="39" spans="1:4" s="35" customFormat="1" ht="35.25" customHeight="1">
      <c r="A39" s="10" t="s">
        <v>73</v>
      </c>
      <c r="B39" s="11">
        <f>B40</f>
        <v>29600</v>
      </c>
      <c r="C39" s="11">
        <f>C40</f>
        <v>29600</v>
      </c>
      <c r="D39" s="85">
        <f t="shared" si="0"/>
        <v>0</v>
      </c>
    </row>
    <row r="40" spans="1:4" s="35" customFormat="1" ht="63.75" customHeight="1">
      <c r="A40" s="13" t="s">
        <v>107</v>
      </c>
      <c r="B40" s="14">
        <f>B41+B43</f>
        <v>29600</v>
      </c>
      <c r="C40" s="14">
        <f>C41+C43</f>
        <v>29600</v>
      </c>
      <c r="D40" s="85">
        <f t="shared" si="0"/>
        <v>0</v>
      </c>
    </row>
    <row r="41" spans="1:4" s="35" customFormat="1" ht="48" customHeight="1">
      <c r="A41" s="13" t="s">
        <v>103</v>
      </c>
      <c r="B41" s="14">
        <f>B42</f>
        <v>18600</v>
      </c>
      <c r="C41" s="14">
        <f>C42</f>
        <v>18600</v>
      </c>
      <c r="D41" s="85">
        <f t="shared" si="0"/>
        <v>0</v>
      </c>
    </row>
    <row r="42" spans="1:4" s="35" customFormat="1" ht="63" customHeight="1">
      <c r="A42" s="40" t="s">
        <v>24</v>
      </c>
      <c r="B42" s="14">
        <v>18600</v>
      </c>
      <c r="C42" s="72">
        <f>'Приложение №1'!C44</f>
        <v>18600</v>
      </c>
      <c r="D42" s="84">
        <f t="shared" si="0"/>
        <v>0</v>
      </c>
    </row>
    <row r="43" spans="1:4" s="35" customFormat="1" ht="33.75" customHeight="1">
      <c r="A43" s="13" t="s">
        <v>136</v>
      </c>
      <c r="B43" s="14">
        <f>B44</f>
        <v>11000</v>
      </c>
      <c r="C43" s="14">
        <f>C44</f>
        <v>11000</v>
      </c>
      <c r="D43" s="85">
        <f t="shared" si="0"/>
        <v>0</v>
      </c>
    </row>
    <row r="44" spans="1:4" s="35" customFormat="1" ht="27">
      <c r="A44" s="46" t="s">
        <v>26</v>
      </c>
      <c r="B44" s="14">
        <v>11000</v>
      </c>
      <c r="C44" s="72">
        <f>'Приложение №1'!C46</f>
        <v>11000</v>
      </c>
      <c r="D44" s="85">
        <f t="shared" si="0"/>
        <v>0</v>
      </c>
    </row>
    <row r="45" spans="1:4" s="35" customFormat="1" ht="13.5">
      <c r="A45" s="10" t="s">
        <v>77</v>
      </c>
      <c r="B45" s="11">
        <f>B46</f>
        <v>1000.5</v>
      </c>
      <c r="C45" s="11">
        <f>C46</f>
        <v>1000.5</v>
      </c>
      <c r="D45" s="85">
        <f t="shared" si="0"/>
        <v>0</v>
      </c>
    </row>
    <row r="46" spans="1:4" s="35" customFormat="1" ht="13.5">
      <c r="A46" s="13" t="s">
        <v>83</v>
      </c>
      <c r="B46" s="14">
        <f>B47+B48+B49</f>
        <v>1000.5</v>
      </c>
      <c r="C46" s="14">
        <f>C47+C48+C49</f>
        <v>1000.5</v>
      </c>
      <c r="D46" s="85">
        <f t="shared" si="0"/>
        <v>0</v>
      </c>
    </row>
    <row r="47" spans="1:4" s="35" customFormat="1" ht="27">
      <c r="A47" s="40" t="s">
        <v>29</v>
      </c>
      <c r="B47" s="14">
        <v>303.8</v>
      </c>
      <c r="C47" s="72">
        <f>'Приложение №1'!C49</f>
        <v>303.8</v>
      </c>
      <c r="D47" s="84">
        <f t="shared" si="0"/>
        <v>0</v>
      </c>
    </row>
    <row r="48" spans="1:4" s="35" customFormat="1" ht="13.5">
      <c r="A48" s="40" t="s">
        <v>28</v>
      </c>
      <c r="B48" s="14">
        <v>65.6</v>
      </c>
      <c r="C48" s="72">
        <f>'Приложение №1'!C50</f>
        <v>65.6</v>
      </c>
      <c r="D48" s="85">
        <f t="shared" si="0"/>
        <v>0</v>
      </c>
    </row>
    <row r="49" spans="1:4" s="35" customFormat="1" ht="16.5" customHeight="1">
      <c r="A49" s="40" t="s">
        <v>115</v>
      </c>
      <c r="B49" s="14">
        <v>631.1</v>
      </c>
      <c r="C49" s="72">
        <f>'Приложение №1'!C51</f>
        <v>631.1</v>
      </c>
      <c r="D49" s="85">
        <f t="shared" si="0"/>
        <v>0</v>
      </c>
    </row>
    <row r="50" spans="1:4" s="35" customFormat="1" ht="33" customHeight="1">
      <c r="A50" s="9" t="s">
        <v>126</v>
      </c>
      <c r="B50" s="11">
        <f>B51+B54</f>
        <v>5005</v>
      </c>
      <c r="C50" s="11">
        <f>C51+C54</f>
        <v>5005</v>
      </c>
      <c r="D50" s="85">
        <f t="shared" si="0"/>
        <v>0</v>
      </c>
    </row>
    <row r="51" spans="1:4" s="35" customFormat="1" ht="54.75">
      <c r="A51" s="40" t="s">
        <v>31</v>
      </c>
      <c r="B51" s="14">
        <f>B52</f>
        <v>5000</v>
      </c>
      <c r="C51" s="72">
        <f>C52</f>
        <v>5000</v>
      </c>
      <c r="D51" s="85">
        <f t="shared" si="0"/>
        <v>0</v>
      </c>
    </row>
    <row r="52" spans="1:4" s="35" customFormat="1" ht="54.75">
      <c r="A52" s="40" t="s">
        <v>33</v>
      </c>
      <c r="B52" s="14">
        <f>B53</f>
        <v>5000</v>
      </c>
      <c r="C52" s="72">
        <f>C53</f>
        <v>5000</v>
      </c>
      <c r="D52" s="85">
        <f t="shared" si="0"/>
        <v>0</v>
      </c>
    </row>
    <row r="53" spans="1:4" s="35" customFormat="1" ht="57.75" customHeight="1">
      <c r="A53" s="40" t="s">
        <v>35</v>
      </c>
      <c r="B53" s="14">
        <v>5000</v>
      </c>
      <c r="C53" s="72">
        <f>'Приложение №1'!C55</f>
        <v>5000</v>
      </c>
      <c r="D53" s="85">
        <f t="shared" si="0"/>
        <v>0</v>
      </c>
    </row>
    <row r="54" spans="1:4" s="35" customFormat="1" ht="27" customHeight="1">
      <c r="A54" s="40" t="s">
        <v>139</v>
      </c>
      <c r="B54" s="14">
        <f>B55</f>
        <v>5</v>
      </c>
      <c r="C54" s="72">
        <f>C55</f>
        <v>5</v>
      </c>
      <c r="D54" s="84">
        <f t="shared" si="0"/>
        <v>0</v>
      </c>
    </row>
    <row r="55" spans="1:4" s="35" customFormat="1" ht="27">
      <c r="A55" s="40" t="s">
        <v>141</v>
      </c>
      <c r="B55" s="14">
        <f>B56</f>
        <v>5</v>
      </c>
      <c r="C55" s="72">
        <f>C56</f>
        <v>5</v>
      </c>
      <c r="D55" s="85">
        <f t="shared" si="0"/>
        <v>0</v>
      </c>
    </row>
    <row r="56" spans="1:4" s="35" customFormat="1" ht="27">
      <c r="A56" s="40" t="s">
        <v>37</v>
      </c>
      <c r="B56" s="14">
        <v>5</v>
      </c>
      <c r="C56" s="72">
        <f>'Приложение №1'!C58</f>
        <v>5</v>
      </c>
      <c r="D56" s="85">
        <f t="shared" si="0"/>
        <v>0</v>
      </c>
    </row>
    <row r="57" spans="1:4" s="35" customFormat="1" ht="19.5" customHeight="1">
      <c r="A57" s="10" t="s">
        <v>96</v>
      </c>
      <c r="B57" s="11">
        <f>B58+B60+B61+B64+B69+B70+B72+B74+B76+B77</f>
        <v>22780.6</v>
      </c>
      <c r="C57" s="11">
        <f>C58+C60+C61+C64+C69+C70+C72+C74+C76+C77</f>
        <v>22780.600000000002</v>
      </c>
      <c r="D57" s="84">
        <f t="shared" si="0"/>
        <v>0</v>
      </c>
    </row>
    <row r="58" spans="1:4" s="47" customFormat="1" ht="13.5">
      <c r="A58" s="10" t="s">
        <v>102</v>
      </c>
      <c r="B58" s="11">
        <f>B59</f>
        <v>58</v>
      </c>
      <c r="C58" s="11">
        <f>C59</f>
        <v>58</v>
      </c>
      <c r="D58" s="84">
        <f t="shared" si="0"/>
        <v>0</v>
      </c>
    </row>
    <row r="59" spans="1:4" s="47" customFormat="1" ht="68.25" customHeight="1">
      <c r="A59" s="64" t="s">
        <v>216</v>
      </c>
      <c r="B59" s="14">
        <v>58</v>
      </c>
      <c r="C59" s="72">
        <f>'Приложение №1'!C61</f>
        <v>58</v>
      </c>
      <c r="D59" s="85">
        <f t="shared" si="0"/>
        <v>0</v>
      </c>
    </row>
    <row r="60" spans="1:4" s="47" customFormat="1" ht="41.25">
      <c r="A60" s="38" t="s">
        <v>38</v>
      </c>
      <c r="B60" s="14">
        <v>100.5</v>
      </c>
      <c r="C60" s="72">
        <f>'Приложение №1'!C62</f>
        <v>100.5</v>
      </c>
      <c r="D60" s="85">
        <f t="shared" si="0"/>
        <v>0</v>
      </c>
    </row>
    <row r="61" spans="1:4" s="35" customFormat="1" ht="45.75" customHeight="1">
      <c r="A61" s="37" t="s">
        <v>111</v>
      </c>
      <c r="B61" s="14">
        <f>B62+B63</f>
        <v>25</v>
      </c>
      <c r="C61" s="14">
        <f>C62+C63</f>
        <v>25</v>
      </c>
      <c r="D61" s="85">
        <f t="shared" si="0"/>
        <v>0</v>
      </c>
    </row>
    <row r="62" spans="1:4" s="35" customFormat="1" ht="41.25">
      <c r="A62" s="37" t="s">
        <v>120</v>
      </c>
      <c r="B62" s="14">
        <v>15</v>
      </c>
      <c r="C62" s="72">
        <f>'Приложение №1'!C64</f>
        <v>15</v>
      </c>
      <c r="D62" s="85">
        <f t="shared" si="0"/>
        <v>0</v>
      </c>
    </row>
    <row r="63" spans="1:4" s="35" customFormat="1" ht="45.75" customHeight="1">
      <c r="A63" s="58" t="s">
        <v>157</v>
      </c>
      <c r="B63" s="14">
        <v>10</v>
      </c>
      <c r="C63" s="72">
        <f>'Приложение №1'!C65</f>
        <v>10</v>
      </c>
      <c r="D63" s="85">
        <f t="shared" si="0"/>
        <v>0</v>
      </c>
    </row>
    <row r="64" spans="1:4" s="35" customFormat="1" ht="78" customHeight="1">
      <c r="A64" s="37" t="s">
        <v>39</v>
      </c>
      <c r="B64" s="11">
        <f>B65+B66+B67</f>
        <v>280</v>
      </c>
      <c r="C64" s="11">
        <f>C65+C66+C67</f>
        <v>280</v>
      </c>
      <c r="D64" s="84">
        <f t="shared" si="0"/>
        <v>0</v>
      </c>
    </row>
    <row r="65" spans="1:4" s="35" customFormat="1" ht="33.75" customHeight="1">
      <c r="A65" s="48" t="s">
        <v>40</v>
      </c>
      <c r="B65" s="14">
        <v>250</v>
      </c>
      <c r="C65" s="72">
        <f>'Приложение №1'!C67</f>
        <v>250</v>
      </c>
      <c r="D65" s="85">
        <f t="shared" si="0"/>
        <v>0</v>
      </c>
    </row>
    <row r="66" spans="1:4" s="35" customFormat="1" ht="30.75" customHeight="1">
      <c r="A66" s="16" t="s">
        <v>9</v>
      </c>
      <c r="B66" s="14">
        <v>20</v>
      </c>
      <c r="C66" s="72">
        <f>'Приложение №1'!C68</f>
        <v>20</v>
      </c>
      <c r="D66" s="85">
        <f t="shared" si="0"/>
        <v>0</v>
      </c>
    </row>
    <row r="67" spans="1:4" s="35" customFormat="1" ht="18.75" customHeight="1">
      <c r="A67" s="16" t="s">
        <v>168</v>
      </c>
      <c r="B67" s="61">
        <f>B68</f>
        <v>10</v>
      </c>
      <c r="C67" s="61">
        <f>C68</f>
        <v>10</v>
      </c>
      <c r="D67" s="85">
        <f t="shared" si="0"/>
        <v>0</v>
      </c>
    </row>
    <row r="68" spans="1:4" s="35" customFormat="1" ht="29.25" customHeight="1">
      <c r="A68" s="59" t="s">
        <v>159</v>
      </c>
      <c r="B68" s="14">
        <v>10</v>
      </c>
      <c r="C68" s="72">
        <f>'Приложение №1'!C70</f>
        <v>10</v>
      </c>
      <c r="D68" s="85">
        <f t="shared" si="0"/>
        <v>0</v>
      </c>
    </row>
    <row r="69" spans="1:4" s="35" customFormat="1" ht="51.75" customHeight="1">
      <c r="A69" s="16" t="s">
        <v>47</v>
      </c>
      <c r="B69" s="14">
        <v>640</v>
      </c>
      <c r="C69" s="72">
        <f>'Приложение №1'!C71</f>
        <v>640</v>
      </c>
      <c r="D69" s="85">
        <f t="shared" si="0"/>
        <v>0</v>
      </c>
    </row>
    <row r="70" spans="1:4" s="35" customFormat="1" ht="18" customHeight="1">
      <c r="A70" s="16" t="s">
        <v>161</v>
      </c>
      <c r="B70" s="61">
        <f>B71</f>
        <v>5</v>
      </c>
      <c r="C70" s="61">
        <f>C71</f>
        <v>5</v>
      </c>
      <c r="D70" s="85">
        <f t="shared" si="0"/>
        <v>0</v>
      </c>
    </row>
    <row r="71" spans="1:4" s="35" customFormat="1" ht="30" customHeight="1">
      <c r="A71" s="5" t="s">
        <v>113</v>
      </c>
      <c r="B71" s="61">
        <v>5</v>
      </c>
      <c r="C71" s="72">
        <f>'Приложение №1'!C73</f>
        <v>5</v>
      </c>
      <c r="D71" s="85">
        <f aca="true" t="shared" si="1" ref="D71:D140">C71-B71</f>
        <v>0</v>
      </c>
    </row>
    <row r="72" spans="1:4" s="35" customFormat="1" ht="47.25" customHeight="1">
      <c r="A72" s="5" t="s">
        <v>165</v>
      </c>
      <c r="B72" s="61">
        <f>B73</f>
        <v>30</v>
      </c>
      <c r="C72" s="61">
        <f>C73</f>
        <v>30</v>
      </c>
      <c r="D72" s="85">
        <f t="shared" si="1"/>
        <v>0</v>
      </c>
    </row>
    <row r="73" spans="1:4" s="35" customFormat="1" ht="42" customHeight="1">
      <c r="A73" s="48" t="s">
        <v>42</v>
      </c>
      <c r="B73" s="61">
        <v>30</v>
      </c>
      <c r="C73" s="72">
        <f>'Приложение №1'!C75</f>
        <v>30</v>
      </c>
      <c r="D73" s="85">
        <f t="shared" si="1"/>
        <v>0</v>
      </c>
    </row>
    <row r="74" spans="1:4" s="35" customFormat="1" ht="18.75" customHeight="1">
      <c r="A74" s="48" t="s">
        <v>163</v>
      </c>
      <c r="B74" s="61">
        <f>B75</f>
        <v>3</v>
      </c>
      <c r="C74" s="61">
        <f>C75</f>
        <v>3</v>
      </c>
      <c r="D74" s="85">
        <f t="shared" si="1"/>
        <v>0</v>
      </c>
    </row>
    <row r="75" spans="1:4" s="47" customFormat="1" ht="32.25" customHeight="1">
      <c r="A75" s="16" t="s">
        <v>44</v>
      </c>
      <c r="B75" s="14">
        <v>3</v>
      </c>
      <c r="C75" s="72">
        <f>'Приложение №1'!C77</f>
        <v>3</v>
      </c>
      <c r="D75" s="84">
        <f t="shared" si="1"/>
        <v>0</v>
      </c>
    </row>
    <row r="76" spans="1:4" s="35" customFormat="1" ht="54" customHeight="1">
      <c r="A76" s="16" t="s">
        <v>10</v>
      </c>
      <c r="B76" s="14">
        <v>25</v>
      </c>
      <c r="C76" s="72">
        <f>'Приложение №1'!C78</f>
        <v>25</v>
      </c>
      <c r="D76" s="85">
        <f t="shared" si="1"/>
        <v>0</v>
      </c>
    </row>
    <row r="77" spans="1:4" s="35" customFormat="1" ht="33" customHeight="1">
      <c r="A77" s="13" t="s">
        <v>56</v>
      </c>
      <c r="B77" s="14">
        <f>B78</f>
        <v>21614.1</v>
      </c>
      <c r="C77" s="14">
        <f>C78</f>
        <v>21614.100000000002</v>
      </c>
      <c r="D77" s="85">
        <f t="shared" si="1"/>
        <v>0</v>
      </c>
    </row>
    <row r="78" spans="1:5" s="35" customFormat="1" ht="33" customHeight="1">
      <c r="A78" s="40" t="s">
        <v>46</v>
      </c>
      <c r="B78" s="14">
        <v>21614.1</v>
      </c>
      <c r="C78" s="72">
        <f>'Приложение №1'!C80</f>
        <v>21614.100000000002</v>
      </c>
      <c r="D78" s="84">
        <f t="shared" si="1"/>
        <v>0</v>
      </c>
      <c r="E78" s="71"/>
    </row>
    <row r="79" spans="1:5" s="35" customFormat="1" ht="13.5">
      <c r="A79" s="10" t="s">
        <v>90</v>
      </c>
      <c r="B79" s="11">
        <f>B80</f>
        <v>405595.69999999995</v>
      </c>
      <c r="C79" s="11">
        <f>C80</f>
        <v>431298.19999999995</v>
      </c>
      <c r="D79" s="84">
        <f t="shared" si="1"/>
        <v>25702.5</v>
      </c>
      <c r="E79" s="71"/>
    </row>
    <row r="80" spans="1:4" s="35" customFormat="1" ht="27">
      <c r="A80" s="10" t="s">
        <v>79</v>
      </c>
      <c r="B80" s="11">
        <f>B81+B90+B111+B134</f>
        <v>405595.69999999995</v>
      </c>
      <c r="C80" s="11">
        <f>C81+C90+C111+C134</f>
        <v>431298.19999999995</v>
      </c>
      <c r="D80" s="84">
        <f>C80-B80</f>
        <v>25702.5</v>
      </c>
    </row>
    <row r="81" spans="1:4" s="35" customFormat="1" ht="15" customHeight="1">
      <c r="A81" s="10" t="s">
        <v>166</v>
      </c>
      <c r="B81" s="11">
        <f>B82</f>
        <v>140179</v>
      </c>
      <c r="C81" s="11">
        <f>C82+C88</f>
        <v>145928.5</v>
      </c>
      <c r="D81" s="84">
        <f>C81-B81</f>
        <v>5749.5</v>
      </c>
    </row>
    <row r="82" spans="1:4" s="35" customFormat="1" ht="13.5">
      <c r="A82" s="13" t="s">
        <v>57</v>
      </c>
      <c r="B82" s="14">
        <f>B83+B86</f>
        <v>140179</v>
      </c>
      <c r="C82" s="14">
        <f>C83+C86</f>
        <v>140179</v>
      </c>
      <c r="D82" s="85">
        <f t="shared" si="1"/>
        <v>0</v>
      </c>
    </row>
    <row r="83" spans="1:4" s="35" customFormat="1" ht="13.5">
      <c r="A83" s="16" t="s">
        <v>49</v>
      </c>
      <c r="B83" s="14">
        <f>B85</f>
        <v>138591</v>
      </c>
      <c r="C83" s="14">
        <f>C85</f>
        <v>138591</v>
      </c>
      <c r="D83" s="85">
        <f t="shared" si="1"/>
        <v>0</v>
      </c>
    </row>
    <row r="84" spans="1:4" s="35" customFormat="1" ht="17.25" customHeight="1">
      <c r="A84" s="13" t="s">
        <v>97</v>
      </c>
      <c r="B84" s="14"/>
      <c r="C84" s="72"/>
      <c r="D84" s="85">
        <f t="shared" si="1"/>
        <v>0</v>
      </c>
    </row>
    <row r="85" spans="1:4" s="35" customFormat="1" ht="69">
      <c r="A85" s="13" t="s">
        <v>169</v>
      </c>
      <c r="B85" s="14">
        <v>138591</v>
      </c>
      <c r="C85" s="72">
        <f>'Приложение №1'!C87</f>
        <v>138591</v>
      </c>
      <c r="D85" s="85">
        <f t="shared" si="1"/>
        <v>0</v>
      </c>
    </row>
    <row r="86" spans="1:4" s="35" customFormat="1" ht="22.5" customHeight="1">
      <c r="A86" s="16" t="s">
        <v>1</v>
      </c>
      <c r="B86" s="14">
        <f>B87</f>
        <v>1588</v>
      </c>
      <c r="C86" s="14">
        <f>C87</f>
        <v>1588</v>
      </c>
      <c r="D86" s="85">
        <f t="shared" si="1"/>
        <v>0</v>
      </c>
    </row>
    <row r="87" spans="1:4" s="35" customFormat="1" ht="30.75" customHeight="1">
      <c r="A87" s="40" t="s">
        <v>170</v>
      </c>
      <c r="B87" s="14">
        <v>1588</v>
      </c>
      <c r="C87" s="72">
        <f>'Приложение №1'!C89</f>
        <v>1588</v>
      </c>
      <c r="D87" s="85">
        <f t="shared" si="1"/>
        <v>0</v>
      </c>
    </row>
    <row r="88" spans="1:4" s="35" customFormat="1" ht="18" customHeight="1">
      <c r="A88" s="13" t="s">
        <v>228</v>
      </c>
      <c r="B88" s="76">
        <f>B89</f>
        <v>0</v>
      </c>
      <c r="C88" s="14">
        <f>C89</f>
        <v>5749.5</v>
      </c>
      <c r="D88" s="85">
        <f>C88-B88</f>
        <v>5749.5</v>
      </c>
    </row>
    <row r="89" spans="1:4" s="35" customFormat="1" ht="27">
      <c r="A89" s="78" t="s">
        <v>229</v>
      </c>
      <c r="B89" s="79">
        <v>0</v>
      </c>
      <c r="C89" s="14">
        <v>5749.5</v>
      </c>
      <c r="D89" s="85">
        <f>C89-B89</f>
        <v>5749.5</v>
      </c>
    </row>
    <row r="90" spans="1:4" s="35" customFormat="1" ht="33" customHeight="1">
      <c r="A90" s="10" t="s">
        <v>48</v>
      </c>
      <c r="B90" s="11">
        <f>B91</f>
        <v>81687.59999999999</v>
      </c>
      <c r="C90" s="11">
        <f>C91</f>
        <v>98000.59999999998</v>
      </c>
      <c r="D90" s="84">
        <f t="shared" si="1"/>
        <v>16312.999999999985</v>
      </c>
    </row>
    <row r="91" spans="1:4" s="35" customFormat="1" ht="13.5">
      <c r="A91" s="13" t="s">
        <v>80</v>
      </c>
      <c r="B91" s="14">
        <f>B92</f>
        <v>81687.59999999999</v>
      </c>
      <c r="C91" s="14">
        <f>C92</f>
        <v>98000.59999999998</v>
      </c>
      <c r="D91" s="85">
        <f>C91-B91</f>
        <v>16312.999999999985</v>
      </c>
    </row>
    <row r="92" spans="1:4" s="35" customFormat="1" ht="13.5">
      <c r="A92" s="40" t="s">
        <v>50</v>
      </c>
      <c r="B92" s="14">
        <f>SUM(B94:B110)</f>
        <v>81687.59999999999</v>
      </c>
      <c r="C92" s="14">
        <f>SUM(C94:C110)</f>
        <v>98000.59999999998</v>
      </c>
      <c r="D92" s="85">
        <f>C92-B92</f>
        <v>16312.999999999985</v>
      </c>
    </row>
    <row r="93" spans="1:4" s="35" customFormat="1" ht="13.5">
      <c r="A93" s="13" t="s">
        <v>81</v>
      </c>
      <c r="B93" s="14"/>
      <c r="C93" s="72"/>
      <c r="D93" s="85">
        <f t="shared" si="1"/>
        <v>0</v>
      </c>
    </row>
    <row r="94" spans="1:4" s="35" customFormat="1" ht="96">
      <c r="A94" s="13" t="s">
        <v>194</v>
      </c>
      <c r="B94" s="14">
        <v>61113</v>
      </c>
      <c r="C94" s="72">
        <f>'Приложение №1'!C96</f>
        <v>61113</v>
      </c>
      <c r="D94" s="85"/>
    </row>
    <row r="95" spans="1:4" s="35" customFormat="1" ht="69">
      <c r="A95" s="13" t="s">
        <v>172</v>
      </c>
      <c r="B95" s="14">
        <v>2736.1</v>
      </c>
      <c r="C95" s="72">
        <f>'Приложение №1'!C97</f>
        <v>2736.1</v>
      </c>
      <c r="D95" s="85">
        <f t="shared" si="1"/>
        <v>0</v>
      </c>
    </row>
    <row r="96" spans="1:4" s="35" customFormat="1" ht="54.75">
      <c r="A96" s="21" t="s">
        <v>191</v>
      </c>
      <c r="B96" s="14">
        <v>103.6</v>
      </c>
      <c r="C96" s="72">
        <f>'Приложение №1'!C98</f>
        <v>103.6</v>
      </c>
      <c r="D96" s="85">
        <f t="shared" si="1"/>
        <v>0</v>
      </c>
    </row>
    <row r="97" spans="1:4" s="35" customFormat="1" ht="54.75">
      <c r="A97" s="21" t="s">
        <v>227</v>
      </c>
      <c r="B97" s="14">
        <v>0</v>
      </c>
      <c r="C97" s="72">
        <v>2.6</v>
      </c>
      <c r="D97" s="85">
        <f t="shared" si="1"/>
        <v>2.6</v>
      </c>
    </row>
    <row r="98" spans="1:4" s="35" customFormat="1" ht="54.75">
      <c r="A98" s="15" t="s">
        <v>171</v>
      </c>
      <c r="B98" s="14">
        <v>1000</v>
      </c>
      <c r="C98" s="72">
        <f>'Приложение №1'!C100</f>
        <v>1000</v>
      </c>
      <c r="D98" s="85">
        <f t="shared" si="1"/>
        <v>0</v>
      </c>
    </row>
    <row r="99" spans="1:4" s="35" customFormat="1" ht="69" customHeight="1">
      <c r="A99" s="34" t="s">
        <v>224</v>
      </c>
      <c r="B99" s="14">
        <v>0</v>
      </c>
      <c r="C99" s="72">
        <v>316</v>
      </c>
      <c r="D99" s="85">
        <f t="shared" si="1"/>
        <v>316</v>
      </c>
    </row>
    <row r="100" spans="1:4" s="35" customFormat="1" ht="85.5" customHeight="1">
      <c r="A100" s="34" t="s">
        <v>193</v>
      </c>
      <c r="B100" s="14">
        <v>35</v>
      </c>
      <c r="C100" s="72">
        <f>'Приложение №1'!C102</f>
        <v>0</v>
      </c>
      <c r="D100" s="85">
        <f t="shared" si="1"/>
        <v>-35</v>
      </c>
    </row>
    <row r="101" spans="1:4" s="35" customFormat="1" ht="66" customHeight="1">
      <c r="A101" s="51" t="s">
        <v>173</v>
      </c>
      <c r="B101" s="14">
        <v>1324.3</v>
      </c>
      <c r="C101" s="72">
        <f>'Приложение №1'!C103</f>
        <v>1324.3</v>
      </c>
      <c r="D101" s="85">
        <f t="shared" si="1"/>
        <v>0</v>
      </c>
    </row>
    <row r="102" spans="1:4" s="35" customFormat="1" ht="41.25">
      <c r="A102" s="51" t="s">
        <v>174</v>
      </c>
      <c r="B102" s="14">
        <v>2395</v>
      </c>
      <c r="C102" s="72">
        <f>'Приложение №1'!C104</f>
        <v>2395</v>
      </c>
      <c r="D102" s="85">
        <f t="shared" si="1"/>
        <v>0</v>
      </c>
    </row>
    <row r="103" spans="1:4" s="35" customFormat="1" ht="69">
      <c r="A103" s="51" t="s">
        <v>175</v>
      </c>
      <c r="B103" s="14">
        <v>404</v>
      </c>
      <c r="C103" s="72">
        <f>'Приложение №1'!C105</f>
        <v>404</v>
      </c>
      <c r="D103" s="85">
        <f t="shared" si="1"/>
        <v>0</v>
      </c>
    </row>
    <row r="104" spans="1:4" s="35" customFormat="1" ht="72.75" customHeight="1">
      <c r="A104" s="51" t="s">
        <v>176</v>
      </c>
      <c r="B104" s="14">
        <v>510.9</v>
      </c>
      <c r="C104" s="72">
        <f>'Приложение №1'!C106</f>
        <v>510.9</v>
      </c>
      <c r="D104" s="85">
        <f t="shared" si="1"/>
        <v>0</v>
      </c>
    </row>
    <row r="105" spans="1:4" s="35" customFormat="1" ht="87" customHeight="1">
      <c r="A105" s="51" t="s">
        <v>195</v>
      </c>
      <c r="B105" s="14">
        <v>5815.7</v>
      </c>
      <c r="C105" s="72">
        <f>'Приложение №1'!C107</f>
        <v>4602.9</v>
      </c>
      <c r="D105" s="85">
        <f t="shared" si="1"/>
        <v>-1212.8000000000002</v>
      </c>
    </row>
    <row r="106" spans="1:4" s="35" customFormat="1" ht="90" customHeight="1">
      <c r="A106" s="51" t="s">
        <v>238</v>
      </c>
      <c r="B106" s="14">
        <v>6250</v>
      </c>
      <c r="C106" s="72">
        <f>'Приложение №1'!C108</f>
        <v>0</v>
      </c>
      <c r="D106" s="85">
        <f t="shared" si="1"/>
        <v>-6250</v>
      </c>
    </row>
    <row r="107" spans="1:4" s="35" customFormat="1" ht="74.25" customHeight="1">
      <c r="A107" s="51" t="s">
        <v>221</v>
      </c>
      <c r="B107" s="14">
        <v>0</v>
      </c>
      <c r="C107" s="72">
        <f>'Приложение №1'!C109</f>
        <v>20000</v>
      </c>
      <c r="D107" s="85">
        <f t="shared" si="1"/>
        <v>20000</v>
      </c>
    </row>
    <row r="108" spans="1:4" s="35" customFormat="1" ht="74.25" customHeight="1">
      <c r="A108" s="51" t="s">
        <v>222</v>
      </c>
      <c r="B108" s="14">
        <v>0</v>
      </c>
      <c r="C108" s="72">
        <f>'Приложение №1'!C110</f>
        <v>166.7</v>
      </c>
      <c r="D108" s="85">
        <f t="shared" si="1"/>
        <v>166.7</v>
      </c>
    </row>
    <row r="109" spans="1:4" s="35" customFormat="1" ht="74.25" customHeight="1">
      <c r="A109" s="51" t="s">
        <v>223</v>
      </c>
      <c r="B109" s="14">
        <v>0</v>
      </c>
      <c r="C109" s="72">
        <f>'Приложение №1'!C111</f>
        <v>2325.5</v>
      </c>
      <c r="D109" s="85">
        <f t="shared" si="1"/>
        <v>2325.5</v>
      </c>
    </row>
    <row r="110" spans="1:4" s="35" customFormat="1" ht="58.5" customHeight="1">
      <c r="A110" s="51" t="s">
        <v>225</v>
      </c>
      <c r="B110" s="14">
        <v>0</v>
      </c>
      <c r="C110" s="72">
        <f>'Приложение №1'!C112</f>
        <v>1000</v>
      </c>
      <c r="D110" s="85">
        <f t="shared" si="1"/>
        <v>1000</v>
      </c>
    </row>
    <row r="111" spans="1:4" s="35" customFormat="1" ht="18.75" customHeight="1">
      <c r="A111" s="10" t="s">
        <v>192</v>
      </c>
      <c r="B111" s="11">
        <f>B112+B128+B131</f>
        <v>175913.00000000003</v>
      </c>
      <c r="C111" s="11">
        <f>C112+C128+C131</f>
        <v>179553.00000000003</v>
      </c>
      <c r="D111" s="84">
        <f t="shared" si="1"/>
        <v>3640</v>
      </c>
    </row>
    <row r="112" spans="1:4" s="35" customFormat="1" ht="30.75" customHeight="1">
      <c r="A112" s="13" t="s">
        <v>98</v>
      </c>
      <c r="B112" s="14">
        <f>B113</f>
        <v>174146.80000000002</v>
      </c>
      <c r="C112" s="14">
        <f>C113</f>
        <v>177786.80000000002</v>
      </c>
      <c r="D112" s="85">
        <f t="shared" si="1"/>
        <v>3640</v>
      </c>
    </row>
    <row r="113" spans="1:4" s="35" customFormat="1" ht="28.5" customHeight="1">
      <c r="A113" s="40" t="s">
        <v>51</v>
      </c>
      <c r="B113" s="14">
        <f>B115+B116+B117+B118+B119+B120+B123+B124+B125+B126+B127</f>
        <v>174146.80000000002</v>
      </c>
      <c r="C113" s="14">
        <f>C115+C116+C117+C118+C119+C120+C123+C124+C125+C126+C127</f>
        <v>177786.80000000002</v>
      </c>
      <c r="D113" s="85">
        <f>C113-B113</f>
        <v>3640</v>
      </c>
    </row>
    <row r="114" spans="1:4" s="35" customFormat="1" ht="13.5" customHeight="1">
      <c r="A114" s="13" t="s">
        <v>97</v>
      </c>
      <c r="B114" s="14"/>
      <c r="C114" s="72"/>
      <c r="D114" s="85"/>
    </row>
    <row r="115" spans="1:4" s="35" customFormat="1" ht="95.25" customHeight="1">
      <c r="A115" s="16" t="s">
        <v>180</v>
      </c>
      <c r="B115" s="14">
        <v>2086.4</v>
      </c>
      <c r="C115" s="72">
        <f>'Приложение №1'!C117</f>
        <v>2086.4</v>
      </c>
      <c r="D115" s="85">
        <f t="shared" si="1"/>
        <v>0</v>
      </c>
    </row>
    <row r="116" spans="1:4" s="35" customFormat="1" ht="96" customHeight="1">
      <c r="A116" s="13" t="s">
        <v>183</v>
      </c>
      <c r="B116" s="14">
        <v>1406.5</v>
      </c>
      <c r="C116" s="72">
        <f>'Приложение №1'!C118</f>
        <v>1406.5</v>
      </c>
      <c r="D116" s="85">
        <f t="shared" si="1"/>
        <v>0</v>
      </c>
    </row>
    <row r="117" spans="1:4" s="35" customFormat="1" ht="95.25" customHeight="1">
      <c r="A117" s="13" t="s">
        <v>189</v>
      </c>
      <c r="B117" s="14">
        <v>5300.4</v>
      </c>
      <c r="C117" s="72">
        <f>'Приложение №1'!C119</f>
        <v>5300.4</v>
      </c>
      <c r="D117" s="85">
        <f t="shared" si="1"/>
        <v>0</v>
      </c>
    </row>
    <row r="118" spans="1:4" s="35" customFormat="1" ht="95.25" customHeight="1">
      <c r="A118" s="15" t="s">
        <v>181</v>
      </c>
      <c r="B118" s="14">
        <v>1752.9</v>
      </c>
      <c r="C118" s="72">
        <f>'Приложение №1'!C120</f>
        <v>1752.9</v>
      </c>
      <c r="D118" s="85">
        <f t="shared" si="1"/>
        <v>0</v>
      </c>
    </row>
    <row r="119" spans="1:4" s="35" customFormat="1" ht="93" customHeight="1">
      <c r="A119" s="16" t="s">
        <v>179</v>
      </c>
      <c r="B119" s="61">
        <v>109547.8</v>
      </c>
      <c r="C119" s="72">
        <f>'Приложение №1'!C121</f>
        <v>109547.8</v>
      </c>
      <c r="D119" s="85">
        <f t="shared" si="1"/>
        <v>0</v>
      </c>
    </row>
    <row r="120" spans="1:4" s="35" customFormat="1" ht="49.5" customHeight="1">
      <c r="A120" s="13" t="s">
        <v>184</v>
      </c>
      <c r="B120" s="14">
        <f>B121+B122</f>
        <v>2985.8</v>
      </c>
      <c r="C120" s="72">
        <f>'Приложение №1'!C122</f>
        <v>2985.8</v>
      </c>
      <c r="D120" s="85">
        <f t="shared" si="1"/>
        <v>0</v>
      </c>
    </row>
    <row r="121" spans="1:4" s="35" customFormat="1" ht="76.5" customHeight="1">
      <c r="A121" s="13" t="s">
        <v>2</v>
      </c>
      <c r="B121" s="14">
        <v>2325</v>
      </c>
      <c r="C121" s="72">
        <f>'Приложение №1'!C123</f>
        <v>2325</v>
      </c>
      <c r="D121" s="85">
        <f t="shared" si="1"/>
        <v>0</v>
      </c>
    </row>
    <row r="122" spans="1:4" s="35" customFormat="1" ht="122.25" customHeight="1">
      <c r="A122" s="13" t="s">
        <v>185</v>
      </c>
      <c r="B122" s="14">
        <v>660.8</v>
      </c>
      <c r="C122" s="72">
        <f>'Приложение №1'!C124</f>
        <v>660.8</v>
      </c>
      <c r="D122" s="85">
        <f t="shared" si="1"/>
        <v>0</v>
      </c>
    </row>
    <row r="123" spans="1:4" s="35" customFormat="1" ht="66.75" customHeight="1">
      <c r="A123" s="13" t="s">
        <v>187</v>
      </c>
      <c r="B123" s="14">
        <v>1027.3</v>
      </c>
      <c r="C123" s="72">
        <f>'Приложение №1'!C125</f>
        <v>1027.3</v>
      </c>
      <c r="D123" s="85">
        <f t="shared" si="1"/>
        <v>0</v>
      </c>
    </row>
    <row r="124" spans="1:4" s="35" customFormat="1" ht="77.25" customHeight="1">
      <c r="A124" s="13" t="s">
        <v>186</v>
      </c>
      <c r="B124" s="14">
        <v>48275.5</v>
      </c>
      <c r="C124" s="72">
        <f>'Приложение №1'!C126</f>
        <v>49835.5</v>
      </c>
      <c r="D124" s="85">
        <f t="shared" si="1"/>
        <v>1560</v>
      </c>
    </row>
    <row r="125" spans="1:4" s="35" customFormat="1" ht="90" customHeight="1">
      <c r="A125" s="13" t="s">
        <v>178</v>
      </c>
      <c r="B125" s="14">
        <v>1150.5</v>
      </c>
      <c r="C125" s="72">
        <f>'Приложение №1'!C127</f>
        <v>1150.5</v>
      </c>
      <c r="D125" s="85">
        <f t="shared" si="1"/>
        <v>0</v>
      </c>
    </row>
    <row r="126" spans="1:4" s="35" customFormat="1" ht="110.25" customHeight="1">
      <c r="A126" s="13" t="s">
        <v>182</v>
      </c>
      <c r="B126" s="14">
        <v>613.7</v>
      </c>
      <c r="C126" s="72">
        <f>'Приложение №1'!C128</f>
        <v>613.7</v>
      </c>
      <c r="D126" s="85">
        <f t="shared" si="1"/>
        <v>0</v>
      </c>
    </row>
    <row r="127" spans="1:4" s="35" customFormat="1" ht="39" customHeight="1">
      <c r="A127" s="75" t="s">
        <v>226</v>
      </c>
      <c r="B127" s="14">
        <v>0</v>
      </c>
      <c r="C127" s="72">
        <f>'Приложение №1'!C129</f>
        <v>2080</v>
      </c>
      <c r="D127" s="85">
        <f t="shared" si="1"/>
        <v>2080</v>
      </c>
    </row>
    <row r="128" spans="1:4" s="35" customFormat="1" ht="33.75" customHeight="1">
      <c r="A128" s="7" t="s">
        <v>133</v>
      </c>
      <c r="B128" s="14">
        <f>B129</f>
        <v>375.5</v>
      </c>
      <c r="C128" s="72">
        <f>'Приложение №1'!C130</f>
        <v>375.5</v>
      </c>
      <c r="D128" s="85">
        <f t="shared" si="1"/>
        <v>0</v>
      </c>
    </row>
    <row r="129" spans="1:4" s="35" customFormat="1" ht="31.5" customHeight="1">
      <c r="A129" s="53" t="s">
        <v>5</v>
      </c>
      <c r="B129" s="14">
        <f>B130</f>
        <v>375.5</v>
      </c>
      <c r="C129" s="72">
        <f>'Приложение №1'!C131</f>
        <v>375.5</v>
      </c>
      <c r="D129" s="85">
        <f t="shared" si="1"/>
        <v>0</v>
      </c>
    </row>
    <row r="130" spans="1:4" s="35" customFormat="1" ht="48.75" customHeight="1">
      <c r="A130" s="37" t="s">
        <v>177</v>
      </c>
      <c r="B130" s="14">
        <v>375.5</v>
      </c>
      <c r="C130" s="72">
        <f>'Приложение №1'!C132</f>
        <v>375.5</v>
      </c>
      <c r="D130" s="85">
        <f t="shared" si="1"/>
        <v>0</v>
      </c>
    </row>
    <row r="131" spans="1:4" s="35" customFormat="1" ht="15.75" customHeight="1">
      <c r="A131" s="37" t="s">
        <v>134</v>
      </c>
      <c r="B131" s="14">
        <f>B132</f>
        <v>1390.7</v>
      </c>
      <c r="C131" s="72">
        <f>'Приложение №1'!C133</f>
        <v>1390.7</v>
      </c>
      <c r="D131" s="84">
        <f t="shared" si="1"/>
        <v>0</v>
      </c>
    </row>
    <row r="132" spans="1:4" s="35" customFormat="1" ht="27">
      <c r="A132" s="37" t="s">
        <v>4</v>
      </c>
      <c r="B132" s="14">
        <f>B133</f>
        <v>1390.7</v>
      </c>
      <c r="C132" s="72">
        <f>'Приложение №1'!C134</f>
        <v>1390.7</v>
      </c>
      <c r="D132" s="85">
        <f t="shared" si="1"/>
        <v>0</v>
      </c>
    </row>
    <row r="133" spans="1:4" s="35" customFormat="1" ht="27">
      <c r="A133" s="37" t="s">
        <v>155</v>
      </c>
      <c r="B133" s="14">
        <v>1390.7</v>
      </c>
      <c r="C133" s="72">
        <f>'Приложение №1'!C135</f>
        <v>1390.7</v>
      </c>
      <c r="D133" s="85">
        <f t="shared" si="1"/>
        <v>0</v>
      </c>
    </row>
    <row r="134" spans="1:4" s="35" customFormat="1" ht="18" customHeight="1">
      <c r="A134" s="10" t="s">
        <v>58</v>
      </c>
      <c r="B134" s="11">
        <f>B135</f>
        <v>7816.099999999999</v>
      </c>
      <c r="C134" s="11">
        <f>C135</f>
        <v>7816.099999999999</v>
      </c>
      <c r="D134" s="85">
        <f t="shared" si="1"/>
        <v>0</v>
      </c>
    </row>
    <row r="135" spans="1:4" s="35" customFormat="1" ht="18.75" customHeight="1">
      <c r="A135" s="13" t="s">
        <v>106</v>
      </c>
      <c r="B135" s="14">
        <f>B136</f>
        <v>7816.099999999999</v>
      </c>
      <c r="C135" s="14">
        <f>C136</f>
        <v>7816.099999999999</v>
      </c>
      <c r="D135" s="85">
        <f t="shared" si="1"/>
        <v>0</v>
      </c>
    </row>
    <row r="136" spans="1:4" s="35" customFormat="1" ht="20.25" customHeight="1">
      <c r="A136" s="16" t="s">
        <v>52</v>
      </c>
      <c r="B136" s="14">
        <f>B138</f>
        <v>7816.099999999999</v>
      </c>
      <c r="C136" s="14">
        <f>C138</f>
        <v>7816.099999999999</v>
      </c>
      <c r="D136" s="85">
        <f t="shared" si="1"/>
        <v>0</v>
      </c>
    </row>
    <row r="137" spans="1:4" s="35" customFormat="1" ht="13.5">
      <c r="A137" s="13" t="s">
        <v>97</v>
      </c>
      <c r="B137" s="14"/>
      <c r="C137" s="72"/>
      <c r="D137" s="85">
        <f t="shared" si="1"/>
        <v>0</v>
      </c>
    </row>
    <row r="138" spans="1:4" s="35" customFormat="1" ht="58.5" customHeight="1">
      <c r="A138" s="13" t="s">
        <v>188</v>
      </c>
      <c r="B138" s="14">
        <f>B139+B140</f>
        <v>7816.099999999999</v>
      </c>
      <c r="C138" s="72">
        <f>'Приложение №1'!C140</f>
        <v>7816.099999999999</v>
      </c>
      <c r="D138" s="85">
        <f t="shared" si="1"/>
        <v>0</v>
      </c>
    </row>
    <row r="139" spans="1:4" s="35" customFormat="1" ht="45" customHeight="1">
      <c r="A139" s="13" t="s">
        <v>3</v>
      </c>
      <c r="B139" s="14">
        <v>6974.7</v>
      </c>
      <c r="C139" s="72">
        <f>'Приложение №1'!C141</f>
        <v>6974.7</v>
      </c>
      <c r="D139" s="85">
        <f t="shared" si="1"/>
        <v>0</v>
      </c>
    </row>
    <row r="140" spans="1:4" s="35" customFormat="1" ht="54.75">
      <c r="A140" s="13" t="s">
        <v>236</v>
      </c>
      <c r="B140" s="14">
        <v>841.4</v>
      </c>
      <c r="C140" s="72">
        <f>'Приложение №1'!C142</f>
        <v>841.4</v>
      </c>
      <c r="D140" s="85">
        <f t="shared" si="1"/>
        <v>0</v>
      </c>
    </row>
    <row r="141" spans="1:4" s="35" customFormat="1" ht="13.5">
      <c r="A141" s="10" t="s">
        <v>94</v>
      </c>
      <c r="B141" s="11">
        <f>B6+B79</f>
        <v>638994.1</v>
      </c>
      <c r="C141" s="11">
        <f>C6+C79</f>
        <v>664696.6</v>
      </c>
      <c r="D141" s="85">
        <f>C141-B141</f>
        <v>25702.5</v>
      </c>
    </row>
  </sheetData>
  <sheetProtection/>
  <mergeCells count="2">
    <mergeCell ref="A1:D1"/>
    <mergeCell ref="A2:D2"/>
  </mergeCells>
  <hyperlinks>
    <hyperlink ref="A60" r:id="rId1" display="garantf1://12030951.0/"/>
    <hyperlink ref="A65" r:id="rId2" display="garantf1://10007800.3/"/>
    <hyperlink ref="A73" r:id="rId3" display="garantf1://70253464.2/"/>
    <hyperlink ref="A68" r:id="rId4" display="garantf1://12047594.2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2017-04-11T02:07:14Z</cp:lastPrinted>
  <dcterms:created xsi:type="dcterms:W3CDTF">2004-12-28T06:12:23Z</dcterms:created>
  <dcterms:modified xsi:type="dcterms:W3CDTF">2017-04-11T06:20:52Z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