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835" activeTab="0"/>
  </bookViews>
  <sheets>
    <sheet name="1 доходы" sheetId="1" r:id="rId1"/>
  </sheets>
  <definedNames>
    <definedName name="_xlnm.Print_Area" localSheetId="0">'1 доходы'!$A$1:$G$160</definedName>
  </definedNames>
  <calcPr fullCalcOnLoad="1"/>
</workbook>
</file>

<file path=xl/sharedStrings.xml><?xml version="1.0" encoding="utf-8"?>
<sst xmlns="http://schemas.openxmlformats.org/spreadsheetml/2006/main" count="274" uniqueCount="264">
  <si>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</si>
  <si>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</si>
  <si>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</si>
  <si>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</si>
  <si>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</si>
  <si>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</si>
  <si>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</si>
  <si>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</si>
  <si>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</si>
  <si>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</si>
  <si>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</si>
  <si>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 поселений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</si>
  <si>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</si>
  <si>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</si>
  <si>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бюджетам городских округов на государственную регистрацию актов гражданского состояния, в том числе:</t>
  </si>
  <si>
    <t>1 01 02040 01 0000 110</t>
  </si>
  <si>
    <t>1 16 25050 01 0000 140</t>
  </si>
  <si>
    <t>Денежные взыскания ( 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</si>
  <si>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</si>
  <si>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</si>
  <si>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</si>
  <si>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</si>
  <si>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</si>
  <si>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</si>
  <si>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</si>
  <si>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</si>
  <si>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</si>
  <si>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</si>
  <si>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</si>
  <si>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</si>
  <si>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</si>
  <si>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</si>
  <si>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</si>
  <si>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</si>
  <si>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</si>
  <si>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</si>
  <si>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</si>
  <si>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</si>
  <si>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</si>
  <si>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</si>
  <si>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</si>
  <si>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</si>
  <si>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</si>
  <si>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</si>
  <si>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</si>
  <si>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</si>
  <si>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</si>
  <si>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</si>
  <si>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</si>
  <si>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</si>
  <si>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</si>
  <si>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</si>
  <si>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</si>
  <si>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</si>
  <si>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</si>
  <si>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</si>
  <si>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</si>
  <si>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</si>
  <si>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</si>
  <si>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</si>
  <si>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</si>
  <si>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</si>
  <si>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</si>
  <si>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</si>
  <si>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</si>
  <si>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</si>
  <si>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</si>
  <si>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</si>
  <si>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</si>
  <si>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</si>
  <si>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</si>
  <si>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</si>
  <si>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</si>
  <si>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</si>
  <si>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</si>
  <si>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</si>
  <si>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</si>
  <si>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</si>
  <si>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</si>
  <si>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</si>
  <si>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</si>
  <si>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</si>
  <si>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</si>
  <si>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</si>
  <si>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</si>
  <si>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</si>
  <si>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</si>
  <si>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</si>
  <si>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</si>
  <si>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</si>
  <si>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</si>
  <si>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</si>
  <si>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</si>
  <si>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</si>
  <si>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</si>
  <si>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</si>
  <si>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</si>
  <si>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</si>
  <si>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</si>
  <si>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</si>
  <si>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</si>
  <si>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</si>
  <si>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</si>
  <si>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</si>
  <si>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</si>
  <si>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</si>
  <si>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</si>
  <si>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</si>
  <si>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</si>
  <si>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</si>
  <si>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</si>
  <si>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</si>
  <si>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</si>
  <si>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</si>
  <si>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</si>
  <si>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Прочие денежные взыскания (штрафы) за  правонарушения в области дорожного движения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</si>
  <si>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</si>
  <si>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</si>
  <si>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</si>
  <si>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</si>
  <si>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</si>
  <si>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</si>
  <si>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</si>
  <si>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</si>
  <si>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</si>
  <si>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</si>
  <si>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</si>
  <si>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</si>
  <si>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</si>
  <si>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</si>
  <si>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</si>
  <si>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</si>
  <si>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</si>
  <si>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</si>
  <si>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</si>
  <si>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1 16 43000 01 0000 140</t>
  </si>
  <si>
    <t>% исполнения</t>
  </si>
  <si>
    <t>Уточненный план на 2017 год</t>
  </si>
  <si>
    <t>1 16 25080 00 0000 140</t>
  </si>
  <si>
    <t>Денежные взыскания (штрафы) за нарушение водного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</si>
  <si>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</si>
  <si>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</si>
  <si>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</si>
  <si>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</si>
  <si>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2 02 10000 00 0000 151</t>
  </si>
  <si>
    <t>Дотации бюджетам бюджетной системы Российской Федерации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</si>
  <si>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</si>
  <si>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</si>
  <si>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</si>
  <si>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</si>
  <si>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</si>
  <si>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</si>
  <si>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Субвенции бюджетам бюджетной системы Российской Федерации</t>
  </si>
  <si>
    <t>2 02 30024 00 0000 151</t>
  </si>
  <si>
    <t>2 02 30024 04 0000 151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</si>
  <si>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</si>
  <si>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</si>
  <si>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</si>
  <si>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</si>
  <si>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2 02 35930 00 0000 151</t>
  </si>
  <si>
    <t>2 02 35930 04 0000 151</t>
  </si>
  <si>
    <t>2 02 40000 00 0000 151</t>
  </si>
  <si>
    <t>2 02 49999 00 0000 151</t>
  </si>
  <si>
    <t xml:space="preserve">2 02 49999 04 0000 151 </t>
  </si>
  <si>
    <t>ОТЧЕТ</t>
  </si>
  <si>
    <t>Утвержден</t>
  </si>
  <si>
    <t xml:space="preserve"> постановлением администрации Сусуманского городского округа </t>
  </si>
  <si>
    <t>в том числе: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</si>
  <si>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</si>
  <si>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</si>
  <si>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в том числе:</t>
  </si>
  <si>
    <t xml:space="preserve">1 03 02260 01 0000 110 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</si>
  <si>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</si>
  <si>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</si>
  <si>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</si>
  <si>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</si>
  <si>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1 11 05034 04 0000 120</t>
  </si>
  <si>
    <t>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</si>
  <si>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</si>
  <si>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</si>
  <si>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</si>
  <si>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2 19 0000000 0000 000</t>
  </si>
  <si>
    <t>тыс.руб.</t>
  </si>
  <si>
    <t>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</si>
  <si>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</si>
  <si>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</si>
  <si>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Утверждено</t>
  </si>
  <si>
    <t>Исполнено</t>
  </si>
  <si>
    <t>Отклонение</t>
  </si>
  <si>
    <t>об исполнении бюджета муниципального образования "Сусуманский городской округ" за 1 квартал 2018 года</t>
  </si>
  <si>
    <t>Исполнение поступления доходов в бюджет муниципального образования "Сусуманский городской округ" за 1 квартал  2018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</si>
  <si>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</si>
  <si>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</si>
  <si>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</si>
  <si>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 продукции), производимым на территории Российской Федерации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</si>
  <si>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</si>
  <si>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</si>
  <si>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</si>
  <si>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</si>
  <si>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</si>
  <si>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 xml:space="preserve"> 1 05 01020 01 0000 110</t>
  </si>
  <si>
    <t xml:space="preserve"> 1 05 01021 01 0000 110</t>
  </si>
  <si>
    <t xml:space="preserve"> 1 05 01050 01 0000 110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</si>
  <si>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</si>
  <si>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</si>
  <si>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</si>
  <si>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</si>
  <si>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</si>
  <si>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</si>
  <si>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 xml:space="preserve"> 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</si>
  <si>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 xml:space="preserve"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 и туризма Магаданской области" на 2014-2020 годы" на 2018 год
</t>
  </si>
  <si>
    <t>Субсидии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2018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</si>
  <si>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</si>
  <si>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</si>
  <si>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</si>
  <si>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2018 год</t>
  </si>
  <si>
    <t>Cубсидии бюджетам городских округов на организацию и проведение областных универсальных совместных ярмарок  в рамках подпрограммы "Развитие торговли
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</si>
  <si>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области" на 2014-2020 годы" на 2018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</si>
  <si>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</si>
  <si>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2018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</si>
  <si>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</si>
  <si>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 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</si>
  <si>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</si>
  <si>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2018 год, в том числе: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</si>
  <si>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на 2014-2020 годы"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</si>
  <si>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2016-2020 годы» на 2018 год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</si>
  <si>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</si>
  <si>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отлову и содержанию безнадзорных животных на 2018 год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</si>
  <si>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2018  год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</si>
  <si>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</si>
  <si>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</si>
  <si>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</si>
  <si>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том числе: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</si>
  <si>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Федерации,  на   2018  год</t>
  </si>
  <si>
    <t>Субвенции бюджетам городских округов  на осуществление полномочий по государственной регистрации актов гражданского состояния на 2018 год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</si>
  <si>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2018 год</t>
  </si>
  <si>
    <t>в рамках подпрограммы "Финансовая поддержка творческих общественных объединений и деятелей культуры и искусства, социально-ориентированных некоммерческих организаций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</si>
  <si>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2018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</si>
  <si>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</si>
  <si>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1 11 05030 04 0000 120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</si>
  <si>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</si>
  <si>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</si>
  <si>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</si>
  <si>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1 11 09040 04 0000 120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</si>
  <si>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</si>
  <si>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1 13 02000 00 0000 130 </t>
  </si>
  <si>
    <t xml:space="preserve">1 13 02994 04 0000 130 </t>
  </si>
  <si>
    <t xml:space="preserve">Прочие доходы от компенсации затрат бюджетов городских округов </t>
  </si>
  <si>
    <t>1 16 330040 04 0000 140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</si>
  <si>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</si>
  <si>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</si>
  <si>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</si>
  <si>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</si>
  <si>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</si>
  <si>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</si>
  <si>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Субсидии бюджетам городских округов на реализацию мерооприятий подпрограммы "Оказание содействия муниципальным образованиям Магаданской области в переселении граждан из ветхого и аварийного жилищного фонда на 2014-2020 годы" государственной программы Магаданской области "Обеспечение доступным и комфортным жильем жителей Магаданской области" на 2014-2020 годы на 2017 год</t>
  </si>
  <si>
    <t>Субсидии бюджетам городских округов на осуществление мероприятий по подготовке к осенне-зимнему отопительному периоду в  рамках реализации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20147-2020 годы" в 2017 году</t>
  </si>
  <si>
    <t>2 19 04000 04 0000 151</t>
  </si>
  <si>
    <t>207 04050 04  0000 180</t>
  </si>
  <si>
    <t>2 07 00000 00 0000 000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</si>
  <si>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</si>
  <si>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</si>
  <si>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</si>
  <si>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от     12.04.2018 г. № 169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</si>
</sst>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.0\ _р_.;\-#,##0.0\ _р_.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0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8"/>
      <name val="Times New Roman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0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Arial Cyr"/>
      <family val="0"/>
    </font>
    <font>
      <sz val="11"/>
      <color theme="1"/>
      <name val="Times New Roman CYR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left" vertical="justify" wrapText="1"/>
    </xf>
    <xf numFmtId="0" fontId="9" fillId="0" borderId="0" xfId="0" applyFont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2" xfId="44" applyFont="1" applyFill="1" applyBorder="1" applyAlignment="1" applyProtection="1">
      <alignment wrapText="1"/>
      <protection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wrapText="1"/>
    </xf>
    <xf numFmtId="0" fontId="7" fillId="0" borderId="12" xfId="44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52" fillId="0" borderId="14" xfId="0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32" borderId="0" xfId="0" applyFont="1" applyFill="1" applyAlignment="1">
      <alignment/>
    </xf>
    <xf numFmtId="0" fontId="4" fillId="0" borderId="0" xfId="0" applyFont="1" applyFill="1" applyAlignment="1">
      <alignment/>
    </xf>
    <xf numFmtId="49" fontId="6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56" fillId="33" borderId="14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vertical="center" wrapText="1"/>
    </xf>
    <xf numFmtId="0" fontId="55" fillId="33" borderId="0" xfId="0" applyFont="1" applyFill="1" applyAlignment="1">
      <alignment/>
    </xf>
    <xf numFmtId="14" fontId="56" fillId="33" borderId="14" xfId="0" applyNumberFormat="1" applyFont="1" applyFill="1" applyBorder="1" applyAlignment="1">
      <alignment horizontal="center" vertical="center" wrapText="1"/>
    </xf>
    <xf numFmtId="172" fontId="54" fillId="0" borderId="12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172" fontId="57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172" fontId="54" fillId="33" borderId="12" xfId="0" applyNumberFormat="1" applyFont="1" applyFill="1" applyBorder="1" applyAlignment="1">
      <alignment horizontal="center" vertical="center" wrapText="1"/>
    </xf>
    <xf numFmtId="172" fontId="57" fillId="33" borderId="12" xfId="0" applyNumberFormat="1" applyFont="1" applyFill="1" applyBorder="1" applyAlignment="1">
      <alignment horizontal="center" vertical="center" wrapText="1"/>
    </xf>
    <xf numFmtId="172" fontId="57" fillId="33" borderId="12" xfId="44" applyNumberFormat="1" applyFont="1" applyFill="1" applyBorder="1" applyAlignment="1" applyProtection="1">
      <alignment horizontal="center" vertical="center" wrapText="1"/>
      <protection/>
    </xf>
    <xf numFmtId="172" fontId="57" fillId="33" borderId="12" xfId="68" applyNumberFormat="1" applyFont="1" applyFill="1" applyBorder="1" applyAlignment="1">
      <alignment horizontal="center" vertical="center" wrapText="1"/>
    </xf>
    <xf numFmtId="172" fontId="54" fillId="33" borderId="12" xfId="68" applyNumberFormat="1" applyFont="1" applyFill="1" applyBorder="1" applyAlignment="1">
      <alignment horizontal="center" vertical="center" wrapText="1"/>
    </xf>
    <xf numFmtId="172" fontId="57" fillId="33" borderId="12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 wrapText="1"/>
    </xf>
    <xf numFmtId="177" fontId="54" fillId="33" borderId="0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/>
    </xf>
    <xf numFmtId="0" fontId="8" fillId="0" borderId="0" xfId="0" applyFont="1" applyFill="1" applyAlignment="1">
      <alignment horizontal="justify" vertical="top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0" xfId="44" applyFont="1" applyAlignment="1" applyProtection="1">
      <alignment wrapText="1"/>
      <protection/>
    </xf>
    <xf numFmtId="0" fontId="7" fillId="0" borderId="13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172" fontId="54" fillId="33" borderId="1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172" fontId="8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9" fontId="58" fillId="0" borderId="19" xfId="34" applyNumberFormat="1" applyFont="1" applyBorder="1" applyProtection="1">
      <alignment horizontal="center"/>
      <protection/>
    </xf>
    <xf numFmtId="0" fontId="58" fillId="0" borderId="12" xfId="33" applyNumberFormat="1" applyFont="1" applyBorder="1" applyAlignment="1" applyProtection="1">
      <alignment vertical="center" wrapText="1"/>
      <protection/>
    </xf>
    <xf numFmtId="172" fontId="7" fillId="33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8" fillId="33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hyperlink" Target="garantf1://10800200.22701/" TargetMode="External" /><Relationship Id="rId4" Type="http://schemas.openxmlformats.org/officeDocument/2006/relationships/hyperlink" Target="garantf1://12030951.0/" TargetMode="External" /><Relationship Id="rId5" Type="http://schemas.openxmlformats.org/officeDocument/2006/relationships/hyperlink" Target="garantf1://10007800.3/" TargetMode="External" /><Relationship Id="rId6" Type="http://schemas.openxmlformats.org/officeDocument/2006/relationships/hyperlink" Target="garantf1://12047594.2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view="pageBreakPreview" zoomScaleSheetLayoutView="100" workbookViewId="0" topLeftCell="A1">
      <selection activeCell="A3" sqref="A3:G3"/>
    </sheetView>
  </sheetViews>
  <sheetFormatPr defaultColWidth="9.00390625" defaultRowHeight="12.75"/>
  <cols>
    <col min="1" max="1" width="24.00390625" style="1" customWidth="1"/>
    <col min="2" max="2" width="74.25390625" style="1" customWidth="1"/>
    <col min="3" max="3" width="12.625" style="44" customWidth="1"/>
    <col min="4" max="4" width="13.375" style="44" hidden="1" customWidth="1"/>
    <col min="5" max="5" width="11.875" style="93" customWidth="1"/>
    <col min="6" max="6" width="14.75390625" style="1" customWidth="1"/>
    <col min="7" max="7" width="12.875" style="1" customWidth="1"/>
    <col min="8" max="16384" width="9.125" style="1" customWidth="1"/>
  </cols>
  <sheetData>
    <row r="1" spans="1:7" ht="13.5" customHeight="1">
      <c r="A1" s="101" t="s">
        <v>165</v>
      </c>
      <c r="B1" s="101"/>
      <c r="C1" s="101"/>
      <c r="D1" s="101"/>
      <c r="E1" s="101"/>
      <c r="F1" s="101"/>
      <c r="G1" s="101"/>
    </row>
    <row r="2" spans="1:7" ht="13.5" customHeight="1">
      <c r="A2" s="101" t="s">
        <v>166</v>
      </c>
      <c r="B2" s="101"/>
      <c r="C2" s="101"/>
      <c r="D2" s="101"/>
      <c r="E2" s="101"/>
      <c r="F2" s="101"/>
      <c r="G2" s="101"/>
    </row>
    <row r="3" spans="1:7" ht="13.5" customHeight="1">
      <c r="A3" s="102" t="s">
        <v>263</v>
      </c>
      <c r="B3" s="102"/>
      <c r="C3" s="102"/>
      <c r="D3" s="102"/>
      <c r="E3" s="102"/>
      <c r="F3" s="102"/>
      <c r="G3" s="102"/>
    </row>
    <row r="4" spans="1:7" ht="13.5" customHeight="1">
      <c r="A4" s="103" t="s">
        <v>164</v>
      </c>
      <c r="B4" s="104"/>
      <c r="C4" s="103"/>
      <c r="D4" s="103"/>
      <c r="E4" s="103"/>
      <c r="F4" s="103"/>
      <c r="G4" s="103"/>
    </row>
    <row r="5" spans="1:7" ht="13.5" customHeight="1">
      <c r="A5" s="103" t="s">
        <v>189</v>
      </c>
      <c r="B5" s="103"/>
      <c r="C5" s="103"/>
      <c r="D5" s="103"/>
      <c r="E5" s="103"/>
      <c r="F5" s="103"/>
      <c r="G5" s="103"/>
    </row>
    <row r="6" spans="1:7" ht="13.5" customHeight="1">
      <c r="A6" s="56"/>
      <c r="B6" s="56"/>
      <c r="C6" s="57"/>
      <c r="D6" s="57"/>
      <c r="E6" s="88"/>
      <c r="F6" s="56"/>
      <c r="G6" s="58"/>
    </row>
    <row r="7" spans="1:7" ht="30" customHeight="1">
      <c r="A7" s="99" t="s">
        <v>190</v>
      </c>
      <c r="B7" s="99"/>
      <c r="C7" s="99"/>
      <c r="D7" s="99"/>
      <c r="E7" s="99"/>
      <c r="F7" s="99"/>
      <c r="G7" s="99"/>
    </row>
    <row r="8" spans="1:7" ht="19.5" customHeight="1">
      <c r="A8" s="28"/>
      <c r="B8" s="28"/>
      <c r="C8" s="45"/>
      <c r="D8" s="40"/>
      <c r="E8" s="89"/>
      <c r="F8" s="30"/>
      <c r="G8" s="50" t="s">
        <v>182</v>
      </c>
    </row>
    <row r="9" spans="1:7" ht="55.5" customHeight="1">
      <c r="A9" s="59" t="s">
        <v>66</v>
      </c>
      <c r="B9" s="60" t="s">
        <v>67</v>
      </c>
      <c r="C9" s="47" t="s">
        <v>186</v>
      </c>
      <c r="D9" s="47" t="s">
        <v>137</v>
      </c>
      <c r="E9" s="90" t="s">
        <v>187</v>
      </c>
      <c r="F9" s="48" t="s">
        <v>188</v>
      </c>
      <c r="G9" s="48" t="s">
        <v>136</v>
      </c>
    </row>
    <row r="10" spans="1:7" s="34" customFormat="1" ht="17.25" customHeight="1">
      <c r="A10" s="31">
        <v>1</v>
      </c>
      <c r="B10" s="32">
        <v>2</v>
      </c>
      <c r="C10" s="47">
        <v>3</v>
      </c>
      <c r="D10" s="47">
        <v>4</v>
      </c>
      <c r="E10" s="91">
        <v>4</v>
      </c>
      <c r="F10" s="33">
        <v>5</v>
      </c>
      <c r="G10" s="33">
        <v>6</v>
      </c>
    </row>
    <row r="11" spans="1:7" s="34" customFormat="1" ht="17.25" customHeight="1">
      <c r="A11" s="16" t="s">
        <v>68</v>
      </c>
      <c r="B11" s="7" t="s">
        <v>63</v>
      </c>
      <c r="C11" s="92">
        <f>C12+C18+C24+C35+C43+C46+C57+C65+C72</f>
        <v>233623.4</v>
      </c>
      <c r="D11" s="62">
        <f>D12+D18+D26+D41+D49+D65+D81+D96+D103+D106+D138</f>
        <v>212960.4</v>
      </c>
      <c r="E11" s="92">
        <f>E12+E18+E24+E35+E43+E46+E57+E65+E72+E62+E90</f>
        <v>30688.399999999998</v>
      </c>
      <c r="F11" s="68">
        <f>C11-E11</f>
        <v>202935</v>
      </c>
      <c r="G11" s="46">
        <f>E11/C11*100</f>
        <v>13.135841700788534</v>
      </c>
    </row>
    <row r="12" spans="1:7" s="34" customFormat="1" ht="17.25" customHeight="1">
      <c r="A12" s="16" t="s">
        <v>69</v>
      </c>
      <c r="B12" s="7" t="s">
        <v>70</v>
      </c>
      <c r="C12" s="92">
        <f>C13</f>
        <v>168065</v>
      </c>
      <c r="D12" s="62">
        <f>D13</f>
        <v>144123.4</v>
      </c>
      <c r="E12" s="92">
        <f>E13</f>
        <v>19908.6</v>
      </c>
      <c r="F12" s="68">
        <f aca="true" t="shared" si="0" ref="F12:F75">C12-E12</f>
        <v>148156.4</v>
      </c>
      <c r="G12" s="46">
        <f aca="true" t="shared" si="1" ref="G12:G75">E12/C12*100</f>
        <v>11.845773956504923</v>
      </c>
    </row>
    <row r="13" spans="1:7" s="35" customFormat="1" ht="17.25" customHeight="1">
      <c r="A13" s="17" t="s">
        <v>87</v>
      </c>
      <c r="B13" s="9" t="s">
        <v>88</v>
      </c>
      <c r="C13" s="96">
        <f>C14+C15+C16+C17</f>
        <v>168065</v>
      </c>
      <c r="D13" s="63">
        <f>D14+D15+D16+D17</f>
        <v>144123.4</v>
      </c>
      <c r="E13" s="96">
        <f>E14+E15+E16+E17</f>
        <v>19908.6</v>
      </c>
      <c r="F13" s="97">
        <f t="shared" si="0"/>
        <v>148156.4</v>
      </c>
      <c r="G13" s="51">
        <f t="shared" si="1"/>
        <v>11.845773956504923</v>
      </c>
    </row>
    <row r="14" spans="1:7" s="35" customFormat="1" ht="63" customHeight="1">
      <c r="A14" s="17" t="s">
        <v>106</v>
      </c>
      <c r="B14" s="21" t="s">
        <v>191</v>
      </c>
      <c r="C14" s="96">
        <v>165976</v>
      </c>
      <c r="D14" s="63">
        <v>142084.4</v>
      </c>
      <c r="E14" s="96">
        <v>19557.6</v>
      </c>
      <c r="F14" s="97">
        <f t="shared" si="0"/>
        <v>146418.4</v>
      </c>
      <c r="G14" s="51">
        <f t="shared" si="1"/>
        <v>11.783390369692002</v>
      </c>
    </row>
    <row r="15" spans="1:7" s="34" customFormat="1" ht="90" customHeight="1">
      <c r="A15" s="17" t="s">
        <v>91</v>
      </c>
      <c r="B15" s="22" t="s">
        <v>192</v>
      </c>
      <c r="C15" s="96">
        <v>219</v>
      </c>
      <c r="D15" s="64">
        <v>203</v>
      </c>
      <c r="E15" s="96">
        <v>50.5</v>
      </c>
      <c r="F15" s="97">
        <f t="shared" si="0"/>
        <v>168.5</v>
      </c>
      <c r="G15" s="51">
        <f t="shared" si="1"/>
        <v>23.059360730593607</v>
      </c>
    </row>
    <row r="16" spans="1:7" s="34" customFormat="1" ht="33" customHeight="1">
      <c r="A16" s="17" t="s">
        <v>116</v>
      </c>
      <c r="B16" s="22" t="s">
        <v>121</v>
      </c>
      <c r="C16" s="96">
        <v>76</v>
      </c>
      <c r="D16" s="64">
        <v>80</v>
      </c>
      <c r="E16" s="96">
        <v>0</v>
      </c>
      <c r="F16" s="97">
        <f t="shared" si="0"/>
        <v>76</v>
      </c>
      <c r="G16" s="51">
        <f t="shared" si="1"/>
        <v>0</v>
      </c>
    </row>
    <row r="17" spans="1:7" s="34" customFormat="1" ht="76.5" customHeight="1">
      <c r="A17" s="17" t="s">
        <v>15</v>
      </c>
      <c r="B17" s="22" t="s">
        <v>193</v>
      </c>
      <c r="C17" s="96">
        <v>1794</v>
      </c>
      <c r="D17" s="64">
        <v>1756</v>
      </c>
      <c r="E17" s="96">
        <v>300.5</v>
      </c>
      <c r="F17" s="97">
        <f t="shared" si="0"/>
        <v>1493.5</v>
      </c>
      <c r="G17" s="51">
        <f t="shared" si="1"/>
        <v>16.750278706800444</v>
      </c>
    </row>
    <row r="18" spans="1:7" s="34" customFormat="1" ht="30" customHeight="1">
      <c r="A18" s="52" t="s">
        <v>125</v>
      </c>
      <c r="B18" s="53" t="s">
        <v>10</v>
      </c>
      <c r="C18" s="92">
        <f>C19</f>
        <v>6215</v>
      </c>
      <c r="D18" s="62">
        <f>D19</f>
        <v>5558.5</v>
      </c>
      <c r="E18" s="92">
        <f>E19</f>
        <v>1615.5</v>
      </c>
      <c r="F18" s="68">
        <f t="shared" si="0"/>
        <v>4599.5</v>
      </c>
      <c r="G18" s="46">
        <f t="shared" si="1"/>
        <v>25.993563958165726</v>
      </c>
    </row>
    <row r="19" spans="1:7" s="34" customFormat="1" ht="32.25" customHeight="1">
      <c r="A19" s="18" t="s">
        <v>124</v>
      </c>
      <c r="B19" s="71" t="s">
        <v>194</v>
      </c>
      <c r="C19" s="96">
        <f>C20+C21+C22</f>
        <v>6215</v>
      </c>
      <c r="D19" s="63">
        <f>D20+D21+D22</f>
        <v>5558.5</v>
      </c>
      <c r="E19" s="96">
        <f>E20+E21+E22+E23</f>
        <v>1615.5</v>
      </c>
      <c r="F19" s="97">
        <f t="shared" si="0"/>
        <v>4599.5</v>
      </c>
      <c r="G19" s="51">
        <f t="shared" si="1"/>
        <v>25.993563958165726</v>
      </c>
    </row>
    <row r="20" spans="1:7" s="34" customFormat="1" ht="61.5" customHeight="1">
      <c r="A20" s="18" t="s">
        <v>130</v>
      </c>
      <c r="B20" s="21" t="s">
        <v>134</v>
      </c>
      <c r="C20" s="96">
        <v>2057</v>
      </c>
      <c r="D20" s="63">
        <v>1898.2</v>
      </c>
      <c r="E20" s="96">
        <v>665.5</v>
      </c>
      <c r="F20" s="97">
        <f t="shared" si="0"/>
        <v>1391.5</v>
      </c>
      <c r="G20" s="51">
        <f t="shared" si="1"/>
        <v>32.35294117647059</v>
      </c>
    </row>
    <row r="21" spans="1:7" s="34" customFormat="1" ht="60" customHeight="1">
      <c r="A21" s="72" t="s">
        <v>131</v>
      </c>
      <c r="B21" s="21" t="s">
        <v>19</v>
      </c>
      <c r="C21" s="96">
        <v>18</v>
      </c>
      <c r="D21" s="63">
        <v>18.9</v>
      </c>
      <c r="E21" s="96">
        <v>4.5</v>
      </c>
      <c r="F21" s="97">
        <f t="shared" si="0"/>
        <v>13.5</v>
      </c>
      <c r="G21" s="51">
        <f t="shared" si="1"/>
        <v>25</v>
      </c>
    </row>
    <row r="22" spans="1:7" s="34" customFormat="1" ht="64.5" customHeight="1">
      <c r="A22" s="72" t="s">
        <v>132</v>
      </c>
      <c r="B22" s="21" t="s">
        <v>20</v>
      </c>
      <c r="C22" s="96">
        <v>4140</v>
      </c>
      <c r="D22" s="63">
        <v>3641.4</v>
      </c>
      <c r="E22" s="96">
        <v>1084.1</v>
      </c>
      <c r="F22" s="97">
        <f t="shared" si="0"/>
        <v>3055.9</v>
      </c>
      <c r="G22" s="51">
        <f t="shared" si="1"/>
        <v>26.18599033816425</v>
      </c>
    </row>
    <row r="23" spans="1:7" s="34" customFormat="1" ht="58.5" customHeight="1">
      <c r="A23" s="72" t="s">
        <v>171</v>
      </c>
      <c r="B23" s="21" t="s">
        <v>172</v>
      </c>
      <c r="C23" s="96">
        <v>0</v>
      </c>
      <c r="D23" s="63"/>
      <c r="E23" s="96">
        <v>-138.6</v>
      </c>
      <c r="F23" s="97">
        <f t="shared" si="0"/>
        <v>138.6</v>
      </c>
      <c r="G23" s="51">
        <v>0</v>
      </c>
    </row>
    <row r="24" spans="1:7" s="34" customFormat="1" ht="24.75" customHeight="1">
      <c r="A24" s="16" t="s">
        <v>71</v>
      </c>
      <c r="B24" s="7" t="s">
        <v>72</v>
      </c>
      <c r="C24" s="92">
        <f>C25+C31+C33</f>
        <v>18259</v>
      </c>
      <c r="D24" s="63"/>
      <c r="E24" s="92">
        <f>E25+E31+E33</f>
        <v>2898.1</v>
      </c>
      <c r="F24" s="68">
        <f t="shared" si="0"/>
        <v>15360.9</v>
      </c>
      <c r="G24" s="46">
        <f t="shared" si="1"/>
        <v>15.872172627197545</v>
      </c>
    </row>
    <row r="25" spans="1:7" s="34" customFormat="1" ht="26.25" customHeight="1">
      <c r="A25" s="20" t="s">
        <v>195</v>
      </c>
      <c r="B25" s="29" t="s">
        <v>196</v>
      </c>
      <c r="C25" s="96">
        <f>C26+C28+C30</f>
        <v>5134</v>
      </c>
      <c r="D25" s="63">
        <v>0</v>
      </c>
      <c r="E25" s="96">
        <f>E26+E28+E30</f>
        <v>447.9</v>
      </c>
      <c r="F25" s="97">
        <f t="shared" si="0"/>
        <v>4686.1</v>
      </c>
      <c r="G25" s="51">
        <f t="shared" si="1"/>
        <v>8.724191663420335</v>
      </c>
    </row>
    <row r="26" spans="1:7" ht="30" customHeight="1">
      <c r="A26" s="19" t="s">
        <v>197</v>
      </c>
      <c r="B26" s="29" t="s">
        <v>198</v>
      </c>
      <c r="C26" s="96">
        <f>C27</f>
        <v>4171</v>
      </c>
      <c r="D26" s="97">
        <f>D27+D29+D30+D32</f>
        <v>6150</v>
      </c>
      <c r="E26" s="96">
        <f>E27</f>
        <v>185.6</v>
      </c>
      <c r="F26" s="97">
        <f t="shared" si="0"/>
        <v>3985.4</v>
      </c>
      <c r="G26" s="51">
        <f t="shared" si="1"/>
        <v>4.449772236873651</v>
      </c>
    </row>
    <row r="27" spans="1:7" s="36" customFormat="1" ht="28.5" customHeight="1">
      <c r="A27" s="19" t="s">
        <v>199</v>
      </c>
      <c r="B27" s="29" t="s">
        <v>198</v>
      </c>
      <c r="C27" s="96">
        <v>4171</v>
      </c>
      <c r="D27" s="65">
        <f>D28</f>
        <v>6150</v>
      </c>
      <c r="E27" s="96">
        <v>185.6</v>
      </c>
      <c r="F27" s="97">
        <f t="shared" si="0"/>
        <v>3985.4</v>
      </c>
      <c r="G27" s="51">
        <f t="shared" si="1"/>
        <v>4.449772236873651</v>
      </c>
    </row>
    <row r="28" spans="1:7" s="36" customFormat="1" ht="33.75" customHeight="1">
      <c r="A28" s="94" t="s">
        <v>200</v>
      </c>
      <c r="B28" s="95" t="s">
        <v>173</v>
      </c>
      <c r="C28" s="96">
        <f>C29</f>
        <v>463</v>
      </c>
      <c r="D28" s="65">
        <f>D33</f>
        <v>6150</v>
      </c>
      <c r="E28" s="96">
        <f>E29</f>
        <v>259.3</v>
      </c>
      <c r="F28" s="97">
        <f t="shared" si="0"/>
        <v>203.7</v>
      </c>
      <c r="G28" s="51">
        <f t="shared" si="1"/>
        <v>56.00431965442765</v>
      </c>
    </row>
    <row r="29" spans="1:7" s="36" customFormat="1" ht="45" customHeight="1">
      <c r="A29" s="94" t="s">
        <v>201</v>
      </c>
      <c r="B29" s="95" t="s">
        <v>174</v>
      </c>
      <c r="C29" s="96">
        <v>463</v>
      </c>
      <c r="D29" s="65"/>
      <c r="E29" s="96">
        <v>259.3</v>
      </c>
      <c r="F29" s="97">
        <f t="shared" si="0"/>
        <v>203.7</v>
      </c>
      <c r="G29" s="51">
        <f t="shared" si="1"/>
        <v>56.00431965442765</v>
      </c>
    </row>
    <row r="30" spans="1:7" s="36" customFormat="1" ht="36.75" customHeight="1">
      <c r="A30" s="94" t="s">
        <v>202</v>
      </c>
      <c r="B30" s="95" t="s">
        <v>175</v>
      </c>
      <c r="C30" s="96">
        <v>500</v>
      </c>
      <c r="D30" s="97">
        <f>D31</f>
        <v>0</v>
      </c>
      <c r="E30" s="96">
        <v>3</v>
      </c>
      <c r="F30" s="97">
        <f t="shared" si="0"/>
        <v>497</v>
      </c>
      <c r="G30" s="51">
        <f t="shared" si="1"/>
        <v>0.6</v>
      </c>
    </row>
    <row r="31" spans="1:7" s="36" customFormat="1" ht="27" customHeight="1">
      <c r="A31" s="18" t="s">
        <v>111</v>
      </c>
      <c r="B31" s="9" t="s">
        <v>89</v>
      </c>
      <c r="C31" s="96">
        <f>C32</f>
        <v>12981</v>
      </c>
      <c r="D31" s="65"/>
      <c r="E31" s="96">
        <f>E32</f>
        <v>2450.2</v>
      </c>
      <c r="F31" s="97">
        <f t="shared" si="0"/>
        <v>10530.8</v>
      </c>
      <c r="G31" s="51">
        <f t="shared" si="1"/>
        <v>18.87527925429474</v>
      </c>
    </row>
    <row r="32" spans="1:7" s="36" customFormat="1" ht="27" customHeight="1">
      <c r="A32" s="18" t="s">
        <v>110</v>
      </c>
      <c r="B32" s="9" t="s">
        <v>89</v>
      </c>
      <c r="C32" s="96">
        <v>12981</v>
      </c>
      <c r="D32" s="65"/>
      <c r="E32" s="96">
        <v>2450.2</v>
      </c>
      <c r="F32" s="97">
        <f t="shared" si="0"/>
        <v>10530.8</v>
      </c>
      <c r="G32" s="51">
        <f t="shared" si="1"/>
        <v>18.87527925429474</v>
      </c>
    </row>
    <row r="33" spans="1:7" s="36" customFormat="1" ht="28.5" customHeight="1">
      <c r="A33" s="38" t="s">
        <v>7</v>
      </c>
      <c r="B33" s="23" t="s">
        <v>8</v>
      </c>
      <c r="C33" s="96">
        <f>C34</f>
        <v>144</v>
      </c>
      <c r="D33" s="65">
        <v>6150</v>
      </c>
      <c r="E33" s="96">
        <f>E34</f>
        <v>0</v>
      </c>
      <c r="F33" s="97">
        <f t="shared" si="0"/>
        <v>144</v>
      </c>
      <c r="G33" s="51">
        <f t="shared" si="1"/>
        <v>0</v>
      </c>
    </row>
    <row r="34" spans="1:7" ht="18" customHeight="1">
      <c r="A34" s="38" t="s">
        <v>9</v>
      </c>
      <c r="B34" s="23" t="s">
        <v>8</v>
      </c>
      <c r="C34" s="96">
        <v>144</v>
      </c>
      <c r="D34" s="63">
        <f>D36</f>
        <v>12541</v>
      </c>
      <c r="E34" s="96">
        <v>0</v>
      </c>
      <c r="F34" s="97">
        <f t="shared" si="0"/>
        <v>144</v>
      </c>
      <c r="G34" s="51">
        <f t="shared" si="1"/>
        <v>0</v>
      </c>
    </row>
    <row r="35" spans="1:7" ht="23.25" customHeight="1">
      <c r="A35" s="16" t="s">
        <v>73</v>
      </c>
      <c r="B35" s="7" t="s">
        <v>74</v>
      </c>
      <c r="C35" s="92">
        <f>C36+C38</f>
        <v>5369</v>
      </c>
      <c r="D35" s="63"/>
      <c r="E35" s="92">
        <f>E36+E38</f>
        <v>1378.2</v>
      </c>
      <c r="F35" s="68">
        <f t="shared" si="0"/>
        <v>3990.8</v>
      </c>
      <c r="G35" s="46">
        <f t="shared" si="1"/>
        <v>25.669584652635503</v>
      </c>
    </row>
    <row r="36" spans="1:7" ht="18" customHeight="1">
      <c r="A36" s="17" t="s">
        <v>127</v>
      </c>
      <c r="B36" s="5" t="s">
        <v>126</v>
      </c>
      <c r="C36" s="96">
        <f>C37</f>
        <v>642</v>
      </c>
      <c r="D36" s="63">
        <v>12541</v>
      </c>
      <c r="E36" s="96">
        <f>E37</f>
        <v>25</v>
      </c>
      <c r="F36" s="97">
        <f t="shared" si="0"/>
        <v>617</v>
      </c>
      <c r="G36" s="51">
        <f t="shared" si="1"/>
        <v>3.894080996884735</v>
      </c>
    </row>
    <row r="37" spans="1:7" ht="32.25" customHeight="1">
      <c r="A37" s="73" t="s">
        <v>22</v>
      </c>
      <c r="B37" s="21" t="s">
        <v>21</v>
      </c>
      <c r="C37" s="96">
        <v>642</v>
      </c>
      <c r="D37" s="63">
        <f>D38</f>
        <v>260</v>
      </c>
      <c r="E37" s="96">
        <v>25</v>
      </c>
      <c r="F37" s="97">
        <f t="shared" si="0"/>
        <v>617</v>
      </c>
      <c r="G37" s="51">
        <f t="shared" si="1"/>
        <v>3.894080996884735</v>
      </c>
    </row>
    <row r="38" spans="1:7" ht="15" customHeight="1">
      <c r="A38" s="17" t="s">
        <v>65</v>
      </c>
      <c r="B38" s="9" t="s">
        <v>90</v>
      </c>
      <c r="C38" s="96">
        <f>C39+C41</f>
        <v>4727</v>
      </c>
      <c r="D38" s="63">
        <v>260</v>
      </c>
      <c r="E38" s="96">
        <f>E39+E41</f>
        <v>1353.2</v>
      </c>
      <c r="F38" s="97">
        <f t="shared" si="0"/>
        <v>3373.8</v>
      </c>
      <c r="G38" s="51">
        <f t="shared" si="1"/>
        <v>28.62703617516395</v>
      </c>
    </row>
    <row r="39" spans="1:7" ht="24" customHeight="1">
      <c r="A39" s="74" t="s">
        <v>24</v>
      </c>
      <c r="B39" s="11" t="s">
        <v>23</v>
      </c>
      <c r="C39" s="96">
        <f>C40</f>
        <v>4363</v>
      </c>
      <c r="D39" s="63">
        <f>D40</f>
        <v>37</v>
      </c>
      <c r="E39" s="96">
        <f>E40</f>
        <v>1330.9</v>
      </c>
      <c r="F39" s="97">
        <f t="shared" si="0"/>
        <v>3032.1</v>
      </c>
      <c r="G39" s="51">
        <f t="shared" si="1"/>
        <v>30.50424020169608</v>
      </c>
    </row>
    <row r="40" spans="1:7" ht="36.75" customHeight="1">
      <c r="A40" s="74" t="s">
        <v>26</v>
      </c>
      <c r="B40" s="11" t="s">
        <v>25</v>
      </c>
      <c r="C40" s="96">
        <v>4363</v>
      </c>
      <c r="D40" s="63">
        <v>37</v>
      </c>
      <c r="E40" s="96">
        <v>1330.9</v>
      </c>
      <c r="F40" s="97">
        <f t="shared" si="0"/>
        <v>3032.1</v>
      </c>
      <c r="G40" s="51">
        <f t="shared" si="1"/>
        <v>30.50424020169608</v>
      </c>
    </row>
    <row r="41" spans="1:7" ht="17.25" customHeight="1">
      <c r="A41" s="74" t="s">
        <v>28</v>
      </c>
      <c r="B41" s="24" t="s">
        <v>27</v>
      </c>
      <c r="C41" s="96">
        <f>C42</f>
        <v>364</v>
      </c>
      <c r="D41" s="62">
        <f>D42+D44</f>
        <v>3932.4</v>
      </c>
      <c r="E41" s="96">
        <f>E42</f>
        <v>22.3</v>
      </c>
      <c r="F41" s="97">
        <f t="shared" si="0"/>
        <v>341.7</v>
      </c>
      <c r="G41" s="51">
        <f t="shared" si="1"/>
        <v>6.126373626373627</v>
      </c>
    </row>
    <row r="42" spans="1:7" ht="34.5" customHeight="1">
      <c r="A42" s="74" t="s">
        <v>30</v>
      </c>
      <c r="B42" s="11" t="s">
        <v>29</v>
      </c>
      <c r="C42" s="96">
        <v>364</v>
      </c>
      <c r="D42" s="63">
        <f>D43</f>
        <v>174</v>
      </c>
      <c r="E42" s="96">
        <v>22.3</v>
      </c>
      <c r="F42" s="97">
        <f t="shared" si="0"/>
        <v>341.7</v>
      </c>
      <c r="G42" s="51">
        <f t="shared" si="1"/>
        <v>6.126373626373627</v>
      </c>
    </row>
    <row r="43" spans="1:7" ht="21" customHeight="1">
      <c r="A43" s="16" t="s">
        <v>75</v>
      </c>
      <c r="B43" s="7" t="s">
        <v>64</v>
      </c>
      <c r="C43" s="92">
        <f>C44</f>
        <v>2076</v>
      </c>
      <c r="D43" s="63">
        <v>174</v>
      </c>
      <c r="E43" s="92">
        <f>E44</f>
        <v>278.9</v>
      </c>
      <c r="F43" s="68">
        <f t="shared" si="0"/>
        <v>1797.1</v>
      </c>
      <c r="G43" s="46">
        <f t="shared" si="1"/>
        <v>13.434489402697494</v>
      </c>
    </row>
    <row r="44" spans="1:7" ht="39.75" customHeight="1">
      <c r="A44" s="17" t="s">
        <v>95</v>
      </c>
      <c r="B44" s="9" t="s">
        <v>96</v>
      </c>
      <c r="C44" s="96">
        <f>C45</f>
        <v>2076</v>
      </c>
      <c r="D44" s="63">
        <f>D45+D47</f>
        <v>3758.4</v>
      </c>
      <c r="E44" s="96">
        <f>E45</f>
        <v>278.9</v>
      </c>
      <c r="F44" s="97">
        <f t="shared" si="0"/>
        <v>1797.1</v>
      </c>
      <c r="G44" s="51">
        <f t="shared" si="1"/>
        <v>13.434489402697494</v>
      </c>
    </row>
    <row r="45" spans="1:7" ht="52.5" customHeight="1">
      <c r="A45" s="17" t="s">
        <v>92</v>
      </c>
      <c r="B45" s="9" t="s">
        <v>58</v>
      </c>
      <c r="C45" s="96">
        <v>2076</v>
      </c>
      <c r="D45" s="63">
        <f>D46</f>
        <v>3228</v>
      </c>
      <c r="E45" s="96">
        <v>278.9</v>
      </c>
      <c r="F45" s="97">
        <f t="shared" si="0"/>
        <v>1797.1</v>
      </c>
      <c r="G45" s="51">
        <f t="shared" si="1"/>
        <v>13.434489402697494</v>
      </c>
    </row>
    <row r="46" spans="1:7" ht="32.25" customHeight="1">
      <c r="A46" s="16" t="s">
        <v>76</v>
      </c>
      <c r="B46" s="7" t="s">
        <v>77</v>
      </c>
      <c r="C46" s="92">
        <f>C47</f>
        <v>30000</v>
      </c>
      <c r="D46" s="62">
        <v>3228</v>
      </c>
      <c r="E46" s="92">
        <f>E47+E54</f>
        <v>3958.7</v>
      </c>
      <c r="F46" s="68">
        <f t="shared" si="0"/>
        <v>26041.3</v>
      </c>
      <c r="G46" s="46">
        <f t="shared" si="1"/>
        <v>13.195666666666666</v>
      </c>
    </row>
    <row r="47" spans="1:7" ht="77.25" customHeight="1">
      <c r="A47" s="17" t="s">
        <v>78</v>
      </c>
      <c r="B47" s="9" t="s">
        <v>109</v>
      </c>
      <c r="C47" s="96">
        <f>C48+C52</f>
        <v>30000</v>
      </c>
      <c r="D47" s="63">
        <f>D48</f>
        <v>530.4</v>
      </c>
      <c r="E47" s="96">
        <f>E48+E52+E50</f>
        <v>3886.7</v>
      </c>
      <c r="F47" s="97">
        <f t="shared" si="0"/>
        <v>26113.3</v>
      </c>
      <c r="G47" s="51">
        <f t="shared" si="1"/>
        <v>12.955666666666666</v>
      </c>
    </row>
    <row r="48" spans="1:7" ht="57" customHeight="1">
      <c r="A48" s="17" t="s">
        <v>79</v>
      </c>
      <c r="B48" s="9" t="s">
        <v>105</v>
      </c>
      <c r="C48" s="96">
        <f>C49</f>
        <v>13000</v>
      </c>
      <c r="D48" s="63">
        <v>530.4</v>
      </c>
      <c r="E48" s="96">
        <f>E49</f>
        <v>970.6</v>
      </c>
      <c r="F48" s="97">
        <f t="shared" si="0"/>
        <v>12029.4</v>
      </c>
      <c r="G48" s="51">
        <f t="shared" si="1"/>
        <v>7.466153846153846</v>
      </c>
    </row>
    <row r="49" spans="1:7" ht="33.75" customHeight="1">
      <c r="A49" s="55" t="s">
        <v>32</v>
      </c>
      <c r="B49" s="23" t="s">
        <v>31</v>
      </c>
      <c r="C49" s="96">
        <f>10000+3000</f>
        <v>13000</v>
      </c>
      <c r="D49" s="62">
        <f>D52</f>
        <v>2410</v>
      </c>
      <c r="E49" s="96">
        <v>970.6</v>
      </c>
      <c r="F49" s="97">
        <f t="shared" si="0"/>
        <v>12029.4</v>
      </c>
      <c r="G49" s="51">
        <f t="shared" si="1"/>
        <v>7.466153846153846</v>
      </c>
    </row>
    <row r="50" spans="1:7" ht="53.25" customHeight="1">
      <c r="A50" s="54" t="s">
        <v>239</v>
      </c>
      <c r="B50" s="23" t="s">
        <v>240</v>
      </c>
      <c r="C50" s="96">
        <v>0</v>
      </c>
      <c r="D50" s="62"/>
      <c r="E50" s="96">
        <f>E51</f>
        <v>11.7</v>
      </c>
      <c r="F50" s="97">
        <f t="shared" si="0"/>
        <v>-11.7</v>
      </c>
      <c r="G50" s="51">
        <v>0</v>
      </c>
    </row>
    <row r="51" spans="1:7" ht="33.75" customHeight="1">
      <c r="A51" s="54" t="s">
        <v>176</v>
      </c>
      <c r="B51" s="23" t="s">
        <v>240</v>
      </c>
      <c r="C51" s="96">
        <v>0</v>
      </c>
      <c r="D51" s="62"/>
      <c r="E51" s="96">
        <v>11.7</v>
      </c>
      <c r="F51" s="97">
        <f t="shared" si="0"/>
        <v>-11.7</v>
      </c>
      <c r="G51" s="51">
        <v>0</v>
      </c>
    </row>
    <row r="52" spans="1:7" ht="37.5" customHeight="1">
      <c r="A52" s="17" t="s">
        <v>1</v>
      </c>
      <c r="B52" s="9" t="s">
        <v>2</v>
      </c>
      <c r="C52" s="96">
        <f>C53</f>
        <v>17000</v>
      </c>
      <c r="D52" s="63">
        <f>D53</f>
        <v>2410</v>
      </c>
      <c r="E52" s="96">
        <f>E53</f>
        <v>2904.4</v>
      </c>
      <c r="F52" s="97">
        <f t="shared" si="0"/>
        <v>14095.6</v>
      </c>
      <c r="G52" s="51">
        <f t="shared" si="1"/>
        <v>17.084705882352942</v>
      </c>
    </row>
    <row r="53" spans="1:7" ht="28.5" customHeight="1">
      <c r="A53" s="54" t="s">
        <v>34</v>
      </c>
      <c r="B53" s="25" t="s">
        <v>33</v>
      </c>
      <c r="C53" s="96">
        <f>9000+6500+1500</f>
        <v>17000</v>
      </c>
      <c r="D53" s="63">
        <v>2410</v>
      </c>
      <c r="E53" s="96">
        <v>2904.4</v>
      </c>
      <c r="F53" s="97">
        <f t="shared" si="0"/>
        <v>14095.6</v>
      </c>
      <c r="G53" s="51">
        <f t="shared" si="1"/>
        <v>17.084705882352942</v>
      </c>
    </row>
    <row r="54" spans="1:7" ht="58.5" customHeight="1">
      <c r="A54" s="54" t="s">
        <v>177</v>
      </c>
      <c r="B54" s="25" t="s">
        <v>244</v>
      </c>
      <c r="C54" s="96">
        <v>0</v>
      </c>
      <c r="D54" s="63"/>
      <c r="E54" s="96">
        <f>E55</f>
        <v>72</v>
      </c>
      <c r="F54" s="97">
        <f t="shared" si="0"/>
        <v>-72</v>
      </c>
      <c r="G54" s="51">
        <v>0</v>
      </c>
    </row>
    <row r="55" spans="1:7" ht="63.75" customHeight="1">
      <c r="A55" s="70" t="s">
        <v>243</v>
      </c>
      <c r="B55" s="25" t="s">
        <v>178</v>
      </c>
      <c r="C55" s="96">
        <v>0</v>
      </c>
      <c r="D55" s="63"/>
      <c r="E55" s="96">
        <f>E56</f>
        <v>72</v>
      </c>
      <c r="F55" s="97">
        <f t="shared" si="0"/>
        <v>-72</v>
      </c>
      <c r="G55" s="51">
        <v>0</v>
      </c>
    </row>
    <row r="56" spans="1:7" ht="28.5" customHeight="1">
      <c r="A56" s="70" t="s">
        <v>242</v>
      </c>
      <c r="B56" s="25" t="s">
        <v>241</v>
      </c>
      <c r="C56" s="96">
        <v>0</v>
      </c>
      <c r="D56" s="63"/>
      <c r="E56" s="96">
        <v>72</v>
      </c>
      <c r="F56" s="97">
        <f t="shared" si="0"/>
        <v>-72</v>
      </c>
      <c r="G56" s="51">
        <v>0</v>
      </c>
    </row>
    <row r="57" spans="1:7" ht="25.5" customHeight="1">
      <c r="A57" s="16" t="s">
        <v>80</v>
      </c>
      <c r="B57" s="7" t="s">
        <v>81</v>
      </c>
      <c r="C57" s="92">
        <f>C58</f>
        <v>307.9</v>
      </c>
      <c r="D57" s="62">
        <f>D58</f>
        <v>0</v>
      </c>
      <c r="E57" s="92">
        <f>E58</f>
        <v>176.7</v>
      </c>
      <c r="F57" s="68">
        <f t="shared" si="0"/>
        <v>131.2</v>
      </c>
      <c r="G57" s="46">
        <f t="shared" si="1"/>
        <v>57.38876258525495</v>
      </c>
    </row>
    <row r="58" spans="1:7" ht="26.25" customHeight="1">
      <c r="A58" s="17" t="s">
        <v>85</v>
      </c>
      <c r="B58" s="9" t="s">
        <v>86</v>
      </c>
      <c r="C58" s="96">
        <f>C59+C60+C61</f>
        <v>307.9</v>
      </c>
      <c r="D58" s="63">
        <f>D59</f>
        <v>0</v>
      </c>
      <c r="E58" s="96">
        <f>E59+E60+E61</f>
        <v>176.7</v>
      </c>
      <c r="F58" s="97">
        <f t="shared" si="0"/>
        <v>131.2</v>
      </c>
      <c r="G58" s="51">
        <f t="shared" si="1"/>
        <v>57.38876258525495</v>
      </c>
    </row>
    <row r="59" spans="1:7" ht="34.5" customHeight="1">
      <c r="A59" s="17" t="s">
        <v>118</v>
      </c>
      <c r="B59" s="23" t="s">
        <v>36</v>
      </c>
      <c r="C59" s="96">
        <v>128.8</v>
      </c>
      <c r="D59" s="63"/>
      <c r="E59" s="96">
        <v>125.2</v>
      </c>
      <c r="F59" s="97">
        <f t="shared" si="0"/>
        <v>3.6000000000000085</v>
      </c>
      <c r="G59" s="51">
        <f t="shared" si="1"/>
        <v>97.20496894409936</v>
      </c>
    </row>
    <row r="60" spans="1:7" ht="21" customHeight="1">
      <c r="A60" s="17" t="s">
        <v>119</v>
      </c>
      <c r="B60" s="23" t="s">
        <v>35</v>
      </c>
      <c r="C60" s="96">
        <v>5.7</v>
      </c>
      <c r="D60" s="63"/>
      <c r="E60" s="96">
        <v>2.5</v>
      </c>
      <c r="F60" s="97">
        <f t="shared" si="0"/>
        <v>3.2</v>
      </c>
      <c r="G60" s="51">
        <f t="shared" si="1"/>
        <v>43.859649122807014</v>
      </c>
    </row>
    <row r="61" spans="1:7" ht="24.75" customHeight="1">
      <c r="A61" s="17" t="s">
        <v>120</v>
      </c>
      <c r="B61" s="23" t="s">
        <v>117</v>
      </c>
      <c r="C61" s="96">
        <v>173.4</v>
      </c>
      <c r="D61" s="63"/>
      <c r="E61" s="96">
        <v>49</v>
      </c>
      <c r="F61" s="97">
        <f t="shared" si="0"/>
        <v>124.4</v>
      </c>
      <c r="G61" s="51">
        <f t="shared" si="1"/>
        <v>28.258362168396772</v>
      </c>
    </row>
    <row r="62" spans="1:7" ht="32.25" customHeight="1">
      <c r="A62" s="17" t="s">
        <v>183</v>
      </c>
      <c r="B62" s="85" t="s">
        <v>184</v>
      </c>
      <c r="C62" s="92">
        <v>0</v>
      </c>
      <c r="D62" s="63"/>
      <c r="E62" s="92">
        <f>E63</f>
        <v>15.3</v>
      </c>
      <c r="F62" s="68">
        <f t="shared" si="0"/>
        <v>-15.3</v>
      </c>
      <c r="G62" s="46">
        <v>0</v>
      </c>
    </row>
    <row r="63" spans="1:7" ht="24.75" customHeight="1">
      <c r="A63" s="17" t="s">
        <v>245</v>
      </c>
      <c r="B63" s="23" t="s">
        <v>185</v>
      </c>
      <c r="C63" s="96">
        <v>0</v>
      </c>
      <c r="D63" s="63"/>
      <c r="E63" s="96">
        <f>E64</f>
        <v>15.3</v>
      </c>
      <c r="F63" s="97">
        <f t="shared" si="0"/>
        <v>-15.3</v>
      </c>
      <c r="G63" s="51">
        <v>0</v>
      </c>
    </row>
    <row r="64" spans="1:7" ht="24.75" customHeight="1">
      <c r="A64" s="17" t="s">
        <v>246</v>
      </c>
      <c r="B64" s="23" t="s">
        <v>247</v>
      </c>
      <c r="C64" s="96">
        <v>0</v>
      </c>
      <c r="D64" s="63"/>
      <c r="E64" s="96">
        <v>15.3</v>
      </c>
      <c r="F64" s="97">
        <f t="shared" si="0"/>
        <v>-15.3</v>
      </c>
      <c r="G64" s="51">
        <v>0</v>
      </c>
    </row>
    <row r="65" spans="1:7" ht="31.5" customHeight="1">
      <c r="A65" s="83" t="s">
        <v>129</v>
      </c>
      <c r="B65" s="75" t="s">
        <v>128</v>
      </c>
      <c r="C65" s="98">
        <f>C66+C69</f>
        <v>1505</v>
      </c>
      <c r="D65" s="84">
        <f>D66</f>
        <v>22000</v>
      </c>
      <c r="E65" s="98">
        <f>E66+E69</f>
        <v>51.8</v>
      </c>
      <c r="F65" s="68">
        <f t="shared" si="0"/>
        <v>1453.2</v>
      </c>
      <c r="G65" s="46">
        <f t="shared" si="1"/>
        <v>3.441860465116279</v>
      </c>
    </row>
    <row r="66" spans="1:7" ht="65.25" customHeight="1">
      <c r="A66" s="38" t="s">
        <v>37</v>
      </c>
      <c r="B66" s="23" t="s">
        <v>38</v>
      </c>
      <c r="C66" s="96">
        <f>C67</f>
        <v>1500</v>
      </c>
      <c r="D66" s="63">
        <f>D70+D75</f>
        <v>22000</v>
      </c>
      <c r="E66" s="96">
        <f>E67</f>
        <v>51</v>
      </c>
      <c r="F66" s="97">
        <f t="shared" si="0"/>
        <v>1449</v>
      </c>
      <c r="G66" s="51">
        <f t="shared" si="1"/>
        <v>3.4000000000000004</v>
      </c>
    </row>
    <row r="67" spans="1:7" ht="82.5" customHeight="1">
      <c r="A67" s="38" t="s">
        <v>39</v>
      </c>
      <c r="B67" s="23" t="s">
        <v>40</v>
      </c>
      <c r="C67" s="96">
        <f>C68</f>
        <v>1500</v>
      </c>
      <c r="D67" s="63"/>
      <c r="E67" s="96">
        <f>E68</f>
        <v>51</v>
      </c>
      <c r="F67" s="97">
        <f t="shared" si="0"/>
        <v>1449</v>
      </c>
      <c r="G67" s="51">
        <f t="shared" si="1"/>
        <v>3.4000000000000004</v>
      </c>
    </row>
    <row r="68" spans="1:7" ht="78.75" customHeight="1">
      <c r="A68" s="38" t="s">
        <v>41</v>
      </c>
      <c r="B68" s="23" t="s">
        <v>42</v>
      </c>
      <c r="C68" s="96">
        <f>500+1000</f>
        <v>1500</v>
      </c>
      <c r="D68" s="63"/>
      <c r="E68" s="96">
        <v>51</v>
      </c>
      <c r="F68" s="97">
        <f t="shared" si="0"/>
        <v>1449</v>
      </c>
      <c r="G68" s="51">
        <f t="shared" si="1"/>
        <v>3.4000000000000004</v>
      </c>
    </row>
    <row r="69" spans="1:7" ht="35.25" customHeight="1">
      <c r="A69" s="18" t="s">
        <v>3</v>
      </c>
      <c r="B69" s="23" t="s">
        <v>4</v>
      </c>
      <c r="C69" s="96">
        <f>C70</f>
        <v>5</v>
      </c>
      <c r="D69" s="63"/>
      <c r="E69" s="96">
        <f>E70</f>
        <v>0.8</v>
      </c>
      <c r="F69" s="97">
        <f t="shared" si="0"/>
        <v>4.2</v>
      </c>
      <c r="G69" s="51">
        <f t="shared" si="1"/>
        <v>16</v>
      </c>
    </row>
    <row r="70" spans="1:7" ht="36.75" customHeight="1">
      <c r="A70" s="18" t="s">
        <v>5</v>
      </c>
      <c r="B70" s="23" t="s">
        <v>6</v>
      </c>
      <c r="C70" s="96">
        <f>C71</f>
        <v>5</v>
      </c>
      <c r="D70" s="63">
        <f>D71</f>
        <v>11000</v>
      </c>
      <c r="E70" s="96">
        <f>E71</f>
        <v>0.8</v>
      </c>
      <c r="F70" s="97">
        <f t="shared" si="0"/>
        <v>4.2</v>
      </c>
      <c r="G70" s="51">
        <f t="shared" si="1"/>
        <v>16</v>
      </c>
    </row>
    <row r="71" spans="1:7" ht="37.5" customHeight="1">
      <c r="A71" s="38" t="s">
        <v>43</v>
      </c>
      <c r="B71" s="23" t="s">
        <v>44</v>
      </c>
      <c r="C71" s="96">
        <v>5</v>
      </c>
      <c r="D71" s="97">
        <f>D72+D74+D75</f>
        <v>11000</v>
      </c>
      <c r="E71" s="96">
        <v>0.8</v>
      </c>
      <c r="F71" s="97">
        <f t="shared" si="0"/>
        <v>4.2</v>
      </c>
      <c r="G71" s="51">
        <f t="shared" si="1"/>
        <v>16</v>
      </c>
    </row>
    <row r="72" spans="1:7" ht="22.5" customHeight="1">
      <c r="A72" s="16" t="s">
        <v>98</v>
      </c>
      <c r="B72" s="7" t="s">
        <v>99</v>
      </c>
      <c r="C72" s="92">
        <f>C73+C75+C76+C78+C83+C84+C87+C88</f>
        <v>1826.5</v>
      </c>
      <c r="D72" s="63">
        <f>D74</f>
        <v>0</v>
      </c>
      <c r="E72" s="92">
        <f>E73+E75+E76+E78+E83+E84+E87+E88</f>
        <v>390.6</v>
      </c>
      <c r="F72" s="68">
        <f t="shared" si="0"/>
        <v>1435.9</v>
      </c>
      <c r="G72" s="46">
        <f t="shared" si="1"/>
        <v>21.385162879824804</v>
      </c>
    </row>
    <row r="73" spans="1:7" ht="36" customHeight="1">
      <c r="A73" s="16" t="s">
        <v>101</v>
      </c>
      <c r="B73" s="7" t="s">
        <v>104</v>
      </c>
      <c r="C73" s="92">
        <f>C74</f>
        <v>56</v>
      </c>
      <c r="D73" s="63"/>
      <c r="E73" s="92">
        <f>E74</f>
        <v>31.5</v>
      </c>
      <c r="F73" s="68">
        <f t="shared" si="0"/>
        <v>24.5</v>
      </c>
      <c r="G73" s="46">
        <f t="shared" si="1"/>
        <v>56.25</v>
      </c>
    </row>
    <row r="74" spans="1:7" ht="63" customHeight="1">
      <c r="A74" s="17" t="s">
        <v>107</v>
      </c>
      <c r="B74" s="21" t="s">
        <v>203</v>
      </c>
      <c r="C74" s="96">
        <v>56</v>
      </c>
      <c r="D74" s="63"/>
      <c r="E74" s="96">
        <v>31.5</v>
      </c>
      <c r="F74" s="97">
        <f t="shared" si="0"/>
        <v>24.5</v>
      </c>
      <c r="G74" s="51">
        <f t="shared" si="1"/>
        <v>56.25</v>
      </c>
    </row>
    <row r="75" spans="1:7" ht="52.5" customHeight="1">
      <c r="A75" s="17" t="s">
        <v>102</v>
      </c>
      <c r="B75" s="22" t="s">
        <v>45</v>
      </c>
      <c r="C75" s="96">
        <v>100.5</v>
      </c>
      <c r="D75" s="63">
        <f>D80</f>
        <v>11000</v>
      </c>
      <c r="E75" s="96">
        <v>0</v>
      </c>
      <c r="F75" s="97">
        <f t="shared" si="0"/>
        <v>100.5</v>
      </c>
      <c r="G75" s="51">
        <f t="shared" si="1"/>
        <v>0</v>
      </c>
    </row>
    <row r="76" spans="1:7" s="6" customFormat="1" ht="51.75" customHeight="1">
      <c r="A76" s="76" t="s">
        <v>112</v>
      </c>
      <c r="B76" s="21" t="s">
        <v>113</v>
      </c>
      <c r="C76" s="96">
        <f>C77</f>
        <v>25</v>
      </c>
      <c r="D76" s="62"/>
      <c r="E76" s="96">
        <f>E77</f>
        <v>0</v>
      </c>
      <c r="F76" s="97">
        <f aca="true" t="shared" si="2" ref="F76:F139">C76-E76</f>
        <v>25</v>
      </c>
      <c r="G76" s="51">
        <f aca="true" t="shared" si="3" ref="G76:G139">E76/C76*100</f>
        <v>0</v>
      </c>
    </row>
    <row r="77" spans="1:7" ht="51" customHeight="1">
      <c r="A77" s="18" t="s">
        <v>123</v>
      </c>
      <c r="B77" s="21" t="s">
        <v>122</v>
      </c>
      <c r="C77" s="96">
        <v>25</v>
      </c>
      <c r="D77" s="63"/>
      <c r="E77" s="96">
        <v>0</v>
      </c>
      <c r="F77" s="97">
        <f t="shared" si="2"/>
        <v>25</v>
      </c>
      <c r="G77" s="51">
        <f t="shared" si="3"/>
        <v>0</v>
      </c>
    </row>
    <row r="78" spans="1:7" ht="84" customHeight="1">
      <c r="A78" s="77" t="s">
        <v>133</v>
      </c>
      <c r="B78" s="86" t="s">
        <v>46</v>
      </c>
      <c r="C78" s="92">
        <f>C79+C80+C81</f>
        <v>280</v>
      </c>
      <c r="D78" s="63"/>
      <c r="E78" s="92">
        <f>E79+E80+E81</f>
        <v>0</v>
      </c>
      <c r="F78" s="68">
        <f t="shared" si="2"/>
        <v>280</v>
      </c>
      <c r="G78" s="46">
        <f t="shared" si="3"/>
        <v>0</v>
      </c>
    </row>
    <row r="79" spans="1:7" ht="44.25" customHeight="1">
      <c r="A79" s="17" t="s">
        <v>103</v>
      </c>
      <c r="B79" s="26" t="s">
        <v>47</v>
      </c>
      <c r="C79" s="96">
        <v>250</v>
      </c>
      <c r="D79" s="63"/>
      <c r="E79" s="96">
        <v>0</v>
      </c>
      <c r="F79" s="97">
        <f t="shared" si="2"/>
        <v>250</v>
      </c>
      <c r="G79" s="51">
        <f t="shared" si="3"/>
        <v>0</v>
      </c>
    </row>
    <row r="80" spans="1:7" ht="38.25" customHeight="1">
      <c r="A80" s="37" t="s">
        <v>16</v>
      </c>
      <c r="B80" s="11" t="s">
        <v>17</v>
      </c>
      <c r="C80" s="96">
        <v>20</v>
      </c>
      <c r="D80" s="63">
        <v>11000</v>
      </c>
      <c r="E80" s="96">
        <v>0</v>
      </c>
      <c r="F80" s="97">
        <f t="shared" si="2"/>
        <v>20</v>
      </c>
      <c r="G80" s="51">
        <f t="shared" si="3"/>
        <v>0</v>
      </c>
    </row>
    <row r="81" spans="1:7" ht="21.75" customHeight="1">
      <c r="A81" s="37" t="s">
        <v>138</v>
      </c>
      <c r="B81" s="11" t="s">
        <v>139</v>
      </c>
      <c r="C81" s="96">
        <f>C82</f>
        <v>10</v>
      </c>
      <c r="D81" s="62">
        <f>D82</f>
        <v>1000.5</v>
      </c>
      <c r="E81" s="96">
        <f>E82</f>
        <v>0</v>
      </c>
      <c r="F81" s="97">
        <f t="shared" si="2"/>
        <v>10</v>
      </c>
      <c r="G81" s="51">
        <f t="shared" si="3"/>
        <v>0</v>
      </c>
    </row>
    <row r="82" spans="1:7" ht="48" customHeight="1">
      <c r="A82" s="78" t="s">
        <v>140</v>
      </c>
      <c r="B82" s="79" t="s">
        <v>141</v>
      </c>
      <c r="C82" s="96">
        <v>10</v>
      </c>
      <c r="D82" s="63">
        <f>D83+D85+D87</f>
        <v>1000.5</v>
      </c>
      <c r="E82" s="96">
        <v>0</v>
      </c>
      <c r="F82" s="97">
        <f t="shared" si="2"/>
        <v>10</v>
      </c>
      <c r="G82" s="51">
        <f t="shared" si="3"/>
        <v>0</v>
      </c>
    </row>
    <row r="83" spans="1:7" ht="57" customHeight="1">
      <c r="A83" s="17" t="s">
        <v>57</v>
      </c>
      <c r="B83" s="11" t="s">
        <v>51</v>
      </c>
      <c r="C83" s="96">
        <v>640</v>
      </c>
      <c r="D83" s="63">
        <v>303.8</v>
      </c>
      <c r="E83" s="96">
        <v>38.8</v>
      </c>
      <c r="F83" s="97">
        <f t="shared" si="2"/>
        <v>601.2</v>
      </c>
      <c r="G83" s="51">
        <f t="shared" si="3"/>
        <v>6.0625</v>
      </c>
    </row>
    <row r="84" spans="1:7" ht="35.25" customHeight="1">
      <c r="A84" s="17" t="s">
        <v>142</v>
      </c>
      <c r="B84" s="11" t="s">
        <v>143</v>
      </c>
      <c r="C84" s="96">
        <f>C85</f>
        <v>20</v>
      </c>
      <c r="D84" s="63"/>
      <c r="E84" s="96">
        <f>E85+E86</f>
        <v>3</v>
      </c>
      <c r="F84" s="97">
        <f t="shared" si="2"/>
        <v>17</v>
      </c>
      <c r="G84" s="51">
        <f t="shared" si="3"/>
        <v>15</v>
      </c>
    </row>
    <row r="85" spans="1:7" ht="36.75" customHeight="1">
      <c r="A85" s="17" t="s">
        <v>114</v>
      </c>
      <c r="B85" s="4" t="s">
        <v>115</v>
      </c>
      <c r="C85" s="96">
        <v>20</v>
      </c>
      <c r="D85" s="63">
        <v>65.6</v>
      </c>
      <c r="E85" s="96">
        <v>0</v>
      </c>
      <c r="F85" s="97">
        <f t="shared" si="2"/>
        <v>20</v>
      </c>
      <c r="G85" s="51">
        <f t="shared" si="3"/>
        <v>0</v>
      </c>
    </row>
    <row r="86" spans="1:7" ht="63" customHeight="1">
      <c r="A86" s="17" t="s">
        <v>248</v>
      </c>
      <c r="B86" s="4" t="s">
        <v>48</v>
      </c>
      <c r="C86" s="96">
        <v>0</v>
      </c>
      <c r="D86" s="63"/>
      <c r="E86" s="96">
        <v>3</v>
      </c>
      <c r="F86" s="97">
        <f t="shared" si="2"/>
        <v>-3</v>
      </c>
      <c r="G86" s="51">
        <v>0</v>
      </c>
    </row>
    <row r="87" spans="1:7" ht="59.25" customHeight="1">
      <c r="A87" s="55" t="s">
        <v>135</v>
      </c>
      <c r="B87" s="11" t="s">
        <v>18</v>
      </c>
      <c r="C87" s="96">
        <v>25</v>
      </c>
      <c r="D87" s="63">
        <v>631.1</v>
      </c>
      <c r="E87" s="96">
        <v>2</v>
      </c>
      <c r="F87" s="97">
        <f t="shared" si="2"/>
        <v>23</v>
      </c>
      <c r="G87" s="51">
        <f t="shared" si="3"/>
        <v>8</v>
      </c>
    </row>
    <row r="88" spans="1:7" s="6" customFormat="1" ht="38.25" customHeight="1">
      <c r="A88" s="17" t="s">
        <v>59</v>
      </c>
      <c r="B88" s="9" t="s">
        <v>60</v>
      </c>
      <c r="C88" s="96">
        <f>C89</f>
        <v>680</v>
      </c>
      <c r="D88" s="62">
        <f>D89</f>
        <v>0</v>
      </c>
      <c r="E88" s="96">
        <f>E89</f>
        <v>315.3</v>
      </c>
      <c r="F88" s="97">
        <f t="shared" si="2"/>
        <v>364.7</v>
      </c>
      <c r="G88" s="51">
        <f t="shared" si="3"/>
        <v>46.36764705882353</v>
      </c>
    </row>
    <row r="89" spans="1:7" ht="37.5" customHeight="1">
      <c r="A89" s="38" t="s">
        <v>49</v>
      </c>
      <c r="B89" s="23" t="s">
        <v>50</v>
      </c>
      <c r="C89" s="96">
        <v>680</v>
      </c>
      <c r="D89" s="63">
        <f>D93</f>
        <v>0</v>
      </c>
      <c r="E89" s="96">
        <v>315.3</v>
      </c>
      <c r="F89" s="97">
        <f t="shared" si="2"/>
        <v>364.7</v>
      </c>
      <c r="G89" s="51">
        <f t="shared" si="3"/>
        <v>46.36764705882353</v>
      </c>
    </row>
    <row r="90" spans="1:7" ht="20.25" customHeight="1">
      <c r="A90" s="87" t="s">
        <v>249</v>
      </c>
      <c r="B90" s="61" t="s">
        <v>250</v>
      </c>
      <c r="C90" s="92">
        <v>0</v>
      </c>
      <c r="D90" s="62"/>
      <c r="E90" s="92">
        <f>E91</f>
        <v>16</v>
      </c>
      <c r="F90" s="68">
        <f t="shared" si="2"/>
        <v>-16</v>
      </c>
      <c r="G90" s="46">
        <v>0</v>
      </c>
    </row>
    <row r="91" spans="1:7" ht="21.75" customHeight="1">
      <c r="A91" s="38" t="s">
        <v>251</v>
      </c>
      <c r="B91" s="23" t="s">
        <v>252</v>
      </c>
      <c r="C91" s="96">
        <v>0</v>
      </c>
      <c r="D91" s="63"/>
      <c r="E91" s="96">
        <f>E92</f>
        <v>16</v>
      </c>
      <c r="F91" s="97">
        <f t="shared" si="2"/>
        <v>-16</v>
      </c>
      <c r="G91" s="51">
        <v>0</v>
      </c>
    </row>
    <row r="92" spans="1:7" ht="23.25" customHeight="1">
      <c r="A92" s="38" t="s">
        <v>253</v>
      </c>
      <c r="B92" s="23" t="s">
        <v>254</v>
      </c>
      <c r="C92" s="96">
        <v>0</v>
      </c>
      <c r="D92" s="63"/>
      <c r="E92" s="96">
        <v>16</v>
      </c>
      <c r="F92" s="97">
        <f t="shared" si="2"/>
        <v>-16</v>
      </c>
      <c r="G92" s="51">
        <v>0</v>
      </c>
    </row>
    <row r="93" spans="1:7" ht="24.75" customHeight="1">
      <c r="A93" s="16" t="s">
        <v>82</v>
      </c>
      <c r="B93" s="7" t="s">
        <v>93</v>
      </c>
      <c r="C93" s="92">
        <f>C94</f>
        <v>408448.3</v>
      </c>
      <c r="D93" s="63">
        <f>D95</f>
        <v>0</v>
      </c>
      <c r="E93" s="92">
        <f>E94+E155+E158</f>
        <v>101290.2</v>
      </c>
      <c r="F93" s="68">
        <f t="shared" si="2"/>
        <v>307158.1</v>
      </c>
      <c r="G93" s="46">
        <f t="shared" si="3"/>
        <v>24.798781143170384</v>
      </c>
    </row>
    <row r="94" spans="1:7" ht="32.25" customHeight="1">
      <c r="A94" s="16" t="s">
        <v>94</v>
      </c>
      <c r="B94" s="7" t="s">
        <v>83</v>
      </c>
      <c r="C94" s="92">
        <f>C95+C102+C123+C148</f>
        <v>408448.3</v>
      </c>
      <c r="D94" s="63"/>
      <c r="E94" s="92">
        <f>E95+E102+E123+E148</f>
        <v>102771.09999999999</v>
      </c>
      <c r="F94" s="68">
        <f t="shared" si="2"/>
        <v>305677.2</v>
      </c>
      <c r="G94" s="46">
        <f t="shared" si="3"/>
        <v>25.161348449730358</v>
      </c>
    </row>
    <row r="95" spans="1:7" ht="25.5" customHeight="1">
      <c r="A95" s="16" t="s">
        <v>144</v>
      </c>
      <c r="B95" s="7" t="s">
        <v>145</v>
      </c>
      <c r="C95" s="92">
        <f>C96</f>
        <v>149667</v>
      </c>
      <c r="D95" s="63"/>
      <c r="E95" s="92">
        <f>E96</f>
        <v>37413</v>
      </c>
      <c r="F95" s="68">
        <f t="shared" si="2"/>
        <v>112254</v>
      </c>
      <c r="G95" s="46">
        <f t="shared" si="3"/>
        <v>24.99749443765159</v>
      </c>
    </row>
    <row r="96" spans="1:7" ht="18" customHeight="1">
      <c r="A96" s="20" t="s">
        <v>146</v>
      </c>
      <c r="B96" s="9" t="s">
        <v>61</v>
      </c>
      <c r="C96" s="96">
        <f>C97+C100</f>
        <v>149667</v>
      </c>
      <c r="D96" s="62">
        <f>D97+D100</f>
        <v>5005</v>
      </c>
      <c r="E96" s="96">
        <f>E97+E100</f>
        <v>37413</v>
      </c>
      <c r="F96" s="97">
        <f t="shared" si="2"/>
        <v>112254</v>
      </c>
      <c r="G96" s="51">
        <f t="shared" si="3"/>
        <v>24.99749443765159</v>
      </c>
    </row>
    <row r="97" spans="1:7" ht="30">
      <c r="A97" s="20" t="s">
        <v>147</v>
      </c>
      <c r="B97" s="11" t="s">
        <v>53</v>
      </c>
      <c r="C97" s="96">
        <f>C99</f>
        <v>148087</v>
      </c>
      <c r="D97" s="63">
        <f>D98</f>
        <v>5000</v>
      </c>
      <c r="E97" s="96">
        <f>E99</f>
        <v>37020</v>
      </c>
      <c r="F97" s="97">
        <f t="shared" si="2"/>
        <v>111067</v>
      </c>
      <c r="G97" s="51">
        <f t="shared" si="3"/>
        <v>24.998818262237737</v>
      </c>
    </row>
    <row r="98" spans="1:7" ht="15" customHeight="1">
      <c r="A98" s="18"/>
      <c r="B98" s="9" t="s">
        <v>167</v>
      </c>
      <c r="C98" s="96"/>
      <c r="D98" s="63">
        <f>D99</f>
        <v>5000</v>
      </c>
      <c r="E98" s="96"/>
      <c r="F98" s="97"/>
      <c r="G98" s="46"/>
    </row>
    <row r="99" spans="1:7" ht="75" customHeight="1">
      <c r="A99" s="18"/>
      <c r="B99" s="9" t="s">
        <v>204</v>
      </c>
      <c r="C99" s="96">
        <v>148087</v>
      </c>
      <c r="D99" s="63">
        <v>5000</v>
      </c>
      <c r="E99" s="96">
        <v>37020</v>
      </c>
      <c r="F99" s="97">
        <f t="shared" si="2"/>
        <v>111067</v>
      </c>
      <c r="G99" s="51">
        <f t="shared" si="3"/>
        <v>24.998818262237737</v>
      </c>
    </row>
    <row r="100" spans="1:7" ht="21" customHeight="1">
      <c r="A100" s="20" t="s">
        <v>147</v>
      </c>
      <c r="B100" s="11" t="s">
        <v>11</v>
      </c>
      <c r="C100" s="96">
        <f>C101</f>
        <v>1580</v>
      </c>
      <c r="D100" s="63">
        <f>D101</f>
        <v>5</v>
      </c>
      <c r="E100" s="96">
        <f>E101</f>
        <v>393</v>
      </c>
      <c r="F100" s="97">
        <f t="shared" si="2"/>
        <v>1187</v>
      </c>
      <c r="G100" s="51">
        <f t="shared" si="3"/>
        <v>24.873417721518987</v>
      </c>
    </row>
    <row r="101" spans="1:7" ht="81" customHeight="1">
      <c r="A101" s="38"/>
      <c r="B101" s="23" t="s">
        <v>205</v>
      </c>
      <c r="C101" s="96">
        <v>1580</v>
      </c>
      <c r="D101" s="63">
        <f>D102</f>
        <v>5</v>
      </c>
      <c r="E101" s="96">
        <v>393</v>
      </c>
      <c r="F101" s="97">
        <f t="shared" si="2"/>
        <v>1187</v>
      </c>
      <c r="G101" s="51">
        <f t="shared" si="3"/>
        <v>24.873417721518987</v>
      </c>
    </row>
    <row r="102" spans="1:7" ht="33" customHeight="1">
      <c r="A102" s="39" t="s">
        <v>148</v>
      </c>
      <c r="B102" s="7" t="s">
        <v>52</v>
      </c>
      <c r="C102" s="92">
        <f>C103+C107</f>
        <v>65145.1</v>
      </c>
      <c r="D102" s="63">
        <v>5</v>
      </c>
      <c r="E102" s="92">
        <f>E103+E107</f>
        <v>24105.5</v>
      </c>
      <c r="F102" s="68">
        <f t="shared" si="2"/>
        <v>41039.6</v>
      </c>
      <c r="G102" s="46">
        <f t="shared" si="3"/>
        <v>37.00278301821626</v>
      </c>
    </row>
    <row r="103" spans="1:7" ht="43.5" customHeight="1">
      <c r="A103" s="20" t="s">
        <v>206</v>
      </c>
      <c r="B103" s="9" t="s">
        <v>207</v>
      </c>
      <c r="C103" s="96">
        <f>C104</f>
        <v>2018.8</v>
      </c>
      <c r="D103" s="62">
        <f>D104</f>
        <v>0</v>
      </c>
      <c r="E103" s="96">
        <f>E104</f>
        <v>0</v>
      </c>
      <c r="F103" s="97">
        <f t="shared" si="2"/>
        <v>2018.8</v>
      </c>
      <c r="G103" s="51">
        <f t="shared" si="3"/>
        <v>0</v>
      </c>
    </row>
    <row r="104" spans="1:7" ht="55.5" customHeight="1">
      <c r="A104" s="20" t="s">
        <v>168</v>
      </c>
      <c r="B104" s="9" t="s">
        <v>169</v>
      </c>
      <c r="C104" s="96">
        <f>C106</f>
        <v>2018.8</v>
      </c>
      <c r="D104" s="63">
        <f>D105</f>
        <v>0</v>
      </c>
      <c r="E104" s="96">
        <f>E106</f>
        <v>0</v>
      </c>
      <c r="F104" s="97">
        <f t="shared" si="2"/>
        <v>2018.8</v>
      </c>
      <c r="G104" s="51">
        <f t="shared" si="3"/>
        <v>0</v>
      </c>
    </row>
    <row r="105" spans="1:7" ht="15">
      <c r="A105" s="20"/>
      <c r="B105" s="9" t="s">
        <v>167</v>
      </c>
      <c r="C105" s="92"/>
      <c r="D105" s="63"/>
      <c r="E105" s="92"/>
      <c r="F105" s="97"/>
      <c r="G105" s="46"/>
    </row>
    <row r="106" spans="1:7" ht="96" customHeight="1">
      <c r="A106" s="20"/>
      <c r="B106" s="27" t="s">
        <v>217</v>
      </c>
      <c r="C106" s="96">
        <v>2018.8</v>
      </c>
      <c r="D106" s="62">
        <f>D107+D110+D111+D118+D124+D126+D128+D130+D135+D136</f>
        <v>22780.6</v>
      </c>
      <c r="E106" s="96">
        <v>0</v>
      </c>
      <c r="F106" s="97">
        <f t="shared" si="2"/>
        <v>2018.8</v>
      </c>
      <c r="G106" s="51">
        <f t="shared" si="3"/>
        <v>0</v>
      </c>
    </row>
    <row r="107" spans="1:7" s="6" customFormat="1" ht="15">
      <c r="A107" s="20" t="s">
        <v>149</v>
      </c>
      <c r="B107" s="9" t="s">
        <v>84</v>
      </c>
      <c r="C107" s="96">
        <f>C108</f>
        <v>63126.299999999996</v>
      </c>
      <c r="D107" s="62">
        <f>D108+D109</f>
        <v>58</v>
      </c>
      <c r="E107" s="96">
        <f>E108</f>
        <v>24105.5</v>
      </c>
      <c r="F107" s="97">
        <f t="shared" si="2"/>
        <v>39020.799999999996</v>
      </c>
      <c r="G107" s="51">
        <f t="shared" si="3"/>
        <v>38.186144285345414</v>
      </c>
    </row>
    <row r="108" spans="1:7" s="6" customFormat="1" ht="19.5" customHeight="1">
      <c r="A108" s="20" t="s">
        <v>150</v>
      </c>
      <c r="B108" s="23" t="s">
        <v>54</v>
      </c>
      <c r="C108" s="96">
        <f>SUM(C110:C121)</f>
        <v>63126.299999999996</v>
      </c>
      <c r="D108" s="63">
        <v>58</v>
      </c>
      <c r="E108" s="96">
        <f>SUM(E110:E122)</f>
        <v>24105.5</v>
      </c>
      <c r="F108" s="97">
        <f t="shared" si="2"/>
        <v>39020.799999999996</v>
      </c>
      <c r="G108" s="51">
        <f t="shared" si="3"/>
        <v>38.186144285345414</v>
      </c>
    </row>
    <row r="109" spans="1:7" s="6" customFormat="1" ht="15">
      <c r="A109" s="18"/>
      <c r="B109" s="9" t="s">
        <v>170</v>
      </c>
      <c r="C109" s="96"/>
      <c r="D109" s="64"/>
      <c r="E109" s="96"/>
      <c r="F109" s="97"/>
      <c r="G109" s="46"/>
    </row>
    <row r="110" spans="1:7" ht="136.5" customHeight="1">
      <c r="A110" s="18"/>
      <c r="B110" s="9" t="s">
        <v>208</v>
      </c>
      <c r="C110" s="96">
        <v>52890</v>
      </c>
      <c r="D110" s="64">
        <v>100.5</v>
      </c>
      <c r="E110" s="96">
        <v>13221</v>
      </c>
      <c r="F110" s="97">
        <f t="shared" si="2"/>
        <v>39669</v>
      </c>
      <c r="G110" s="51">
        <f t="shared" si="3"/>
        <v>24.997163925127623</v>
      </c>
    </row>
    <row r="111" spans="1:7" ht="93.75" customHeight="1">
      <c r="A111" s="18"/>
      <c r="B111" s="9" t="s">
        <v>209</v>
      </c>
      <c r="C111" s="96">
        <v>2736.1</v>
      </c>
      <c r="D111" s="63">
        <v>25</v>
      </c>
      <c r="E111" s="96">
        <v>0</v>
      </c>
      <c r="F111" s="97">
        <f t="shared" si="2"/>
        <v>2736.1</v>
      </c>
      <c r="G111" s="51">
        <f t="shared" si="3"/>
        <v>0</v>
      </c>
    </row>
    <row r="112" spans="1:7" ht="72" customHeight="1">
      <c r="A112" s="18"/>
      <c r="B112" s="80" t="s">
        <v>210</v>
      </c>
      <c r="C112" s="96">
        <v>101.1</v>
      </c>
      <c r="D112" s="63">
        <v>15</v>
      </c>
      <c r="E112" s="96">
        <v>0</v>
      </c>
      <c r="F112" s="97">
        <f t="shared" si="2"/>
        <v>101.1</v>
      </c>
      <c r="G112" s="51">
        <f t="shared" si="3"/>
        <v>0</v>
      </c>
    </row>
    <row r="113" spans="1:7" s="36" customFormat="1" ht="73.5" customHeight="1">
      <c r="A113" s="18"/>
      <c r="B113" s="10" t="s">
        <v>211</v>
      </c>
      <c r="C113" s="96">
        <v>800</v>
      </c>
      <c r="D113" s="65">
        <v>10</v>
      </c>
      <c r="E113" s="96">
        <v>0</v>
      </c>
      <c r="F113" s="97">
        <f t="shared" si="2"/>
        <v>800</v>
      </c>
      <c r="G113" s="51">
        <f t="shared" si="3"/>
        <v>0</v>
      </c>
    </row>
    <row r="114" spans="1:7" s="49" customFormat="1" ht="79.5" customHeight="1">
      <c r="A114" s="18"/>
      <c r="B114" s="27" t="s">
        <v>212</v>
      </c>
      <c r="C114" s="96">
        <v>1324.3</v>
      </c>
      <c r="D114" s="66"/>
      <c r="E114" s="96">
        <v>183.1</v>
      </c>
      <c r="F114" s="97">
        <f t="shared" si="2"/>
        <v>1141.2</v>
      </c>
      <c r="G114" s="51">
        <f t="shared" si="3"/>
        <v>13.82617231745073</v>
      </c>
    </row>
    <row r="115" spans="1:7" s="36" customFormat="1" ht="64.5" customHeight="1">
      <c r="A115" s="18"/>
      <c r="B115" s="27" t="s">
        <v>237</v>
      </c>
      <c r="C115" s="96">
        <v>1140</v>
      </c>
      <c r="D115" s="65"/>
      <c r="E115" s="96">
        <v>1140</v>
      </c>
      <c r="F115" s="97">
        <f t="shared" si="2"/>
        <v>0</v>
      </c>
      <c r="G115" s="51">
        <f t="shared" si="3"/>
        <v>100</v>
      </c>
    </row>
    <row r="116" spans="1:7" s="36" customFormat="1" ht="81.75" customHeight="1">
      <c r="A116" s="18"/>
      <c r="B116" s="27" t="s">
        <v>213</v>
      </c>
      <c r="C116" s="96">
        <v>2851.7</v>
      </c>
      <c r="D116" s="65"/>
      <c r="E116" s="96">
        <v>1274.9</v>
      </c>
      <c r="F116" s="97">
        <f t="shared" si="2"/>
        <v>1576.7999999999997</v>
      </c>
      <c r="G116" s="51">
        <f t="shared" si="3"/>
        <v>44.70666619910931</v>
      </c>
    </row>
    <row r="117" spans="1:7" s="36" customFormat="1" ht="99" customHeight="1">
      <c r="A117" s="18"/>
      <c r="B117" s="27" t="s">
        <v>256</v>
      </c>
      <c r="C117" s="96">
        <v>0</v>
      </c>
      <c r="D117" s="65"/>
      <c r="E117" s="96">
        <v>6131</v>
      </c>
      <c r="F117" s="97">
        <f t="shared" si="2"/>
        <v>-6131</v>
      </c>
      <c r="G117" s="51">
        <v>0</v>
      </c>
    </row>
    <row r="118" spans="1:7" ht="79.5" customHeight="1">
      <c r="A118" s="18"/>
      <c r="B118" s="27" t="s">
        <v>214</v>
      </c>
      <c r="C118" s="96">
        <v>510.9</v>
      </c>
      <c r="D118" s="62">
        <f>D119+D120+D121</f>
        <v>280</v>
      </c>
      <c r="E118" s="96">
        <v>183.1</v>
      </c>
      <c r="F118" s="97">
        <f t="shared" si="2"/>
        <v>327.79999999999995</v>
      </c>
      <c r="G118" s="51">
        <f t="shared" si="3"/>
        <v>35.83871599138775</v>
      </c>
    </row>
    <row r="119" spans="1:7" ht="96.75" customHeight="1">
      <c r="A119" s="18"/>
      <c r="B119" s="27" t="s">
        <v>215</v>
      </c>
      <c r="C119" s="96">
        <v>35</v>
      </c>
      <c r="D119" s="64">
        <v>250</v>
      </c>
      <c r="E119" s="96">
        <v>0</v>
      </c>
      <c r="F119" s="97">
        <f t="shared" si="2"/>
        <v>35</v>
      </c>
      <c r="G119" s="51">
        <f t="shared" si="3"/>
        <v>0</v>
      </c>
    </row>
    <row r="120" spans="1:7" ht="89.25" customHeight="1">
      <c r="A120" s="18"/>
      <c r="B120" s="27" t="s">
        <v>216</v>
      </c>
      <c r="C120" s="96">
        <v>537.5</v>
      </c>
      <c r="D120" s="63">
        <v>20</v>
      </c>
      <c r="E120" s="96">
        <v>60</v>
      </c>
      <c r="F120" s="97">
        <f t="shared" si="2"/>
        <v>477.5</v>
      </c>
      <c r="G120" s="51">
        <f t="shared" si="3"/>
        <v>11.162790697674419</v>
      </c>
    </row>
    <row r="121" spans="1:7" s="36" customFormat="1" ht="96" customHeight="1">
      <c r="A121" s="18"/>
      <c r="B121" s="27" t="s">
        <v>217</v>
      </c>
      <c r="C121" s="96">
        <v>199.7</v>
      </c>
      <c r="D121" s="65">
        <f>D123</f>
        <v>10</v>
      </c>
      <c r="E121" s="96">
        <v>0</v>
      </c>
      <c r="F121" s="97">
        <f t="shared" si="2"/>
        <v>199.7</v>
      </c>
      <c r="G121" s="51">
        <f t="shared" si="3"/>
        <v>0</v>
      </c>
    </row>
    <row r="122" spans="1:7" s="36" customFormat="1" ht="96" customHeight="1">
      <c r="A122" s="18"/>
      <c r="B122" s="27" t="s">
        <v>255</v>
      </c>
      <c r="C122" s="96">
        <v>0</v>
      </c>
      <c r="D122" s="65"/>
      <c r="E122" s="96">
        <v>1912.4</v>
      </c>
      <c r="F122" s="97">
        <f t="shared" si="2"/>
        <v>-1912.4</v>
      </c>
      <c r="G122" s="51">
        <v>0</v>
      </c>
    </row>
    <row r="123" spans="1:7" s="36" customFormat="1" ht="36" customHeight="1">
      <c r="A123" s="39" t="s">
        <v>151</v>
      </c>
      <c r="B123" s="7" t="s">
        <v>152</v>
      </c>
      <c r="C123" s="92">
        <f>C124+C139+C142+C145</f>
        <v>184227.19999999998</v>
      </c>
      <c r="D123" s="65">
        <v>10</v>
      </c>
      <c r="E123" s="92">
        <f>E124+E139+E142+E145</f>
        <v>39442.299999999996</v>
      </c>
      <c r="F123" s="68">
        <f t="shared" si="2"/>
        <v>144784.9</v>
      </c>
      <c r="G123" s="46">
        <f t="shared" si="3"/>
        <v>21.409596411387678</v>
      </c>
    </row>
    <row r="124" spans="1:7" ht="35.25" customHeight="1">
      <c r="A124" s="20" t="s">
        <v>153</v>
      </c>
      <c r="B124" s="9" t="s">
        <v>100</v>
      </c>
      <c r="C124" s="96">
        <f>C125</f>
        <v>182025.09999999998</v>
      </c>
      <c r="D124" s="63">
        <v>640</v>
      </c>
      <c r="E124" s="96">
        <f>E125</f>
        <v>38922.399999999994</v>
      </c>
      <c r="F124" s="97">
        <f t="shared" si="2"/>
        <v>143102.69999999998</v>
      </c>
      <c r="G124" s="51">
        <f t="shared" si="3"/>
        <v>21.382985093813982</v>
      </c>
    </row>
    <row r="125" spans="1:7" s="36" customFormat="1" ht="38.25" customHeight="1">
      <c r="A125" s="20" t="s">
        <v>154</v>
      </c>
      <c r="B125" s="23" t="s">
        <v>55</v>
      </c>
      <c r="C125" s="96">
        <f>C127+C128+C129+C130+C131+C132+C135+C136+C137+C138</f>
        <v>182025.09999999998</v>
      </c>
      <c r="D125" s="65">
        <f>D126</f>
        <v>5</v>
      </c>
      <c r="E125" s="96">
        <f>E127+E128+E129+E130+E131+E132+E135+E136+E137+E138</f>
        <v>38922.399999999994</v>
      </c>
      <c r="F125" s="97">
        <f t="shared" si="2"/>
        <v>143102.69999999998</v>
      </c>
      <c r="G125" s="51">
        <f t="shared" si="3"/>
        <v>21.382985093813982</v>
      </c>
    </row>
    <row r="126" spans="1:7" ht="27" customHeight="1">
      <c r="A126" s="17"/>
      <c r="B126" s="9" t="s">
        <v>167</v>
      </c>
      <c r="C126" s="96"/>
      <c r="D126" s="63">
        <v>5</v>
      </c>
      <c r="E126" s="96"/>
      <c r="F126" s="97"/>
      <c r="G126" s="46"/>
    </row>
    <row r="127" spans="1:7" s="36" customFormat="1" ht="111" customHeight="1">
      <c r="A127" s="17"/>
      <c r="B127" s="11" t="s">
        <v>218</v>
      </c>
      <c r="C127" s="96">
        <v>2086.4</v>
      </c>
      <c r="D127" s="65">
        <f>D128</f>
        <v>30</v>
      </c>
      <c r="E127" s="96">
        <v>406</v>
      </c>
      <c r="F127" s="97">
        <f t="shared" si="2"/>
        <v>1680.4</v>
      </c>
      <c r="G127" s="51">
        <f t="shared" si="3"/>
        <v>19.459355828220858</v>
      </c>
    </row>
    <row r="128" spans="1:7" ht="96" customHeight="1">
      <c r="A128" s="17"/>
      <c r="B128" s="9" t="s">
        <v>219</v>
      </c>
      <c r="C128" s="96">
        <v>1249.3</v>
      </c>
      <c r="D128" s="64">
        <v>30</v>
      </c>
      <c r="E128" s="96">
        <v>208.9</v>
      </c>
      <c r="F128" s="97">
        <f t="shared" si="2"/>
        <v>1040.3999999999999</v>
      </c>
      <c r="G128" s="51">
        <f t="shared" si="3"/>
        <v>16.72136396381974</v>
      </c>
    </row>
    <row r="129" spans="1:7" s="36" customFormat="1" ht="120" customHeight="1">
      <c r="A129" s="17"/>
      <c r="B129" s="9" t="s">
        <v>220</v>
      </c>
      <c r="C129" s="96">
        <v>5418.2</v>
      </c>
      <c r="D129" s="65">
        <f>D130</f>
        <v>3</v>
      </c>
      <c r="E129" s="96">
        <v>1078.3</v>
      </c>
      <c r="F129" s="97">
        <f t="shared" si="2"/>
        <v>4339.9</v>
      </c>
      <c r="G129" s="51">
        <f t="shared" si="3"/>
        <v>19.90144328374737</v>
      </c>
    </row>
    <row r="130" spans="1:7" ht="98.25" customHeight="1">
      <c r="A130" s="17"/>
      <c r="B130" s="10" t="s">
        <v>221</v>
      </c>
      <c r="C130" s="96">
        <v>1752.9</v>
      </c>
      <c r="D130" s="63">
        <v>3</v>
      </c>
      <c r="E130" s="96">
        <v>331.3</v>
      </c>
      <c r="F130" s="97">
        <f t="shared" si="2"/>
        <v>1421.6000000000001</v>
      </c>
      <c r="G130" s="51">
        <f t="shared" si="3"/>
        <v>18.90010839180786</v>
      </c>
    </row>
    <row r="131" spans="1:7" ht="103.5" customHeight="1">
      <c r="A131" s="17"/>
      <c r="B131" s="11" t="s">
        <v>222</v>
      </c>
      <c r="C131" s="96">
        <v>104582.4</v>
      </c>
      <c r="D131" s="63"/>
      <c r="E131" s="96">
        <v>25343.7</v>
      </c>
      <c r="F131" s="97">
        <f t="shared" si="2"/>
        <v>79238.7</v>
      </c>
      <c r="G131" s="51">
        <f t="shared" si="3"/>
        <v>24.233236185055993</v>
      </c>
    </row>
    <row r="132" spans="1:7" ht="56.25" customHeight="1">
      <c r="A132" s="17"/>
      <c r="B132" s="9" t="s">
        <v>223</v>
      </c>
      <c r="C132" s="96">
        <f>C133+C134</f>
        <v>2985.8999999999996</v>
      </c>
      <c r="D132" s="63"/>
      <c r="E132" s="96">
        <f>E133+E134</f>
        <v>746.6</v>
      </c>
      <c r="F132" s="97">
        <f t="shared" si="2"/>
        <v>2239.2999999999997</v>
      </c>
      <c r="G132" s="51">
        <f t="shared" si="3"/>
        <v>25.00418634247631</v>
      </c>
    </row>
    <row r="133" spans="1:7" ht="76.5" customHeight="1">
      <c r="A133" s="17"/>
      <c r="B133" s="9" t="s">
        <v>12</v>
      </c>
      <c r="C133" s="96">
        <v>2325.1</v>
      </c>
      <c r="D133" s="63"/>
      <c r="E133" s="96">
        <v>468</v>
      </c>
      <c r="F133" s="97">
        <f t="shared" si="2"/>
        <v>1857.1</v>
      </c>
      <c r="G133" s="51">
        <f t="shared" si="3"/>
        <v>20.12816653047181</v>
      </c>
    </row>
    <row r="134" spans="1:7" ht="148.5" customHeight="1">
      <c r="A134" s="17"/>
      <c r="B134" s="9" t="s">
        <v>224</v>
      </c>
      <c r="C134" s="96">
        <v>660.8</v>
      </c>
      <c r="D134" s="63"/>
      <c r="E134" s="96">
        <v>278.6</v>
      </c>
      <c r="F134" s="97">
        <f t="shared" si="2"/>
        <v>382.19999999999993</v>
      </c>
      <c r="G134" s="51">
        <f t="shared" si="3"/>
        <v>42.16101694915255</v>
      </c>
    </row>
    <row r="135" spans="1:7" ht="89.25" customHeight="1">
      <c r="A135" s="17"/>
      <c r="B135" s="81" t="s">
        <v>225</v>
      </c>
      <c r="C135" s="96">
        <v>1027.3</v>
      </c>
      <c r="D135" s="63">
        <v>25</v>
      </c>
      <c r="E135" s="96">
        <v>91.2</v>
      </c>
      <c r="F135" s="97">
        <f t="shared" si="2"/>
        <v>936.0999999999999</v>
      </c>
      <c r="G135" s="51">
        <f t="shared" si="3"/>
        <v>8.877640416626107</v>
      </c>
    </row>
    <row r="136" spans="1:7" ht="91.5" customHeight="1">
      <c r="A136" s="17"/>
      <c r="B136" s="9" t="s">
        <v>226</v>
      </c>
      <c r="C136" s="96">
        <v>60818.7</v>
      </c>
      <c r="D136" s="63">
        <f>D137</f>
        <v>21614.1</v>
      </c>
      <c r="E136" s="96">
        <v>9512.2</v>
      </c>
      <c r="F136" s="97">
        <f t="shared" si="2"/>
        <v>51306.5</v>
      </c>
      <c r="G136" s="51">
        <f t="shared" si="3"/>
        <v>15.640255381979557</v>
      </c>
    </row>
    <row r="137" spans="1:7" ht="112.5" customHeight="1">
      <c r="A137" s="17"/>
      <c r="B137" s="9" t="s">
        <v>238</v>
      </c>
      <c r="C137" s="96">
        <v>1128</v>
      </c>
      <c r="D137" s="63">
        <v>21614.1</v>
      </c>
      <c r="E137" s="96">
        <v>228.2</v>
      </c>
      <c r="F137" s="97">
        <f t="shared" si="2"/>
        <v>899.8</v>
      </c>
      <c r="G137" s="51">
        <f t="shared" si="3"/>
        <v>20.23049645390071</v>
      </c>
    </row>
    <row r="138" spans="1:7" s="49" customFormat="1" ht="42" customHeight="1">
      <c r="A138" s="17"/>
      <c r="B138" s="9" t="s">
        <v>227</v>
      </c>
      <c r="C138" s="96">
        <v>976</v>
      </c>
      <c r="D138" s="46">
        <f>D139</f>
        <v>0</v>
      </c>
      <c r="E138" s="96">
        <v>976</v>
      </c>
      <c r="F138" s="97">
        <f t="shared" si="2"/>
        <v>0</v>
      </c>
      <c r="G138" s="51">
        <f t="shared" si="3"/>
        <v>100</v>
      </c>
    </row>
    <row r="139" spans="1:7" s="36" customFormat="1" ht="36" customHeight="1">
      <c r="A139" s="20" t="s">
        <v>155</v>
      </c>
      <c r="B139" s="21" t="s">
        <v>156</v>
      </c>
      <c r="C139" s="96">
        <f>C140</f>
        <v>406.7</v>
      </c>
      <c r="D139" s="51">
        <f>D140</f>
        <v>0</v>
      </c>
      <c r="E139" s="96">
        <f>E140</f>
        <v>81.3</v>
      </c>
      <c r="F139" s="97">
        <f t="shared" si="2"/>
        <v>325.4</v>
      </c>
      <c r="G139" s="51">
        <f t="shared" si="3"/>
        <v>19.99016474059503</v>
      </c>
    </row>
    <row r="140" spans="1:7" s="36" customFormat="1" ht="36.75" customHeight="1">
      <c r="A140" s="20" t="s">
        <v>157</v>
      </c>
      <c r="B140" s="82" t="s">
        <v>158</v>
      </c>
      <c r="C140" s="96">
        <f>C141</f>
        <v>406.7</v>
      </c>
      <c r="D140" s="51"/>
      <c r="E140" s="96">
        <f>E141</f>
        <v>81.3</v>
      </c>
      <c r="F140" s="97">
        <f aca="true" t="shared" si="4" ref="F140:F160">C140-E140</f>
        <v>325.4</v>
      </c>
      <c r="G140" s="51">
        <f aca="true" t="shared" si="5" ref="G140:G160">E140/C140*100</f>
        <v>19.99016474059503</v>
      </c>
    </row>
    <row r="141" spans="1:7" s="36" customFormat="1" ht="45">
      <c r="A141" s="38"/>
      <c r="B141" s="21" t="s">
        <v>228</v>
      </c>
      <c r="C141" s="96">
        <v>406.7</v>
      </c>
      <c r="D141" s="66" t="e">
        <f>D142+D147</f>
        <v>#REF!</v>
      </c>
      <c r="E141" s="96">
        <v>81.3</v>
      </c>
      <c r="F141" s="97">
        <f t="shared" si="4"/>
        <v>325.4</v>
      </c>
      <c r="G141" s="51">
        <f t="shared" si="5"/>
        <v>19.99016474059503</v>
      </c>
    </row>
    <row r="142" spans="1:7" s="36" customFormat="1" ht="50.25" customHeight="1">
      <c r="A142" s="38" t="s">
        <v>229</v>
      </c>
      <c r="B142" s="21" t="s">
        <v>230</v>
      </c>
      <c r="C142" s="96">
        <f>C143</f>
        <v>369.6</v>
      </c>
      <c r="D142" s="97" t="e">
        <f>SUM(D144:D154)</f>
        <v>#REF!</v>
      </c>
      <c r="E142" s="96">
        <f>E143</f>
        <v>0</v>
      </c>
      <c r="F142" s="97">
        <f t="shared" si="4"/>
        <v>369.6</v>
      </c>
      <c r="G142" s="51">
        <f t="shared" si="5"/>
        <v>0</v>
      </c>
    </row>
    <row r="143" spans="1:7" s="36" customFormat="1" ht="41.25" customHeight="1">
      <c r="A143" s="38" t="s">
        <v>231</v>
      </c>
      <c r="B143" s="21" t="s">
        <v>232</v>
      </c>
      <c r="C143" s="96">
        <f>C144</f>
        <v>369.6</v>
      </c>
      <c r="D143" s="65">
        <f>D144</f>
        <v>138591</v>
      </c>
      <c r="E143" s="96">
        <f>E144</f>
        <v>0</v>
      </c>
      <c r="F143" s="97">
        <f t="shared" si="4"/>
        <v>369.6</v>
      </c>
      <c r="G143" s="51">
        <f t="shared" si="5"/>
        <v>0</v>
      </c>
    </row>
    <row r="144" spans="1:7" s="36" customFormat="1" ht="50.25" customHeight="1">
      <c r="A144" s="38"/>
      <c r="B144" s="21" t="s">
        <v>233</v>
      </c>
      <c r="C144" s="96">
        <v>369.6</v>
      </c>
      <c r="D144" s="65">
        <v>138591</v>
      </c>
      <c r="E144" s="96">
        <v>0</v>
      </c>
      <c r="F144" s="97">
        <f t="shared" si="4"/>
        <v>369.6</v>
      </c>
      <c r="G144" s="51">
        <f t="shared" si="5"/>
        <v>0</v>
      </c>
    </row>
    <row r="145" spans="1:7" s="36" customFormat="1" ht="35.25" customHeight="1">
      <c r="A145" s="20" t="s">
        <v>159</v>
      </c>
      <c r="B145" s="21" t="s">
        <v>0</v>
      </c>
      <c r="C145" s="96">
        <f>C146</f>
        <v>1425.8</v>
      </c>
      <c r="D145" s="65">
        <f>D146</f>
        <v>1588</v>
      </c>
      <c r="E145" s="96">
        <f>E146</f>
        <v>438.6</v>
      </c>
      <c r="F145" s="97">
        <f t="shared" si="4"/>
        <v>987.1999999999999</v>
      </c>
      <c r="G145" s="51">
        <f t="shared" si="5"/>
        <v>30.761677654650022</v>
      </c>
    </row>
    <row r="146" spans="1:7" s="36" customFormat="1" ht="35.25" customHeight="1">
      <c r="A146" s="20" t="s">
        <v>160</v>
      </c>
      <c r="B146" s="21" t="s">
        <v>14</v>
      </c>
      <c r="C146" s="96">
        <f>C147</f>
        <v>1425.8</v>
      </c>
      <c r="D146" s="65">
        <v>1588</v>
      </c>
      <c r="E146" s="96">
        <f>E147</f>
        <v>438.6</v>
      </c>
      <c r="F146" s="97">
        <f t="shared" si="4"/>
        <v>987.1999999999999</v>
      </c>
      <c r="G146" s="51">
        <f t="shared" si="5"/>
        <v>30.761677654650022</v>
      </c>
    </row>
    <row r="147" spans="1:7" ht="33.75" customHeight="1">
      <c r="A147" s="38"/>
      <c r="B147" s="21" t="s">
        <v>234</v>
      </c>
      <c r="C147" s="96">
        <v>1425.8</v>
      </c>
      <c r="D147" s="65">
        <f>D148</f>
        <v>5749.5</v>
      </c>
      <c r="E147" s="96">
        <v>438.6</v>
      </c>
      <c r="F147" s="97">
        <f t="shared" si="4"/>
        <v>987.1999999999999</v>
      </c>
      <c r="G147" s="51">
        <f t="shared" si="5"/>
        <v>30.761677654650022</v>
      </c>
    </row>
    <row r="148" spans="1:7" ht="28.5" customHeight="1">
      <c r="A148" s="39" t="s">
        <v>161</v>
      </c>
      <c r="B148" s="7" t="s">
        <v>62</v>
      </c>
      <c r="C148" s="92">
        <f>C149</f>
        <v>9409</v>
      </c>
      <c r="D148" s="67">
        <v>5749.5</v>
      </c>
      <c r="E148" s="92">
        <f>E149</f>
        <v>1810.3</v>
      </c>
      <c r="F148" s="68">
        <f t="shared" si="4"/>
        <v>7598.7</v>
      </c>
      <c r="G148" s="46">
        <f t="shared" si="5"/>
        <v>19.24008927622489</v>
      </c>
    </row>
    <row r="149" spans="1:7" s="36" customFormat="1" ht="21.75" customHeight="1">
      <c r="A149" s="20" t="s">
        <v>162</v>
      </c>
      <c r="B149" s="9" t="s">
        <v>108</v>
      </c>
      <c r="C149" s="96">
        <f>C150</f>
        <v>9409</v>
      </c>
      <c r="D149" s="66" t="e">
        <f>D150+#REF!+#REF!</f>
        <v>#REF!</v>
      </c>
      <c r="E149" s="96">
        <f>E150</f>
        <v>1810.3</v>
      </c>
      <c r="F149" s="97">
        <f t="shared" si="4"/>
        <v>7598.7</v>
      </c>
      <c r="G149" s="51">
        <f t="shared" si="5"/>
        <v>19.24008927622489</v>
      </c>
    </row>
    <row r="150" spans="1:7" s="36" customFormat="1" ht="30">
      <c r="A150" s="20" t="s">
        <v>163</v>
      </c>
      <c r="B150" s="11" t="s">
        <v>56</v>
      </c>
      <c r="C150" s="96">
        <f>C152</f>
        <v>9409</v>
      </c>
      <c r="D150" s="65">
        <f>D151</f>
        <v>63952.7</v>
      </c>
      <c r="E150" s="96">
        <f>E152</f>
        <v>1810.3</v>
      </c>
      <c r="F150" s="97">
        <f t="shared" si="4"/>
        <v>7598.7</v>
      </c>
      <c r="G150" s="51">
        <f t="shared" si="5"/>
        <v>19.24008927622489</v>
      </c>
    </row>
    <row r="151" spans="1:7" s="36" customFormat="1" ht="15">
      <c r="A151" s="17"/>
      <c r="B151" s="9" t="s">
        <v>167</v>
      </c>
      <c r="C151" s="96"/>
      <c r="D151" s="65">
        <f>SUM(D152:D154)</f>
        <v>63952.7</v>
      </c>
      <c r="E151" s="96"/>
      <c r="F151" s="97"/>
      <c r="G151" s="46"/>
    </row>
    <row r="152" spans="1:7" s="36" customFormat="1" ht="70.5" customHeight="1">
      <c r="A152" s="17"/>
      <c r="B152" s="9" t="s">
        <v>235</v>
      </c>
      <c r="C152" s="96">
        <f>C153+C154</f>
        <v>9409</v>
      </c>
      <c r="D152" s="65">
        <v>61113</v>
      </c>
      <c r="E152" s="96">
        <f>E153+E154</f>
        <v>1810.3</v>
      </c>
      <c r="F152" s="97">
        <f t="shared" si="4"/>
        <v>7598.7</v>
      </c>
      <c r="G152" s="51">
        <f t="shared" si="5"/>
        <v>19.24008927622489</v>
      </c>
    </row>
    <row r="153" spans="1:7" s="36" customFormat="1" ht="67.5" customHeight="1">
      <c r="A153" s="17"/>
      <c r="B153" s="9" t="s">
        <v>13</v>
      </c>
      <c r="C153" s="96">
        <v>8340.7</v>
      </c>
      <c r="D153" s="65">
        <v>2736.1</v>
      </c>
      <c r="E153" s="96">
        <v>1561</v>
      </c>
      <c r="F153" s="97">
        <f t="shared" si="4"/>
        <v>6779.700000000001</v>
      </c>
      <c r="G153" s="51">
        <f t="shared" si="5"/>
        <v>18.71545553730502</v>
      </c>
    </row>
    <row r="154" spans="1:7" s="36" customFormat="1" ht="80.25" customHeight="1">
      <c r="A154" s="17"/>
      <c r="B154" s="9" t="s">
        <v>236</v>
      </c>
      <c r="C154" s="96">
        <v>1068.3</v>
      </c>
      <c r="D154" s="65">
        <v>103.6</v>
      </c>
      <c r="E154" s="96">
        <v>249.3</v>
      </c>
      <c r="F154" s="97">
        <f t="shared" si="4"/>
        <v>819</v>
      </c>
      <c r="G154" s="51">
        <f t="shared" si="5"/>
        <v>23.33614153327717</v>
      </c>
    </row>
    <row r="155" spans="1:7" s="36" customFormat="1" ht="36" customHeight="1">
      <c r="A155" s="16" t="s">
        <v>259</v>
      </c>
      <c r="B155" s="7" t="s">
        <v>260</v>
      </c>
      <c r="C155" s="92">
        <f>C156</f>
        <v>0</v>
      </c>
      <c r="D155" s="66"/>
      <c r="E155" s="92">
        <f>E156</f>
        <v>80</v>
      </c>
      <c r="F155" s="68">
        <f t="shared" si="4"/>
        <v>-80</v>
      </c>
      <c r="G155" s="46">
        <v>0</v>
      </c>
    </row>
    <row r="156" spans="1:7" s="36" customFormat="1" ht="23.25" customHeight="1">
      <c r="A156" s="17" t="s">
        <v>261</v>
      </c>
      <c r="B156" s="9" t="s">
        <v>262</v>
      </c>
      <c r="C156" s="96">
        <f>C157</f>
        <v>0</v>
      </c>
      <c r="D156" s="65"/>
      <c r="E156" s="96">
        <f>E157</f>
        <v>80</v>
      </c>
      <c r="F156" s="97">
        <f t="shared" si="4"/>
        <v>-80</v>
      </c>
      <c r="G156" s="51">
        <v>0</v>
      </c>
    </row>
    <row r="157" spans="1:7" s="36" customFormat="1" ht="27.75" customHeight="1">
      <c r="A157" s="17" t="s">
        <v>258</v>
      </c>
      <c r="B157" s="9" t="s">
        <v>262</v>
      </c>
      <c r="C157" s="96">
        <v>0</v>
      </c>
      <c r="D157" s="65"/>
      <c r="E157" s="96">
        <v>80</v>
      </c>
      <c r="F157" s="97">
        <f t="shared" si="4"/>
        <v>-80</v>
      </c>
      <c r="G157" s="51">
        <v>0</v>
      </c>
    </row>
    <row r="158" spans="1:7" s="6" customFormat="1" ht="54" customHeight="1">
      <c r="A158" s="16" t="s">
        <v>181</v>
      </c>
      <c r="B158" s="7" t="s">
        <v>179</v>
      </c>
      <c r="C158" s="68">
        <v>0</v>
      </c>
      <c r="D158" s="68"/>
      <c r="E158" s="92">
        <f>E159</f>
        <v>-1560.9</v>
      </c>
      <c r="F158" s="68">
        <f t="shared" si="4"/>
        <v>1560.9</v>
      </c>
      <c r="G158" s="46">
        <v>0</v>
      </c>
    </row>
    <row r="159" spans="1:7" s="6" customFormat="1" ht="35.25" customHeight="1">
      <c r="A159" s="17" t="s">
        <v>257</v>
      </c>
      <c r="B159" s="9" t="s">
        <v>180</v>
      </c>
      <c r="C159" s="97">
        <v>0</v>
      </c>
      <c r="D159" s="68"/>
      <c r="E159" s="96">
        <v>-1560.9</v>
      </c>
      <c r="F159" s="97">
        <f t="shared" si="4"/>
        <v>1560.9</v>
      </c>
      <c r="G159" s="51">
        <v>0</v>
      </c>
    </row>
    <row r="160" spans="1:7" ht="25.5" customHeight="1">
      <c r="A160" s="8"/>
      <c r="B160" s="7" t="s">
        <v>97</v>
      </c>
      <c r="C160" s="92">
        <f>C11+C93</f>
        <v>642071.7</v>
      </c>
      <c r="D160" s="63"/>
      <c r="E160" s="92">
        <f>E11+E93</f>
        <v>131978.6</v>
      </c>
      <c r="F160" s="97">
        <f t="shared" si="4"/>
        <v>510093.1</v>
      </c>
      <c r="G160" s="46">
        <f t="shared" si="5"/>
        <v>20.555118688458005</v>
      </c>
    </row>
    <row r="161" spans="1:4" ht="15">
      <c r="A161" s="12"/>
      <c r="B161" s="13"/>
      <c r="C161" s="41"/>
      <c r="D161" s="41"/>
    </row>
    <row r="162" spans="1:4" ht="15">
      <c r="A162" s="12"/>
      <c r="B162" s="13"/>
      <c r="C162" s="69"/>
      <c r="D162" s="41"/>
    </row>
    <row r="163" spans="1:4" ht="14.25">
      <c r="A163" s="100"/>
      <c r="B163" s="100"/>
      <c r="C163" s="100"/>
      <c r="D163" s="100"/>
    </row>
    <row r="164" spans="1:4" ht="15">
      <c r="A164" s="12"/>
      <c r="B164" s="13"/>
      <c r="C164" s="41"/>
      <c r="D164" s="41"/>
    </row>
    <row r="165" spans="1:4" ht="15">
      <c r="A165" s="12"/>
      <c r="B165" s="13"/>
      <c r="C165" s="41"/>
      <c r="D165" s="41"/>
    </row>
    <row r="166" spans="1:4" ht="14.25">
      <c r="A166" s="14"/>
      <c r="B166" s="13"/>
      <c r="C166" s="41"/>
      <c r="D166" s="41"/>
    </row>
    <row r="167" spans="1:4" ht="14.25">
      <c r="A167" s="100"/>
      <c r="B167" s="100"/>
      <c r="C167" s="100"/>
      <c r="D167" s="100"/>
    </row>
    <row r="168" spans="1:4" ht="14.25">
      <c r="A168" s="100"/>
      <c r="B168" s="100"/>
      <c r="C168" s="100"/>
      <c r="D168" s="100"/>
    </row>
    <row r="169" spans="1:4" ht="15">
      <c r="A169" s="12"/>
      <c r="B169" s="15"/>
      <c r="C169" s="42"/>
      <c r="D169" s="42"/>
    </row>
    <row r="170" spans="1:4" ht="15">
      <c r="A170" s="12"/>
      <c r="B170" s="15"/>
      <c r="C170" s="42"/>
      <c r="D170" s="42"/>
    </row>
    <row r="171" spans="1:4" ht="15">
      <c r="A171" s="12"/>
      <c r="B171" s="15"/>
      <c r="C171" s="42"/>
      <c r="D171" s="42"/>
    </row>
    <row r="172" spans="1:4" ht="15">
      <c r="A172" s="12"/>
      <c r="B172" s="15"/>
      <c r="C172" s="42"/>
      <c r="D172" s="42"/>
    </row>
    <row r="173" spans="1:4" ht="15">
      <c r="A173" s="12"/>
      <c r="B173" s="15"/>
      <c r="C173" s="42"/>
      <c r="D173" s="42"/>
    </row>
    <row r="174" spans="1:4" ht="15">
      <c r="A174" s="12"/>
      <c r="B174" s="15"/>
      <c r="C174" s="42"/>
      <c r="D174" s="42"/>
    </row>
    <row r="175" spans="1:4" ht="15">
      <c r="A175" s="12"/>
      <c r="B175" s="15"/>
      <c r="C175" s="42"/>
      <c r="D175" s="42"/>
    </row>
    <row r="176" spans="1:4" ht="15">
      <c r="A176" s="12"/>
      <c r="B176" s="15"/>
      <c r="C176" s="42"/>
      <c r="D176" s="42"/>
    </row>
    <row r="177" spans="1:4" ht="15">
      <c r="A177" s="12"/>
      <c r="B177" s="15"/>
      <c r="C177" s="42"/>
      <c r="D177" s="42"/>
    </row>
    <row r="178" spans="1:4" ht="15">
      <c r="A178" s="12"/>
      <c r="B178" s="15"/>
      <c r="C178" s="42"/>
      <c r="D178" s="42"/>
    </row>
    <row r="179" spans="1:4" ht="15">
      <c r="A179" s="12"/>
      <c r="B179" s="15"/>
      <c r="C179" s="42"/>
      <c r="D179" s="42"/>
    </row>
    <row r="180" spans="1:4" ht="15">
      <c r="A180" s="12"/>
      <c r="B180" s="15"/>
      <c r="C180" s="42"/>
      <c r="D180" s="42"/>
    </row>
    <row r="181" spans="1:4" ht="15">
      <c r="A181" s="12"/>
      <c r="B181" s="15"/>
      <c r="C181" s="42"/>
      <c r="D181" s="42"/>
    </row>
    <row r="182" spans="1:4" ht="15">
      <c r="A182" s="12"/>
      <c r="B182" s="15"/>
      <c r="C182" s="42"/>
      <c r="D182" s="42"/>
    </row>
    <row r="183" spans="1:4" ht="15">
      <c r="A183" s="12"/>
      <c r="B183" s="15"/>
      <c r="C183" s="42"/>
      <c r="D183" s="42"/>
    </row>
    <row r="184" spans="1:4" ht="15">
      <c r="A184" s="12"/>
      <c r="B184" s="15"/>
      <c r="C184" s="42"/>
      <c r="D184" s="42"/>
    </row>
    <row r="185" spans="1:4" ht="15">
      <c r="A185" s="12"/>
      <c r="B185" s="15"/>
      <c r="C185" s="42"/>
      <c r="D185" s="42"/>
    </row>
    <row r="186" spans="1:4" ht="15">
      <c r="A186" s="12"/>
      <c r="B186" s="15"/>
      <c r="C186" s="42"/>
      <c r="D186" s="42"/>
    </row>
    <row r="187" spans="1:4" ht="15">
      <c r="A187" s="12"/>
      <c r="B187" s="15"/>
      <c r="C187" s="42"/>
      <c r="D187" s="42"/>
    </row>
    <row r="188" spans="1:4" ht="15">
      <c r="A188" s="12"/>
      <c r="B188" s="15"/>
      <c r="C188" s="42"/>
      <c r="D188" s="42"/>
    </row>
    <row r="189" spans="1:4" ht="15">
      <c r="A189" s="12"/>
      <c r="B189" s="15"/>
      <c r="C189" s="42"/>
      <c r="D189" s="42"/>
    </row>
    <row r="190" spans="1:4" ht="15">
      <c r="A190" s="12"/>
      <c r="B190" s="15"/>
      <c r="C190" s="42"/>
      <c r="D190" s="42"/>
    </row>
    <row r="191" spans="1:4" ht="15">
      <c r="A191" s="12"/>
      <c r="B191" s="15"/>
      <c r="C191" s="42"/>
      <c r="D191" s="42"/>
    </row>
    <row r="192" spans="1:4" ht="15">
      <c r="A192" s="12"/>
      <c r="B192" s="15"/>
      <c r="C192" s="42"/>
      <c r="D192" s="42"/>
    </row>
    <row r="193" spans="1:4" ht="15">
      <c r="A193" s="2"/>
      <c r="B193" s="3"/>
      <c r="C193" s="43"/>
      <c r="D193" s="43"/>
    </row>
    <row r="194" spans="1:4" ht="15">
      <c r="A194" s="2"/>
      <c r="B194" s="3"/>
      <c r="C194" s="43"/>
      <c r="D194" s="43"/>
    </row>
    <row r="195" spans="1:4" ht="15">
      <c r="A195" s="2"/>
      <c r="B195" s="3"/>
      <c r="C195" s="43"/>
      <c r="D195" s="43"/>
    </row>
    <row r="196" spans="1:4" ht="15">
      <c r="A196" s="2"/>
      <c r="B196" s="3"/>
      <c r="C196" s="43"/>
      <c r="D196" s="43"/>
    </row>
    <row r="197" spans="1:4" ht="15">
      <c r="A197" s="2"/>
      <c r="B197" s="3"/>
      <c r="C197" s="43"/>
      <c r="D197" s="43"/>
    </row>
    <row r="198" spans="1:4" ht="15">
      <c r="A198" s="2"/>
      <c r="B198" s="3"/>
      <c r="C198" s="43"/>
      <c r="D198" s="43"/>
    </row>
    <row r="199" spans="1:4" ht="15">
      <c r="A199" s="2"/>
      <c r="B199" s="3"/>
      <c r="C199" s="43"/>
      <c r="D199" s="43"/>
    </row>
    <row r="200" spans="1:4" ht="15">
      <c r="A200" s="2"/>
      <c r="B200" s="3"/>
      <c r="C200" s="43"/>
      <c r="D200" s="43"/>
    </row>
    <row r="201" spans="1:4" ht="15">
      <c r="A201" s="2"/>
      <c r="B201" s="3"/>
      <c r="C201" s="43"/>
      <c r="D201" s="43"/>
    </row>
    <row r="202" spans="1:4" ht="15">
      <c r="A202" s="2"/>
      <c r="B202" s="3"/>
      <c r="C202" s="43"/>
      <c r="D202" s="43"/>
    </row>
    <row r="203" spans="1:4" ht="15">
      <c r="A203" s="2"/>
      <c r="B203" s="3"/>
      <c r="C203" s="43"/>
      <c r="D203" s="43"/>
    </row>
    <row r="204" spans="1:4" ht="15">
      <c r="A204" s="2"/>
      <c r="B204" s="3"/>
      <c r="C204" s="43"/>
      <c r="D204" s="43"/>
    </row>
    <row r="205" spans="1:4" ht="15">
      <c r="A205" s="2"/>
      <c r="B205" s="3"/>
      <c r="C205" s="43"/>
      <c r="D205" s="43"/>
    </row>
    <row r="206" spans="1:4" ht="15">
      <c r="A206" s="2"/>
      <c r="B206" s="3"/>
      <c r="C206" s="43"/>
      <c r="D206" s="43"/>
    </row>
    <row r="207" spans="1:4" ht="15">
      <c r="A207" s="2"/>
      <c r="B207" s="3"/>
      <c r="C207" s="43"/>
      <c r="D207" s="43"/>
    </row>
    <row r="208" spans="1:4" ht="15">
      <c r="A208" s="2"/>
      <c r="B208" s="3"/>
      <c r="C208" s="43"/>
      <c r="D208" s="43"/>
    </row>
    <row r="209" spans="1:4" ht="15">
      <c r="A209" s="2"/>
      <c r="B209" s="3"/>
      <c r="C209" s="43"/>
      <c r="D209" s="43"/>
    </row>
    <row r="210" spans="1:4" ht="15">
      <c r="A210" s="2"/>
      <c r="B210" s="3"/>
      <c r="C210" s="43"/>
      <c r="D210" s="43"/>
    </row>
    <row r="211" spans="1:4" ht="15">
      <c r="A211" s="2"/>
      <c r="B211" s="3"/>
      <c r="C211" s="43"/>
      <c r="D211" s="43"/>
    </row>
    <row r="212" spans="1:4" ht="15">
      <c r="A212" s="2"/>
      <c r="B212" s="3"/>
      <c r="C212" s="43"/>
      <c r="D212" s="43"/>
    </row>
    <row r="213" spans="1:4" ht="15">
      <c r="A213" s="2"/>
      <c r="B213" s="3"/>
      <c r="C213" s="43"/>
      <c r="D213" s="43"/>
    </row>
    <row r="214" spans="1:4" ht="15">
      <c r="A214" s="2"/>
      <c r="B214" s="3"/>
      <c r="C214" s="43"/>
      <c r="D214" s="43"/>
    </row>
    <row r="215" spans="1:4" ht="15">
      <c r="A215" s="2"/>
      <c r="B215" s="3"/>
      <c r="C215" s="43"/>
      <c r="D215" s="43"/>
    </row>
    <row r="216" spans="1:4" ht="15">
      <c r="A216" s="2"/>
      <c r="B216" s="3"/>
      <c r="C216" s="43"/>
      <c r="D216" s="43"/>
    </row>
    <row r="217" spans="1:4" ht="15">
      <c r="A217" s="2"/>
      <c r="B217" s="3"/>
      <c r="C217" s="43"/>
      <c r="D217" s="43"/>
    </row>
    <row r="218" spans="1:4" ht="15">
      <c r="A218" s="2"/>
      <c r="B218" s="3"/>
      <c r="C218" s="43"/>
      <c r="D218" s="43"/>
    </row>
    <row r="219" spans="1:4" ht="15">
      <c r="A219" s="2"/>
      <c r="B219" s="3"/>
      <c r="C219" s="43"/>
      <c r="D219" s="43"/>
    </row>
    <row r="220" spans="1:4" ht="15">
      <c r="A220" s="2"/>
      <c r="B220" s="3"/>
      <c r="C220" s="43"/>
      <c r="D220" s="43"/>
    </row>
    <row r="221" spans="1:4" ht="15">
      <c r="A221" s="2"/>
      <c r="B221" s="3"/>
      <c r="C221" s="43"/>
      <c r="D221" s="43"/>
    </row>
    <row r="222" spans="1:4" ht="15">
      <c r="A222" s="2"/>
      <c r="B222" s="3"/>
      <c r="C222" s="43"/>
      <c r="D222" s="43"/>
    </row>
  </sheetData>
  <sheetProtection/>
  <mergeCells count="9">
    <mergeCell ref="A7:G7"/>
    <mergeCell ref="A167:D167"/>
    <mergeCell ref="A168:D168"/>
    <mergeCell ref="A163:D163"/>
    <mergeCell ref="A1:G1"/>
    <mergeCell ref="A2:G2"/>
    <mergeCell ref="A3:G3"/>
    <mergeCell ref="A4:G4"/>
    <mergeCell ref="A5:G5"/>
  </mergeCells>
  <hyperlinks>
    <hyperlink ref="B15" r:id="rId1" display="garantf1://10800200.227/"/>
    <hyperlink ref="B16" r:id="rId2" display="garantf1://10800200.228/"/>
    <hyperlink ref="B17" r:id="rId3" display="garantf1://10800200.22701/"/>
    <hyperlink ref="B75" r:id="rId4" display="garantf1://12030951.0/"/>
    <hyperlink ref="B79" r:id="rId5" display="garantf1://10007800.3/"/>
    <hyperlink ref="B82" r:id="rId6" display="garantf1://12047594.2/"/>
  </hyperlinks>
  <printOptions/>
  <pageMargins left="1.6929133858267718" right="0.5905511811023623" top="0.7480314960629921" bottom="0.7480314960629921" header="0.31496062992125984" footer="0.31496062992125984"/>
  <pageSetup fitToHeight="4" horizontalDpi="600" verticalDpi="600" orientation="portrait" paperSize="9" scale="51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2018-04-11T04:46:10Z</cp:lastPrinted>
  <dcterms:created xsi:type="dcterms:W3CDTF">2004-12-28T06:12:23Z</dcterms:created>
  <dcterms:modified xsi:type="dcterms:W3CDTF">2018-04-13T01:24:10Z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