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activeTab="0"/>
  </bookViews>
  <sheets>
    <sheet name="1 доходы" sheetId="1" r:id="rId1"/>
  </sheets>
  <definedNames>
    <definedName name="_xlnm.Print_Area" localSheetId="0">'1 доходы'!$A$1:$F$153</definedName>
  </definedNames>
  <calcPr fullCalcOnLoad="1"/>
</workbook>
</file>

<file path=xl/sharedStrings.xml><?xml version="1.0" encoding="utf-8"?>
<sst xmlns="http://schemas.openxmlformats.org/spreadsheetml/2006/main" count="262" uniqueCount="253">
  <si>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</si>
  <si>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</si>
  <si>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</si>
  <si>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</si>
  <si>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</si>
  <si>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</si>
  <si>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</si>
  <si>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</si>
  <si>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</si>
  <si>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</si>
  <si>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</si>
  <si>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</si>
  <si>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</si>
  <si>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</si>
  <si>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</si>
  <si>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</si>
  <si>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</si>
  <si>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</si>
  <si>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</si>
  <si>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</si>
  <si>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</si>
  <si>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</si>
  <si>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</si>
  <si>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</si>
  <si>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</si>
  <si>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</si>
  <si>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</si>
  <si>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</si>
  <si>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</si>
  <si>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</si>
  <si>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</si>
  <si>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</si>
  <si>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</si>
  <si>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</si>
  <si>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</si>
  <si>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</si>
  <si>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</si>
  <si>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</si>
  <si>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</si>
  <si>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</si>
  <si>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</si>
  <si>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</si>
  <si>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</si>
  <si>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</si>
  <si>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</si>
  <si>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</si>
  <si>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</si>
  <si>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</si>
  <si>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</si>
  <si>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</si>
  <si>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</si>
  <si>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</si>
  <si>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</si>
  <si>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</si>
  <si>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</si>
  <si>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</si>
  <si>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</si>
  <si>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</si>
  <si>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</si>
  <si>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</si>
  <si>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</si>
  <si>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</si>
  <si>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</si>
  <si>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</si>
  <si>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</si>
  <si>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</si>
  <si>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</si>
  <si>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</si>
  <si>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</si>
  <si>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</si>
  <si>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</si>
  <si>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</si>
  <si>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</si>
  <si>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</si>
  <si>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</si>
  <si>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</si>
  <si>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</si>
  <si>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</si>
  <si>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</si>
  <si>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</si>
  <si>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</si>
  <si>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</si>
  <si>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</si>
  <si>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</si>
  <si>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</si>
  <si>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</si>
  <si>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</si>
  <si>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</si>
  <si>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</si>
  <si>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</si>
  <si>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</si>
  <si>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</si>
  <si>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</si>
  <si>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</si>
  <si>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</si>
  <si>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</si>
  <si>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</si>
  <si>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</si>
  <si>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</si>
  <si>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</si>
  <si>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</si>
  <si>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</si>
  <si>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</si>
  <si>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</si>
  <si>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</si>
  <si>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</si>
  <si>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</si>
  <si>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</si>
  <si>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</si>
  <si>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</si>
  <si>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</si>
  <si>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</si>
  <si>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</si>
  <si>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</si>
  <si>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</si>
  <si>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</si>
  <si>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</si>
  <si>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</si>
  <si>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</si>
  <si>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</si>
  <si>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</si>
  <si>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</si>
  <si>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</si>
  <si>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</si>
  <si>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</si>
  <si>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</si>
  <si>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</si>
  <si>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</si>
  <si>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</si>
  <si>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</si>
  <si>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</si>
  <si>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ОТЧЕТ</t>
  </si>
  <si>
    <t>в том числе: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</si>
  <si>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</si>
  <si>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</si>
  <si>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в том числе:</t>
  </si>
  <si>
    <t>тыс.руб.</t>
  </si>
  <si>
    <t>Утверждено</t>
  </si>
  <si>
    <t>Исполнено</t>
  </si>
  <si>
    <t>Отклонение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</si>
  <si>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</si>
  <si>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</si>
  <si>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</si>
  <si>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</si>
  <si>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</si>
  <si>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</si>
  <si>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</si>
  <si>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</si>
  <si>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</si>
  <si>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</si>
  <si>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</si>
  <si>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об исполнении бюджета муниципального образования "Сусуманский городской округ" за 1 квартал 2019 года</t>
  </si>
  <si>
    <t>Исполнение поступления доходов в бюджет муниципального образования "Сусуманский городской округ" за 1 квартал  2019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</si>
  <si>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</si>
  <si>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</si>
  <si>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</si>
  <si>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</si>
  <si>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</si>
  <si>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</si>
  <si>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</si>
  <si>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</si>
  <si>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</si>
  <si>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</si>
  <si>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</si>
  <si>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</si>
  <si>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</si>
  <si>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</si>
  <si>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</si>
  <si>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2 02 10000 00 0000 150</t>
  </si>
  <si>
    <t>2 02 15001 00 0000 150</t>
  </si>
  <si>
    <t>2 02 15001 04 0000 150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</si>
  <si>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</si>
  <si>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</si>
  <si>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</si>
  <si>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2 02 20000 00 0000 150</t>
  </si>
  <si>
    <t>Субсидии бюджетам бюджетной системы Российской Федерации (межбюджетные субсидии)</t>
  </si>
  <si>
    <t>2 02 25169 00 0000 150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</si>
  <si>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</si>
  <si>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</si>
  <si>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2 02 25555 00 0000 150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</si>
  <si>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t>
  </si>
  <si>
    <t>2 02 29999 00 0000 150</t>
  </si>
  <si>
    <t>2 02 29999 04 0000 150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</si>
  <si>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</si>
  <si>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</si>
  <si>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</si>
  <si>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</si>
  <si>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</si>
  <si>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</si>
  <si>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</si>
  <si>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</si>
  <si>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</si>
  <si>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</si>
  <si>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</si>
  <si>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</si>
  <si>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</si>
  <si>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</si>
  <si>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</si>
  <si>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</si>
  <si>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</si>
  <si>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</si>
  <si>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</si>
  <si>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</si>
  <si>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</si>
  <si>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</si>
  <si>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</si>
  <si>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2 02 35118 00 0000 150</t>
  </si>
  <si>
    <t>2 02 35118 04 0000 150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</si>
  <si>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</si>
  <si>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2 02 35930 00 0000 150</t>
  </si>
  <si>
    <t>2 02 35930 04 0000 150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</si>
  <si>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</si>
  <si>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2 02 40000 00 0000 150</t>
  </si>
  <si>
    <t>2 02 49999 00 0000 150</t>
  </si>
  <si>
    <t>2 02 49999 04 0000 150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</si>
  <si>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</si>
  <si>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</si>
  <si>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</si>
  <si>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</si>
  <si>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</si>
  <si>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</si>
  <si>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</si>
  <si>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</si>
  <si>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</si>
  <si>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</si>
  <si>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</si>
  <si>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</si>
  <si>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</si>
  <si>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2 19 00000 04 0000 150</t>
  </si>
  <si>
    <t xml:space="preserve">  2 19 60010 04 0000 150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</si>
  <si>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</si>
  <si>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</si>
  <si>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</si>
  <si>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</si>
  <si>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</si>
  <si>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</si>
  <si>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1 17 00000 00 0000 000</t>
  </si>
  <si>
    <t>ПРОЧИЕ НЕНАЛОГОВЫЕ ДОХОДЫ</t>
  </si>
  <si>
    <t>Невыясненные поступления, зачисляемые в бюджеты городских округов</t>
  </si>
  <si>
    <t>1 17 01040 04 0000 180</t>
  </si>
  <si>
    <t>Невыясненные поступления</t>
  </si>
  <si>
    <t>1 17 01000 00 0000 180</t>
  </si>
  <si>
    <t>1 16 40000 01 0000 140</t>
  </si>
  <si>
    <t>Денежные взыскания (штрафы) за нарушение миграционного законодательства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</si>
  <si>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</si>
  <si>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</si>
  <si>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</si>
  <si>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</si>
  <si>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</si>
  <si>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2 07 04000 04 0000 150</t>
  </si>
  <si>
    <t>2 07 04050 04 0000 150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</si>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</sst>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4" fillId="0" borderId="3">
      <alignment horizontal="left" wrapText="1" indent="2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4" applyNumberFormat="0" applyAlignment="0" applyProtection="0"/>
    <xf numFmtId="0" fontId="36" fillId="26" borderId="5" applyNumberFormat="0" applyAlignment="0" applyProtection="0"/>
    <xf numFmtId="0" fontId="37" fillId="26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7" borderId="10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51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14" fontId="55" fillId="33" borderId="14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3" fillId="0" borderId="13" xfId="0" applyNumberFormat="1" applyFont="1" applyFill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center" vertical="center" wrapText="1"/>
    </xf>
    <xf numFmtId="172" fontId="53" fillId="33" borderId="13" xfId="0" applyNumberFormat="1" applyFont="1" applyFill="1" applyBorder="1" applyAlignment="1">
      <alignment horizontal="center" vertical="center" wrapText="1"/>
    </xf>
    <xf numFmtId="177" fontId="51" fillId="33" borderId="0" xfId="0" applyNumberFormat="1" applyFont="1" applyFill="1" applyBorder="1" applyAlignment="1">
      <alignment vertical="center" wrapText="1"/>
    </xf>
    <xf numFmtId="0" fontId="51" fillId="33" borderId="13" xfId="0" applyFont="1" applyFill="1" applyBorder="1" applyAlignment="1">
      <alignment horizontal="center" vertical="center"/>
    </xf>
    <xf numFmtId="49" fontId="51" fillId="33" borderId="13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1" fontId="51" fillId="33" borderId="13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wrapText="1"/>
    </xf>
    <xf numFmtId="0" fontId="53" fillId="33" borderId="13" xfId="0" applyFont="1" applyFill="1" applyBorder="1" applyAlignment="1">
      <alignment horizontal="justify" vertical="center" wrapText="1"/>
    </xf>
    <xf numFmtId="0" fontId="53" fillId="33" borderId="13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left" vertical="justify" wrapText="1"/>
    </xf>
    <xf numFmtId="0" fontId="53" fillId="33" borderId="13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justify" vertical="top" wrapText="1"/>
    </xf>
    <xf numFmtId="0" fontId="53" fillId="33" borderId="13" xfId="46" applyFont="1" applyFill="1" applyBorder="1" applyAlignment="1" applyProtection="1">
      <alignment vertical="center" wrapText="1"/>
      <protection/>
    </xf>
    <xf numFmtId="0" fontId="53" fillId="33" borderId="13" xfId="46" applyFont="1" applyFill="1" applyBorder="1" applyAlignment="1" applyProtection="1">
      <alignment wrapText="1"/>
      <protection/>
    </xf>
    <xf numFmtId="0" fontId="53" fillId="33" borderId="13" xfId="0" applyNumberFormat="1" applyFont="1" applyFill="1" applyBorder="1" applyAlignment="1">
      <alignment wrapText="1"/>
    </xf>
    <xf numFmtId="0" fontId="53" fillId="33" borderId="13" xfId="0" applyNumberFormat="1" applyFont="1" applyFill="1" applyBorder="1" applyAlignment="1">
      <alignment horizontal="left" vertical="center" wrapText="1"/>
    </xf>
    <xf numFmtId="172" fontId="53" fillId="0" borderId="15" xfId="0" applyNumberFormat="1" applyFont="1" applyFill="1" applyBorder="1" applyAlignment="1">
      <alignment horizontal="center" vertical="center" wrapText="1"/>
    </xf>
    <xf numFmtId="172" fontId="53" fillId="33" borderId="15" xfId="0" applyNumberFormat="1" applyFont="1" applyFill="1" applyBorder="1" applyAlignment="1">
      <alignment horizontal="center" vertical="center" wrapText="1"/>
    </xf>
    <xf numFmtId="172" fontId="53" fillId="33" borderId="13" xfId="0" applyNumberFormat="1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wrapText="1"/>
    </xf>
    <xf numFmtId="49" fontId="53" fillId="33" borderId="13" xfId="35" applyNumberFormat="1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justify" vertical="center"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46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/>
    </xf>
    <xf numFmtId="0" fontId="53" fillId="0" borderId="13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top"/>
    </xf>
    <xf numFmtId="172" fontId="52" fillId="33" borderId="13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vertical="top"/>
    </xf>
    <xf numFmtId="0" fontId="53" fillId="0" borderId="13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6" fillId="0" borderId="0" xfId="0" applyFont="1" applyFill="1" applyAlignment="1">
      <alignment/>
    </xf>
    <xf numFmtId="0" fontId="51" fillId="0" borderId="13" xfId="0" applyFont="1" applyFill="1" applyBorder="1" applyAlignment="1">
      <alignment horizontal="left" vertical="center" wrapText="1"/>
    </xf>
    <xf numFmtId="49" fontId="53" fillId="0" borderId="2" xfId="34" applyFont="1" applyAlignment="1" applyProtection="1">
      <alignment horizontal="center" vertical="center"/>
      <protection/>
    </xf>
    <xf numFmtId="0" fontId="53" fillId="0" borderId="3" xfId="36" applyNumberFormat="1" applyFont="1" applyAlignment="1" applyProtection="1">
      <alignment wrapText="1"/>
      <protection/>
    </xf>
    <xf numFmtId="49" fontId="5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172" fontId="52" fillId="33" borderId="0" xfId="0" applyNumberFormat="1" applyFont="1" applyFill="1" applyAlignment="1">
      <alignment/>
    </xf>
    <xf numFmtId="49" fontId="51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view="pageBreakPreview" zoomScaleSheetLayoutView="100" workbookViewId="0" topLeftCell="A142">
      <selection activeCell="B13" sqref="B13"/>
    </sheetView>
  </sheetViews>
  <sheetFormatPr defaultColWidth="9.125" defaultRowHeight="12.75"/>
  <cols>
    <col min="1" max="1" width="25.50390625" style="82" customWidth="1"/>
    <col min="2" max="2" width="78.125" style="5" customWidth="1"/>
    <col min="3" max="3" width="14.50390625" style="11" customWidth="1"/>
    <col min="4" max="4" width="11.875" style="11" customWidth="1"/>
    <col min="5" max="5" width="14.625" style="5" customWidth="1"/>
    <col min="6" max="6" width="12.875" style="5" customWidth="1"/>
    <col min="7" max="7" width="9.125" style="5" customWidth="1"/>
    <col min="8" max="16384" width="9.125" style="1" customWidth="1"/>
  </cols>
  <sheetData>
    <row r="1" spans="1:6" ht="13.5">
      <c r="A1" s="85"/>
      <c r="B1" s="85"/>
      <c r="C1" s="85"/>
      <c r="D1" s="85"/>
      <c r="E1" s="85"/>
      <c r="F1" s="85"/>
    </row>
    <row r="2" spans="1:6" ht="13.5">
      <c r="A2" s="85"/>
      <c r="B2" s="85"/>
      <c r="C2" s="85"/>
      <c r="D2" s="85"/>
      <c r="E2" s="85"/>
      <c r="F2" s="85"/>
    </row>
    <row r="3" spans="1:6" ht="13.5">
      <c r="A3" s="86"/>
      <c r="B3" s="86"/>
      <c r="C3" s="86"/>
      <c r="D3" s="86"/>
      <c r="E3" s="86"/>
      <c r="F3" s="86"/>
    </row>
    <row r="4" spans="1:6" ht="13.5">
      <c r="A4" s="87" t="s">
        <v>131</v>
      </c>
      <c r="B4" s="88"/>
      <c r="C4" s="87"/>
      <c r="D4" s="87"/>
      <c r="E4" s="87"/>
      <c r="F4" s="87"/>
    </row>
    <row r="5" spans="1:6" ht="13.5">
      <c r="A5" s="87" t="s">
        <v>151</v>
      </c>
      <c r="B5" s="87"/>
      <c r="C5" s="87"/>
      <c r="D5" s="87"/>
      <c r="E5" s="87"/>
      <c r="F5" s="87"/>
    </row>
    <row r="6" spans="1:6" ht="13.5">
      <c r="A6" s="83" t="s">
        <v>152</v>
      </c>
      <c r="B6" s="83"/>
      <c r="C6" s="83"/>
      <c r="D6" s="83"/>
      <c r="E6" s="83"/>
      <c r="F6" s="83"/>
    </row>
    <row r="7" spans="1:6" ht="13.5">
      <c r="A7" s="48"/>
      <c r="B7" s="49"/>
      <c r="C7" s="12"/>
      <c r="D7" s="50"/>
      <c r="E7" s="51"/>
      <c r="F7" s="52" t="s">
        <v>136</v>
      </c>
    </row>
    <row r="8" spans="1:6" ht="41.25">
      <c r="A8" s="47" t="s">
        <v>58</v>
      </c>
      <c r="B8" s="53" t="s">
        <v>59</v>
      </c>
      <c r="C8" s="14" t="s">
        <v>137</v>
      </c>
      <c r="D8" s="14" t="s">
        <v>138</v>
      </c>
      <c r="E8" s="54" t="s">
        <v>139</v>
      </c>
      <c r="F8" s="54" t="s">
        <v>120</v>
      </c>
    </row>
    <row r="9" spans="1:6" s="5" customFormat="1" ht="13.5">
      <c r="A9" s="47">
        <v>1</v>
      </c>
      <c r="B9" s="3">
        <v>2</v>
      </c>
      <c r="C9" s="14">
        <v>3</v>
      </c>
      <c r="D9" s="20">
        <v>4</v>
      </c>
      <c r="E9" s="4">
        <v>5</v>
      </c>
      <c r="F9" s="4">
        <v>6</v>
      </c>
    </row>
    <row r="10" spans="1:6" s="5" customFormat="1" ht="13.5">
      <c r="A10" s="21" t="s">
        <v>60</v>
      </c>
      <c r="B10" s="22" t="s">
        <v>55</v>
      </c>
      <c r="C10" s="17">
        <f>C11+C17+C23+C34+C42+C45+C53+C60+C67</f>
        <v>272541</v>
      </c>
      <c r="D10" s="17">
        <f>D11+D17+D23+D34+D42+D45+D53+D60+D67+D84</f>
        <v>34589.20000000001</v>
      </c>
      <c r="E10" s="13">
        <f aca="true" t="shared" si="0" ref="E10:E42">C10-D10</f>
        <v>237951.8</v>
      </c>
      <c r="F10" s="13">
        <f aca="true" t="shared" si="1" ref="F10:F21">D10/C10*100</f>
        <v>12.69137487570678</v>
      </c>
    </row>
    <row r="11" spans="1:6" s="5" customFormat="1" ht="13.5">
      <c r="A11" s="21" t="s">
        <v>61</v>
      </c>
      <c r="B11" s="22" t="s">
        <v>62</v>
      </c>
      <c r="C11" s="17">
        <f>C12</f>
        <v>211368</v>
      </c>
      <c r="D11" s="17">
        <f>D12</f>
        <v>21484.000000000004</v>
      </c>
      <c r="E11" s="13">
        <f t="shared" si="0"/>
        <v>189884</v>
      </c>
      <c r="F11" s="13">
        <f t="shared" si="1"/>
        <v>10.164263275424853</v>
      </c>
    </row>
    <row r="12" spans="1:6" s="6" customFormat="1" ht="13.5">
      <c r="A12" s="23" t="s">
        <v>79</v>
      </c>
      <c r="B12" s="24" t="s">
        <v>80</v>
      </c>
      <c r="C12" s="18">
        <f>C13+C14+C15+C16</f>
        <v>211368</v>
      </c>
      <c r="D12" s="18">
        <f>D13+D14+D15+D16</f>
        <v>21484.000000000004</v>
      </c>
      <c r="E12" s="16">
        <f t="shared" si="0"/>
        <v>189884</v>
      </c>
      <c r="F12" s="16">
        <f t="shared" si="1"/>
        <v>10.164263275424853</v>
      </c>
    </row>
    <row r="13" spans="1:6" s="6" customFormat="1" ht="57.75">
      <c r="A13" s="23" t="s">
        <v>97</v>
      </c>
      <c r="B13" s="55" t="s">
        <v>251</v>
      </c>
      <c r="C13" s="18">
        <f>208197.6+1243.4</f>
        <v>209441</v>
      </c>
      <c r="D13" s="18">
        <f>-0.1+0.2+80.3+21130.9</f>
        <v>21211.300000000003</v>
      </c>
      <c r="E13" s="16">
        <f t="shared" si="0"/>
        <v>188229.7</v>
      </c>
      <c r="F13" s="16">
        <f t="shared" si="1"/>
        <v>10.127577694911695</v>
      </c>
    </row>
    <row r="14" spans="1:6" s="5" customFormat="1" ht="75.75" customHeight="1">
      <c r="A14" s="23" t="s">
        <v>83</v>
      </c>
      <c r="B14" s="55" t="s">
        <v>153</v>
      </c>
      <c r="C14" s="18">
        <v>209</v>
      </c>
      <c r="D14" s="18">
        <f>13+0.8</f>
        <v>13.8</v>
      </c>
      <c r="E14" s="16">
        <f t="shared" si="0"/>
        <v>195.2</v>
      </c>
      <c r="F14" s="16">
        <f t="shared" si="1"/>
        <v>6.6028708133971294</v>
      </c>
    </row>
    <row r="15" spans="1:6" s="5" customFormat="1" ht="27">
      <c r="A15" s="23" t="s">
        <v>103</v>
      </c>
      <c r="B15" s="56" t="s">
        <v>108</v>
      </c>
      <c r="C15" s="18">
        <v>2</v>
      </c>
      <c r="D15" s="18">
        <v>247.2</v>
      </c>
      <c r="E15" s="16">
        <f t="shared" si="0"/>
        <v>-245.2</v>
      </c>
      <c r="F15" s="16">
        <f t="shared" si="1"/>
        <v>12360</v>
      </c>
    </row>
    <row r="16" spans="1:6" s="5" customFormat="1" ht="62.25" customHeight="1">
      <c r="A16" s="23" t="s">
        <v>12</v>
      </c>
      <c r="B16" s="55" t="s">
        <v>252</v>
      </c>
      <c r="C16" s="18">
        <v>1716</v>
      </c>
      <c r="D16" s="18">
        <v>11.7</v>
      </c>
      <c r="E16" s="16">
        <f t="shared" si="0"/>
        <v>1704.3</v>
      </c>
      <c r="F16" s="16">
        <f t="shared" si="1"/>
        <v>0.6818181818181818</v>
      </c>
    </row>
    <row r="17" spans="1:6" s="5" customFormat="1" ht="27">
      <c r="A17" s="25" t="s">
        <v>110</v>
      </c>
      <c r="B17" s="26" t="s">
        <v>10</v>
      </c>
      <c r="C17" s="17">
        <f>C18</f>
        <v>7614.400000000001</v>
      </c>
      <c r="D17" s="17">
        <f>D18</f>
        <v>2056</v>
      </c>
      <c r="E17" s="13">
        <f t="shared" si="0"/>
        <v>5558.400000000001</v>
      </c>
      <c r="F17" s="13">
        <f t="shared" si="1"/>
        <v>27.00147089724732</v>
      </c>
    </row>
    <row r="18" spans="1:6" s="5" customFormat="1" ht="27">
      <c r="A18" s="27" t="s">
        <v>109</v>
      </c>
      <c r="B18" s="28" t="s">
        <v>140</v>
      </c>
      <c r="C18" s="18">
        <f>C19+C20+C21</f>
        <v>7614.400000000001</v>
      </c>
      <c r="D18" s="18">
        <f>D19+D20+D21+D22</f>
        <v>2056</v>
      </c>
      <c r="E18" s="16">
        <f t="shared" si="0"/>
        <v>5558.400000000001</v>
      </c>
      <c r="F18" s="16">
        <f t="shared" si="1"/>
        <v>27.00147089724732</v>
      </c>
    </row>
    <row r="19" spans="1:6" s="5" customFormat="1" ht="47.25" customHeight="1">
      <c r="A19" s="27" t="s">
        <v>115</v>
      </c>
      <c r="B19" s="55" t="s">
        <v>119</v>
      </c>
      <c r="C19" s="18">
        <v>2761.3</v>
      </c>
      <c r="D19" s="18">
        <v>903.2</v>
      </c>
      <c r="E19" s="16">
        <f t="shared" si="0"/>
        <v>1858.1000000000001</v>
      </c>
      <c r="F19" s="16">
        <f t="shared" si="1"/>
        <v>32.70923115923659</v>
      </c>
    </row>
    <row r="20" spans="1:6" s="5" customFormat="1" ht="54.75">
      <c r="A20" s="27" t="s">
        <v>116</v>
      </c>
      <c r="B20" s="55" t="s">
        <v>14</v>
      </c>
      <c r="C20" s="18">
        <v>19.3</v>
      </c>
      <c r="D20" s="18">
        <v>6.3</v>
      </c>
      <c r="E20" s="16">
        <f t="shared" si="0"/>
        <v>13</v>
      </c>
      <c r="F20" s="16">
        <f t="shared" si="1"/>
        <v>32.64248704663213</v>
      </c>
    </row>
    <row r="21" spans="1:6" s="5" customFormat="1" ht="41.25">
      <c r="A21" s="27" t="s">
        <v>117</v>
      </c>
      <c r="B21" s="55" t="s">
        <v>15</v>
      </c>
      <c r="C21" s="18">
        <v>4833.8</v>
      </c>
      <c r="D21" s="18">
        <v>1324.2</v>
      </c>
      <c r="E21" s="16">
        <f t="shared" si="0"/>
        <v>3509.6000000000004</v>
      </c>
      <c r="F21" s="16">
        <f t="shared" si="1"/>
        <v>27.394596383797428</v>
      </c>
    </row>
    <row r="22" spans="1:6" s="5" customFormat="1" ht="66.75" customHeight="1">
      <c r="A22" s="27" t="s">
        <v>230</v>
      </c>
      <c r="B22" s="55" t="s">
        <v>231</v>
      </c>
      <c r="C22" s="18">
        <v>0</v>
      </c>
      <c r="D22" s="18">
        <v>-177.7</v>
      </c>
      <c r="E22" s="16">
        <f t="shared" si="0"/>
        <v>177.7</v>
      </c>
      <c r="F22" s="16" t="e">
        <f>D22/C22*100</f>
        <v>#DIV/0!</v>
      </c>
    </row>
    <row r="23" spans="1:6" s="5" customFormat="1" ht="13.5">
      <c r="A23" s="21" t="s">
        <v>63</v>
      </c>
      <c r="B23" s="22" t="s">
        <v>64</v>
      </c>
      <c r="C23" s="17">
        <f>C24+C30+C32</f>
        <v>20885</v>
      </c>
      <c r="D23" s="17">
        <f>D24+D30+D32</f>
        <v>3503.8999999999996</v>
      </c>
      <c r="E23" s="13">
        <f t="shared" si="0"/>
        <v>17381.1</v>
      </c>
      <c r="F23" s="13">
        <v>0</v>
      </c>
    </row>
    <row r="24" spans="1:6" s="5" customFormat="1" ht="13.5">
      <c r="A24" s="34" t="s">
        <v>141</v>
      </c>
      <c r="B24" s="29" t="s">
        <v>142</v>
      </c>
      <c r="C24" s="18">
        <f>C25+C27+C29</f>
        <v>5792</v>
      </c>
      <c r="D24" s="18">
        <f>D25+D27+D29</f>
        <v>733.8</v>
      </c>
      <c r="E24" s="16">
        <f t="shared" si="0"/>
        <v>5058.2</v>
      </c>
      <c r="F24" s="16">
        <f aca="true" t="shared" si="2" ref="F24:F49">D24/C24*100</f>
        <v>12.669198895027623</v>
      </c>
    </row>
    <row r="25" spans="1:6" s="5" customFormat="1" ht="27">
      <c r="A25" s="27" t="s">
        <v>143</v>
      </c>
      <c r="B25" s="55" t="s">
        <v>144</v>
      </c>
      <c r="C25" s="18">
        <f>C26</f>
        <v>4532</v>
      </c>
      <c r="D25" s="18">
        <f>D26</f>
        <v>475.6</v>
      </c>
      <c r="E25" s="16">
        <f t="shared" si="0"/>
        <v>4056.4</v>
      </c>
      <c r="F25" s="16">
        <f t="shared" si="2"/>
        <v>10.494263018534863</v>
      </c>
    </row>
    <row r="26" spans="1:6" ht="27">
      <c r="A26" s="27" t="s">
        <v>145</v>
      </c>
      <c r="B26" s="55" t="s">
        <v>144</v>
      </c>
      <c r="C26" s="18">
        <v>4532</v>
      </c>
      <c r="D26" s="18">
        <f>3.4+6.9+465.3</f>
        <v>475.6</v>
      </c>
      <c r="E26" s="16">
        <f t="shared" si="0"/>
        <v>4056.4</v>
      </c>
      <c r="F26" s="16">
        <f t="shared" si="2"/>
        <v>10.494263018534863</v>
      </c>
    </row>
    <row r="27" spans="1:7" s="7" customFormat="1" ht="27">
      <c r="A27" s="45" t="s">
        <v>146</v>
      </c>
      <c r="B27" s="55" t="s">
        <v>154</v>
      </c>
      <c r="C27" s="18">
        <f>C28</f>
        <v>1048</v>
      </c>
      <c r="D27" s="18">
        <f>258+0.2</f>
        <v>258.2</v>
      </c>
      <c r="E27" s="16">
        <f t="shared" si="0"/>
        <v>789.8</v>
      </c>
      <c r="F27" s="16">
        <f t="shared" si="2"/>
        <v>24.637404580152673</v>
      </c>
      <c r="G27" s="57"/>
    </row>
    <row r="28" spans="1:7" s="7" customFormat="1" ht="48.75" customHeight="1">
      <c r="A28" s="45" t="s">
        <v>147</v>
      </c>
      <c r="B28" s="55" t="s">
        <v>155</v>
      </c>
      <c r="C28" s="18">
        <v>1048</v>
      </c>
      <c r="D28" s="18">
        <v>258.2</v>
      </c>
      <c r="E28" s="16">
        <f t="shared" si="0"/>
        <v>789.8</v>
      </c>
      <c r="F28" s="16">
        <f t="shared" si="2"/>
        <v>24.637404580152673</v>
      </c>
      <c r="G28" s="57"/>
    </row>
    <row r="29" spans="1:7" s="7" customFormat="1" ht="27">
      <c r="A29" s="45" t="s">
        <v>148</v>
      </c>
      <c r="B29" s="55" t="s">
        <v>156</v>
      </c>
      <c r="C29" s="18">
        <v>212</v>
      </c>
      <c r="D29" s="18">
        <v>0</v>
      </c>
      <c r="E29" s="16">
        <f t="shared" si="0"/>
        <v>212</v>
      </c>
      <c r="F29" s="16">
        <f t="shared" si="2"/>
        <v>0</v>
      </c>
      <c r="G29" s="57"/>
    </row>
    <row r="30" spans="1:7" s="7" customFormat="1" ht="13.5">
      <c r="A30" s="27" t="s">
        <v>101</v>
      </c>
      <c r="B30" s="24" t="s">
        <v>81</v>
      </c>
      <c r="C30" s="18">
        <f>C31</f>
        <v>14485</v>
      </c>
      <c r="D30" s="18">
        <f>D31</f>
        <v>2770.1</v>
      </c>
      <c r="E30" s="16">
        <f t="shared" si="0"/>
        <v>11714.9</v>
      </c>
      <c r="F30" s="16">
        <f t="shared" si="2"/>
        <v>19.123921297894373</v>
      </c>
      <c r="G30" s="57"/>
    </row>
    <row r="31" spans="1:7" s="7" customFormat="1" ht="13.5">
      <c r="A31" s="27" t="s">
        <v>100</v>
      </c>
      <c r="B31" s="24" t="s">
        <v>81</v>
      </c>
      <c r="C31" s="18">
        <v>14485</v>
      </c>
      <c r="D31" s="18">
        <f>6.5+6.4+2757.2</f>
        <v>2770.1</v>
      </c>
      <c r="E31" s="16">
        <f t="shared" si="0"/>
        <v>11714.9</v>
      </c>
      <c r="F31" s="16">
        <f t="shared" si="2"/>
        <v>19.123921297894373</v>
      </c>
      <c r="G31" s="57"/>
    </row>
    <row r="32" spans="1:7" s="7" customFormat="1" ht="13.5">
      <c r="A32" s="27" t="s">
        <v>7</v>
      </c>
      <c r="B32" s="30" t="s">
        <v>8</v>
      </c>
      <c r="C32" s="18">
        <f>C33</f>
        <v>608</v>
      </c>
      <c r="D32" s="18">
        <f>D33</f>
        <v>0</v>
      </c>
      <c r="E32" s="16">
        <f t="shared" si="0"/>
        <v>608</v>
      </c>
      <c r="F32" s="16">
        <f t="shared" si="2"/>
        <v>0</v>
      </c>
      <c r="G32" s="57"/>
    </row>
    <row r="33" spans="1:7" s="7" customFormat="1" ht="13.5">
      <c r="A33" s="27" t="s">
        <v>9</v>
      </c>
      <c r="B33" s="30" t="s">
        <v>8</v>
      </c>
      <c r="C33" s="18">
        <v>608</v>
      </c>
      <c r="D33" s="18">
        <v>0</v>
      </c>
      <c r="E33" s="16">
        <f t="shared" si="0"/>
        <v>608</v>
      </c>
      <c r="F33" s="16">
        <f t="shared" si="2"/>
        <v>0</v>
      </c>
      <c r="G33" s="57"/>
    </row>
    <row r="34" spans="1:6" ht="13.5">
      <c r="A34" s="21" t="s">
        <v>65</v>
      </c>
      <c r="B34" s="22" t="s">
        <v>66</v>
      </c>
      <c r="C34" s="17">
        <f>C35+C37</f>
        <v>2949</v>
      </c>
      <c r="D34" s="17">
        <f>D35+D37</f>
        <v>170.70000000000002</v>
      </c>
      <c r="E34" s="13">
        <f t="shared" si="0"/>
        <v>2778.3</v>
      </c>
      <c r="F34" s="13">
        <f t="shared" si="2"/>
        <v>5.788402848423195</v>
      </c>
    </row>
    <row r="35" spans="1:6" ht="13.5">
      <c r="A35" s="23" t="s">
        <v>112</v>
      </c>
      <c r="B35" s="31" t="s">
        <v>111</v>
      </c>
      <c r="C35" s="18">
        <f>C36</f>
        <v>945</v>
      </c>
      <c r="D35" s="18">
        <f>D36</f>
        <v>32.4</v>
      </c>
      <c r="E35" s="16">
        <f t="shared" si="0"/>
        <v>912.6</v>
      </c>
      <c r="F35" s="16">
        <f t="shared" si="2"/>
        <v>3.428571428571429</v>
      </c>
    </row>
    <row r="36" spans="1:6" ht="27">
      <c r="A36" s="34" t="s">
        <v>17</v>
      </c>
      <c r="B36" s="28" t="s">
        <v>16</v>
      </c>
      <c r="C36" s="18">
        <v>945</v>
      </c>
      <c r="D36" s="18">
        <f>1.8+30.6</f>
        <v>32.4</v>
      </c>
      <c r="E36" s="16">
        <f t="shared" si="0"/>
        <v>912.6</v>
      </c>
      <c r="F36" s="16">
        <f t="shared" si="2"/>
        <v>3.428571428571429</v>
      </c>
    </row>
    <row r="37" spans="1:6" ht="13.5">
      <c r="A37" s="23" t="s">
        <v>57</v>
      </c>
      <c r="B37" s="24" t="s">
        <v>82</v>
      </c>
      <c r="C37" s="18">
        <f>C38+C40</f>
        <v>2004</v>
      </c>
      <c r="D37" s="18">
        <f>D38+D40</f>
        <v>138.3</v>
      </c>
      <c r="E37" s="16">
        <f t="shared" si="0"/>
        <v>1865.7</v>
      </c>
      <c r="F37" s="16">
        <f t="shared" si="2"/>
        <v>6.901197604790419</v>
      </c>
    </row>
    <row r="38" spans="1:6" ht="13.5">
      <c r="A38" s="34" t="s">
        <v>19</v>
      </c>
      <c r="B38" s="32" t="s">
        <v>18</v>
      </c>
      <c r="C38" s="18">
        <f>C39</f>
        <v>1884</v>
      </c>
      <c r="D38" s="18">
        <f>D39</f>
        <v>118.5</v>
      </c>
      <c r="E38" s="16">
        <f t="shared" si="0"/>
        <v>1765.5</v>
      </c>
      <c r="F38" s="16">
        <f t="shared" si="2"/>
        <v>6.289808917197452</v>
      </c>
    </row>
    <row r="39" spans="1:6" ht="27">
      <c r="A39" s="34" t="s">
        <v>21</v>
      </c>
      <c r="B39" s="32" t="s">
        <v>20</v>
      </c>
      <c r="C39" s="18">
        <v>1884</v>
      </c>
      <c r="D39" s="18">
        <v>118.5</v>
      </c>
      <c r="E39" s="16">
        <f t="shared" si="0"/>
        <v>1765.5</v>
      </c>
      <c r="F39" s="16">
        <f t="shared" si="2"/>
        <v>6.289808917197452</v>
      </c>
    </row>
    <row r="40" spans="1:6" ht="13.5">
      <c r="A40" s="34" t="s">
        <v>23</v>
      </c>
      <c r="B40" s="33" t="s">
        <v>22</v>
      </c>
      <c r="C40" s="18">
        <f>C41</f>
        <v>120</v>
      </c>
      <c r="D40" s="18">
        <f>D41</f>
        <v>19.8</v>
      </c>
      <c r="E40" s="16">
        <f t="shared" si="0"/>
        <v>100.2</v>
      </c>
      <c r="F40" s="16">
        <f t="shared" si="2"/>
        <v>16.5</v>
      </c>
    </row>
    <row r="41" spans="1:6" ht="27">
      <c r="A41" s="34" t="s">
        <v>25</v>
      </c>
      <c r="B41" s="32" t="s">
        <v>24</v>
      </c>
      <c r="C41" s="18">
        <v>120</v>
      </c>
      <c r="D41" s="18">
        <f>19.2+0.6</f>
        <v>19.8</v>
      </c>
      <c r="E41" s="16">
        <f t="shared" si="0"/>
        <v>100.2</v>
      </c>
      <c r="F41" s="16">
        <f t="shared" si="2"/>
        <v>16.5</v>
      </c>
    </row>
    <row r="42" spans="1:6" ht="13.5">
      <c r="A42" s="21" t="s">
        <v>67</v>
      </c>
      <c r="B42" s="22" t="s">
        <v>56</v>
      </c>
      <c r="C42" s="17">
        <f>C43</f>
        <v>1576</v>
      </c>
      <c r="D42" s="17">
        <f>D43</f>
        <v>487.5</v>
      </c>
      <c r="E42" s="13">
        <f t="shared" si="0"/>
        <v>1088.5</v>
      </c>
      <c r="F42" s="13">
        <f t="shared" si="2"/>
        <v>30.932741116751266</v>
      </c>
    </row>
    <row r="43" spans="1:6" ht="27">
      <c r="A43" s="23" t="s">
        <v>87</v>
      </c>
      <c r="B43" s="24" t="s">
        <v>88</v>
      </c>
      <c r="C43" s="18">
        <f>C44</f>
        <v>1576</v>
      </c>
      <c r="D43" s="18">
        <f>D44</f>
        <v>487.5</v>
      </c>
      <c r="E43" s="16">
        <f aca="true" t="shared" si="3" ref="E43:E75">C43-D43</f>
        <v>1088.5</v>
      </c>
      <c r="F43" s="16">
        <f t="shared" si="2"/>
        <v>30.932741116751266</v>
      </c>
    </row>
    <row r="44" spans="1:6" ht="38.25" customHeight="1">
      <c r="A44" s="23" t="s">
        <v>84</v>
      </c>
      <c r="B44" s="24" t="s">
        <v>50</v>
      </c>
      <c r="C44" s="18">
        <v>1576</v>
      </c>
      <c r="D44" s="18">
        <v>487.5</v>
      </c>
      <c r="E44" s="16">
        <f t="shared" si="3"/>
        <v>1088.5</v>
      </c>
      <c r="F44" s="16">
        <f t="shared" si="2"/>
        <v>30.932741116751266</v>
      </c>
    </row>
    <row r="45" spans="1:6" ht="27">
      <c r="A45" s="21" t="s">
        <v>68</v>
      </c>
      <c r="B45" s="22" t="s">
        <v>69</v>
      </c>
      <c r="C45" s="17">
        <f>C46</f>
        <v>24812</v>
      </c>
      <c r="D45" s="17">
        <f>D46+D51</f>
        <v>6263</v>
      </c>
      <c r="E45" s="13">
        <f t="shared" si="3"/>
        <v>18549</v>
      </c>
      <c r="F45" s="13">
        <f t="shared" si="2"/>
        <v>25.24181847493148</v>
      </c>
    </row>
    <row r="46" spans="1:6" ht="54.75">
      <c r="A46" s="23" t="s">
        <v>70</v>
      </c>
      <c r="B46" s="24" t="s">
        <v>157</v>
      </c>
      <c r="C46" s="18">
        <f>C47+C49</f>
        <v>24812</v>
      </c>
      <c r="D46" s="18">
        <f>D47+D49</f>
        <v>6185.5</v>
      </c>
      <c r="E46" s="16">
        <f t="shared" si="3"/>
        <v>18626.5</v>
      </c>
      <c r="F46" s="16">
        <f t="shared" si="2"/>
        <v>24.929469611478318</v>
      </c>
    </row>
    <row r="47" spans="1:6" ht="41.25">
      <c r="A47" s="23" t="s">
        <v>71</v>
      </c>
      <c r="B47" s="24" t="s">
        <v>96</v>
      </c>
      <c r="C47" s="18">
        <f>C48</f>
        <v>9500</v>
      </c>
      <c r="D47" s="18">
        <f>D48</f>
        <v>3876</v>
      </c>
      <c r="E47" s="16">
        <f t="shared" si="3"/>
        <v>5624</v>
      </c>
      <c r="F47" s="16">
        <f t="shared" si="2"/>
        <v>40.8</v>
      </c>
    </row>
    <row r="48" spans="1:6" ht="54.75">
      <c r="A48" s="34" t="s">
        <v>27</v>
      </c>
      <c r="B48" s="30" t="s">
        <v>26</v>
      </c>
      <c r="C48" s="18">
        <v>9500</v>
      </c>
      <c r="D48" s="18">
        <v>3876</v>
      </c>
      <c r="E48" s="16">
        <f t="shared" si="3"/>
        <v>5624</v>
      </c>
      <c r="F48" s="16">
        <f t="shared" si="2"/>
        <v>40.8</v>
      </c>
    </row>
    <row r="49" spans="1:6" ht="27">
      <c r="A49" s="23" t="s">
        <v>1</v>
      </c>
      <c r="B49" s="24" t="s">
        <v>2</v>
      </c>
      <c r="C49" s="18">
        <f>C50</f>
        <v>15312</v>
      </c>
      <c r="D49" s="18">
        <f>D50</f>
        <v>2309.5</v>
      </c>
      <c r="E49" s="16">
        <f t="shared" si="3"/>
        <v>13002.5</v>
      </c>
      <c r="F49" s="16">
        <f t="shared" si="2"/>
        <v>15.082941483803552</v>
      </c>
    </row>
    <row r="50" spans="1:6" ht="27">
      <c r="A50" s="46" t="s">
        <v>29</v>
      </c>
      <c r="B50" s="58" t="s">
        <v>28</v>
      </c>
      <c r="C50" s="42">
        <v>15312</v>
      </c>
      <c r="D50" s="42">
        <v>2309.5</v>
      </c>
      <c r="E50" s="41">
        <f t="shared" si="3"/>
        <v>13002.5</v>
      </c>
      <c r="F50" s="41">
        <v>0</v>
      </c>
    </row>
    <row r="51" spans="1:6" ht="62.25" customHeight="1">
      <c r="A51" s="34" t="s">
        <v>222</v>
      </c>
      <c r="B51" s="58" t="s">
        <v>223</v>
      </c>
      <c r="C51" s="42">
        <v>0</v>
      </c>
      <c r="D51" s="42">
        <f>D52</f>
        <v>77.5</v>
      </c>
      <c r="E51" s="41">
        <f>C51-D51</f>
        <v>-77.5</v>
      </c>
      <c r="F51" s="41">
        <v>0</v>
      </c>
    </row>
    <row r="52" spans="1:6" ht="63.75" customHeight="1">
      <c r="A52" s="34" t="s">
        <v>218</v>
      </c>
      <c r="B52" s="55" t="s">
        <v>219</v>
      </c>
      <c r="C52" s="18">
        <v>0</v>
      </c>
      <c r="D52" s="18">
        <v>77.5</v>
      </c>
      <c r="E52" s="41">
        <f t="shared" si="3"/>
        <v>-77.5</v>
      </c>
      <c r="F52" s="41">
        <v>0</v>
      </c>
    </row>
    <row r="53" spans="1:6" ht="13.5">
      <c r="A53" s="21" t="s">
        <v>72</v>
      </c>
      <c r="B53" s="22" t="s">
        <v>73</v>
      </c>
      <c r="C53" s="17">
        <f>C54</f>
        <v>1139.6</v>
      </c>
      <c r="D53" s="17">
        <f>D54</f>
        <v>405.6</v>
      </c>
      <c r="E53" s="13">
        <f t="shared" si="3"/>
        <v>733.9999999999999</v>
      </c>
      <c r="F53" s="13">
        <v>0</v>
      </c>
    </row>
    <row r="54" spans="1:6" ht="13.5">
      <c r="A54" s="23" t="s">
        <v>77</v>
      </c>
      <c r="B54" s="24" t="s">
        <v>78</v>
      </c>
      <c r="C54" s="18">
        <f>C55+C56+C57</f>
        <v>1139.6</v>
      </c>
      <c r="D54" s="18">
        <f>D55+D56+D57</f>
        <v>405.6</v>
      </c>
      <c r="E54" s="16">
        <f t="shared" si="3"/>
        <v>733.9999999999999</v>
      </c>
      <c r="F54" s="16">
        <f>D54/C54*100</f>
        <v>35.59143559143559</v>
      </c>
    </row>
    <row r="55" spans="1:6" ht="27">
      <c r="A55" s="23" t="s">
        <v>105</v>
      </c>
      <c r="B55" s="30" t="s">
        <v>31</v>
      </c>
      <c r="C55" s="18">
        <v>359.7</v>
      </c>
      <c r="D55" s="18">
        <v>135.4</v>
      </c>
      <c r="E55" s="16">
        <f t="shared" si="3"/>
        <v>224.29999999999998</v>
      </c>
      <c r="F55" s="16">
        <f>D55/C55*100</f>
        <v>37.64247984431471</v>
      </c>
    </row>
    <row r="56" spans="1:6" ht="13.5">
      <c r="A56" s="23" t="s">
        <v>106</v>
      </c>
      <c r="B56" s="30" t="s">
        <v>30</v>
      </c>
      <c r="C56" s="18">
        <v>463.1</v>
      </c>
      <c r="D56" s="18">
        <v>14</v>
      </c>
      <c r="E56" s="16">
        <f t="shared" si="3"/>
        <v>449.1</v>
      </c>
      <c r="F56" s="16">
        <v>0</v>
      </c>
    </row>
    <row r="57" spans="1:6" ht="13.5">
      <c r="A57" s="23" t="s">
        <v>107</v>
      </c>
      <c r="B57" s="35" t="s">
        <v>104</v>
      </c>
      <c r="C57" s="18">
        <f>C58+C59</f>
        <v>316.8</v>
      </c>
      <c r="D57" s="18">
        <f>D58+D59</f>
        <v>256.2</v>
      </c>
      <c r="E57" s="16">
        <f t="shared" si="3"/>
        <v>60.60000000000002</v>
      </c>
      <c r="F57" s="16">
        <v>0</v>
      </c>
    </row>
    <row r="58" spans="1:6" ht="13.5">
      <c r="A58" s="59" t="s">
        <v>158</v>
      </c>
      <c r="B58" s="60" t="s">
        <v>159</v>
      </c>
      <c r="C58" s="18">
        <v>282.7</v>
      </c>
      <c r="D58" s="18">
        <v>256.2</v>
      </c>
      <c r="E58" s="16">
        <f t="shared" si="3"/>
        <v>26.5</v>
      </c>
      <c r="F58" s="16">
        <v>0</v>
      </c>
    </row>
    <row r="59" spans="1:6" ht="13.5">
      <c r="A59" s="59" t="s">
        <v>160</v>
      </c>
      <c r="B59" s="60" t="s">
        <v>161</v>
      </c>
      <c r="C59" s="18">
        <v>34.1</v>
      </c>
      <c r="D59" s="18">
        <v>0</v>
      </c>
      <c r="E59" s="16">
        <f t="shared" si="3"/>
        <v>34.1</v>
      </c>
      <c r="F59" s="16">
        <f>D59/C59*100</f>
        <v>0</v>
      </c>
    </row>
    <row r="60" spans="1:6" ht="13.5">
      <c r="A60" s="14" t="s">
        <v>114</v>
      </c>
      <c r="B60" s="36" t="s">
        <v>113</v>
      </c>
      <c r="C60" s="17">
        <f>C61+C64</f>
        <v>505</v>
      </c>
      <c r="D60" s="17">
        <f>D61+D64</f>
        <v>23.8</v>
      </c>
      <c r="E60" s="13">
        <f t="shared" si="3"/>
        <v>481.2</v>
      </c>
      <c r="F60" s="13">
        <f>D60/C60*100</f>
        <v>4.712871287128713</v>
      </c>
    </row>
    <row r="61" spans="1:6" ht="54.75">
      <c r="A61" s="27" t="s">
        <v>32</v>
      </c>
      <c r="B61" s="30" t="s">
        <v>33</v>
      </c>
      <c r="C61" s="18">
        <f>C62</f>
        <v>500</v>
      </c>
      <c r="D61" s="18">
        <f>D62</f>
        <v>23.8</v>
      </c>
      <c r="E61" s="16">
        <f t="shared" si="3"/>
        <v>476.2</v>
      </c>
      <c r="F61" s="16">
        <f>D61/C61*100</f>
        <v>4.760000000000001</v>
      </c>
    </row>
    <row r="62" spans="1:6" ht="54.75">
      <c r="A62" s="27" t="s">
        <v>34</v>
      </c>
      <c r="B62" s="30" t="s">
        <v>35</v>
      </c>
      <c r="C62" s="18">
        <f>C63</f>
        <v>500</v>
      </c>
      <c r="D62" s="18">
        <f>D63</f>
        <v>23.8</v>
      </c>
      <c r="E62" s="16">
        <f t="shared" si="3"/>
        <v>476.2</v>
      </c>
      <c r="F62" s="16">
        <f>D62/C62*100</f>
        <v>4.760000000000001</v>
      </c>
    </row>
    <row r="63" spans="1:6" ht="54.75">
      <c r="A63" s="27" t="s">
        <v>36</v>
      </c>
      <c r="B63" s="30" t="s">
        <v>37</v>
      </c>
      <c r="C63" s="16">
        <v>500</v>
      </c>
      <c r="D63" s="16">
        <v>23.8</v>
      </c>
      <c r="E63" s="16">
        <f t="shared" si="3"/>
        <v>476.2</v>
      </c>
      <c r="F63" s="16">
        <f>D63/C63*100</f>
        <v>4.760000000000001</v>
      </c>
    </row>
    <row r="64" spans="1:6" ht="27">
      <c r="A64" s="27" t="s">
        <v>3</v>
      </c>
      <c r="B64" s="30" t="s">
        <v>4</v>
      </c>
      <c r="C64" s="18">
        <f>C65</f>
        <v>5</v>
      </c>
      <c r="D64" s="18">
        <f>D65</f>
        <v>0</v>
      </c>
      <c r="E64" s="16">
        <f t="shared" si="3"/>
        <v>5</v>
      </c>
      <c r="F64" s="13">
        <v>0</v>
      </c>
    </row>
    <row r="65" spans="1:6" ht="27">
      <c r="A65" s="27" t="s">
        <v>5</v>
      </c>
      <c r="B65" s="30" t="s">
        <v>6</v>
      </c>
      <c r="C65" s="18">
        <f>C66</f>
        <v>5</v>
      </c>
      <c r="D65" s="18">
        <f>D66</f>
        <v>0</v>
      </c>
      <c r="E65" s="16">
        <f t="shared" si="3"/>
        <v>5</v>
      </c>
      <c r="F65" s="16">
        <v>0</v>
      </c>
    </row>
    <row r="66" spans="1:6" ht="27">
      <c r="A66" s="27" t="s">
        <v>38</v>
      </c>
      <c r="B66" s="30" t="s">
        <v>39</v>
      </c>
      <c r="C66" s="18">
        <v>5</v>
      </c>
      <c r="D66" s="18">
        <v>0</v>
      </c>
      <c r="E66" s="16">
        <f t="shared" si="3"/>
        <v>5</v>
      </c>
      <c r="F66" s="16">
        <v>0</v>
      </c>
    </row>
    <row r="67" spans="1:6" ht="13.5">
      <c r="A67" s="21" t="s">
        <v>90</v>
      </c>
      <c r="B67" s="22" t="s">
        <v>91</v>
      </c>
      <c r="C67" s="17">
        <f>C68+C70+C75+C76+C78+C82+C80</f>
        <v>1692</v>
      </c>
      <c r="D67" s="17">
        <f>D68+D70+D75+D76+D78+D82+D80</f>
        <v>150.9</v>
      </c>
      <c r="E67" s="13">
        <f t="shared" si="3"/>
        <v>1541.1</v>
      </c>
      <c r="F67" s="13">
        <f aca="true" t="shared" si="4" ref="F67:F93">D67/C67*100</f>
        <v>8.918439716312058</v>
      </c>
    </row>
    <row r="68" spans="1:6" ht="27">
      <c r="A68" s="21" t="s">
        <v>93</v>
      </c>
      <c r="B68" s="22" t="s">
        <v>95</v>
      </c>
      <c r="C68" s="17">
        <f>C69</f>
        <v>86</v>
      </c>
      <c r="D68" s="17">
        <f>D69</f>
        <v>29.5</v>
      </c>
      <c r="E68" s="13">
        <f t="shared" si="3"/>
        <v>56.5</v>
      </c>
      <c r="F68" s="13">
        <f t="shared" si="4"/>
        <v>34.30232558139535</v>
      </c>
    </row>
    <row r="69" spans="1:6" ht="54.75">
      <c r="A69" s="23" t="s">
        <v>98</v>
      </c>
      <c r="B69" s="28" t="s">
        <v>149</v>
      </c>
      <c r="C69" s="18">
        <v>86</v>
      </c>
      <c r="D69" s="18">
        <v>29.5</v>
      </c>
      <c r="E69" s="16">
        <f t="shared" si="3"/>
        <v>56.5</v>
      </c>
      <c r="F69" s="16">
        <f t="shared" si="4"/>
        <v>34.30232558139535</v>
      </c>
    </row>
    <row r="70" spans="1:6" ht="77.25" customHeight="1">
      <c r="A70" s="23" t="s">
        <v>118</v>
      </c>
      <c r="B70" s="28" t="s">
        <v>40</v>
      </c>
      <c r="C70" s="18">
        <f>C71+C72+C73</f>
        <v>590</v>
      </c>
      <c r="D70" s="18">
        <f>D71+D72+D73</f>
        <v>0</v>
      </c>
      <c r="E70" s="16">
        <f t="shared" si="3"/>
        <v>590</v>
      </c>
      <c r="F70" s="16">
        <f t="shared" si="4"/>
        <v>0</v>
      </c>
    </row>
    <row r="71" spans="1:6" ht="27">
      <c r="A71" s="23" t="s">
        <v>94</v>
      </c>
      <c r="B71" s="37" t="s">
        <v>41</v>
      </c>
      <c r="C71" s="18">
        <v>500</v>
      </c>
      <c r="D71" s="18">
        <v>0</v>
      </c>
      <c r="E71" s="16">
        <f t="shared" si="3"/>
        <v>500</v>
      </c>
      <c r="F71" s="16">
        <f t="shared" si="4"/>
        <v>0</v>
      </c>
    </row>
    <row r="72" spans="1:6" ht="27">
      <c r="A72" s="23" t="s">
        <v>13</v>
      </c>
      <c r="B72" s="32" t="s">
        <v>162</v>
      </c>
      <c r="C72" s="18">
        <v>85</v>
      </c>
      <c r="D72" s="18">
        <v>0</v>
      </c>
      <c r="E72" s="16">
        <f t="shared" si="3"/>
        <v>85</v>
      </c>
      <c r="F72" s="16">
        <f t="shared" si="4"/>
        <v>0</v>
      </c>
    </row>
    <row r="73" spans="1:6" ht="13.5">
      <c r="A73" s="23" t="s">
        <v>121</v>
      </c>
      <c r="B73" s="32" t="s">
        <v>122</v>
      </c>
      <c r="C73" s="18">
        <f>C74</f>
        <v>5</v>
      </c>
      <c r="D73" s="18">
        <f>D74</f>
        <v>0</v>
      </c>
      <c r="E73" s="16">
        <f t="shared" si="3"/>
        <v>5</v>
      </c>
      <c r="F73" s="16">
        <f t="shared" si="4"/>
        <v>0</v>
      </c>
    </row>
    <row r="74" spans="1:6" ht="27">
      <c r="A74" s="34" t="s">
        <v>123</v>
      </c>
      <c r="B74" s="38" t="s">
        <v>124</v>
      </c>
      <c r="C74" s="18">
        <v>5</v>
      </c>
      <c r="D74" s="18">
        <v>0</v>
      </c>
      <c r="E74" s="16">
        <f t="shared" si="3"/>
        <v>5</v>
      </c>
      <c r="F74" s="16">
        <f t="shared" si="4"/>
        <v>0</v>
      </c>
    </row>
    <row r="75" spans="1:6" ht="41.25">
      <c r="A75" s="23" t="s">
        <v>49</v>
      </c>
      <c r="B75" s="32" t="s">
        <v>44</v>
      </c>
      <c r="C75" s="18">
        <v>190</v>
      </c>
      <c r="D75" s="18">
        <f>42+1.5</f>
        <v>43.5</v>
      </c>
      <c r="E75" s="16">
        <f t="shared" si="3"/>
        <v>146.5</v>
      </c>
      <c r="F75" s="16">
        <f t="shared" si="4"/>
        <v>22.894736842105264</v>
      </c>
    </row>
    <row r="76" spans="1:6" ht="13.5">
      <c r="A76" s="23" t="s">
        <v>125</v>
      </c>
      <c r="B76" s="32" t="s">
        <v>126</v>
      </c>
      <c r="C76" s="18">
        <f>C77</f>
        <v>20</v>
      </c>
      <c r="D76" s="18">
        <f>D77</f>
        <v>0</v>
      </c>
      <c r="E76" s="16">
        <f aca="true" t="shared" si="5" ref="E76:E93">C76-D76</f>
        <v>20</v>
      </c>
      <c r="F76" s="16">
        <f t="shared" si="4"/>
        <v>0</v>
      </c>
    </row>
    <row r="77" spans="1:6" ht="27">
      <c r="A77" s="23" t="s">
        <v>102</v>
      </c>
      <c r="B77" s="29" t="s">
        <v>163</v>
      </c>
      <c r="C77" s="18">
        <v>20</v>
      </c>
      <c r="D77" s="18">
        <v>0</v>
      </c>
      <c r="E77" s="16">
        <f t="shared" si="5"/>
        <v>20</v>
      </c>
      <c r="F77" s="16">
        <f t="shared" si="4"/>
        <v>0</v>
      </c>
    </row>
    <row r="78" spans="1:7" s="2" customFormat="1" ht="13.5">
      <c r="A78" s="61" t="s">
        <v>164</v>
      </c>
      <c r="B78" s="62" t="s">
        <v>165</v>
      </c>
      <c r="C78" s="18">
        <f>C79</f>
        <v>200</v>
      </c>
      <c r="D78" s="18">
        <f>D79</f>
        <v>0</v>
      </c>
      <c r="E78" s="16">
        <f t="shared" si="5"/>
        <v>200</v>
      </c>
      <c r="F78" s="16">
        <f t="shared" si="4"/>
        <v>0</v>
      </c>
      <c r="G78" s="63"/>
    </row>
    <row r="79" spans="1:6" ht="27">
      <c r="A79" s="61" t="s">
        <v>166</v>
      </c>
      <c r="B79" s="64" t="s">
        <v>167</v>
      </c>
      <c r="C79" s="18">
        <v>200</v>
      </c>
      <c r="D79" s="18">
        <v>0</v>
      </c>
      <c r="E79" s="16">
        <f t="shared" si="5"/>
        <v>200</v>
      </c>
      <c r="F79" s="16">
        <f t="shared" si="4"/>
        <v>0</v>
      </c>
    </row>
    <row r="80" spans="1:6" ht="27">
      <c r="A80" s="61" t="s">
        <v>242</v>
      </c>
      <c r="B80" s="64" t="s">
        <v>243</v>
      </c>
      <c r="C80" s="18">
        <f>C81</f>
        <v>0</v>
      </c>
      <c r="D80" s="18">
        <f>D81</f>
        <v>1</v>
      </c>
      <c r="E80" s="16">
        <f t="shared" si="5"/>
        <v>-1</v>
      </c>
      <c r="F80" s="16">
        <v>0</v>
      </c>
    </row>
    <row r="81" spans="1:6" ht="54.75" customHeight="1">
      <c r="A81" s="61" t="s">
        <v>245</v>
      </c>
      <c r="B81" s="64" t="s">
        <v>244</v>
      </c>
      <c r="C81" s="18">
        <v>0</v>
      </c>
      <c r="D81" s="18">
        <v>1</v>
      </c>
      <c r="E81" s="16">
        <f t="shared" si="5"/>
        <v>-1</v>
      </c>
      <c r="F81" s="16">
        <v>0</v>
      </c>
    </row>
    <row r="82" spans="1:6" ht="27">
      <c r="A82" s="23" t="s">
        <v>51</v>
      </c>
      <c r="B82" s="24" t="s">
        <v>52</v>
      </c>
      <c r="C82" s="18">
        <f>C83</f>
        <v>606</v>
      </c>
      <c r="D82" s="18">
        <f>D83</f>
        <v>76.9</v>
      </c>
      <c r="E82" s="16">
        <f t="shared" si="5"/>
        <v>529.1</v>
      </c>
      <c r="F82" s="16">
        <f t="shared" si="4"/>
        <v>12.689768976897692</v>
      </c>
    </row>
    <row r="83" spans="1:6" ht="27">
      <c r="A83" s="27" t="s">
        <v>42</v>
      </c>
      <c r="B83" s="30" t="s">
        <v>43</v>
      </c>
      <c r="C83" s="18">
        <v>606</v>
      </c>
      <c r="D83" s="18">
        <f>11.1+51.8+4+0.5+9.5</f>
        <v>76.9</v>
      </c>
      <c r="E83" s="16">
        <f t="shared" si="5"/>
        <v>529.1</v>
      </c>
      <c r="F83" s="16">
        <f t="shared" si="4"/>
        <v>12.689768976897692</v>
      </c>
    </row>
    <row r="84" spans="1:6" ht="13.5">
      <c r="A84" s="59" t="s">
        <v>236</v>
      </c>
      <c r="B84" s="65" t="s">
        <v>237</v>
      </c>
      <c r="C84" s="66">
        <f>C85+C87</f>
        <v>0</v>
      </c>
      <c r="D84" s="66">
        <f>D85+D87</f>
        <v>43.800000000000004</v>
      </c>
      <c r="E84" s="16">
        <f t="shared" si="5"/>
        <v>-43.800000000000004</v>
      </c>
      <c r="F84" s="16">
        <v>0</v>
      </c>
    </row>
    <row r="85" spans="1:6" ht="13.5">
      <c r="A85" s="59" t="s">
        <v>241</v>
      </c>
      <c r="B85" s="67" t="s">
        <v>240</v>
      </c>
      <c r="C85" s="66">
        <f>C86</f>
        <v>0</v>
      </c>
      <c r="D85" s="66">
        <f>D86</f>
        <v>-0.9</v>
      </c>
      <c r="E85" s="16">
        <f t="shared" si="5"/>
        <v>0.9</v>
      </c>
      <c r="F85" s="16">
        <v>0</v>
      </c>
    </row>
    <row r="86" spans="1:6" ht="13.5">
      <c r="A86" s="59" t="s">
        <v>239</v>
      </c>
      <c r="B86" s="68" t="s">
        <v>238</v>
      </c>
      <c r="C86" s="66">
        <v>0</v>
      </c>
      <c r="D86" s="69">
        <v>-0.9</v>
      </c>
      <c r="E86" s="16">
        <f t="shared" si="5"/>
        <v>0.9</v>
      </c>
      <c r="F86" s="16">
        <v>0</v>
      </c>
    </row>
    <row r="87" spans="1:6" ht="13.5">
      <c r="A87" s="70" t="s">
        <v>232</v>
      </c>
      <c r="B87" s="30" t="s">
        <v>233</v>
      </c>
      <c r="C87" s="18">
        <f>C88</f>
        <v>0</v>
      </c>
      <c r="D87" s="18">
        <f>D88</f>
        <v>44.7</v>
      </c>
      <c r="E87" s="16">
        <f t="shared" si="5"/>
        <v>-44.7</v>
      </c>
      <c r="F87" s="16">
        <v>0</v>
      </c>
    </row>
    <row r="88" spans="1:6" ht="13.5">
      <c r="A88" s="70" t="s">
        <v>234</v>
      </c>
      <c r="B88" s="30" t="s">
        <v>235</v>
      </c>
      <c r="C88" s="18">
        <v>0</v>
      </c>
      <c r="D88" s="18">
        <v>44.7</v>
      </c>
      <c r="E88" s="16">
        <f t="shared" si="5"/>
        <v>-44.7</v>
      </c>
      <c r="F88" s="16">
        <v>0</v>
      </c>
    </row>
    <row r="89" spans="1:6" ht="13.5">
      <c r="A89" s="21" t="s">
        <v>74</v>
      </c>
      <c r="B89" s="22" t="s">
        <v>85</v>
      </c>
      <c r="C89" s="17">
        <f>C90+C150</f>
        <v>402005.19999999995</v>
      </c>
      <c r="D89" s="17">
        <f>D90+D150+D147</f>
        <v>91437.70000000001</v>
      </c>
      <c r="E89" s="13">
        <f>C89-D89</f>
        <v>310567.49999999994</v>
      </c>
      <c r="F89" s="13">
        <f t="shared" si="4"/>
        <v>22.745402298278734</v>
      </c>
    </row>
    <row r="90" spans="1:6" ht="27">
      <c r="A90" s="21" t="s">
        <v>86</v>
      </c>
      <c r="B90" s="22" t="s">
        <v>75</v>
      </c>
      <c r="C90" s="17">
        <f>C91+C98+C118+C140</f>
        <v>402005.19999999995</v>
      </c>
      <c r="D90" s="17">
        <f>D91+D98+D118+D140</f>
        <v>93424.8</v>
      </c>
      <c r="E90" s="13">
        <f>C90-D90</f>
        <v>308580.39999999997</v>
      </c>
      <c r="F90" s="13">
        <f t="shared" si="4"/>
        <v>23.239699386973108</v>
      </c>
    </row>
    <row r="91" spans="1:6" ht="13.5">
      <c r="A91" s="21" t="s">
        <v>168</v>
      </c>
      <c r="B91" s="22" t="s">
        <v>127</v>
      </c>
      <c r="C91" s="17">
        <f>C92</f>
        <v>174789</v>
      </c>
      <c r="D91" s="17">
        <f>D92</f>
        <v>43695</v>
      </c>
      <c r="E91" s="13">
        <f t="shared" si="5"/>
        <v>131094</v>
      </c>
      <c r="F91" s="13">
        <f t="shared" si="4"/>
        <v>24.998712733638843</v>
      </c>
    </row>
    <row r="92" spans="1:6" ht="13.5">
      <c r="A92" s="34" t="s">
        <v>169</v>
      </c>
      <c r="B92" s="24" t="s">
        <v>53</v>
      </c>
      <c r="C92" s="18">
        <f>C93+C96</f>
        <v>174789</v>
      </c>
      <c r="D92" s="18">
        <f>D93+D96</f>
        <v>43695</v>
      </c>
      <c r="E92" s="16">
        <f t="shared" si="5"/>
        <v>131094</v>
      </c>
      <c r="F92" s="16">
        <f t="shared" si="4"/>
        <v>24.998712733638843</v>
      </c>
    </row>
    <row r="93" spans="1:6" ht="13.5">
      <c r="A93" s="34" t="s">
        <v>170</v>
      </c>
      <c r="B93" s="32" t="s">
        <v>45</v>
      </c>
      <c r="C93" s="18">
        <f>C95</f>
        <v>173761</v>
      </c>
      <c r="D93" s="18">
        <f>D95</f>
        <v>43440</v>
      </c>
      <c r="E93" s="18">
        <f t="shared" si="5"/>
        <v>130321</v>
      </c>
      <c r="F93" s="16">
        <f t="shared" si="4"/>
        <v>24.999856124216596</v>
      </c>
    </row>
    <row r="94" spans="1:6" ht="13.5">
      <c r="A94" s="27"/>
      <c r="B94" s="24" t="s">
        <v>132</v>
      </c>
      <c r="C94" s="18"/>
      <c r="D94" s="18"/>
      <c r="E94" s="18"/>
      <c r="F94" s="16"/>
    </row>
    <row r="95" spans="1:6" ht="54.75">
      <c r="A95" s="27"/>
      <c r="B95" s="24" t="s">
        <v>171</v>
      </c>
      <c r="C95" s="18">
        <v>173761</v>
      </c>
      <c r="D95" s="18">
        <v>43440</v>
      </c>
      <c r="E95" s="18">
        <f aca="true" t="shared" si="6" ref="E95:E100">C95-D95</f>
        <v>130321</v>
      </c>
      <c r="F95" s="16">
        <v>0</v>
      </c>
    </row>
    <row r="96" spans="1:6" ht="27">
      <c r="A96" s="34" t="s">
        <v>170</v>
      </c>
      <c r="B96" s="32" t="s">
        <v>172</v>
      </c>
      <c r="C96" s="18">
        <f>C97</f>
        <v>1028</v>
      </c>
      <c r="D96" s="18">
        <f>D97</f>
        <v>255</v>
      </c>
      <c r="E96" s="16">
        <f t="shared" si="6"/>
        <v>773</v>
      </c>
      <c r="F96" s="16">
        <f>D96/C96*100</f>
        <v>24.80544747081712</v>
      </c>
    </row>
    <row r="97" spans="1:7" s="2" customFormat="1" ht="63.75" customHeight="1">
      <c r="A97" s="27"/>
      <c r="B97" s="30" t="s">
        <v>173</v>
      </c>
      <c r="C97" s="18">
        <v>1028</v>
      </c>
      <c r="D97" s="18">
        <v>255</v>
      </c>
      <c r="E97" s="16">
        <f t="shared" si="6"/>
        <v>773</v>
      </c>
      <c r="F97" s="16">
        <f>D97/C97*100</f>
        <v>24.80544747081712</v>
      </c>
      <c r="G97" s="63"/>
    </row>
    <row r="98" spans="1:6" ht="27">
      <c r="A98" s="20" t="s">
        <v>174</v>
      </c>
      <c r="B98" s="22" t="s">
        <v>175</v>
      </c>
      <c r="C98" s="17">
        <f>C99+C103+C107</f>
        <v>11180.900000000001</v>
      </c>
      <c r="D98" s="17">
        <f>D99+D103+D107</f>
        <v>0</v>
      </c>
      <c r="E98" s="13">
        <f t="shared" si="6"/>
        <v>11180.900000000001</v>
      </c>
      <c r="F98" s="13">
        <f>D98/C98*100</f>
        <v>0</v>
      </c>
    </row>
    <row r="99" spans="1:6" ht="46.5" customHeight="1">
      <c r="A99" s="34" t="s">
        <v>176</v>
      </c>
      <c r="B99" s="44" t="s">
        <v>220</v>
      </c>
      <c r="C99" s="18">
        <f>C100</f>
        <v>1168.2</v>
      </c>
      <c r="D99" s="18">
        <f>D100</f>
        <v>0</v>
      </c>
      <c r="E99" s="16">
        <f t="shared" si="6"/>
        <v>1168.2</v>
      </c>
      <c r="F99" s="16">
        <v>0</v>
      </c>
    </row>
    <row r="100" spans="1:6" ht="41.25">
      <c r="A100" s="71" t="s">
        <v>177</v>
      </c>
      <c r="B100" s="44" t="s">
        <v>221</v>
      </c>
      <c r="C100" s="18">
        <f>C102</f>
        <v>1168.2</v>
      </c>
      <c r="D100" s="18">
        <f>D102</f>
        <v>0</v>
      </c>
      <c r="E100" s="16">
        <f t="shared" si="6"/>
        <v>1168.2</v>
      </c>
      <c r="F100" s="16">
        <v>0</v>
      </c>
    </row>
    <row r="101" spans="1:6" ht="13.5">
      <c r="A101" s="34"/>
      <c r="B101" s="24" t="s">
        <v>135</v>
      </c>
      <c r="C101" s="18"/>
      <c r="D101" s="18"/>
      <c r="E101" s="16"/>
      <c r="F101" s="16"/>
    </row>
    <row r="102" spans="1:6" ht="69">
      <c r="A102" s="34"/>
      <c r="B102" s="24" t="s">
        <v>178</v>
      </c>
      <c r="C102" s="18">
        <v>1168.2</v>
      </c>
      <c r="D102" s="18">
        <v>0</v>
      </c>
      <c r="E102" s="16">
        <f>C102-D102</f>
        <v>1168.2</v>
      </c>
      <c r="F102" s="16">
        <f>D102/C102*100</f>
        <v>0</v>
      </c>
    </row>
    <row r="103" spans="1:6" ht="27">
      <c r="A103" s="34" t="s">
        <v>179</v>
      </c>
      <c r="B103" s="24" t="s">
        <v>150</v>
      </c>
      <c r="C103" s="18">
        <f>C104</f>
        <v>3075.6</v>
      </c>
      <c r="D103" s="18">
        <f>D104</f>
        <v>0</v>
      </c>
      <c r="E103" s="16">
        <f>C103-D103</f>
        <v>3075.6</v>
      </c>
      <c r="F103" s="16">
        <f>D103/C103*100</f>
        <v>0</v>
      </c>
    </row>
    <row r="104" spans="1:6" ht="41.25">
      <c r="A104" s="34" t="s">
        <v>133</v>
      </c>
      <c r="B104" s="24" t="s">
        <v>134</v>
      </c>
      <c r="C104" s="18">
        <f>C106</f>
        <v>3075.6</v>
      </c>
      <c r="D104" s="18">
        <f>D106</f>
        <v>0</v>
      </c>
      <c r="E104" s="16">
        <f>C104-D104</f>
        <v>3075.6</v>
      </c>
      <c r="F104" s="16">
        <f>D104/C104*100</f>
        <v>0</v>
      </c>
    </row>
    <row r="105" spans="1:6" ht="13.5">
      <c r="A105" s="34"/>
      <c r="B105" s="24" t="s">
        <v>132</v>
      </c>
      <c r="C105" s="18"/>
      <c r="D105" s="18"/>
      <c r="E105" s="16"/>
      <c r="F105" s="16"/>
    </row>
    <row r="106" spans="1:6" ht="69">
      <c r="A106" s="34"/>
      <c r="B106" s="24" t="s">
        <v>180</v>
      </c>
      <c r="C106" s="18">
        <v>3075.6</v>
      </c>
      <c r="D106" s="18">
        <v>0</v>
      </c>
      <c r="E106" s="16">
        <f>C106-D106</f>
        <v>3075.6</v>
      </c>
      <c r="F106" s="16">
        <f>D106/C106*100</f>
        <v>0</v>
      </c>
    </row>
    <row r="107" spans="1:6" ht="13.5">
      <c r="A107" s="34" t="s">
        <v>181</v>
      </c>
      <c r="B107" s="24" t="s">
        <v>76</v>
      </c>
      <c r="C107" s="18">
        <f>C108</f>
        <v>6937.1</v>
      </c>
      <c r="D107" s="18">
        <f>D108</f>
        <v>0</v>
      </c>
      <c r="E107" s="16">
        <f>C107-D107</f>
        <v>6937.1</v>
      </c>
      <c r="F107" s="16">
        <f>D107/C107*100</f>
        <v>0</v>
      </c>
    </row>
    <row r="108" spans="1:6" ht="13.5">
      <c r="A108" s="34" t="s">
        <v>182</v>
      </c>
      <c r="B108" s="30" t="s">
        <v>46</v>
      </c>
      <c r="C108" s="18">
        <f>SUM(C110:C117)</f>
        <v>6937.1</v>
      </c>
      <c r="D108" s="18">
        <f>SUM(D110:D117)</f>
        <v>0</v>
      </c>
      <c r="E108" s="16">
        <f>C108-D108</f>
        <v>6937.1</v>
      </c>
      <c r="F108" s="16">
        <f>D108/C108*100</f>
        <v>0</v>
      </c>
    </row>
    <row r="109" spans="1:6" ht="13.5">
      <c r="A109" s="27"/>
      <c r="B109" s="24" t="s">
        <v>135</v>
      </c>
      <c r="C109" s="18"/>
      <c r="D109" s="18"/>
      <c r="E109" s="16"/>
      <c r="F109" s="16"/>
    </row>
    <row r="110" spans="1:6" ht="54.75">
      <c r="A110" s="27"/>
      <c r="B110" s="24" t="s">
        <v>183</v>
      </c>
      <c r="C110" s="18">
        <v>2825.1</v>
      </c>
      <c r="D110" s="18">
        <v>0</v>
      </c>
      <c r="E110" s="16">
        <f aca="true" t="shared" si="7" ref="E110:E120">C110-D110</f>
        <v>2825.1</v>
      </c>
      <c r="F110" s="16">
        <f aca="true" t="shared" si="8" ref="F110:F120">D110/C110*100</f>
        <v>0</v>
      </c>
    </row>
    <row r="111" spans="1:6" ht="54.75">
      <c r="A111" s="27"/>
      <c r="B111" s="24" t="s">
        <v>184</v>
      </c>
      <c r="C111" s="16">
        <v>41.4</v>
      </c>
      <c r="D111" s="16">
        <v>0</v>
      </c>
      <c r="E111" s="16">
        <f t="shared" si="7"/>
        <v>41.4</v>
      </c>
      <c r="F111" s="16">
        <f t="shared" si="8"/>
        <v>0</v>
      </c>
    </row>
    <row r="112" spans="1:6" ht="54.75">
      <c r="A112" s="27"/>
      <c r="B112" s="39" t="s">
        <v>185</v>
      </c>
      <c r="C112" s="18">
        <v>1330.3</v>
      </c>
      <c r="D112" s="18">
        <v>0</v>
      </c>
      <c r="E112" s="16">
        <f t="shared" si="7"/>
        <v>1330.3</v>
      </c>
      <c r="F112" s="16">
        <f t="shared" si="8"/>
        <v>0</v>
      </c>
    </row>
    <row r="113" spans="1:6" ht="54.75">
      <c r="A113" s="27"/>
      <c r="B113" s="39" t="s">
        <v>186</v>
      </c>
      <c r="C113" s="18">
        <v>1636.4</v>
      </c>
      <c r="D113" s="18">
        <v>0</v>
      </c>
      <c r="E113" s="16">
        <f t="shared" si="7"/>
        <v>1636.4</v>
      </c>
      <c r="F113" s="16">
        <f t="shared" si="8"/>
        <v>0</v>
      </c>
    </row>
    <row r="114" spans="1:6" ht="69">
      <c r="A114" s="27"/>
      <c r="B114" s="39" t="s">
        <v>187</v>
      </c>
      <c r="C114" s="18">
        <v>510.9</v>
      </c>
      <c r="D114" s="18">
        <v>0</v>
      </c>
      <c r="E114" s="16">
        <f t="shared" si="7"/>
        <v>510.9</v>
      </c>
      <c r="F114" s="16">
        <f t="shared" si="8"/>
        <v>0</v>
      </c>
    </row>
    <row r="115" spans="1:6" ht="121.5" customHeight="1">
      <c r="A115" s="27"/>
      <c r="B115" s="39" t="s">
        <v>188</v>
      </c>
      <c r="C115" s="18">
        <v>122</v>
      </c>
      <c r="D115" s="18">
        <v>0</v>
      </c>
      <c r="E115" s="16">
        <f t="shared" si="7"/>
        <v>122</v>
      </c>
      <c r="F115" s="16">
        <f t="shared" si="8"/>
        <v>0</v>
      </c>
    </row>
    <row r="116" spans="1:7" s="2" customFormat="1" ht="82.5">
      <c r="A116" s="27"/>
      <c r="B116" s="39" t="s">
        <v>189</v>
      </c>
      <c r="C116" s="18">
        <v>35</v>
      </c>
      <c r="D116" s="18">
        <v>0</v>
      </c>
      <c r="E116" s="16">
        <f t="shared" si="7"/>
        <v>35</v>
      </c>
      <c r="F116" s="16">
        <f t="shared" si="8"/>
        <v>0</v>
      </c>
      <c r="G116" s="63"/>
    </row>
    <row r="117" spans="1:7" s="2" customFormat="1" ht="69">
      <c r="A117" s="27"/>
      <c r="B117" s="39" t="s">
        <v>190</v>
      </c>
      <c r="C117" s="18">
        <v>436</v>
      </c>
      <c r="D117" s="18">
        <v>0</v>
      </c>
      <c r="E117" s="16">
        <f t="shared" si="7"/>
        <v>436</v>
      </c>
      <c r="F117" s="16">
        <f t="shared" si="8"/>
        <v>0</v>
      </c>
      <c r="G117" s="63"/>
    </row>
    <row r="118" spans="1:7" s="2" customFormat="1" ht="13.5">
      <c r="A118" s="20" t="s">
        <v>191</v>
      </c>
      <c r="B118" s="22" t="s">
        <v>128</v>
      </c>
      <c r="C118" s="17">
        <f>C119+C134+C137</f>
        <v>202187.89999999997</v>
      </c>
      <c r="D118" s="17">
        <f>D119+D134+D137</f>
        <v>46844.50000000001</v>
      </c>
      <c r="E118" s="13">
        <f t="shared" si="7"/>
        <v>155343.39999999997</v>
      </c>
      <c r="F118" s="13">
        <f t="shared" si="8"/>
        <v>23.16879496745355</v>
      </c>
      <c r="G118" s="63"/>
    </row>
    <row r="119" spans="1:6" ht="27">
      <c r="A119" s="34" t="s">
        <v>192</v>
      </c>
      <c r="B119" s="24" t="s">
        <v>92</v>
      </c>
      <c r="C119" s="18">
        <f>C120</f>
        <v>199638.19999999998</v>
      </c>
      <c r="D119" s="18">
        <f>D120</f>
        <v>45861.200000000004</v>
      </c>
      <c r="E119" s="16">
        <f t="shared" si="7"/>
        <v>153776.99999999997</v>
      </c>
      <c r="F119" s="16">
        <f t="shared" si="8"/>
        <v>22.97215663134611</v>
      </c>
    </row>
    <row r="120" spans="1:6" ht="27">
      <c r="A120" s="34" t="s">
        <v>193</v>
      </c>
      <c r="B120" s="30" t="s">
        <v>47</v>
      </c>
      <c r="C120" s="43">
        <f>C122+C123+C124+C125+C126+C127+C130+C131+C132+C133</f>
        <v>199638.19999999998</v>
      </c>
      <c r="D120" s="43">
        <f>D122+D123+D124+D125+D126+D127+D130+D131+D132+D133</f>
        <v>45861.200000000004</v>
      </c>
      <c r="E120" s="16">
        <f t="shared" si="7"/>
        <v>153776.99999999997</v>
      </c>
      <c r="F120" s="16">
        <f t="shared" si="8"/>
        <v>22.97215663134611</v>
      </c>
    </row>
    <row r="121" spans="1:6" ht="13.5">
      <c r="A121" s="23"/>
      <c r="B121" s="24" t="s">
        <v>132</v>
      </c>
      <c r="C121" s="18"/>
      <c r="D121" s="18"/>
      <c r="E121" s="16"/>
      <c r="F121" s="16"/>
    </row>
    <row r="122" spans="1:7" s="7" customFormat="1" ht="82.5">
      <c r="A122" s="23"/>
      <c r="B122" s="32" t="s">
        <v>194</v>
      </c>
      <c r="C122" s="18">
        <v>1891.7</v>
      </c>
      <c r="D122" s="18">
        <v>413</v>
      </c>
      <c r="E122" s="16">
        <f aca="true" t="shared" si="9" ref="E122:E134">C122-D122</f>
        <v>1478.7</v>
      </c>
      <c r="F122" s="16">
        <f>D122/C122*100</f>
        <v>21.83221441031876</v>
      </c>
      <c r="G122" s="57"/>
    </row>
    <row r="123" spans="1:7" s="15" customFormat="1" ht="82.5">
      <c r="A123" s="23"/>
      <c r="B123" s="24" t="s">
        <v>195</v>
      </c>
      <c r="C123" s="18">
        <v>1249.3</v>
      </c>
      <c r="D123" s="18">
        <v>216.4</v>
      </c>
      <c r="E123" s="16">
        <f t="shared" si="9"/>
        <v>1032.8999999999999</v>
      </c>
      <c r="F123" s="16">
        <f>D123/C123*100</f>
        <v>17.321700152085167</v>
      </c>
      <c r="G123" s="72"/>
    </row>
    <row r="124" spans="1:7" s="7" customFormat="1" ht="82.5">
      <c r="A124" s="23"/>
      <c r="B124" s="24" t="s">
        <v>196</v>
      </c>
      <c r="C124" s="18">
        <v>5766.3</v>
      </c>
      <c r="D124" s="18">
        <v>1013.4</v>
      </c>
      <c r="E124" s="16">
        <f t="shared" si="9"/>
        <v>4752.900000000001</v>
      </c>
      <c r="F124" s="16">
        <f>D124/C124*100</f>
        <v>17.57452786015296</v>
      </c>
      <c r="G124" s="57"/>
    </row>
    <row r="125" spans="1:7" s="7" customFormat="1" ht="69">
      <c r="A125" s="23"/>
      <c r="B125" s="40" t="s">
        <v>197</v>
      </c>
      <c r="C125" s="18">
        <v>2871</v>
      </c>
      <c r="D125" s="18">
        <v>312</v>
      </c>
      <c r="E125" s="16">
        <f t="shared" si="9"/>
        <v>2559</v>
      </c>
      <c r="F125" s="16">
        <f>D125/C125*100</f>
        <v>10.867293625914314</v>
      </c>
      <c r="G125" s="57"/>
    </row>
    <row r="126" spans="1:7" s="7" customFormat="1" ht="69">
      <c r="A126" s="23"/>
      <c r="B126" s="32" t="s">
        <v>198</v>
      </c>
      <c r="C126" s="18">
        <v>115723.5</v>
      </c>
      <c r="D126" s="18">
        <v>31987</v>
      </c>
      <c r="E126" s="16">
        <f t="shared" si="9"/>
        <v>83736.5</v>
      </c>
      <c r="F126" s="16">
        <v>0</v>
      </c>
      <c r="G126" s="57"/>
    </row>
    <row r="127" spans="1:6" ht="41.25">
      <c r="A127" s="23"/>
      <c r="B127" s="24" t="s">
        <v>199</v>
      </c>
      <c r="C127" s="18">
        <f>C128+C129</f>
        <v>3376.9</v>
      </c>
      <c r="D127" s="18">
        <f>D128+D129</f>
        <v>444.4</v>
      </c>
      <c r="E127" s="16">
        <f t="shared" si="9"/>
        <v>2932.5</v>
      </c>
      <c r="F127" s="16">
        <f>D127/C127*100</f>
        <v>13.159998815481655</v>
      </c>
    </row>
    <row r="128" spans="1:6" ht="69">
      <c r="A128" s="23"/>
      <c r="B128" s="24" t="s">
        <v>200</v>
      </c>
      <c r="C128" s="18">
        <v>2603.9</v>
      </c>
      <c r="D128" s="18">
        <v>444.4</v>
      </c>
      <c r="E128" s="16">
        <f t="shared" si="9"/>
        <v>2159.5</v>
      </c>
      <c r="F128" s="16">
        <f>D128/C128*100</f>
        <v>17.0667076308614</v>
      </c>
    </row>
    <row r="129" spans="1:6" ht="96">
      <c r="A129" s="23"/>
      <c r="B129" s="24" t="s">
        <v>201</v>
      </c>
      <c r="C129" s="18">
        <v>773</v>
      </c>
      <c r="D129" s="18">
        <v>0</v>
      </c>
      <c r="E129" s="16">
        <f t="shared" si="9"/>
        <v>773</v>
      </c>
      <c r="F129" s="16">
        <f>D129/C129*100</f>
        <v>0</v>
      </c>
    </row>
    <row r="130" spans="1:7" s="7" customFormat="1" ht="54.75">
      <c r="A130" s="23"/>
      <c r="B130" s="24" t="s">
        <v>202</v>
      </c>
      <c r="C130" s="18">
        <v>1027.3</v>
      </c>
      <c r="D130" s="18">
        <v>0</v>
      </c>
      <c r="E130" s="16">
        <f t="shared" si="9"/>
        <v>1027.3</v>
      </c>
      <c r="F130" s="16">
        <f>D130/C130*100</f>
        <v>0</v>
      </c>
      <c r="G130" s="57"/>
    </row>
    <row r="131" spans="1:7" s="7" customFormat="1" ht="54.75">
      <c r="A131" s="23"/>
      <c r="B131" s="24" t="s">
        <v>203</v>
      </c>
      <c r="C131" s="18">
        <v>65545.3</v>
      </c>
      <c r="D131" s="18">
        <v>10998</v>
      </c>
      <c r="E131" s="16">
        <f t="shared" si="9"/>
        <v>54547.3</v>
      </c>
      <c r="F131" s="16">
        <v>0</v>
      </c>
      <c r="G131" s="57"/>
    </row>
    <row r="132" spans="1:7" s="7" customFormat="1" ht="82.5">
      <c r="A132" s="23"/>
      <c r="B132" s="24" t="s">
        <v>204</v>
      </c>
      <c r="C132" s="18">
        <v>1210.9</v>
      </c>
      <c r="D132" s="18">
        <v>233</v>
      </c>
      <c r="E132" s="13">
        <f t="shared" si="9"/>
        <v>977.9000000000001</v>
      </c>
      <c r="F132" s="13">
        <f>D132/C132*100</f>
        <v>19.241886200346848</v>
      </c>
      <c r="G132" s="57"/>
    </row>
    <row r="133" spans="1:6" ht="27">
      <c r="A133" s="23"/>
      <c r="B133" s="24" t="s">
        <v>205</v>
      </c>
      <c r="C133" s="18">
        <v>976</v>
      </c>
      <c r="D133" s="18">
        <v>244</v>
      </c>
      <c r="E133" s="16">
        <f t="shared" si="9"/>
        <v>732</v>
      </c>
      <c r="F133" s="16">
        <f>D133/C133*100</f>
        <v>25</v>
      </c>
    </row>
    <row r="134" spans="1:7" s="7" customFormat="1" ht="27">
      <c r="A134" s="59" t="s">
        <v>206</v>
      </c>
      <c r="B134" s="58" t="s">
        <v>129</v>
      </c>
      <c r="C134" s="18">
        <f>C135</f>
        <v>443.9</v>
      </c>
      <c r="D134" s="18">
        <f>D135</f>
        <v>79</v>
      </c>
      <c r="E134" s="16">
        <f t="shared" si="9"/>
        <v>364.9</v>
      </c>
      <c r="F134" s="16">
        <f>D134/C134*100</f>
        <v>17.796801081324624</v>
      </c>
      <c r="G134" s="57"/>
    </row>
    <row r="135" spans="1:6" ht="27">
      <c r="A135" s="34" t="s">
        <v>207</v>
      </c>
      <c r="B135" s="28" t="s">
        <v>130</v>
      </c>
      <c r="C135" s="18">
        <f>C136</f>
        <v>443.9</v>
      </c>
      <c r="D135" s="18">
        <f>D136</f>
        <v>79</v>
      </c>
      <c r="E135" s="16"/>
      <c r="F135" s="13"/>
    </row>
    <row r="136" spans="1:7" s="7" customFormat="1" ht="41.25">
      <c r="A136" s="27"/>
      <c r="B136" s="28" t="s">
        <v>208</v>
      </c>
      <c r="C136" s="18">
        <v>443.9</v>
      </c>
      <c r="D136" s="18">
        <v>79</v>
      </c>
      <c r="E136" s="16">
        <f aca="true" t="shared" si="10" ref="E136:E142">C136-D136</f>
        <v>364.9</v>
      </c>
      <c r="F136" s="16">
        <f aca="true" t="shared" si="11" ref="F136:F142">D136/C136*100</f>
        <v>17.796801081324624</v>
      </c>
      <c r="G136" s="57"/>
    </row>
    <row r="137" spans="1:6" ht="13.5">
      <c r="A137" s="34" t="s">
        <v>209</v>
      </c>
      <c r="B137" s="28" t="s">
        <v>0</v>
      </c>
      <c r="C137" s="18">
        <f>C138</f>
        <v>2105.8</v>
      </c>
      <c r="D137" s="18">
        <f>D138</f>
        <v>904.3</v>
      </c>
      <c r="E137" s="16">
        <f t="shared" si="10"/>
        <v>1201.5000000000002</v>
      </c>
      <c r="F137" s="16">
        <f t="shared" si="11"/>
        <v>42.94329945863804</v>
      </c>
    </row>
    <row r="138" spans="1:7" s="7" customFormat="1" ht="27">
      <c r="A138" s="34" t="s">
        <v>210</v>
      </c>
      <c r="B138" s="28" t="s">
        <v>11</v>
      </c>
      <c r="C138" s="18">
        <f>C139</f>
        <v>2105.8</v>
      </c>
      <c r="D138" s="18">
        <f>D139</f>
        <v>904.3</v>
      </c>
      <c r="E138" s="16">
        <f t="shared" si="10"/>
        <v>1201.5000000000002</v>
      </c>
      <c r="F138" s="16">
        <f t="shared" si="11"/>
        <v>42.94329945863804</v>
      </c>
      <c r="G138" s="57"/>
    </row>
    <row r="139" spans="1:6" ht="27">
      <c r="A139" s="27"/>
      <c r="B139" s="28" t="s">
        <v>211</v>
      </c>
      <c r="C139" s="18">
        <v>2105.8</v>
      </c>
      <c r="D139" s="18">
        <v>904.3</v>
      </c>
      <c r="E139" s="16">
        <f t="shared" si="10"/>
        <v>1201.5000000000002</v>
      </c>
      <c r="F139" s="16">
        <f t="shared" si="11"/>
        <v>42.94329945863804</v>
      </c>
    </row>
    <row r="140" spans="1:6" ht="13.5">
      <c r="A140" s="20" t="s">
        <v>212</v>
      </c>
      <c r="B140" s="22" t="s">
        <v>54</v>
      </c>
      <c r="C140" s="17">
        <f>C141</f>
        <v>13847.4</v>
      </c>
      <c r="D140" s="17">
        <f>D141</f>
        <v>2885.3</v>
      </c>
      <c r="E140" s="13">
        <f t="shared" si="10"/>
        <v>10962.099999999999</v>
      </c>
      <c r="F140" s="13">
        <f t="shared" si="11"/>
        <v>20.83640250155264</v>
      </c>
    </row>
    <row r="141" spans="1:6" ht="13.5">
      <c r="A141" s="34" t="s">
        <v>213</v>
      </c>
      <c r="B141" s="24" t="s">
        <v>99</v>
      </c>
      <c r="C141" s="18">
        <f>C142</f>
        <v>13847.4</v>
      </c>
      <c r="D141" s="18">
        <f>D142</f>
        <v>2885.3</v>
      </c>
      <c r="E141" s="16">
        <f t="shared" si="10"/>
        <v>10962.099999999999</v>
      </c>
      <c r="F141" s="16">
        <f t="shared" si="11"/>
        <v>20.83640250155264</v>
      </c>
    </row>
    <row r="142" spans="1:6" ht="13.5">
      <c r="A142" s="34" t="s">
        <v>214</v>
      </c>
      <c r="B142" s="32" t="s">
        <v>48</v>
      </c>
      <c r="C142" s="18">
        <f>C144</f>
        <v>13847.4</v>
      </c>
      <c r="D142" s="18">
        <f>D144</f>
        <v>2885.3</v>
      </c>
      <c r="E142" s="16">
        <f t="shared" si="10"/>
        <v>10962.099999999999</v>
      </c>
      <c r="F142" s="16">
        <f t="shared" si="11"/>
        <v>20.83640250155264</v>
      </c>
    </row>
    <row r="143" spans="1:6" ht="13.5">
      <c r="A143" s="23"/>
      <c r="B143" s="24" t="s">
        <v>132</v>
      </c>
      <c r="C143" s="18"/>
      <c r="D143" s="18"/>
      <c r="E143" s="16"/>
      <c r="F143" s="16"/>
    </row>
    <row r="144" spans="1:6" ht="54.75">
      <c r="A144" s="23"/>
      <c r="B144" s="24" t="s">
        <v>215</v>
      </c>
      <c r="C144" s="18">
        <f>C145+C146</f>
        <v>13847.4</v>
      </c>
      <c r="D144" s="18">
        <f>D145+D146</f>
        <v>2885.3</v>
      </c>
      <c r="E144" s="16">
        <f aca="true" t="shared" si="12" ref="E144:E152">C144-D144</f>
        <v>10962.099999999999</v>
      </c>
      <c r="F144" s="16">
        <f>D144/C144*100</f>
        <v>20.83640250155264</v>
      </c>
    </row>
    <row r="145" spans="1:6" ht="41.25">
      <c r="A145" s="23"/>
      <c r="B145" s="24" t="s">
        <v>216</v>
      </c>
      <c r="C145" s="18">
        <v>12745.8</v>
      </c>
      <c r="D145" s="18">
        <v>2626</v>
      </c>
      <c r="E145" s="16">
        <f t="shared" si="12"/>
        <v>10119.8</v>
      </c>
      <c r="F145" s="16">
        <f>D145/C145*100</f>
        <v>20.602865257575047</v>
      </c>
    </row>
    <row r="146" spans="1:6" ht="54.75">
      <c r="A146" s="23"/>
      <c r="B146" s="24" t="s">
        <v>217</v>
      </c>
      <c r="C146" s="18">
        <v>1101.6</v>
      </c>
      <c r="D146" s="18">
        <v>259.3</v>
      </c>
      <c r="E146" s="16">
        <f t="shared" si="12"/>
        <v>842.3</v>
      </c>
      <c r="F146" s="16">
        <f>D146/C146*100</f>
        <v>23.53848946986202</v>
      </c>
    </row>
    <row r="147" spans="1:6" ht="13.5">
      <c r="A147" s="21" t="s">
        <v>246</v>
      </c>
      <c r="B147" s="22" t="s">
        <v>247</v>
      </c>
      <c r="C147" s="17">
        <v>0</v>
      </c>
      <c r="D147" s="17">
        <f>D148</f>
        <v>0.3</v>
      </c>
      <c r="E147" s="16">
        <f t="shared" si="12"/>
        <v>-0.3</v>
      </c>
      <c r="F147" s="13">
        <v>0</v>
      </c>
    </row>
    <row r="148" spans="1:6" ht="13.5">
      <c r="A148" s="23" t="s">
        <v>249</v>
      </c>
      <c r="B148" s="24" t="s">
        <v>248</v>
      </c>
      <c r="C148" s="18">
        <v>0</v>
      </c>
      <c r="D148" s="18">
        <f>D149</f>
        <v>0.3</v>
      </c>
      <c r="E148" s="16">
        <f t="shared" si="12"/>
        <v>-0.3</v>
      </c>
      <c r="F148" s="16">
        <v>0</v>
      </c>
    </row>
    <row r="149" spans="1:6" ht="13.5">
      <c r="A149" s="23" t="s">
        <v>250</v>
      </c>
      <c r="B149" s="24" t="s">
        <v>248</v>
      </c>
      <c r="C149" s="18">
        <v>0</v>
      </c>
      <c r="D149" s="18">
        <v>0.3</v>
      </c>
      <c r="E149" s="16">
        <f t="shared" si="12"/>
        <v>-0.3</v>
      </c>
      <c r="F149" s="16">
        <v>0</v>
      </c>
    </row>
    <row r="150" spans="1:6" ht="41.25">
      <c r="A150" s="47" t="s">
        <v>224</v>
      </c>
      <c r="B150" s="73" t="s">
        <v>225</v>
      </c>
      <c r="C150" s="13">
        <v>0</v>
      </c>
      <c r="D150" s="17">
        <f>D151</f>
        <v>-1987.4</v>
      </c>
      <c r="E150" s="13">
        <f t="shared" si="12"/>
        <v>1987.4</v>
      </c>
      <c r="F150" s="13">
        <v>0</v>
      </c>
    </row>
    <row r="151" spans="1:6" ht="27">
      <c r="A151" s="74" t="s">
        <v>228</v>
      </c>
      <c r="B151" s="75" t="s">
        <v>226</v>
      </c>
      <c r="C151" s="16">
        <v>0</v>
      </c>
      <c r="D151" s="18">
        <f>D152</f>
        <v>-1987.4</v>
      </c>
      <c r="E151" s="16">
        <f t="shared" si="12"/>
        <v>1987.4</v>
      </c>
      <c r="F151" s="16">
        <v>0</v>
      </c>
    </row>
    <row r="152" spans="1:6" ht="27">
      <c r="A152" s="74" t="s">
        <v>229</v>
      </c>
      <c r="B152" s="75" t="s">
        <v>227</v>
      </c>
      <c r="C152" s="16">
        <v>0</v>
      </c>
      <c r="D152" s="18">
        <v>-1987.4</v>
      </c>
      <c r="E152" s="16">
        <f t="shared" si="12"/>
        <v>1987.4</v>
      </c>
      <c r="F152" s="16">
        <v>0</v>
      </c>
    </row>
    <row r="153" spans="1:7" s="15" customFormat="1" ht="13.5">
      <c r="A153" s="23"/>
      <c r="B153" s="22" t="s">
        <v>89</v>
      </c>
      <c r="C153" s="17">
        <f>C10+C89</f>
        <v>674546.2</v>
      </c>
      <c r="D153" s="17">
        <f>D10+D89</f>
        <v>126026.90000000002</v>
      </c>
      <c r="E153" s="13">
        <f>C153-D153</f>
        <v>548519.2999999999</v>
      </c>
      <c r="F153" s="13">
        <f>D153/C153*100</f>
        <v>18.68321250642284</v>
      </c>
      <c r="G153" s="72"/>
    </row>
    <row r="154" spans="1:7" s="7" customFormat="1" ht="13.5">
      <c r="A154" s="76"/>
      <c r="B154" s="77"/>
      <c r="C154" s="8"/>
      <c r="D154" s="11"/>
      <c r="E154" s="5"/>
      <c r="F154" s="5"/>
      <c r="G154" s="5"/>
    </row>
    <row r="155" spans="1:7" s="7" customFormat="1" ht="13.5">
      <c r="A155" s="76"/>
      <c r="B155" s="77"/>
      <c r="C155" s="19"/>
      <c r="D155" s="11"/>
      <c r="E155" s="5"/>
      <c r="F155" s="5"/>
      <c r="G155" s="5"/>
    </row>
    <row r="156" spans="1:7" s="7" customFormat="1" ht="13.5">
      <c r="A156" s="84"/>
      <c r="B156" s="84"/>
      <c r="C156" s="84"/>
      <c r="D156" s="78"/>
      <c r="E156" s="5"/>
      <c r="F156" s="5"/>
      <c r="G156" s="5"/>
    </row>
    <row r="157" spans="1:7" s="7" customFormat="1" ht="13.5">
      <c r="A157" s="76"/>
      <c r="B157" s="77"/>
      <c r="C157" s="8"/>
      <c r="D157" s="11"/>
      <c r="E157" s="5"/>
      <c r="F157" s="5"/>
      <c r="G157" s="5"/>
    </row>
    <row r="158" spans="1:7" s="7" customFormat="1" ht="13.5">
      <c r="A158" s="76"/>
      <c r="B158" s="77"/>
      <c r="C158" s="8"/>
      <c r="D158" s="11"/>
      <c r="E158" s="5"/>
      <c r="F158" s="5"/>
      <c r="G158" s="5"/>
    </row>
    <row r="159" spans="1:7" s="7" customFormat="1" ht="13.5">
      <c r="A159" s="79"/>
      <c r="B159" s="77"/>
      <c r="C159" s="8"/>
      <c r="D159" s="11"/>
      <c r="E159" s="5"/>
      <c r="F159" s="5"/>
      <c r="G159" s="5"/>
    </row>
    <row r="160" spans="1:7" s="7" customFormat="1" ht="13.5">
      <c r="A160" s="84"/>
      <c r="B160" s="84"/>
      <c r="C160" s="84"/>
      <c r="D160" s="11"/>
      <c r="E160" s="5"/>
      <c r="F160" s="5"/>
      <c r="G160" s="5"/>
    </row>
    <row r="161" spans="1:7" s="7" customFormat="1" ht="13.5">
      <c r="A161" s="84"/>
      <c r="B161" s="84"/>
      <c r="C161" s="84"/>
      <c r="D161" s="11"/>
      <c r="E161" s="5"/>
      <c r="F161" s="5"/>
      <c r="G161" s="5"/>
    </row>
    <row r="162" spans="1:4" ht="13.5">
      <c r="A162" s="76"/>
      <c r="B162" s="80"/>
      <c r="C162" s="9"/>
      <c r="D162" s="78"/>
    </row>
    <row r="163" spans="1:3" ht="13.5">
      <c r="A163" s="76"/>
      <c r="B163" s="80"/>
      <c r="C163" s="9"/>
    </row>
    <row r="164" spans="1:7" s="7" customFormat="1" ht="13.5">
      <c r="A164" s="76"/>
      <c r="B164" s="80"/>
      <c r="C164" s="9"/>
      <c r="D164" s="11"/>
      <c r="E164" s="5"/>
      <c r="F164" s="5"/>
      <c r="G164" s="5"/>
    </row>
    <row r="165" spans="1:7" s="7" customFormat="1" ht="13.5">
      <c r="A165" s="76"/>
      <c r="B165" s="80"/>
      <c r="C165" s="9"/>
      <c r="D165" s="11"/>
      <c r="E165" s="5"/>
      <c r="F165" s="5"/>
      <c r="G165" s="5"/>
    </row>
    <row r="166" spans="1:7" s="7" customFormat="1" ht="13.5">
      <c r="A166" s="76"/>
      <c r="B166" s="80"/>
      <c r="C166" s="9"/>
      <c r="D166" s="11"/>
      <c r="E166" s="5"/>
      <c r="F166" s="5"/>
      <c r="G166" s="5"/>
    </row>
    <row r="167" spans="1:7" s="7" customFormat="1" ht="13.5">
      <c r="A167" s="76"/>
      <c r="B167" s="80"/>
      <c r="C167" s="9"/>
      <c r="D167" s="11"/>
      <c r="E167" s="5"/>
      <c r="F167" s="5"/>
      <c r="G167" s="5"/>
    </row>
    <row r="168" spans="1:7" s="7" customFormat="1" ht="13.5">
      <c r="A168" s="76"/>
      <c r="B168" s="80"/>
      <c r="C168" s="9"/>
      <c r="D168" s="11"/>
      <c r="E168" s="5"/>
      <c r="F168" s="5"/>
      <c r="G168" s="5"/>
    </row>
    <row r="169" spans="1:7" s="7" customFormat="1" ht="13.5">
      <c r="A169" s="76"/>
      <c r="B169" s="80"/>
      <c r="C169" s="9"/>
      <c r="D169" s="11"/>
      <c r="E169" s="5"/>
      <c r="F169" s="5"/>
      <c r="G169" s="5"/>
    </row>
    <row r="170" spans="1:7" s="7" customFormat="1" ht="13.5">
      <c r="A170" s="76"/>
      <c r="B170" s="80"/>
      <c r="C170" s="9"/>
      <c r="D170" s="11"/>
      <c r="E170" s="5"/>
      <c r="F170" s="5"/>
      <c r="G170" s="5"/>
    </row>
    <row r="171" spans="1:7" s="7" customFormat="1" ht="13.5">
      <c r="A171" s="76"/>
      <c r="B171" s="80"/>
      <c r="C171" s="9"/>
      <c r="D171" s="11"/>
      <c r="E171" s="5"/>
      <c r="F171" s="5"/>
      <c r="G171" s="5"/>
    </row>
    <row r="172" spans="1:7" s="7" customFormat="1" ht="13.5">
      <c r="A172" s="76"/>
      <c r="B172" s="80"/>
      <c r="C172" s="9"/>
      <c r="D172" s="11"/>
      <c r="E172" s="5"/>
      <c r="F172" s="5"/>
      <c r="G172" s="5"/>
    </row>
    <row r="173" spans="1:7" s="2" customFormat="1" ht="13.5">
      <c r="A173" s="76"/>
      <c r="B173" s="80"/>
      <c r="C173" s="9"/>
      <c r="D173" s="11"/>
      <c r="E173" s="5"/>
      <c r="F173" s="5"/>
      <c r="G173" s="5"/>
    </row>
    <row r="174" spans="1:7" s="2" customFormat="1" ht="13.5">
      <c r="A174" s="76"/>
      <c r="B174" s="80"/>
      <c r="C174" s="9"/>
      <c r="D174" s="11"/>
      <c r="E174" s="5"/>
      <c r="F174" s="5"/>
      <c r="G174" s="5"/>
    </row>
    <row r="175" spans="1:3" ht="13.5">
      <c r="A175" s="76"/>
      <c r="B175" s="80"/>
      <c r="C175" s="9"/>
    </row>
    <row r="176" spans="1:3" ht="13.5">
      <c r="A176" s="76"/>
      <c r="B176" s="80"/>
      <c r="C176" s="9"/>
    </row>
    <row r="177" spans="1:3" ht="13.5">
      <c r="A177" s="76"/>
      <c r="B177" s="80"/>
      <c r="C177" s="9"/>
    </row>
    <row r="178" spans="1:3" ht="13.5">
      <c r="A178" s="76"/>
      <c r="B178" s="80"/>
      <c r="C178" s="9"/>
    </row>
    <row r="179" spans="1:3" ht="13.5">
      <c r="A179" s="76"/>
      <c r="B179" s="80"/>
      <c r="C179" s="9"/>
    </row>
    <row r="180" spans="1:3" ht="13.5">
      <c r="A180" s="76"/>
      <c r="B180" s="80"/>
      <c r="C180" s="9"/>
    </row>
    <row r="181" spans="1:3" ht="13.5">
      <c r="A181" s="76"/>
      <c r="B181" s="80"/>
      <c r="C181" s="9"/>
    </row>
    <row r="182" spans="1:3" ht="13.5">
      <c r="A182" s="76"/>
      <c r="B182" s="80"/>
      <c r="C182" s="9"/>
    </row>
    <row r="183" spans="1:3" ht="13.5">
      <c r="A183" s="76"/>
      <c r="B183" s="80"/>
      <c r="C183" s="9"/>
    </row>
    <row r="184" spans="1:3" ht="13.5">
      <c r="A184" s="76"/>
      <c r="B184" s="80"/>
      <c r="C184" s="9"/>
    </row>
    <row r="185" spans="1:3" ht="13.5">
      <c r="A185" s="76"/>
      <c r="B185" s="80"/>
      <c r="C185" s="9"/>
    </row>
    <row r="186" spans="1:3" ht="13.5">
      <c r="A186" s="76"/>
      <c r="B186" s="81"/>
      <c r="C186" s="10"/>
    </row>
    <row r="187" spans="1:3" ht="13.5">
      <c r="A187" s="76"/>
      <c r="B187" s="81"/>
      <c r="C187" s="10"/>
    </row>
    <row r="188" spans="1:3" ht="13.5">
      <c r="A188" s="76"/>
      <c r="B188" s="81"/>
      <c r="C188" s="10"/>
    </row>
    <row r="189" spans="1:3" ht="13.5">
      <c r="A189" s="76"/>
      <c r="B189" s="81"/>
      <c r="C189" s="10"/>
    </row>
    <row r="190" spans="1:3" ht="13.5">
      <c r="A190" s="76"/>
      <c r="B190" s="81"/>
      <c r="C190" s="10"/>
    </row>
    <row r="191" spans="1:3" ht="13.5">
      <c r="A191" s="76"/>
      <c r="B191" s="81"/>
      <c r="C191" s="10"/>
    </row>
    <row r="192" spans="1:3" ht="13.5">
      <c r="A192" s="76"/>
      <c r="B192" s="81"/>
      <c r="C192" s="10"/>
    </row>
    <row r="193" spans="1:3" ht="13.5">
      <c r="A193" s="76"/>
      <c r="B193" s="81"/>
      <c r="C193" s="10"/>
    </row>
    <row r="194" spans="1:3" ht="13.5">
      <c r="A194" s="76"/>
      <c r="B194" s="81"/>
      <c r="C194" s="10"/>
    </row>
    <row r="195" spans="1:3" ht="13.5">
      <c r="A195" s="76"/>
      <c r="B195" s="81"/>
      <c r="C195" s="10"/>
    </row>
    <row r="196" spans="1:3" ht="13.5">
      <c r="A196" s="76"/>
      <c r="B196" s="81"/>
      <c r="C196" s="10"/>
    </row>
    <row r="197" spans="1:3" ht="13.5">
      <c r="A197" s="76"/>
      <c r="B197" s="81"/>
      <c r="C197" s="10"/>
    </row>
    <row r="198" spans="1:3" ht="13.5">
      <c r="A198" s="76"/>
      <c r="B198" s="81"/>
      <c r="C198" s="10"/>
    </row>
    <row r="199" spans="1:3" ht="13.5">
      <c r="A199" s="76"/>
      <c r="B199" s="81"/>
      <c r="C199" s="10"/>
    </row>
    <row r="200" spans="1:3" ht="13.5">
      <c r="A200" s="76"/>
      <c r="B200" s="81"/>
      <c r="C200" s="10"/>
    </row>
    <row r="201" spans="1:3" ht="13.5">
      <c r="A201" s="76"/>
      <c r="B201" s="81"/>
      <c r="C201" s="10"/>
    </row>
    <row r="202" spans="1:3" ht="13.5">
      <c r="A202" s="76"/>
      <c r="B202" s="81"/>
      <c r="C202" s="10"/>
    </row>
    <row r="203" spans="1:3" ht="13.5">
      <c r="A203" s="76"/>
      <c r="B203" s="81"/>
      <c r="C203" s="10"/>
    </row>
    <row r="204" spans="1:3" ht="13.5">
      <c r="A204" s="76"/>
      <c r="B204" s="81"/>
      <c r="C204" s="10"/>
    </row>
    <row r="205" spans="1:3" ht="13.5">
      <c r="A205" s="76"/>
      <c r="B205" s="81"/>
      <c r="C205" s="10"/>
    </row>
    <row r="206" spans="1:3" ht="13.5">
      <c r="A206" s="76"/>
      <c r="B206" s="81"/>
      <c r="C206" s="10"/>
    </row>
    <row r="207" spans="1:3" ht="13.5">
      <c r="A207" s="76"/>
      <c r="B207" s="81"/>
      <c r="C207" s="10"/>
    </row>
    <row r="208" spans="1:3" ht="13.5">
      <c r="A208" s="76"/>
      <c r="B208" s="81"/>
      <c r="C208" s="10"/>
    </row>
    <row r="209" spans="1:3" ht="13.5">
      <c r="A209" s="76"/>
      <c r="B209" s="81"/>
      <c r="C209" s="10"/>
    </row>
    <row r="210" spans="1:3" ht="13.5">
      <c r="A210" s="76"/>
      <c r="B210" s="81"/>
      <c r="C210" s="10"/>
    </row>
    <row r="211" spans="1:3" ht="13.5">
      <c r="A211" s="76"/>
      <c r="B211" s="81"/>
      <c r="C211" s="10"/>
    </row>
    <row r="212" spans="1:3" ht="13.5">
      <c r="A212" s="76"/>
      <c r="B212" s="81"/>
      <c r="C212" s="10"/>
    </row>
    <row r="213" spans="1:3" ht="13.5">
      <c r="A213" s="76"/>
      <c r="B213" s="81"/>
      <c r="C213" s="10"/>
    </row>
    <row r="214" spans="1:3" ht="13.5">
      <c r="A214" s="76"/>
      <c r="B214" s="81"/>
      <c r="C214" s="10"/>
    </row>
    <row r="215" spans="1:3" ht="13.5">
      <c r="A215" s="76"/>
      <c r="B215" s="81"/>
      <c r="C215" s="10"/>
    </row>
  </sheetData>
  <sheetProtection/>
  <mergeCells count="9">
    <mergeCell ref="A6:F6"/>
    <mergeCell ref="A160:C160"/>
    <mergeCell ref="A161:C161"/>
    <mergeCell ref="A156:C156"/>
    <mergeCell ref="A1:F1"/>
    <mergeCell ref="A2:F2"/>
    <mergeCell ref="A3:F3"/>
    <mergeCell ref="A4:F4"/>
    <mergeCell ref="A5:F5"/>
  </mergeCells>
  <hyperlinks>
    <hyperlink ref="B14" r:id="rId1" display="garantf1://10800200.227/"/>
    <hyperlink ref="B15" r:id="rId2" display="garantf1://10800200.228/"/>
    <hyperlink ref="B16" r:id="rId3" display="garantf1://10800200.22701/"/>
    <hyperlink ref="B77" r:id="rId4" display="garantf1://12030951.0/"/>
    <hyperlink ref="B83" r:id="rId5" display="garantf1://10007800.3/"/>
    <hyperlink ref="B91" r:id="rId6" display="garantf1://12047594.2/"/>
  </hyperlinks>
  <printOptions/>
  <pageMargins left="0.5118110236220472" right="0.3937007874015748" top="0.5511811023622047" bottom="0.5511811023622047" header="0.31496062992125984" footer="0.31496062992125984"/>
  <pageSetup fitToHeight="4" horizontalDpi="600" verticalDpi="600" orientation="portrait" paperSize="9" scale="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2019-04-11T05:25:17Z</cp:lastPrinted>
  <dcterms:created xsi:type="dcterms:W3CDTF">2004-12-28T06:12:23Z</dcterms:created>
  <dcterms:modified xsi:type="dcterms:W3CDTF">2019-04-11T05:25:27Z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