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9"/>
  </bookViews>
  <sheets>
    <sheet name="Пр.2" sheetId="1" r:id="rId1"/>
    <sheet name="Пр.3" sheetId="2" r:id="rId2"/>
    <sheet name="ПР.4" sheetId="3" r:id="rId3"/>
    <sheet name="ПР.5 мп" sheetId="4" r:id="rId4"/>
    <sheet name="Пр.6" sheetId="5" r:id="rId5"/>
    <sheet name="Пр.7" sheetId="6" r:id="rId6"/>
    <sheet name="Пр.8" sheetId="7" r:id="rId7"/>
    <sheet name="Пр.9" sheetId="8" r:id="rId8"/>
    <sheet name="Пр.10" sheetId="9" r:id="rId9"/>
    <sheet name="Пр.11" sheetId="10" r:id="rId10"/>
  </sheets>
  <definedNames>
    <definedName name="__bookmark_1" localSheetId="1">'Пр.3'!$A$5:$G$892</definedName>
    <definedName name="__bookmark_1" localSheetId="2">'ПР.4'!$A$4:$J$990</definedName>
    <definedName name="__bookmark_1">'ПР.5 мп'!$A$4:$H$812</definedName>
    <definedName name="_xlnm.Print_Titles" localSheetId="1">'Пр.3'!$5:$5</definedName>
    <definedName name="_xlnm.Print_Titles" localSheetId="2">'ПР.4'!$4:$5</definedName>
    <definedName name="_xlnm.Print_Titles" localSheetId="3">'ПР.5 мп'!$4:$4</definedName>
    <definedName name="_xlnm.Print_Area" localSheetId="1">'Пр.3'!$A$1:$J$892</definedName>
    <definedName name="_xlnm.Print_Area" localSheetId="2">'ПР.4'!$A$1:$L$990</definedName>
    <definedName name="_xlnm.Print_Area" localSheetId="3">'ПР.5 мп'!$A$1:$K$813</definedName>
  </definedNames>
  <calcPr fullCalcOnLoad="1"/>
</workbook>
</file>

<file path=xl/sharedStrings.xml><?xml version="1.0" encoding="utf-8"?>
<sst xmlns="http://schemas.openxmlformats.org/spreadsheetml/2006/main" count="12760" uniqueCount="758">
  <si>
    <t>Наименование</t>
  </si>
  <si>
    <t>ЦСР</t>
  </si>
  <si>
    <t>Рз</t>
  </si>
  <si>
    <t>Пр</t>
  </si>
  <si>
    <t>ВР</t>
  </si>
  <si>
    <t>ГР</t>
  </si>
  <si>
    <t>Сумма</t>
  </si>
  <si>
    <t>ВСЕГО</t>
  </si>
  <si>
    <t>7A 0 00 00000</t>
  </si>
  <si>
    <t>7A 0 02 00000</t>
  </si>
  <si>
    <t>Работы по предупреждению и ликвидации последствий негативного воздействия вод на водотоках, расположенных в границах Сусуманского городского округа</t>
  </si>
  <si>
    <t>7A 0 02 75110</t>
  </si>
  <si>
    <t>Национальная экономика</t>
  </si>
  <si>
    <t>04</t>
  </si>
  <si>
    <t>Водное хозяйство</t>
  </si>
  <si>
    <t>06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</si>
  <si>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</si>
  <si>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</si>
  <si>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</si>
  <si>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</si>
  <si>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Управление городского хозяйства и жизнеобеспечения территории Сусуманского городского округа</t>
  </si>
  <si>
    <t>727</t>
  </si>
  <si>
    <t>Работы по предупреждению и ликвидации последствий негативного воздействия вод на водотоках, расположенных в границах Сусуманского городского округа за счет средств местного бюджета</t>
  </si>
  <si>
    <t>7A 0 02 S5110</t>
  </si>
  <si>
    <t>7D 0 00 00000</t>
  </si>
  <si>
    <t>7D 0 01 00000</t>
  </si>
  <si>
    <t>Устройство улично-дорожной сети г.Сусумана техническими средствами организации дорожного движения</t>
  </si>
  <si>
    <t>7D 0 01 95440</t>
  </si>
  <si>
    <t>Дорожное хозяйство (дорожные фонды)</t>
  </si>
  <si>
    <t>09</t>
  </si>
  <si>
    <t>7F 0 00 00000</t>
  </si>
  <si>
    <t>7F 0 01 00000</t>
  </si>
  <si>
    <t>7F 0 01 73710</t>
  </si>
  <si>
    <t>Охрана окружающей среды</t>
  </si>
  <si>
    <t>Другие вопросы в области охраны окружающей среды</t>
  </si>
  <si>
    <t>05</t>
  </si>
  <si>
    <t>7F 0 01 S3710</t>
  </si>
  <si>
    <t>7L 0 00 00000</t>
  </si>
  <si>
    <t>7L 0 01 00000</t>
  </si>
  <si>
    <t>Поддержка деятельности социально ориентированных некоммерческих организаций за счет средств из областного бюджета</t>
  </si>
  <si>
    <t>7L 0 01 73280</t>
  </si>
  <si>
    <t>Социальная политика</t>
  </si>
  <si>
    <t>10</t>
  </si>
  <si>
    <t>Другие вопросы в области социальной политики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</si>
  <si>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</si>
  <si>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</si>
  <si>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</si>
  <si>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</si>
  <si>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Администрация Сусуманского городского округа</t>
  </si>
  <si>
    <t>721</t>
  </si>
  <si>
    <t>Поддержка деятельности социально ориентированных некоммерческих организаций за счет средств местного бюджета</t>
  </si>
  <si>
    <t>7L 0 01 S3280</t>
  </si>
  <si>
    <t>7L 0 02 00000</t>
  </si>
  <si>
    <t>Организация участия представителей общественности в мероприятиях областного уровня</t>
  </si>
  <si>
    <t>7L 0 02 91800</t>
  </si>
  <si>
    <t>Общегосударственные вопросы</t>
  </si>
  <si>
    <t>01</t>
  </si>
  <si>
    <t>Другие общегосударственные вопросы</t>
  </si>
  <si>
    <t>13</t>
  </si>
  <si>
    <t>7L 0 03 00000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</si>
  <si>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</si>
  <si>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03 97100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</si>
  <si>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</si>
  <si>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</si>
  <si>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</si>
  <si>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</si>
  <si>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Организация мероприятий районного уровня с участием представителей коренных малочисленных народов Крайнего Севера</t>
  </si>
  <si>
    <t>7L 0 03 97200</t>
  </si>
  <si>
    <t>Культура, кинематография</t>
  </si>
  <si>
    <t>08</t>
  </si>
  <si>
    <t>Другие вопросы в области культуры, кинематографии</t>
  </si>
  <si>
    <t>Управление по делам молодежи, культуре и спорту администрации Сусуманского городского округа</t>
  </si>
  <si>
    <t>726</t>
  </si>
  <si>
    <t>7N 0 00 00000</t>
  </si>
  <si>
    <t>7N 0 01 00000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</si>
  <si>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</t>
  </si>
  <si>
    <t>7N 0 01 98100</t>
  </si>
  <si>
    <t>Жилищно-коммунальное хозяйство</t>
  </si>
  <si>
    <t>Коммунальное хозяйство</t>
  </si>
  <si>
    <t>02</t>
  </si>
  <si>
    <t>7P 0 00 00000</t>
  </si>
  <si>
    <t>7P 0 02 00000</t>
  </si>
  <si>
    <t>Обеспечение выплат ежемесячного денежного вознаграждения за классное руководство педагогическим работникам</t>
  </si>
  <si>
    <t>7P 0 02 53030</t>
  </si>
  <si>
    <t>Образование</t>
  </si>
  <si>
    <t>07</t>
  </si>
  <si>
    <t>Общее образование</t>
  </si>
  <si>
    <t>Субсидии бюджетным учреждениям</t>
  </si>
  <si>
    <t>610</t>
  </si>
  <si>
    <t>Комитет по образованию администрации Сусуманского городского округа</t>
  </si>
  <si>
    <t>725</t>
  </si>
  <si>
    <t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</si>
  <si>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7P 0 02 73С20</t>
  </si>
  <si>
    <t>Дошкольное образование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</si>
  <si>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</si>
  <si>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7P 0 02 74010</t>
  </si>
  <si>
    <t>Дополнительное образование детей</t>
  </si>
  <si>
    <t>03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</si>
  <si>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</si>
  <si>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7P 0 02 74050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</si>
  <si>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t>
  </si>
  <si>
    <t>7P 0 02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</si>
  <si>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t>
  </si>
  <si>
    <t>7P 0 02 74070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</si>
  <si>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</si>
  <si>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7P 0 02 74120</t>
  </si>
  <si>
    <t>Обеспечение ежемесячного денежного вознаграждения за классное руководство</t>
  </si>
  <si>
    <t>7P 0 02 74130</t>
  </si>
  <si>
    <t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за счет средств местного бюджета</t>
  </si>
  <si>
    <t>7P 0 02 S3С20</t>
  </si>
  <si>
    <t>7P 0 03 00000</t>
  </si>
  <si>
    <t>Осуществление государственных полномочий по созданию и организации деятельности комиссии по делам несовершеннолетних и защите их прав</t>
  </si>
  <si>
    <t>7P 0 03 74020</t>
  </si>
  <si>
    <t>Другие вопросы в области образования</t>
  </si>
  <si>
    <t>7P 0 04 00000</t>
  </si>
  <si>
    <t>Осуществление государственных полномочий по организации и осуществлению деятельности по опеке и попечительству</t>
  </si>
  <si>
    <t>7P 0 04 74090</t>
  </si>
  <si>
    <t>7P 0 05 00000</t>
  </si>
  <si>
    <t>Адаптация социально- значимых объектов для инвалидов и маломобильных групп населения</t>
  </si>
  <si>
    <t>7P 0 05 91500</t>
  </si>
  <si>
    <t>7P 0 06 00000</t>
  </si>
  <si>
    <t>Развитие творческого и профессионального потенциала педагогических работников образовательных учреждений</t>
  </si>
  <si>
    <t>7P 0 06 91510</t>
  </si>
  <si>
    <t>Социальное обеспечение и иные выплаты населению</t>
  </si>
  <si>
    <t>300</t>
  </si>
  <si>
    <t>Премии и гранты</t>
  </si>
  <si>
    <t>350</t>
  </si>
  <si>
    <t>7P 0 E2 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</si>
  <si>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</si>
  <si>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7P 0 E2 50970</t>
  </si>
  <si>
    <t>7R 0 00 00000</t>
  </si>
  <si>
    <t>7R 0 01 00000</t>
  </si>
  <si>
    <t>Повышение профессионального уровня муниципальных служащих</t>
  </si>
  <si>
    <t>7R 0 01 98600</t>
  </si>
  <si>
    <t>7R 0 02 00000</t>
  </si>
  <si>
    <t>Профессиональное развитие лиц, замещающих муниципальные должности</t>
  </si>
  <si>
    <t>7R 0 02 73260</t>
  </si>
  <si>
    <t>Профессиональное развитие лиц, замещающих муниципальные должности за счет средств местного бюджета</t>
  </si>
  <si>
    <t>7R 0 02 S3260</t>
  </si>
  <si>
    <t>7S 0 00 00000</t>
  </si>
  <si>
    <t>7S 0 01 00000</t>
  </si>
  <si>
    <t>Содержание автомобильных дорог общего пользования местного значения Сусуманского городского округа</t>
  </si>
  <si>
    <t>7S 0 01 95310</t>
  </si>
  <si>
    <t>7Z 0 00 00000</t>
  </si>
  <si>
    <t>7Z 0 01 00000</t>
  </si>
  <si>
    <t>Мероприятия по благоустройству территории Сусуманского городского округа</t>
  </si>
  <si>
    <t>7Z 0 01 92010</t>
  </si>
  <si>
    <t>Благоустройство</t>
  </si>
  <si>
    <t>7Б 0 00 00000</t>
  </si>
  <si>
    <t>7Б 0 01 00000</t>
  </si>
  <si>
    <t>Обслуживание систем видеонаблюдения, охранной сигнализации</t>
  </si>
  <si>
    <t>7Б 0 01 91600</t>
  </si>
  <si>
    <t>Укрепление материально- технической базы</t>
  </si>
  <si>
    <t>7Б 0 01 92500</t>
  </si>
  <si>
    <t>Установка пропускных систем</t>
  </si>
  <si>
    <t>7Б 0 01 93300</t>
  </si>
  <si>
    <t>7В 0 00 00000</t>
  </si>
  <si>
    <t>7В 0 01 00000</t>
  </si>
  <si>
    <t>Мероприятия патриотической направленности</t>
  </si>
  <si>
    <t>7В 0 01 92400</t>
  </si>
  <si>
    <t>Молодежная политика</t>
  </si>
  <si>
    <t>7В 0 02 00000</t>
  </si>
  <si>
    <t>Оказание материальной помощи, единовременной выплаты</t>
  </si>
  <si>
    <t>7В 0 02 91200</t>
  </si>
  <si>
    <t>Социальное обеспечение населения</t>
  </si>
  <si>
    <t>Иные выплаты населению</t>
  </si>
  <si>
    <t>360</t>
  </si>
  <si>
    <t>Предоставление льготы по оплате жилищно- коммунальных услуг</t>
  </si>
  <si>
    <t>7В 0 02 91410</t>
  </si>
  <si>
    <t>7Г 0 00 00000</t>
  </si>
  <si>
    <t>7Г 0 01 00000</t>
  </si>
  <si>
    <t>Резервный фонд исполнительного органа власти субъекта Российской Федерации.Расселение двадцатиквартирного жилого дома по адресу:Магаданская область,Сусуманский район,п.Холодный,ул.Горняцкая д.2</t>
  </si>
  <si>
    <t>7Г 0 01 00640</t>
  </si>
  <si>
    <t>Иные бюджетные ассигнования</t>
  </si>
  <si>
    <t>800</t>
  </si>
  <si>
    <t>Уплата налогов, сборов и иных платежей</t>
  </si>
  <si>
    <t>850</t>
  </si>
  <si>
    <t>Оптимизация жилищного фонда в виде расселения</t>
  </si>
  <si>
    <t>7Г 0 01 96610</t>
  </si>
  <si>
    <t>Жилищное хозяйство</t>
  </si>
  <si>
    <t>7Г 0 02 00000</t>
  </si>
  <si>
    <t>Восстановление и модернизация муниципального имущества в Сусуманском городском округе Магаданской области</t>
  </si>
  <si>
    <t>7Г 0 02 61110</t>
  </si>
  <si>
    <t>Восстановление и модернизация муниципального имущества в Сусуманском городском округе Магаданской области за счет средств местного бюджета</t>
  </si>
  <si>
    <t>7Г 0 02 S1110</t>
  </si>
  <si>
    <t>7Д 0 00 00000</t>
  </si>
  <si>
    <t>7Д 0 01 00000</t>
  </si>
  <si>
    <t>Осуществление поддержки одаренных детей</t>
  </si>
  <si>
    <t>7Д 0 01 92200</t>
  </si>
  <si>
    <t>Стипендии</t>
  </si>
  <si>
    <t>340</t>
  </si>
  <si>
    <t>Проведение слетов, научных конференций, олимпиад</t>
  </si>
  <si>
    <t>7Д 0 01 92210</t>
  </si>
  <si>
    <t>7Е 0 00 00000</t>
  </si>
  <si>
    <t>7Е 0 01 00000</t>
  </si>
  <si>
    <t>Приобретение литературно- художественных изданий</t>
  </si>
  <si>
    <t>7Е 0 01 73160</t>
  </si>
  <si>
    <t>Культура</t>
  </si>
  <si>
    <t>Приобретение литературно- художественных изданий за счет средств местного бюджета</t>
  </si>
  <si>
    <t>7Е 0 01 S3160</t>
  </si>
  <si>
    <t>7Е 0 02 00000</t>
  </si>
  <si>
    <t>Укрепление материально- технической базы учреждений культуры</t>
  </si>
  <si>
    <t>7Е 0 02 92510</t>
  </si>
  <si>
    <t>Проведение и участие в конкурсах, фестивалях, выставках, концертах, мастер- классах</t>
  </si>
  <si>
    <t>7Е 0 02 96120</t>
  </si>
  <si>
    <t>Расходы на выплаты персоналу казенных учреждений</t>
  </si>
  <si>
    <t>110</t>
  </si>
  <si>
    <t>7Е 0 03 00000</t>
  </si>
  <si>
    <t>7Е 0 03 74010</t>
  </si>
  <si>
    <t>7Е 0 06 00000</t>
  </si>
  <si>
    <t>7Е 0 06 91650</t>
  </si>
  <si>
    <t>7Е 0 A2 00000</t>
  </si>
  <si>
    <t>Государственная поддержка лучших сельских учреждений культуры</t>
  </si>
  <si>
    <t>7Е 0 A2 55190</t>
  </si>
  <si>
    <t>7Ж 0 00 00000</t>
  </si>
  <si>
    <t>7Ж 0 01 00000</t>
  </si>
  <si>
    <t>Социальная выплата на приобретение (строительство) жилья молодым семьям</t>
  </si>
  <si>
    <t>7Ж 0 01 L4970</t>
  </si>
  <si>
    <t>Социальные выплаты гражданам, кроме публичных нормативных социальных выплат</t>
  </si>
  <si>
    <t>320</t>
  </si>
  <si>
    <t>7И 0 00 00000</t>
  </si>
  <si>
    <t>7И 0 01 00000</t>
  </si>
  <si>
    <t>Финансовая поддержка субъектов малого и среднего предпринимательства</t>
  </si>
  <si>
    <t>7И 0 01 93360</t>
  </si>
  <si>
    <t>Другие вопросы в области национальной экономики</t>
  </si>
  <si>
    <t>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</si>
  <si>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</si>
  <si>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</si>
  <si>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7К 0 00 00000</t>
  </si>
  <si>
    <t>7К 0 01 00000</t>
  </si>
  <si>
    <t>Благоустройство общественной территории по ул. Советская, д.17, г.Сусуман "Площадь возле здания администрации Сусуманского городского округа"</t>
  </si>
  <si>
    <t>7К 0 01 99100</t>
  </si>
  <si>
    <t>7Л 0 00 00000</t>
  </si>
  <si>
    <t>7Л 0 01 00000</t>
  </si>
  <si>
    <t>Организация отдыха и оздоровления детей в лагерях дневного пребывания</t>
  </si>
  <si>
    <t>7Л 0 01 73210</t>
  </si>
  <si>
    <t>Организация отдыха и оздоровления детей в лагерях дневного пребывания за счет средств местного бюджета</t>
  </si>
  <si>
    <t>7Л 0 01 S3210</t>
  </si>
  <si>
    <t>7Л 0 02 00000</t>
  </si>
  <si>
    <t>Расходы на выплаты по оплате труда несовершеннолетних граждан</t>
  </si>
  <si>
    <t>7Л 0 02 92300</t>
  </si>
  <si>
    <t>7М 0 00 00000</t>
  </si>
  <si>
    <t>7М 0 01 00000</t>
  </si>
  <si>
    <t>Материально- техническое и методологическое обеспечение в сфере молодежной политики</t>
  </si>
  <si>
    <t>7М 0 01 92530</t>
  </si>
  <si>
    <t>7М 0 02 00000</t>
  </si>
  <si>
    <t>Мероприятия, проводимые с участием молодежи</t>
  </si>
  <si>
    <t>7М 0 02 92600</t>
  </si>
  <si>
    <t>Участие в областных и районных мероприятиях, семинарах, сборах, конкурсах</t>
  </si>
  <si>
    <t>7М 0 02 92700</t>
  </si>
  <si>
    <t>Работа с молодыми семьями</t>
  </si>
  <si>
    <t>7М 0 02 92800</t>
  </si>
  <si>
    <t>Работа по пропаганде здорового образа жизни и профилактике правонарушений</t>
  </si>
  <si>
    <t>7М 0 02 93000</t>
  </si>
  <si>
    <t>7Н 0 00 00000</t>
  </si>
  <si>
    <t>7Н 0 01 00000</t>
  </si>
  <si>
    <t>Мероприятия по организации и проведению областных универсальных совместных ярмарок</t>
  </si>
  <si>
    <t>7Н 0 01 73900</t>
  </si>
  <si>
    <t>Мероприятия по организации и проведению областных универсальных совместных ярмарок за счет средств местного бюджета</t>
  </si>
  <si>
    <t>7Н 0 01 S3900</t>
  </si>
  <si>
    <t>Муниципальная программа "Пожарная безопасность в Сусуманском городском округе на 2020- 2023 годы"</t>
  </si>
  <si>
    <t>7П 0 00 00000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</si>
  <si>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</si>
  <si>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7П 0 01 00000</t>
  </si>
  <si>
    <t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</t>
  </si>
  <si>
    <t>7П 0 01 94100</t>
  </si>
  <si>
    <t>Физическая культура и спорт</t>
  </si>
  <si>
    <t>11</t>
  </si>
  <si>
    <t>Другие вопросы в области физической культуры и спорта</t>
  </si>
  <si>
    <t>Обработка сгораемых конструкций огнезащитными составами</t>
  </si>
  <si>
    <t>7П 0 01 94200</t>
  </si>
  <si>
    <t>Приобретение и заправка огнетушителей, средств индивидуальной защиты</t>
  </si>
  <si>
    <t>7П 0 01 94300</t>
  </si>
  <si>
    <t>Проведение замеров сопротивления изоляции электросетей и электрооборудования</t>
  </si>
  <si>
    <t>7П 0 01 94400</t>
  </si>
  <si>
    <t>Проведение проверок исправности и ремонт систем противопожарного водоснабжения, приобретение и обслуживание гидрантов</t>
  </si>
  <si>
    <t>7П 0 01 94500</t>
  </si>
  <si>
    <t>Обучение сотрудников по пожарной безопасности</t>
  </si>
  <si>
    <t>7П 0 01 94510</t>
  </si>
  <si>
    <t>Изготовление планов эвакуации</t>
  </si>
  <si>
    <t>7П 0 01 94700</t>
  </si>
  <si>
    <t>7Т 0 00 00000</t>
  </si>
  <si>
    <t>7Т 0 04 00000</t>
  </si>
  <si>
    <t>Мероприятия по поддержке граждан и их объединений, участвующих в охране общественного порядка</t>
  </si>
  <si>
    <t>7Т 0 04 73140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</si>
  <si>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</si>
  <si>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7Т 0 04 95000</t>
  </si>
  <si>
    <t>Мероприятия по поддержке граждан и их объединений, учавствующих в охране общественного порядка за счет средств местного бюджета</t>
  </si>
  <si>
    <t>7Т 0 04 S3140</t>
  </si>
  <si>
    <t>Основное мероприятие "Профилактика правонарушений по отдельным видам противоправной деятельности"</t>
  </si>
  <si>
    <t>7Т 0 05 00000</t>
  </si>
  <si>
    <t>Установка видеонаблюдения</t>
  </si>
  <si>
    <t>7Т 0 05 95100</t>
  </si>
  <si>
    <t>Приобретение, изготовление баннеров и иной наглядной продукции антитеррористической направленности</t>
  </si>
  <si>
    <t>7Т 0 05 95160</t>
  </si>
  <si>
    <t>7Т 0 07 00000</t>
  </si>
  <si>
    <t>Профилактика безнадзорности, правонарушений и вредных привычек несовершеннолетних</t>
  </si>
  <si>
    <t>7Т 0 07 93810</t>
  </si>
  <si>
    <t>7Ф 0 00 00000</t>
  </si>
  <si>
    <t>7Ф 0 01 00000</t>
  </si>
  <si>
    <t>7Ф 0 01 74010</t>
  </si>
  <si>
    <t>Спорт высших достижений</t>
  </si>
  <si>
    <t>7Ф 0 01 92500</t>
  </si>
  <si>
    <t>Оздоровительная, спортивно- массовая работа с населением, проведение мероприятий</t>
  </si>
  <si>
    <t>7Ф 0 01 93100</t>
  </si>
  <si>
    <t>Устройство спортивных сооружений</t>
  </si>
  <si>
    <t>7Ф 0 01 93200</t>
  </si>
  <si>
    <t>7Ч 0 00 00000</t>
  </si>
  <si>
    <t>7Ч 0 01 00000</t>
  </si>
  <si>
    <t>Приобретение технических средств и создание материального резерва в целях ликвидации чрезвычайных ситуаций</t>
  </si>
  <si>
    <t>7Ч 0 01 96400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</si>
  <si>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</si>
  <si>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</si>
  <si>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7Щ 0 00 00000</t>
  </si>
  <si>
    <t>7Щ 0 01 00000</t>
  </si>
  <si>
    <t>Проведение комплексных кадастровых работ</t>
  </si>
  <si>
    <t>7Щ 0 01 L5110</t>
  </si>
  <si>
    <t>Комитет по управлению муниципальным имуществом администрации Сусуманского городского округа</t>
  </si>
  <si>
    <t>724</t>
  </si>
  <si>
    <t>7Щ 0 02 00000</t>
  </si>
  <si>
    <t>Выполнение работ по описанию границ территориальных зон правил землепользования и застройки Сусуманского городского округа</t>
  </si>
  <si>
    <t>7Щ 0 02 98210</t>
  </si>
  <si>
    <t>7Ю 0 00 00000</t>
  </si>
  <si>
    <t>7Ю 0 01 00000</t>
  </si>
  <si>
    <t>Совершенствование системы укрепления здоровья учащихся в общеобразовательных учреждениях</t>
  </si>
  <si>
    <t>7Ю 0 01 73440</t>
  </si>
  <si>
    <t>Расходы на питание детей-инвалидов, обучающихся в общеобразовательных учреждениях</t>
  </si>
  <si>
    <t>7Ю 0 01 73443</t>
  </si>
  <si>
    <t>Расходы на питание (завтрак или полдник) детей из многодетных семей, обучающихся в общеобразовательных учреждениях</t>
  </si>
  <si>
    <t>7Ю 0 01 73950</t>
  </si>
  <si>
    <t>Укрепление материально- технической базы медицинских кабинетов</t>
  </si>
  <si>
    <t>7Ю 0 01 92520</t>
  </si>
  <si>
    <t>Проведение конкурсов, спартакиад, соревнований, акций и других мероприятий</t>
  </si>
  <si>
    <t>7Ю 0 01 93800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</si>
  <si>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</si>
  <si>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7Ю 0 01 L3040</t>
  </si>
  <si>
    <t>Совершенствование системы укрепления здоровья учащихся в общеобразовательных учреждениях за счет средств местного бюджета</t>
  </si>
  <si>
    <t>7Ю 0 01 S3440</t>
  </si>
  <si>
    <t>Расходы на питание (завтрак или полдник) детей из многодетных семей, обучающихся в общеобразовательных учреждениях за счет средств местного бюджета</t>
  </si>
  <si>
    <t>7Ю 0 01 S3950</t>
  </si>
  <si>
    <t>7Я 0 00 00000</t>
  </si>
  <si>
    <t>7Я 0 01 00000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</si>
  <si>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</si>
  <si>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7Я 0 01 98700</t>
  </si>
  <si>
    <t>Отклонение</t>
  </si>
  <si>
    <t>% исполнения</t>
  </si>
  <si>
    <t>Приложение № 5</t>
  </si>
  <si>
    <t>тыс. рублей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</si>
  <si>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</si>
  <si>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 Сусуманского городского округа</t>
  </si>
  <si>
    <t>Р2 0 00 00000</t>
  </si>
  <si>
    <t>Глава муниципального образования</t>
  </si>
  <si>
    <t>Р2 1 00 00000</t>
  </si>
  <si>
    <t>Расходы на выплаты по оплате труда работников муниципальных органов</t>
  </si>
  <si>
    <t>Р2 1 00 00210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</si>
  <si>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</si>
  <si>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</si>
  <si>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0 00 00000</t>
  </si>
  <si>
    <t>Обеспечение государственных полномочий по государственной регистрации актов гражданского состояния</t>
  </si>
  <si>
    <t>Р1 1 00 00000</t>
  </si>
  <si>
    <t>Р1 1 00 00210</t>
  </si>
  <si>
    <t>Расходы на обеспечение функций муниципальных органов</t>
  </si>
  <si>
    <t>Р1 1 00 00290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</si>
  <si>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</si>
  <si>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Р1 1 00 00550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</si>
  <si>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</si>
  <si>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Р1 1 00 59300</t>
  </si>
  <si>
    <t>Центральный аппарат</t>
  </si>
  <si>
    <t>Р2 4 00 00000</t>
  </si>
  <si>
    <t>Р2 4 00 00210</t>
  </si>
  <si>
    <t>Р2 4 00 00290</t>
  </si>
  <si>
    <t>Р2 4 00 00550</t>
  </si>
  <si>
    <t>Другие гарантии и компенсации</t>
  </si>
  <si>
    <t>Р2 4 00 00560</t>
  </si>
  <si>
    <t>P1 0 00 00000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</si>
  <si>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</si>
  <si>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P1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</si>
  <si>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</si>
  <si>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P1 4 00 51200</t>
  </si>
  <si>
    <t>Обеспечение государственных полномочий Российской Федерации по осуществлению Всероссийской переписи населения</t>
  </si>
  <si>
    <t>P1 9 00 00000</t>
  </si>
  <si>
    <t>Осуществление государственных полномочий по подготовке и проведению Всероссийской переписи населения</t>
  </si>
  <si>
    <t>P1 9 00 74690</t>
  </si>
  <si>
    <t>Обеспечение государственных полномочий по созданию и организации деятельности административной комиссии</t>
  </si>
  <si>
    <t>Р1 2 00 00000</t>
  </si>
  <si>
    <t>Осуществление государственных полномочий по созданию и организации деятельности административной комиссии</t>
  </si>
  <si>
    <t>Р1 2 00 74030</t>
  </si>
  <si>
    <t>Обеспечение государственных полномочий по постановке на учет граждан на приобретение и строительство жилья и выезжающих из районов Крайнего Севера</t>
  </si>
  <si>
    <t>Р1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</si>
  <si>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</si>
  <si>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3 00 74040</t>
  </si>
  <si>
    <t>Национальная оборона</t>
  </si>
  <si>
    <t>Мобилизационная и вневойсковая подготовка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</si>
  <si>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</si>
  <si>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Р1 5 00 00000</t>
  </si>
  <si>
    <t>Осуществление первичного воинского учета на территориях, где отсутствуют военные комиссариаты</t>
  </si>
  <si>
    <t>Р1 5 00 51180</t>
  </si>
  <si>
    <t>Ч1 0 00 00000</t>
  </si>
  <si>
    <t>Ч1 0 00 00550</t>
  </si>
  <si>
    <t>Финансовое обеспечение деятельности Единой дежурно- диспетчерской службы</t>
  </si>
  <si>
    <t>Ч1 0 00 08120</t>
  </si>
  <si>
    <t>Осуществление организационных мероприятий по предупреждению и борьбе с коронавирусом на территории Магаданской области</t>
  </si>
  <si>
    <t>Ч1 0 00 92040</t>
  </si>
  <si>
    <t>Транспорт</t>
  </si>
  <si>
    <t>Другие виды транспорта</t>
  </si>
  <si>
    <t>Т1 0 00 00000</t>
  </si>
  <si>
    <t>Организация транспортного обслуживания населения в границах Сусуманского городского округа</t>
  </si>
  <si>
    <t>Т1 0 00 03180</t>
  </si>
  <si>
    <t>Поддержка жилищного хозяйства</t>
  </si>
  <si>
    <t>Ж1 0 00 00000</t>
  </si>
  <si>
    <t>Капитальный ремонт муниципального жилищного фонда</t>
  </si>
  <si>
    <t>Ж1 0 00 08020</t>
  </si>
  <si>
    <t>Пенсионное обеспечение</t>
  </si>
  <si>
    <t>Доплаты к пенсиям, дополнительное пенсионное обеспечение</t>
  </si>
  <si>
    <t>Р5 0 00 00000</t>
  </si>
  <si>
    <t>Выплата доплаты к пенсии</t>
  </si>
  <si>
    <t>Р5 0 00 08621</t>
  </si>
  <si>
    <t>Публичные нормативные социальные выплаты гражданам</t>
  </si>
  <si>
    <t>310</t>
  </si>
  <si>
    <t>Обеспечение государственных полномочий по организации и осуществлению деятельности органов опеки и попечительства</t>
  </si>
  <si>
    <t>Р1 6 00 00000</t>
  </si>
  <si>
    <t>Р1 6 00 74090</t>
  </si>
  <si>
    <t>КОМИТЕТ ПО ФИНАНСАМ АДМИНИСТРАЦИИ СУСУМАНСКОГО ГОРОДСКОГО ОКРУГА</t>
  </si>
  <si>
    <t>722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</si>
  <si>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</si>
  <si>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</si>
  <si>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Р3 0 00 00000</t>
  </si>
  <si>
    <t>Резервные фонды местных администраций</t>
  </si>
  <si>
    <t>Р3 0 00 07050</t>
  </si>
  <si>
    <t>Резервные средства</t>
  </si>
  <si>
    <t>870</t>
  </si>
  <si>
    <t>Собрание представителей Сусуманского городского округа</t>
  </si>
  <si>
    <t>723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</si>
  <si>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</si>
  <si>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муниципального образования</t>
  </si>
  <si>
    <t>Р2 2 00 00000</t>
  </si>
  <si>
    <t>Р2 2 00 00210</t>
  </si>
  <si>
    <t>Руководитель контрольно-счетной палаты муниципального образования и его заместители</t>
  </si>
  <si>
    <t>Р2 3 00 00000</t>
  </si>
  <si>
    <t>Р2 3 00 00210</t>
  </si>
  <si>
    <t>Управление государственной (муниципальной) собственностью</t>
  </si>
  <si>
    <t>М1 0 00 00000</t>
  </si>
  <si>
    <t>М1 0 00 00550</t>
  </si>
  <si>
    <t>М1 0 00 00560</t>
  </si>
  <si>
    <t>Расходы на обеспечение деятельности (оказание услуг) муниципальных учреждений</t>
  </si>
  <si>
    <t>М1 0 00 00990</t>
  </si>
  <si>
    <t>Реализация муниципальной политики в области приватизации и управления муниципальной собственностью</t>
  </si>
  <si>
    <t>М2 0 00 00000</t>
  </si>
  <si>
    <t>Содержание и обслуживание казны муниципального образования</t>
  </si>
  <si>
    <t>М2 0 00 00480</t>
  </si>
  <si>
    <t>Оценка недвижимости, признание прав и регулирование отношений по государственной и муниципальной собственности</t>
  </si>
  <si>
    <t>М2 0 00 00491</t>
  </si>
  <si>
    <t>Исполнение судебных актов</t>
  </si>
  <si>
    <t>830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</si>
  <si>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</si>
  <si>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</si>
  <si>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</si>
  <si>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П1 0 00 00000</t>
  </si>
  <si>
    <t>П1 0 00 00990</t>
  </si>
  <si>
    <t>Субсидии автономным учреждениям</t>
  </si>
  <si>
    <t>620</t>
  </si>
  <si>
    <t>Детские дошкольные учреждения</t>
  </si>
  <si>
    <t>Д1 0 00 00000</t>
  </si>
  <si>
    <t>Д1 0 00 00550</t>
  </si>
  <si>
    <t>Д1 0 00 00560</t>
  </si>
  <si>
    <t>Д1 0 00 00990</t>
  </si>
  <si>
    <t>Школы-детские сады, школы начальные, неполные средние и средние</t>
  </si>
  <si>
    <t>Ш1 0 00 00000</t>
  </si>
  <si>
    <t>Ш1 0 00 00550</t>
  </si>
  <si>
    <t>Ш1 0 00 00560</t>
  </si>
  <si>
    <t>Ш1 0 00 00990</t>
  </si>
  <si>
    <t>Учреждения дополнительного образования</t>
  </si>
  <si>
    <t>В1 0 00 00000</t>
  </si>
  <si>
    <t>В1 0 00 00550</t>
  </si>
  <si>
    <t>В1 0 00 00560</t>
  </si>
  <si>
    <t>В1 0 00 00990</t>
  </si>
  <si>
    <t>Расходы на повышение оплаты труда работникам муниципальных учреждений культуры и педагогическим работникам муниципальных организаций дополнительного образования детей,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 на 2021 год</t>
  </si>
  <si>
    <t>В1 0 00 S3У10</t>
  </si>
  <si>
    <t>Централизованные бухгалтерии</t>
  </si>
  <si>
    <t>Ц1 0 00 00000</t>
  </si>
  <si>
    <t>Финансовое обеспечение деятельности централизованной бухгалтерии</t>
  </si>
  <si>
    <t>Ц1 0 00 08520</t>
  </si>
  <si>
    <t>Организационно-воспитательная работа с молодежью</t>
  </si>
  <si>
    <t>В2 0 00 00000</t>
  </si>
  <si>
    <t>Проведение мероприятий для детей и молодежи</t>
  </si>
  <si>
    <t>В2 0 00 08310</t>
  </si>
  <si>
    <t>Библиотеки</t>
  </si>
  <si>
    <t>Б1 0 00 00000</t>
  </si>
  <si>
    <t>Б1 0 00 00550</t>
  </si>
  <si>
    <t>Б1 0 00 00560</t>
  </si>
  <si>
    <t>Б1 0 00 00990</t>
  </si>
  <si>
    <t>Б1 0 00 S3У10</t>
  </si>
  <si>
    <t>Учреждения, обеспечивающие организацию досуга и предоставление услуг в области культуры</t>
  </si>
  <si>
    <t>Д2 0 00 00000</t>
  </si>
  <si>
    <t>Д2 0 00 00550</t>
  </si>
  <si>
    <t>Д2 0 00 00560</t>
  </si>
  <si>
    <t>Д2 0 00 00990</t>
  </si>
  <si>
    <t>Д2 0 00 S3У10</t>
  </si>
  <si>
    <t>Физическая культура</t>
  </si>
  <si>
    <t>Учреждения, обеспечивающие предоставление услуг в области физической культуры и спорта</t>
  </si>
  <si>
    <t>Ф1 0 00 00000</t>
  </si>
  <si>
    <t>Ф1 0 00 00550</t>
  </si>
  <si>
    <t>Ф1 0 00 00560</t>
  </si>
  <si>
    <t>Ф1 0 00 00990</t>
  </si>
  <si>
    <t>Физкультурно-оздоровительная работа и спортивные мероприятия</t>
  </si>
  <si>
    <t>Ф2 0 00 00000</t>
  </si>
  <si>
    <t>Мероприятия в области физической культуры и спорта</t>
  </si>
  <si>
    <t>Ф2 0 00 08710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</si>
  <si>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</si>
  <si>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</si>
  <si>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</si>
  <si>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</si>
  <si>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Мероприятия в области дорожного хозяйства</t>
  </si>
  <si>
    <t>Д3 0 00 00000</t>
  </si>
  <si>
    <t>Дорожная деятельность в отношении автомобильных дорог местного значения</t>
  </si>
  <si>
    <t>Д3 0 00 00160</t>
  </si>
  <si>
    <t>Прочие мероприятия в области жилищного хозяйства</t>
  </si>
  <si>
    <t>Ж1 0 00 08030</t>
  </si>
  <si>
    <t>Поддержка коммунального хозяйства</t>
  </si>
  <si>
    <t>К1 0 00 00000</t>
  </si>
  <si>
    <t>Прочие мероприятия в области коммунального хозяйства</t>
  </si>
  <si>
    <t>К1 0 00 08050</t>
  </si>
  <si>
    <t>Мероприятия по благоустройству</t>
  </si>
  <si>
    <t>К2 0 00 00000</t>
  </si>
  <si>
    <t>Уличное освещение</t>
  </si>
  <si>
    <t>К2 0 00 08630</t>
  </si>
  <si>
    <t>Прочие мероприятия по благоустройству</t>
  </si>
  <si>
    <t>К2 0 00 08640</t>
  </si>
  <si>
    <t>Организация ритуальных услуг и содержание мест захоронения</t>
  </si>
  <si>
    <t>К3 0 00 00000</t>
  </si>
  <si>
    <t>Расходы на обеспечение деятельности(оказание услуг)муниципальных учреждений</t>
  </si>
  <si>
    <t>К3 0 00 00990</t>
  </si>
  <si>
    <t>Содержание мест захоронения</t>
  </si>
  <si>
    <t>К3 0 00 08650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</si>
  <si>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</si>
  <si>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00000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</si>
  <si>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</si>
  <si>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74190</t>
  </si>
  <si>
    <t>Бюджет на 2021 год</t>
  </si>
  <si>
    <t>% исполне-ния</t>
  </si>
  <si>
    <t>Гр</t>
  </si>
  <si>
    <t>Основное мероприятие «Восстановление и экологическая реабилитация водных объектов, сокращение негативного антропогенного воздействия на водные объекты»</t>
  </si>
  <si>
    <t>Муниципальная программа «Развитие системы обращения с отходами производства и потребления на территории муниципального образования «Сусуманский городской округ» на 2020- 2023 годы»</t>
  </si>
  <si>
    <t>Разработка проектно-сметной документации и выполнение инженерных изысканий и экспертиз по объекту: «Межпоселенческий полигон ТКО в городе Сусуман»</t>
  </si>
  <si>
    <t>Разработка проектно-сметной документации и выполнение инженерных изысканий и экспертиз по объекту: «Межпоселенческий полигон ТКО в городе Сусуман» за счет средств местного бюджета</t>
  </si>
  <si>
    <t>Основное мероприятие «Оказание финансовой поддержки деятельности социально ориенти-рованных некоммерческих организаций»</t>
  </si>
  <si>
    <t>Муниципальная программа «Комплексное развитие систем коммунальной инфраструктуры Сусуманского городского округа на 2020- 2023 годы»</t>
  </si>
  <si>
    <t>Основное мероприятие «Проведение реконструкции, ремонта или замены оборудования на объектах коммунальной инфраструктуры»</t>
  </si>
  <si>
    <t>Основное мероприятие «Управление развитием отрасли образования»</t>
  </si>
  <si>
    <t>Муниципальная программа «Развитие образования в Сусуманском городском округе на 2020- 2023 годы»</t>
  </si>
  <si>
    <t>Муниципальная программа «Развитие водохозяйственного комплекса Сусуманского городского округа на 2020-2023 год»</t>
  </si>
  <si>
    <t>Муниципальная программа «Повышение безопасности дорожного движения на территории Сусуманского городского округа на 2020- 2023 годы»</t>
  </si>
  <si>
    <t>Основное мероприятие «Обеспечение реализации программы»</t>
  </si>
  <si>
    <t>Основное мероприятие «Разработка технической документации гидротехнических сооружений»</t>
  </si>
  <si>
    <t>Основное мероприятие «Гармонизация межнациональных отношений»</t>
  </si>
  <si>
    <t>Основное мероприятие «Обеспечение государственных полномочий по созданию и организации деятельности комиссии по делам несовершеннолетних и защите их прав»</t>
  </si>
  <si>
    <t>Основное мероприятие «Обеспечение государственных полномочий по организации и осуществлению деятельности органов опеки и попечительства»</t>
  </si>
  <si>
    <t>Основное мероприятие «Формирование доступной среды в образовательных учреждениях Сусуманского городского округа»</t>
  </si>
  <si>
    <t>Основное мероприятие «Развитие кадрового потенциала»</t>
  </si>
  <si>
    <t>Основное мероприятие «Профессиональное развитие лиц, замещающих муниципальные должности и повышение профессионального уровня муниципальных служащих»</t>
  </si>
  <si>
    <t>Муниципальная программа «Содержание автомобильных дорог общего пользования мест-ного значения Сусуманского городского округа на 2020- 2023 годы»</t>
  </si>
  <si>
    <t>Муниципальная программа «Развитие муниципальной службы в муниципальном образовании «Сусуманский городской округ» на 2020- 2023 годы»</t>
  </si>
  <si>
    <t>Основное мероприятие «Создание в общеобразовательных организациях, расположенных в сельской местности, условий для занятий физической культурой и спортом»</t>
  </si>
  <si>
    <t>Основное мероприятие «Содержание автомобильных дорог общего пользования местного значения»</t>
  </si>
  <si>
    <t>Муниципальная программа «Благоустройство Сусуманского городского округа на 2020- 2023 годы»</t>
  </si>
  <si>
    <t>Муниципальная программа «Безопасность образовательного процесса в образовательных учреждениях Сусуманского городского округа на 2020-2023 годы»</t>
  </si>
  <si>
    <t>Основное мероприятие «Материально- техническое обеспечение охраны труда, техники безопасности, антитеррористической защищенности»</t>
  </si>
  <si>
    <t>Муниципальная программа «Патриотическое воспитание жителей Сусуманского городского округа на 2020- 2023 годы»</t>
  </si>
  <si>
    <t>Основное мероприятие «Организация работы по совершенствованию системы патриотического воспитания жителей»</t>
  </si>
  <si>
    <t>Основное мероприятие «Реализация мероприятий по оказанию адресной помощи ветеранам Великой Отечественной войны 1941- 1945 годов»</t>
  </si>
  <si>
    <t>Муниципальная программа «Содействие в расселении граждан, проживающих в населенных пунктах, расположенных на территории Сусуманского городского округа на 2020- 2023 годы»</t>
  </si>
  <si>
    <t>Основное мероприятие «Оптимизация системы расселения в Сусуманском городском округе»</t>
  </si>
  <si>
    <t>Резервный фонд исполнительного органа власти субъекта Российской Федерации.Расселение двадцатиквартирного жилого дома по адресу: Магаданская область,Сусуманский район,п.Холодный,ул.Горняцкая д.2</t>
  </si>
  <si>
    <t>Основное мероприятия «Реализация мероприятий по восстановлению и модернизации муниципального имущества»</t>
  </si>
  <si>
    <t>Муниципальная программа «Одарённые дети на 2020- 2023 годы»</t>
  </si>
  <si>
    <t>Основное мероприятие «Создание условий для выявления, поддержки и развития одаренных детей»</t>
  </si>
  <si>
    <t>Муниципальная программа «Развитие культуры в Сусуманском городском округе на 2020- 2023 годы»</t>
  </si>
  <si>
    <t>Основное мероприятие «Комплектование книжных фондов библиотек Сусуманского городского округа»</t>
  </si>
  <si>
    <t>Основное мероприятие «Обеспечение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учреждениями»</t>
  </si>
  <si>
    <t>Основное мероприятие «Разработка проектно-сметной документации»</t>
  </si>
  <si>
    <t>Основное мероприятие «Государственная под-держка отрасли культуры»</t>
  </si>
  <si>
    <t>Разработка проектно-сметной документации на текущий ремонт МБУ «ЦБС»(детская библиотека г.Сусумана)</t>
  </si>
  <si>
    <t>Муниципальная программа «Обеспечение жильем молодых семей в Сусуманском город-ском округе на 2020- 2023 годы»</t>
  </si>
  <si>
    <t>Основное мероприятие «Улучшение жилищ-ных условий молодых семей»</t>
  </si>
  <si>
    <t>Муниципальная программа «Развитие малого и среднего предпринимательства в Сусуманском городском округе на 2020- 2023 годы»</t>
  </si>
  <si>
    <t>Муниципальная программа «Формирование современной городской среды муниципального образования «Сусуманский городской округ» на 2018- 2024 годы»</t>
  </si>
  <si>
    <t>Основное мероприятие «Обеспечение устойчивого развития малого и среднего предпринимательства, создание новых рабочих мест»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</si>
  <si>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</si>
  <si>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Благоустройство общественной территории по ул. Советская, д.17, г.Сусуман «Площадь возле здания администрации Сусуманского городского округа»</t>
  </si>
  <si>
    <t>Муниципальная программа «Лето-детям на 2020- 2023 годы»</t>
  </si>
  <si>
    <t>Основное мероприятие «Организация и обеспечение отдыха и оздоровления детей и подростков»</t>
  </si>
  <si>
    <t>Основное мероприятие «Создание временных дополнительных рабочих мест для подростков в летный период»</t>
  </si>
  <si>
    <t>Основное мероприятие «Организационная работа»</t>
  </si>
  <si>
    <t>Муниципальная программа «Развитие молодежной политики в Сусуманском городском округе на 2020-2023 годы»</t>
  </si>
  <si>
    <t>Основное мероприятие «Культурно- массовая работа»</t>
  </si>
  <si>
    <t>Основное мероприятие «Организация проведения областных универсальных совместных ярмарок товаров»</t>
  </si>
  <si>
    <t>Муниципальная программа «Пожарная безопасность в Сусуманском городском округе на 2020- 2023 годы»</t>
  </si>
  <si>
    <t>Основное мероприятие «Создание эффективной системы пожарной безопасности, обеспечение необходимого противопожарного уровня защиты»</t>
  </si>
  <si>
    <t>Муниципальная программа «Профилактика правонарушений и борьба с преступностью на территории Сусуманского городского округа на 2020- 2023 годы»</t>
  </si>
  <si>
    <t>Основное мероприятие «Усиление роли общественности в профилактике правонарушений и борьбе с преступностью»</t>
  </si>
  <si>
    <t>Основное мероприятие «Профилактика правонарушений по отдельным видам противоправной деятельности»</t>
  </si>
  <si>
    <t>Основное мероприятие «Профилактика правонарушений среди несовершеннолетних и молодежи»</t>
  </si>
  <si>
    <t>Муниципальная программа «Развитие физической культуры и спорта в Сусуманском городском округе на 2020- 2023 годы»</t>
  </si>
  <si>
    <t>Основное мероприятие «Приобщение различных слоев населения к регулярным занятиям физической культурой и спортом»</t>
  </si>
  <si>
    <t>Основное мероприятие «Резерв материальных ресурсов для ликвидации чрезвычайных ситуаций природного и техногенного характера и в целях гражданской обороны» на территории Сусуманского городского округа»</t>
  </si>
  <si>
    <t>Основное мероприятие «Проведение на территории Сусуманского городского округа комплексных кадастровых работ»</t>
  </si>
  <si>
    <t>Основное мероприятие «Выполнение работ по описанию границ территориальных зон правил землепользования и застройки Сусуманского городского округа, а также внесению этих сведений в государственный кадастр недвижимости»</t>
  </si>
  <si>
    <t>Муниципальная программа «Здоровье обучающихся и воспитанников в Сусуманском городском округе на 2020- 2023 годы»</t>
  </si>
  <si>
    <t>Основное мероприятие «Совершенствование системы укрепления здоровья учащихся и воспитанников образовательных учреждений»</t>
  </si>
  <si>
    <t>Муниципальная программа «Финансовая поддержка организациям коммунального комплекса Сусуманского городского округа на 2020- 2023 годы»</t>
  </si>
  <si>
    <t>Основное мероприятие «Финансовая поддерж-ка организациям коммунального комплекса»</t>
  </si>
  <si>
    <t>Основное мероприятие «Сохранение культурного наследия и творческого потенциала»</t>
  </si>
  <si>
    <t>Муниципальная программа «Содействие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2020- 2023 го-ды»</t>
  </si>
  <si>
    <t>Основное мероприятие «Содействие развитию институтов гражданского общества»</t>
  </si>
  <si>
    <t>Муниципальная программа «Управление муниципальным имуществом Сусуманского городского округа на 2018-2021 годы»</t>
  </si>
  <si>
    <t>Муниципальная программа «Развитие торговли на территории Сусуманского городского округа на 2020- 2023 годы»</t>
  </si>
  <si>
    <t>Муниципальная программа «Защита населения и территории от чрезвычайных ситуаций природного и техногенного характера на территории Сусуманского городского округа на 2020- 2023 годы»</t>
  </si>
  <si>
    <t>Обеспечение вызова экстренных оперативных служб по единому номеру «112» на базе единой дежурно- диспетчерской службы</t>
  </si>
  <si>
    <t>Основное мероприятие «Дополнительное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служащих»</t>
  </si>
  <si>
    <t>Приложение № 4</t>
  </si>
  <si>
    <t>Приложение № 3</t>
  </si>
  <si>
    <t>Муниципальная программа «Содействие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2020- 2023 годы»</t>
  </si>
  <si>
    <t>Основное мероприятие «Выполнение работ по описанию границ территориальных зон правил землепользования и застройки Сусуманского городского округа,а также внесению этих сведений в государственный кадастр недвижимости»</t>
  </si>
  <si>
    <t>Основное мероприятие «Резерв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округа»</t>
  </si>
  <si>
    <t>Основное мроприятие «Восстановление и экологическая реабилитация водных объектов, сокращение негативного антропогенного воздействия на водные объекты»</t>
  </si>
  <si>
    <t>Муниципальная программа «Содержание автомобильных дорог общего пользования местного значения Сусуманского городского округа на 2020- 2023 годы»</t>
  </si>
  <si>
    <t>Муниципальная программа  «Развитие малого и среднего предпринимательства в Сусуманском городском округе на 2020- 2023 годы»</t>
  </si>
  <si>
    <t>Основное мероприятие  «Обеспечение устойчивого развития малого и среднего предпринимательства, создание новых рабочих мест»</t>
  </si>
  <si>
    <t>Муниципальная программа  «Развитие торговли на территории Сусуманского городского округа на 2020- 2023 годы»</t>
  </si>
  <si>
    <t>Основное мероприятие  «Организация проведения областных универсальных совместных ярмарок товаров»</t>
  </si>
  <si>
    <t>Муниципальная программа  «Финансовая поддержка организациям коммунального комплекса Сусуманского городского округа на 2020- 2023 годы»</t>
  </si>
  <si>
    <t>Основное мероприятие  «Финансовая поддержка организациям коммунального комплекса»</t>
  </si>
  <si>
    <t>Муниципальная программа  «Благоустройство Сусуманского городского округа на 2020- 2023 годы»</t>
  </si>
  <si>
    <t>Основное мероприятие  «Обеспечение реализации программы»</t>
  </si>
  <si>
    <t>Муниципальная программа  «Формирование современной городской среды муниципального образования "Сусуманский городской округ" на 2018- 2024 годы»</t>
  </si>
  <si>
    <t>Основное мероприятие  «Формирование современной городской среды при реализации проектов благоустройства территорий муниципальных образований»</t>
  </si>
  <si>
    <t>Благоустройство общественной территории по ул. Советская, д.17, г.Сусуман  «Площадь возле здания администрации Сусуманского городского округа»</t>
  </si>
  <si>
    <t>Муниципальная программа «Безопасность образовательного процесса в образовательных учреждениях Сусуманского городского округа на 2020- 2023 годы»</t>
  </si>
  <si>
    <t>Муниципальная программа  «Одарённые дети на 2020- 2023 годы»</t>
  </si>
  <si>
    <t>Основное мероприятие  «Создание условий для выявления, поддержки и развития одаренных детей»</t>
  </si>
  <si>
    <t>Муниципальная программа  «Лето-детям на 2020- 2023 годы»</t>
  </si>
  <si>
    <t>Основное мероприятие  «Организация и обеспечение отдыха и оздоровления детей и подростков»</t>
  </si>
  <si>
    <t>Основное мероприятие «Государственная поддержка отрасли культуры»</t>
  </si>
  <si>
    <t>Основное мероприятие  «Профилактика правонарушений по отдельным видам противоправной деятельности»</t>
  </si>
  <si>
    <t>Муниципальная программа  «Содействие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2020- 2023 годы»</t>
  </si>
  <si>
    <t>Основное мероприятие  «Гармонизация межнациональных отношений»</t>
  </si>
  <si>
    <t>Муниципальная программа  «Развитие культуры в Сусуманском городском округе на 2020- 2023 годы»</t>
  </si>
  <si>
    <t>Основное мероприятие  «Сохранение культурного наследия и творческого потенциала»</t>
  </si>
  <si>
    <t>Муниципальная программа «Обеспечение жильем молодых семей в Сусуманском городском округе на 2020- 2023 годы»</t>
  </si>
  <si>
    <t>Основное мероприятие «Улучшение жилищных условий молодых семей»</t>
  </si>
  <si>
    <t>Основное мероприятие «Оказание финансовой поддержки деятельности социально ориентированных некоммерческих организаций»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</si>
  <si>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состояния»</t>
  </si>
  <si>
    <t>Муниципальная программа  «Профилактика правонарушений и борьба с преступностью на территории Сусуманского городского округа на 2020- 2023 годы»</t>
  </si>
  <si>
    <t>Резервный фонд исполнительного органа власти субъекта Российской Федерации.Расселение двадцатиквартирного жилого дома по адресу: Магаданская область, Сусуманский район, п.Холодный, ул.Горняцкая д.2</t>
  </si>
  <si>
    <t>Приложение № 2</t>
  </si>
  <si>
    <t>00</t>
  </si>
  <si>
    <t>Приложение № 6</t>
  </si>
  <si>
    <t>тыс.руб.</t>
  </si>
  <si>
    <t>Код</t>
  </si>
  <si>
    <t>Бюджет на 2021год</t>
  </si>
  <si>
    <t xml:space="preserve"> 01 00 00 00 00  0000 000</t>
  </si>
  <si>
    <t>Источники внутреннего финансирования дефицитов бюджетов</t>
  </si>
  <si>
    <t xml:space="preserve"> 01 02 00 00 00 0000 000</t>
  </si>
  <si>
    <t>Кредиты кредитных организаций в валюте Российской Федерации</t>
  </si>
  <si>
    <t xml:space="preserve"> 01 03 00 00 00 0000 000</t>
  </si>
  <si>
    <t>Бюджетные кредиты от других бюджетов бюджетной системы Российской Федерации</t>
  </si>
  <si>
    <t xml:space="preserve"> 01 05 00 00 00 0000 000</t>
  </si>
  <si>
    <t>Изменение остатков средств на счетах по учету средств бюджетов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</si>
  <si>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</si>
  <si>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</si>
  <si>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</si>
  <si>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</si>
  <si>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</si>
  <si>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</si>
  <si>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>01 05 02 01 04 0000 510</t>
  </si>
  <si>
    <t>Увеличение прочих остатков денежных средств бюджетов городских округов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</si>
  <si>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</si>
  <si>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</si>
  <si>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</si>
  <si>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</si>
  <si>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</si>
  <si>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</si>
  <si>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</si>
  <si>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</si>
  <si>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>Приложение № 7</t>
  </si>
  <si>
    <t>тыс.рублей</t>
  </si>
  <si>
    <t>ЦСТ</t>
  </si>
  <si>
    <t>РЗ</t>
  </si>
  <si>
    <t>ПР</t>
  </si>
  <si>
    <t>Вед.</t>
  </si>
  <si>
    <t xml:space="preserve">Пенсионное обеспечение </t>
  </si>
  <si>
    <t>Приложение № 8</t>
  </si>
  <si>
    <t>Внутренние заимствования (привлечение/погашение)</t>
  </si>
  <si>
    <t>получение кредитов</t>
  </si>
  <si>
    <t>погашение кредитов</t>
  </si>
  <si>
    <t>Приложение № 9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</si>
  <si>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</si>
  <si>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</si>
  <si>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</si>
  <si>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</si>
  <si>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</si>
  <si>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 xml:space="preserve">             ОТЧЕТ</t>
  </si>
  <si>
    <t>Вид работ</t>
  </si>
  <si>
    <t>Содержание автомобильных дорог общего пользования местного значения Сусуманского городского округа (ООО "Сусуманская дорожная компания")</t>
  </si>
  <si>
    <t>Грейдеровка, уборка снега, полив дорог</t>
  </si>
  <si>
    <t>Устройство улично-дорожной сети г.Сусумана техническими средствами организации дорожного движения (Умаров З.Ш.)</t>
  </si>
  <si>
    <t>Установка дорожных знаков</t>
  </si>
  <si>
    <t>ООО "Сусуманская дорожная компания"</t>
  </si>
  <si>
    <t>Отчистка от снега и льда пешеходных частей автомобильных дорог общего пользования местного значения Сусуманского городского округа в г.Сусуман, уборка различных предметов и мусора с элементов автомобильной дороги</t>
  </si>
  <si>
    <t>Проведение оценки уязвимости объектов транспортной инфраструктуры</t>
  </si>
  <si>
    <t>Итого: на 01.07.2021</t>
  </si>
  <si>
    <t>Приложение № 11</t>
  </si>
  <si>
    <t>СПРАВКА</t>
  </si>
  <si>
    <t>Дата, № распоряжения</t>
  </si>
  <si>
    <t>№                                                      (Сведения о бюджетной росписи)</t>
  </si>
  <si>
    <t>Получатель средств</t>
  </si>
  <si>
    <t>Расходы</t>
  </si>
  <si>
    <t>Код главы, РзПр,ЦСР,ВР, код цели.</t>
  </si>
  <si>
    <t>Выделено средств (рублей)</t>
  </si>
  <si>
    <t>Исполнено средств (рублей)</t>
  </si>
  <si>
    <t>Раздел,подраздел</t>
  </si>
  <si>
    <t>ЦС</t>
  </si>
  <si>
    <t>Эк.ст.</t>
  </si>
  <si>
    <t>Итого</t>
  </si>
  <si>
    <t>Приложение № 10</t>
  </si>
  <si>
    <t>ООО"Системы Транспортной Безопасности-Титул"</t>
  </si>
  <si>
    <t xml:space="preserve">Резервный фонд исполнительного органа власти субъекта Российской Федерации. </t>
  </si>
  <si>
    <t>В2 0 00 00640</t>
  </si>
  <si>
    <t>ИП Умаров З.Ш</t>
  </si>
  <si>
    <t>ИП Гладкова Ю.М.</t>
  </si>
  <si>
    <t>об использовании бюджетных ассигнований дорожного фонда муниципального образования "Сусуманский городской округ" за  9 месяцев 2021 года</t>
  </si>
  <si>
    <t>Исполнение расходов бюджета муниципального образования "Сусуманский городской округ" по разделам и подразделам  классификации расходов бюджетов Российской Федерации за 9 месяцев 2021 года</t>
  </si>
  <si>
    <t xml:space="preserve">Исполнение расходов бюджета муниципального образования "Сусуманский городской округ" по разделам и подразделам, целевым статьям и видам расходов  классификации расходов бюджетов Российской Федерации  за 9 месяцев 2021 года </t>
  </si>
  <si>
    <t>Исполнение расходов бюджета муниципального образования "Сусуманский городской округ" по ведомственной структуре расходов бюджета муниципального образования "Сусуманский городской округ" за 9 месяцев 2021 года</t>
  </si>
  <si>
    <t>Исполнение муниципальных программ по бюджету муниципального образования "Сусуманский городской округ" за 9 месяцев 2021 года</t>
  </si>
  <si>
    <t>Исполнение по источникам внутреннего финансирования дефицита бюджета муниципального образования "Сусуманский  городской округ" за 9 месяцев 2021 года</t>
  </si>
  <si>
    <t xml:space="preserve">        Исполнение публичных нормативных обязательств муниципального образования "Сусуманский городской округ" за 9 месяцев 2021 год</t>
  </si>
  <si>
    <t xml:space="preserve">        Исполнение программы муниципальных внутренних заимствований муниципального образования "Сусуманский городской округ" за 9 месяцев 2021 года</t>
  </si>
  <si>
    <t xml:space="preserve">        Исполнение муниципального внутреннего долга муниципального образования "Сусуманский городской округ" за 9 месяцев 2021 года</t>
  </si>
  <si>
    <t>Исполнение Бюджета на 01.10.2021 год</t>
  </si>
  <si>
    <t>Исполнение Бюджета за 9 месяцев 2021 год</t>
  </si>
  <si>
    <t xml:space="preserve">об использовании резервного фонда по бюджету муниципального образования «Сусуманский городской округ» по состоянию на 01.10.2021 года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</si>
  <si>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
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</si>
  <si>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t>
  </si>
  <si>
    <t>7N 0 01 98200</t>
  </si>
  <si>
    <t>7П 0 01 94401</t>
  </si>
  <si>
    <t>7П 0 01 94402</t>
  </si>
  <si>
    <t>7Ф 0 03 00000</t>
  </si>
  <si>
    <t>Основное мероприятие «Возмещение расходов по коммунальным услугам физкультурно-оздоровительным и спортивным комплексам»</t>
  </si>
  <si>
    <t>7Ф 0 03 73080</t>
  </si>
  <si>
    <t xml:space="preserve">Мероприятия по возмещению расходов по коммунальным услугам физкультурно-оздоровительным и спортивным комплексам </t>
  </si>
  <si>
    <t>7Ф 0 03 S3080</t>
  </si>
  <si>
    <t>Мероприятия по возмещению расходов по коммунальным услугам физкультурно-оздоровительным и спортивным комплексам за счет средств местного бюджета</t>
  </si>
  <si>
    <t>М2 0 00 00990</t>
  </si>
  <si>
    <t>Наименование исполнителя</t>
  </si>
  <si>
    <t>Общая стоимость работ (тыс.руб.)</t>
  </si>
  <si>
    <t>Фактически профинансировано (тыс.руб.) на 01.10.2021 г.</t>
  </si>
  <si>
    <t xml:space="preserve">Кассовые расходы
(тыс.руб.)
на 01.10.2021 г.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</si>
</sst>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yyyy\-m\-d\ hh:mm:ss\ AM/PM"/>
    <numFmt numFmtId="169" formatCode="#,##0.0"/>
    <numFmt numFmtId="170" formatCode="0.0"/>
    <numFmt numFmtId="171" formatCode="#,##0.00_ ;\-#,##0.0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3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169" fontId="8" fillId="0" borderId="11" xfId="0" applyNumberFormat="1" applyFont="1" applyFill="1" applyBorder="1" applyAlignment="1" applyProtection="1">
      <alignment horizontal="right" vertical="top" wrapText="1"/>
      <protection/>
    </xf>
    <xf numFmtId="169" fontId="8" fillId="33" borderId="12" xfId="0" applyNumberFormat="1" applyFont="1" applyFill="1" applyBorder="1" applyAlignment="1" applyProtection="1">
      <alignment horizontal="right" vertical="top" wrapText="1"/>
      <protection/>
    </xf>
    <xf numFmtId="169" fontId="7" fillId="0" borderId="13" xfId="0" applyNumberFormat="1" applyFont="1" applyBorder="1" applyAlignment="1">
      <alignment vertical="top"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169" fontId="6" fillId="0" borderId="11" xfId="0" applyNumberFormat="1" applyFont="1" applyFill="1" applyBorder="1" applyAlignment="1" applyProtection="1">
      <alignment horizontal="right" vertical="top" wrapText="1"/>
      <protection/>
    </xf>
    <xf numFmtId="169" fontId="5" fillId="0" borderId="13" xfId="0" applyNumberFormat="1" applyFont="1" applyBorder="1" applyAlignment="1">
      <alignment vertical="top"/>
    </xf>
    <xf numFmtId="169" fontId="3" fillId="33" borderId="0" xfId="0" applyNumberFormat="1" applyFont="1" applyFill="1" applyBorder="1" applyAlignment="1" applyProtection="1">
      <alignment horizontal="right" vertical="top" wrapText="1"/>
      <protection/>
    </xf>
    <xf numFmtId="4" fontId="0" fillId="33" borderId="0" xfId="0" applyNumberFormat="1" applyFill="1" applyBorder="1" applyAlignment="1">
      <alignment/>
    </xf>
    <xf numFmtId="0" fontId="59" fillId="0" borderId="0" xfId="0" applyFont="1" applyAlignment="1">
      <alignment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170" fontId="5" fillId="0" borderId="15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69" fontId="8" fillId="0" borderId="13" xfId="0" applyNumberFormat="1" applyFont="1" applyFill="1" applyBorder="1" applyAlignment="1" applyProtection="1">
      <alignment horizontal="right" vertical="top" wrapText="1"/>
      <protection/>
    </xf>
    <xf numFmtId="169" fontId="6" fillId="0" borderId="13" xfId="0" applyNumberFormat="1" applyFont="1" applyFill="1" applyBorder="1" applyAlignment="1" applyProtection="1">
      <alignment horizontal="right" vertical="top" wrapText="1"/>
      <protection/>
    </xf>
    <xf numFmtId="169" fontId="6" fillId="33" borderId="16" xfId="0" applyNumberFormat="1" applyFont="1" applyFill="1" applyBorder="1" applyAlignment="1" applyProtection="1">
      <alignment horizontal="right" vertical="top" wrapText="1"/>
      <protection/>
    </xf>
    <xf numFmtId="0" fontId="6" fillId="33" borderId="11" xfId="0" applyNumberFormat="1" applyFont="1" applyFill="1" applyBorder="1" applyAlignment="1" applyProtection="1">
      <alignment horizontal="justify" vertical="top" wrapText="1"/>
      <protection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 horizontal="center" wrapText="1"/>
    </xf>
    <xf numFmtId="0" fontId="59" fillId="33" borderId="0" xfId="0" applyFont="1" applyFill="1" applyAlignment="1">
      <alignment wrapText="1"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center" vertical="top" wrapText="1"/>
      <protection/>
    </xf>
    <xf numFmtId="169" fontId="8" fillId="33" borderId="11" xfId="0" applyNumberFormat="1" applyFont="1" applyFill="1" applyBorder="1" applyAlignment="1" applyProtection="1">
      <alignment horizontal="right" vertical="top" wrapText="1"/>
      <protection/>
    </xf>
    <xf numFmtId="169" fontId="7" fillId="33" borderId="13" xfId="0" applyNumberFormat="1" applyFont="1" applyFill="1" applyBorder="1" applyAlignment="1">
      <alignment vertical="top"/>
    </xf>
    <xf numFmtId="169" fontId="8" fillId="33" borderId="16" xfId="0" applyNumberFormat="1" applyFont="1" applyFill="1" applyBorder="1" applyAlignment="1" applyProtection="1">
      <alignment horizontal="right" vertical="top" wrapText="1"/>
      <protection/>
    </xf>
    <xf numFmtId="0" fontId="6" fillId="33" borderId="11" xfId="0" applyNumberFormat="1" applyFont="1" applyFill="1" applyBorder="1" applyAlignment="1" applyProtection="1">
      <alignment horizontal="center" vertical="top" wrapText="1"/>
      <protection/>
    </xf>
    <xf numFmtId="169" fontId="6" fillId="33" borderId="11" xfId="0" applyNumberFormat="1" applyFont="1" applyFill="1" applyBorder="1" applyAlignment="1" applyProtection="1">
      <alignment horizontal="right" vertical="top" wrapText="1"/>
      <protection/>
    </xf>
    <xf numFmtId="169" fontId="5" fillId="33" borderId="13" xfId="0" applyNumberFormat="1" applyFont="1" applyFill="1" applyBorder="1" applyAlignment="1">
      <alignment vertical="top"/>
    </xf>
    <xf numFmtId="169" fontId="4" fillId="33" borderId="0" xfId="0" applyNumberFormat="1" applyFont="1" applyFill="1" applyBorder="1" applyAlignment="1" applyProtection="1">
      <alignment horizontal="right" vertical="top" wrapText="1"/>
      <protection/>
    </xf>
    <xf numFmtId="49" fontId="8" fillId="0" borderId="11" xfId="0" applyNumberFormat="1" applyFont="1" applyFill="1" applyBorder="1" applyAlignment="1" applyProtection="1">
      <alignment horizontal="center" vertical="top" wrapText="1"/>
      <protection/>
    </xf>
    <xf numFmtId="49" fontId="6" fillId="0" borderId="11" xfId="0" applyNumberFormat="1" applyFont="1" applyFill="1" applyBorder="1" applyAlignment="1" applyProtection="1">
      <alignment horizontal="center" vertical="top" wrapText="1"/>
      <protection/>
    </xf>
    <xf numFmtId="169" fontId="6" fillId="33" borderId="13" xfId="0" applyNumberFormat="1" applyFont="1" applyFill="1" applyBorder="1" applyAlignment="1" applyProtection="1">
      <alignment horizontal="right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169" fontId="8" fillId="0" borderId="19" xfId="0" applyNumberFormat="1" applyFont="1" applyFill="1" applyBorder="1" applyAlignment="1" applyProtection="1">
      <alignment horizontal="right" vertical="top" wrapText="1"/>
      <protection/>
    </xf>
    <xf numFmtId="0" fontId="6" fillId="0" borderId="13" xfId="0" applyNumberFormat="1" applyFont="1" applyFill="1" applyBorder="1" applyAlignment="1" applyProtection="1">
      <alignment horizontal="center" wrapText="1"/>
      <protection/>
    </xf>
    <xf numFmtId="0" fontId="59" fillId="0" borderId="13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justify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169" fontId="8" fillId="33" borderId="19" xfId="0" applyNumberFormat="1" applyFont="1" applyFill="1" applyBorder="1" applyAlignment="1" applyProtection="1">
      <alignment horizontal="right" vertical="top" wrapText="1"/>
      <protection/>
    </xf>
    <xf numFmtId="0" fontId="5" fillId="0" borderId="0" xfId="53" applyFont="1" applyFill="1" applyAlignment="1">
      <alignment horizontal="right"/>
      <protection/>
    </xf>
    <xf numFmtId="0" fontId="5" fillId="0" borderId="0" xfId="53" applyFont="1" applyFill="1">
      <alignment/>
      <protection/>
    </xf>
    <xf numFmtId="0" fontId="5" fillId="0" borderId="0" xfId="53" applyFont="1">
      <alignment/>
      <protection/>
    </xf>
    <xf numFmtId="0" fontId="15" fillId="0" borderId="15" xfId="0" applyFont="1" applyFill="1" applyBorder="1" applyAlignment="1">
      <alignment horizontal="center" vertical="center" wrapText="1"/>
    </xf>
    <xf numFmtId="0" fontId="7" fillId="0" borderId="13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left" vertical="center" wrapText="1"/>
      <protection/>
    </xf>
    <xf numFmtId="169" fontId="7" fillId="33" borderId="13" xfId="53" applyNumberFormat="1" applyFont="1" applyFill="1" applyBorder="1" applyAlignment="1">
      <alignment horizontal="center" vertical="center" wrapText="1"/>
      <protection/>
    </xf>
    <xf numFmtId="169" fontId="7" fillId="33" borderId="13" xfId="53" applyNumberFormat="1" applyFont="1" applyFill="1" applyBorder="1" applyAlignment="1">
      <alignment horizontal="center" vertical="center"/>
      <protection/>
    </xf>
    <xf numFmtId="169" fontId="7" fillId="0" borderId="13" xfId="53" applyNumberFormat="1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left" vertical="center" wrapText="1"/>
      <protection/>
    </xf>
    <xf numFmtId="169" fontId="5" fillId="0" borderId="13" xfId="53" applyNumberFormat="1" applyFont="1" applyFill="1" applyBorder="1" applyAlignment="1">
      <alignment horizontal="center" vertical="center" wrapText="1"/>
      <protection/>
    </xf>
    <xf numFmtId="169" fontId="5" fillId="33" borderId="13" xfId="53" applyNumberFormat="1" applyFont="1" applyFill="1" applyBorder="1" applyAlignment="1">
      <alignment horizontal="center" vertical="center" wrapText="1"/>
      <protection/>
    </xf>
    <xf numFmtId="169" fontId="5" fillId="33" borderId="13" xfId="53" applyNumberFormat="1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horizontal="center"/>
      <protection/>
    </xf>
    <xf numFmtId="0" fontId="5" fillId="0" borderId="13" xfId="53" applyFont="1" applyFill="1" applyBorder="1" applyAlignment="1">
      <alignment horizontal="left" wrapText="1"/>
      <protection/>
    </xf>
    <xf numFmtId="0" fontId="5" fillId="0" borderId="13" xfId="53" applyFont="1" applyFill="1" applyBorder="1" applyAlignment="1">
      <alignment wrapText="1"/>
      <protection/>
    </xf>
    <xf numFmtId="0" fontId="5" fillId="0" borderId="0" xfId="53" applyFont="1" applyFill="1" applyBorder="1">
      <alignment/>
      <protection/>
    </xf>
    <xf numFmtId="0" fontId="5" fillId="33" borderId="0" xfId="53" applyFont="1" applyFill="1" applyAlignment="1">
      <alignment horizontal="right" wrapText="1"/>
      <protection/>
    </xf>
    <xf numFmtId="0" fontId="5" fillId="0" borderId="0" xfId="53" applyFont="1" applyAlignment="1">
      <alignment horizontal="center" vertical="center"/>
      <protection/>
    </xf>
    <xf numFmtId="0" fontId="15" fillId="0" borderId="13" xfId="53" applyFont="1" applyBorder="1" applyAlignment="1">
      <alignment horizontal="center" vertical="center"/>
      <protection/>
    </xf>
    <xf numFmtId="0" fontId="15" fillId="0" borderId="13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/>
      <protection/>
    </xf>
    <xf numFmtId="0" fontId="7" fillId="0" borderId="13" xfId="53" applyFont="1" applyFill="1" applyBorder="1" applyAlignment="1">
      <alignment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/>
      <protection/>
    </xf>
    <xf numFmtId="170" fontId="7" fillId="0" borderId="13" xfId="53" applyNumberFormat="1" applyFont="1" applyBorder="1" applyAlignment="1">
      <alignment horizontal="right" vertical="center"/>
      <protection/>
    </xf>
    <xf numFmtId="169" fontId="7" fillId="33" borderId="13" xfId="53" applyNumberFormat="1" applyFont="1" applyFill="1" applyBorder="1" applyAlignment="1">
      <alignment horizontal="right" vertical="center" wrapText="1"/>
      <protection/>
    </xf>
    <xf numFmtId="169" fontId="7" fillId="33" borderId="13" xfId="53" applyNumberFormat="1" applyFont="1" applyFill="1" applyBorder="1" applyAlignment="1">
      <alignment horizontal="right" vertical="center"/>
      <protection/>
    </xf>
    <xf numFmtId="49" fontId="5" fillId="0" borderId="13" xfId="53" applyNumberFormat="1" applyFont="1" applyFill="1" applyBorder="1" applyAlignment="1">
      <alignment horizontal="center" vertical="center"/>
      <protection/>
    </xf>
    <xf numFmtId="170" fontId="5" fillId="0" borderId="13" xfId="53" applyNumberFormat="1" applyFont="1" applyBorder="1" applyAlignment="1">
      <alignment horizontal="right" vertical="center"/>
      <protection/>
    </xf>
    <xf numFmtId="169" fontId="5" fillId="33" borderId="13" xfId="53" applyNumberFormat="1" applyFont="1" applyFill="1" applyBorder="1" applyAlignment="1">
      <alignment horizontal="right" vertical="center" wrapText="1"/>
      <protection/>
    </xf>
    <xf numFmtId="169" fontId="5" fillId="33" borderId="13" xfId="53" applyNumberFormat="1" applyFont="1" applyFill="1" applyBorder="1" applyAlignment="1">
      <alignment horizontal="right" vertical="center"/>
      <protection/>
    </xf>
    <xf numFmtId="0" fontId="5" fillId="0" borderId="13" xfId="53" applyFont="1" applyBorder="1" applyAlignment="1">
      <alignment horizontal="left" wrapText="1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0" fontId="18" fillId="0" borderId="13" xfId="53" applyFont="1" applyFill="1" applyBorder="1" applyAlignment="1">
      <alignment horizontal="center" vertical="center"/>
      <protection/>
    </xf>
    <xf numFmtId="0" fontId="18" fillId="0" borderId="20" xfId="53" applyFont="1" applyFill="1" applyBorder="1" applyAlignment="1">
      <alignment horizontal="center" vertical="center"/>
      <protection/>
    </xf>
    <xf numFmtId="0" fontId="18" fillId="0" borderId="13" xfId="53" applyFont="1" applyBorder="1" applyAlignment="1">
      <alignment horizontal="center"/>
      <protection/>
    </xf>
    <xf numFmtId="169" fontId="7" fillId="0" borderId="13" xfId="53" applyNumberFormat="1" applyFont="1" applyFill="1" applyBorder="1" applyAlignment="1">
      <alignment horizontal="center" vertical="center"/>
      <protection/>
    </xf>
    <xf numFmtId="169" fontId="7" fillId="0" borderId="13" xfId="53" applyNumberFormat="1" applyFont="1" applyBorder="1" applyAlignment="1">
      <alignment horizontal="center"/>
      <protection/>
    </xf>
    <xf numFmtId="170" fontId="7" fillId="0" borderId="13" xfId="53" applyNumberFormat="1" applyFont="1" applyBorder="1" applyAlignment="1">
      <alignment horizontal="center"/>
      <protection/>
    </xf>
    <xf numFmtId="0" fontId="5" fillId="0" borderId="20" xfId="53" applyFont="1" applyFill="1" applyBorder="1" applyAlignment="1">
      <alignment vertical="top" wrapText="1"/>
      <protection/>
    </xf>
    <xf numFmtId="169" fontId="5" fillId="0" borderId="20" xfId="53" applyNumberFormat="1" applyFont="1" applyFill="1" applyBorder="1" applyAlignment="1">
      <alignment horizontal="center"/>
      <protection/>
    </xf>
    <xf numFmtId="169" fontId="14" fillId="0" borderId="20" xfId="53" applyNumberFormat="1" applyFont="1" applyBorder="1" applyAlignment="1">
      <alignment horizontal="center"/>
      <protection/>
    </xf>
    <xf numFmtId="169" fontId="5" fillId="0" borderId="13" xfId="53" applyNumberFormat="1" applyFont="1" applyBorder="1" applyAlignment="1">
      <alignment horizontal="center"/>
      <protection/>
    </xf>
    <xf numFmtId="170" fontId="5" fillId="0" borderId="13" xfId="53" applyNumberFormat="1" applyFont="1" applyBorder="1" applyAlignment="1">
      <alignment horizontal="center"/>
      <protection/>
    </xf>
    <xf numFmtId="0" fontId="5" fillId="0" borderId="13" xfId="53" applyFont="1" applyFill="1" applyBorder="1">
      <alignment/>
      <protection/>
    </xf>
    <xf numFmtId="169" fontId="5" fillId="0" borderId="13" xfId="53" applyNumberFormat="1" applyFont="1" applyFill="1" applyBorder="1" applyAlignment="1">
      <alignment horizontal="center"/>
      <protection/>
    </xf>
    <xf numFmtId="169" fontId="14" fillId="0" borderId="13" xfId="53" applyNumberFormat="1" applyFont="1" applyBorder="1" applyAlignment="1">
      <alignment horizontal="center"/>
      <protection/>
    </xf>
    <xf numFmtId="0" fontId="5" fillId="0" borderId="13" xfId="53" applyFont="1" applyFill="1" applyBorder="1" applyAlignment="1">
      <alignment vertical="top" wrapText="1"/>
      <protection/>
    </xf>
    <xf numFmtId="0" fontId="13" fillId="0" borderId="0" xfId="53" applyFont="1" applyFill="1">
      <alignment/>
      <protection/>
    </xf>
    <xf numFmtId="0" fontId="5" fillId="0" borderId="13" xfId="53" applyFont="1" applyFill="1" applyBorder="1" applyAlignment="1">
      <alignment horizontal="center" vertical="top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vertical="top" wrapText="1"/>
      <protection/>
    </xf>
    <xf numFmtId="169" fontId="5" fillId="0" borderId="20" xfId="53" applyNumberFormat="1" applyFont="1" applyBorder="1" applyAlignment="1">
      <alignment horizontal="center" vertical="center"/>
      <protection/>
    </xf>
    <xf numFmtId="169" fontId="5" fillId="0" borderId="13" xfId="53" applyNumberFormat="1" applyFont="1" applyFill="1" applyBorder="1" applyAlignment="1">
      <alignment horizontal="center" vertical="center"/>
      <protection/>
    </xf>
    <xf numFmtId="169" fontId="5" fillId="0" borderId="13" xfId="53" applyNumberFormat="1" applyFont="1" applyBorder="1" applyAlignment="1">
      <alignment horizontal="center" vertical="center"/>
      <protection/>
    </xf>
    <xf numFmtId="0" fontId="7" fillId="0" borderId="13" xfId="53" applyFont="1" applyFill="1" applyBorder="1">
      <alignment/>
      <protection/>
    </xf>
    <xf numFmtId="169" fontId="5" fillId="0" borderId="0" xfId="53" applyNumberFormat="1" applyFont="1" applyBorder="1" applyAlignment="1">
      <alignment horizontal="center"/>
      <protection/>
    </xf>
    <xf numFmtId="169" fontId="13" fillId="0" borderId="0" xfId="53" applyNumberFormat="1" applyFont="1" applyBorder="1" applyAlignment="1">
      <alignment horizontal="center"/>
      <protection/>
    </xf>
    <xf numFmtId="170" fontId="13" fillId="0" borderId="0" xfId="53" applyNumberFormat="1" applyFont="1" applyBorder="1" applyAlignment="1">
      <alignment horizontal="center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170" fontId="15" fillId="0" borderId="13" xfId="53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center" vertical="center"/>
    </xf>
    <xf numFmtId="169" fontId="7" fillId="0" borderId="13" xfId="53" applyNumberFormat="1" applyFont="1" applyBorder="1" applyAlignment="1">
      <alignment horizontal="center" vertical="center"/>
      <protection/>
    </xf>
    <xf numFmtId="170" fontId="7" fillId="0" borderId="13" xfId="53" applyNumberFormat="1" applyFont="1" applyBorder="1" applyAlignment="1">
      <alignment horizontal="center" vertical="center"/>
      <protection/>
    </xf>
    <xf numFmtId="170" fontId="5" fillId="0" borderId="13" xfId="53" applyNumberFormat="1" applyFont="1" applyBorder="1" applyAlignment="1">
      <alignment horizontal="center" vertical="center"/>
      <protection/>
    </xf>
    <xf numFmtId="169" fontId="5" fillId="0" borderId="0" xfId="53" applyNumberFormat="1" applyFont="1" applyFill="1" applyAlignment="1">
      <alignment horizontal="center" vertical="center"/>
      <protection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15" fillId="0" borderId="13" xfId="0" applyFont="1" applyFill="1" applyBorder="1" applyAlignment="1">
      <alignment vertical="top" wrapText="1"/>
    </xf>
    <xf numFmtId="169" fontId="62" fillId="0" borderId="13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horizontal="left" vertical="top" wrapText="1"/>
    </xf>
    <xf numFmtId="169" fontId="62" fillId="0" borderId="13" xfId="0" applyNumberFormat="1" applyFont="1" applyBorder="1" applyAlignment="1">
      <alignment horizontal="right"/>
    </xf>
    <xf numFmtId="169" fontId="63" fillId="0" borderId="13" xfId="0" applyNumberFormat="1" applyFont="1" applyFill="1" applyBorder="1" applyAlignment="1">
      <alignment horizontal="right"/>
    </xf>
    <xf numFmtId="0" fontId="63" fillId="0" borderId="13" xfId="0" applyFont="1" applyBorder="1" applyAlignment="1">
      <alignment/>
    </xf>
    <xf numFmtId="0" fontId="19" fillId="34" borderId="0" xfId="53" applyFont="1" applyFill="1" applyAlignment="1">
      <alignment/>
      <protection/>
    </xf>
    <xf numFmtId="0" fontId="5" fillId="34" borderId="20" xfId="53" applyFont="1" applyFill="1" applyBorder="1" applyAlignment="1">
      <alignment horizontal="center" vertical="center" wrapText="1"/>
      <protection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13" xfId="53" applyFont="1" applyFill="1" applyBorder="1">
      <alignment/>
      <protection/>
    </xf>
    <xf numFmtId="0" fontId="5" fillId="34" borderId="13" xfId="53" applyFont="1" applyFill="1" applyBorder="1" applyAlignment="1">
      <alignment horizontal="center" wrapText="1"/>
      <protection/>
    </xf>
    <xf numFmtId="49" fontId="6" fillId="34" borderId="13" xfId="53" applyNumberFormat="1" applyFont="1" applyFill="1" applyBorder="1" applyAlignment="1">
      <alignment vertical="center"/>
      <protection/>
    </xf>
    <xf numFmtId="0" fontId="5" fillId="0" borderId="13" xfId="53" applyFont="1" applyBorder="1" applyAlignment="1">
      <alignment wrapText="1"/>
      <protection/>
    </xf>
    <xf numFmtId="49" fontId="5" fillId="34" borderId="22" xfId="53" applyNumberFormat="1" applyFont="1" applyFill="1" applyBorder="1" applyAlignment="1">
      <alignment horizontal="left"/>
      <protection/>
    </xf>
    <xf numFmtId="49" fontId="5" fillId="34" borderId="13" xfId="53" applyNumberFormat="1" applyFont="1" applyFill="1" applyBorder="1" applyAlignment="1">
      <alignment horizontal="left"/>
      <protection/>
    </xf>
    <xf numFmtId="43" fontId="5" fillId="34" borderId="13" xfId="62" applyFont="1" applyFill="1" applyBorder="1" applyAlignment="1">
      <alignment horizontal="center"/>
    </xf>
    <xf numFmtId="49" fontId="5" fillId="34" borderId="13" xfId="53" applyNumberFormat="1" applyFont="1" applyFill="1" applyBorder="1">
      <alignment/>
      <protection/>
    </xf>
    <xf numFmtId="49" fontId="5" fillId="34" borderId="13" xfId="53" applyNumberFormat="1" applyFont="1" applyFill="1" applyBorder="1" applyAlignment="1">
      <alignment/>
      <protection/>
    </xf>
    <xf numFmtId="0" fontId="5" fillId="34" borderId="13" xfId="53" applyFont="1" applyFill="1" applyBorder="1" applyAlignment="1">
      <alignment wrapText="1"/>
      <protection/>
    </xf>
    <xf numFmtId="171" fontId="5" fillId="34" borderId="13" xfId="62" applyNumberFormat="1" applyFont="1" applyFill="1" applyBorder="1" applyAlignment="1">
      <alignment horizontal="center"/>
    </xf>
    <xf numFmtId="0" fontId="15" fillId="34" borderId="13" xfId="53" applyFont="1" applyFill="1" applyBorder="1" applyAlignment="1">
      <alignment horizontal="center" vertical="center" wrapText="1"/>
      <protection/>
    </xf>
    <xf numFmtId="0" fontId="15" fillId="34" borderId="20" xfId="53" applyFont="1" applyFill="1" applyBorder="1" applyAlignment="1">
      <alignment horizontal="center" vertical="center" wrapText="1"/>
      <protection/>
    </xf>
    <xf numFmtId="0" fontId="15" fillId="34" borderId="21" xfId="53" applyFont="1" applyFill="1" applyBorder="1" applyAlignment="1">
      <alignment horizontal="center" vertical="center" wrapText="1"/>
      <protection/>
    </xf>
    <xf numFmtId="14" fontId="15" fillId="34" borderId="20" xfId="53" applyNumberFormat="1" applyFont="1" applyFill="1" applyBorder="1" applyAlignment="1">
      <alignment horizontal="center" vertical="center"/>
      <protection/>
    </xf>
    <xf numFmtId="0" fontId="15" fillId="34" borderId="22" xfId="53" applyFont="1" applyFill="1" applyBorder="1" applyAlignment="1">
      <alignment horizontal="center" vertical="center"/>
      <protection/>
    </xf>
    <xf numFmtId="0" fontId="15" fillId="34" borderId="13" xfId="53" applyFont="1" applyFill="1" applyBorder="1" applyAlignment="1">
      <alignment horizontal="center" vertical="center"/>
      <protection/>
    </xf>
    <xf numFmtId="2" fontId="15" fillId="34" borderId="13" xfId="53" applyNumberFormat="1" applyFont="1" applyFill="1" applyBorder="1" applyAlignment="1">
      <alignment horizontal="center" vertical="center"/>
      <protection/>
    </xf>
    <xf numFmtId="0" fontId="15" fillId="34" borderId="22" xfId="53" applyFont="1" applyFill="1" applyBorder="1" applyAlignment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justify" vertical="top" wrapText="1"/>
      <protection/>
    </xf>
    <xf numFmtId="0" fontId="6" fillId="0" borderId="17" xfId="0" applyNumberFormat="1" applyFont="1" applyFill="1" applyBorder="1" applyAlignment="1" applyProtection="1">
      <alignment horizontal="justify" vertical="top" wrapText="1"/>
      <protection/>
    </xf>
    <xf numFmtId="169" fontId="0" fillId="33" borderId="0" xfId="0" applyNumberFormat="1" applyFill="1" applyAlignment="1">
      <alignment/>
    </xf>
    <xf numFmtId="169" fontId="59" fillId="0" borderId="0" xfId="0" applyNumberFormat="1" applyFont="1" applyAlignment="1">
      <alignment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169" fontId="0" fillId="0" borderId="0" xfId="0" applyNumberFormat="1" applyAlignment="1">
      <alignment/>
    </xf>
    <xf numFmtId="169" fontId="6" fillId="33" borderId="16" xfId="0" applyNumberFormat="1" applyFont="1" applyFill="1" applyBorder="1" applyAlignment="1" applyProtection="1">
      <alignment horizontal="right" vertical="top" wrapText="1"/>
      <protection/>
    </xf>
    <xf numFmtId="0" fontId="59" fillId="33" borderId="0" xfId="0" applyFont="1" applyFill="1" applyAlignment="1">
      <alignment wrapText="1"/>
    </xf>
    <xf numFmtId="49" fontId="6" fillId="33" borderId="11" xfId="0" applyNumberFormat="1" applyFont="1" applyFill="1" applyBorder="1" applyAlignment="1" applyProtection="1">
      <alignment horizontal="center" vertical="top" wrapText="1"/>
      <protection/>
    </xf>
    <xf numFmtId="169" fontId="8" fillId="33" borderId="13" xfId="0" applyNumberFormat="1" applyFont="1" applyFill="1" applyBorder="1" applyAlignment="1" applyProtection="1">
      <alignment horizontal="right" vertical="top" wrapText="1"/>
      <protection/>
    </xf>
    <xf numFmtId="169" fontId="6" fillId="33" borderId="13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59" fillId="33" borderId="0" xfId="0" applyFont="1" applyFill="1" applyAlignment="1">
      <alignment horizontal="left"/>
    </xf>
    <xf numFmtId="169" fontId="64" fillId="33" borderId="0" xfId="0" applyNumberFormat="1" applyFont="1" applyFill="1" applyAlignment="1">
      <alignment horizontal="left"/>
    </xf>
    <xf numFmtId="0" fontId="59" fillId="33" borderId="0" xfId="0" applyFont="1" applyFill="1" applyAlignment="1">
      <alignment/>
    </xf>
    <xf numFmtId="169" fontId="8" fillId="35" borderId="11" xfId="0" applyNumberFormat="1" applyFont="1" applyFill="1" applyBorder="1" applyAlignment="1" applyProtection="1">
      <alignment horizontal="right" vertical="top" wrapText="1"/>
      <protection/>
    </xf>
    <xf numFmtId="3" fontId="6" fillId="0" borderId="13" xfId="0" applyNumberFormat="1" applyFont="1" applyFill="1" applyBorder="1" applyAlignment="1" applyProtection="1">
      <alignment horizontal="center" wrapText="1"/>
      <protection/>
    </xf>
    <xf numFmtId="169" fontId="5" fillId="33" borderId="10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33" borderId="15" xfId="0" applyFont="1" applyFill="1" applyBorder="1" applyAlignment="1">
      <alignment horizontal="center" vertical="center" wrapText="1"/>
    </xf>
    <xf numFmtId="170" fontId="15" fillId="0" borderId="15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169" fontId="9" fillId="33" borderId="13" xfId="0" applyNumberFormat="1" applyFont="1" applyFill="1" applyBorder="1" applyAlignment="1" applyProtection="1">
      <alignment horizontal="right" vertical="top" wrapText="1"/>
      <protection/>
    </xf>
    <xf numFmtId="49" fontId="8" fillId="33" borderId="11" xfId="0" applyNumberFormat="1" applyFont="1" applyFill="1" applyBorder="1" applyAlignment="1" applyProtection="1">
      <alignment horizontal="center" vertical="top" wrapText="1"/>
      <protection/>
    </xf>
    <xf numFmtId="49" fontId="9" fillId="33" borderId="11" xfId="0" applyNumberFormat="1" applyFont="1" applyFill="1" applyBorder="1" applyAlignment="1" applyProtection="1">
      <alignment horizontal="center" vertical="top" wrapText="1"/>
      <protection/>
    </xf>
    <xf numFmtId="0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/>
    </xf>
    <xf numFmtId="0" fontId="61" fillId="33" borderId="0" xfId="0" applyFont="1" applyFill="1" applyAlignment="1">
      <alignment/>
    </xf>
    <xf numFmtId="0" fontId="15" fillId="0" borderId="13" xfId="53" applyFont="1" applyFill="1" applyBorder="1" applyAlignment="1">
      <alignment horizontal="center" vertical="center"/>
      <protection/>
    </xf>
    <xf numFmtId="0" fontId="60" fillId="33" borderId="0" xfId="0" applyFont="1" applyFill="1" applyAlignment="1">
      <alignment/>
    </xf>
    <xf numFmtId="0" fontId="12" fillId="33" borderId="14" xfId="0" applyNumberFormat="1" applyFont="1" applyFill="1" applyBorder="1" applyAlignment="1" applyProtection="1">
      <alignment horizontal="center" vertical="center" wrapText="1"/>
      <protection/>
    </xf>
    <xf numFmtId="170" fontId="15" fillId="33" borderId="15" xfId="0" applyNumberFormat="1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left"/>
    </xf>
    <xf numFmtId="1" fontId="6" fillId="33" borderId="13" xfId="0" applyNumberFormat="1" applyFont="1" applyFill="1" applyBorder="1" applyAlignment="1" applyProtection="1">
      <alignment horizontal="center" vertical="center" wrapText="1"/>
      <protection/>
    </xf>
    <xf numFmtId="1" fontId="5" fillId="33" borderId="15" xfId="0" applyNumberFormat="1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justify" vertical="top" wrapText="1"/>
      <protection/>
    </xf>
    <xf numFmtId="170" fontId="64" fillId="33" borderId="0" xfId="0" applyNumberFormat="1" applyFont="1" applyFill="1" applyAlignment="1">
      <alignment horizontal="left"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left"/>
    </xf>
    <xf numFmtId="0" fontId="9" fillId="33" borderId="11" xfId="0" applyNumberFormat="1" applyFont="1" applyFill="1" applyBorder="1" applyAlignment="1" applyProtection="1">
      <alignment horizontal="justify" vertical="top" wrapText="1"/>
      <protection/>
    </xf>
    <xf numFmtId="169" fontId="10" fillId="33" borderId="13" xfId="0" applyNumberFormat="1" applyFont="1" applyFill="1" applyBorder="1" applyAlignment="1">
      <alignment vertical="top"/>
    </xf>
    <xf numFmtId="0" fontId="65" fillId="33" borderId="0" xfId="0" applyFont="1" applyFill="1" applyAlignment="1">
      <alignment horizontal="left"/>
    </xf>
    <xf numFmtId="0" fontId="65" fillId="33" borderId="0" xfId="0" applyFont="1" applyFill="1" applyAlignment="1">
      <alignment/>
    </xf>
    <xf numFmtId="0" fontId="5" fillId="33" borderId="15" xfId="0" applyFont="1" applyFill="1" applyBorder="1" applyAlignment="1">
      <alignment wrapText="1"/>
    </xf>
    <xf numFmtId="0" fontId="8" fillId="0" borderId="16" xfId="0" applyNumberFormat="1" applyFont="1" applyFill="1" applyBorder="1" applyAlignment="1" applyProtection="1">
      <alignment horizontal="justify" vertical="top" wrapText="1"/>
      <protection/>
    </xf>
    <xf numFmtId="0" fontId="8" fillId="0" borderId="23" xfId="0" applyNumberFormat="1" applyFont="1" applyFill="1" applyBorder="1" applyAlignment="1" applyProtection="1">
      <alignment horizontal="justify" vertical="top" wrapText="1"/>
      <protection/>
    </xf>
    <xf numFmtId="0" fontId="8" fillId="0" borderId="17" xfId="0" applyNumberFormat="1" applyFont="1" applyFill="1" applyBorder="1" applyAlignment="1" applyProtection="1">
      <alignment horizontal="justify" vertical="top" wrapText="1"/>
      <protection/>
    </xf>
    <xf numFmtId="0" fontId="6" fillId="0" borderId="16" xfId="0" applyNumberFormat="1" applyFont="1" applyFill="1" applyBorder="1" applyAlignment="1" applyProtection="1">
      <alignment horizontal="justify" vertical="top" wrapText="1"/>
      <protection/>
    </xf>
    <xf numFmtId="0" fontId="6" fillId="0" borderId="23" xfId="0" applyNumberFormat="1" applyFont="1" applyFill="1" applyBorder="1" applyAlignment="1" applyProtection="1">
      <alignment horizontal="justify" vertical="top" wrapText="1"/>
      <protection/>
    </xf>
    <xf numFmtId="0" fontId="6" fillId="0" borderId="17" xfId="0" applyNumberFormat="1" applyFont="1" applyFill="1" applyBorder="1" applyAlignment="1" applyProtection="1">
      <alignment horizontal="justify" vertical="top" wrapText="1"/>
      <protection/>
    </xf>
    <xf numFmtId="0" fontId="12" fillId="0" borderId="0" xfId="0" applyNumberFormat="1" applyFont="1" applyFill="1" applyBorder="1" applyAlignment="1" applyProtection="1">
      <alignment horizontal="right" vertical="top" wrapText="1"/>
      <protection/>
    </xf>
    <xf numFmtId="0" fontId="61" fillId="0" borderId="0" xfId="0" applyFont="1" applyAlignment="1">
      <alignment horizontal="right" wrapText="1"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9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60" fillId="0" borderId="24" xfId="0" applyFont="1" applyBorder="1" applyAlignment="1">
      <alignment horizontal="right"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59" fillId="0" borderId="23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24" xfId="0" applyBorder="1" applyAlignment="1">
      <alignment horizontal="right"/>
    </xf>
    <xf numFmtId="0" fontId="0" fillId="0" borderId="17" xfId="0" applyBorder="1" applyAlignment="1">
      <alignment horizontal="justify" vertical="top" wrapText="1"/>
    </xf>
    <xf numFmtId="0" fontId="6" fillId="0" borderId="13" xfId="0" applyNumberFormat="1" applyFont="1" applyFill="1" applyBorder="1" applyAlignment="1" applyProtection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justify" vertical="top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justify" vertical="top" wrapText="1"/>
      <protection/>
    </xf>
    <xf numFmtId="0" fontId="8" fillId="0" borderId="27" xfId="0" applyNumberFormat="1" applyFont="1" applyFill="1" applyBorder="1" applyAlignment="1" applyProtection="1">
      <alignment horizontal="justify" vertical="top" wrapText="1"/>
      <protection/>
    </xf>
    <xf numFmtId="0" fontId="6" fillId="33" borderId="16" xfId="0" applyNumberFormat="1" applyFont="1" applyFill="1" applyBorder="1" applyAlignment="1" applyProtection="1">
      <alignment horizontal="justify" vertical="top" wrapText="1"/>
      <protection/>
    </xf>
    <xf numFmtId="0" fontId="6" fillId="33" borderId="17" xfId="0" applyNumberFormat="1" applyFont="1" applyFill="1" applyBorder="1" applyAlignment="1" applyProtection="1">
      <alignment horizontal="justify" vertical="top" wrapText="1"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0" fillId="33" borderId="0" xfId="0" applyFill="1" applyAlignment="1">
      <alignment horizontal="right"/>
    </xf>
    <xf numFmtId="0" fontId="8" fillId="33" borderId="0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Alignment="1">
      <alignment/>
    </xf>
    <xf numFmtId="169" fontId="6" fillId="33" borderId="13" xfId="0" applyNumberFormat="1" applyFont="1" applyFill="1" applyBorder="1" applyAlignment="1" applyProtection="1">
      <alignment horizontal="right" vertical="top" wrapText="1"/>
      <protection/>
    </xf>
    <xf numFmtId="169" fontId="9" fillId="33" borderId="13" xfId="0" applyNumberFormat="1" applyFont="1" applyFill="1" applyBorder="1" applyAlignment="1" applyProtection="1">
      <alignment horizontal="right" vertical="top" wrapText="1"/>
      <protection/>
    </xf>
    <xf numFmtId="169" fontId="8" fillId="33" borderId="13" xfId="0" applyNumberFormat="1" applyFont="1" applyFill="1" applyBorder="1" applyAlignment="1" applyProtection="1">
      <alignment horizontal="right" vertical="top" wrapText="1"/>
      <protection/>
    </xf>
    <xf numFmtId="169" fontId="6" fillId="33" borderId="16" xfId="0" applyNumberFormat="1" applyFont="1" applyFill="1" applyBorder="1" applyAlignment="1" applyProtection="1">
      <alignment horizontal="right" vertical="top" wrapText="1"/>
      <protection/>
    </xf>
    <xf numFmtId="169" fontId="6" fillId="33" borderId="23" xfId="0" applyNumberFormat="1" applyFont="1" applyFill="1" applyBorder="1" applyAlignment="1" applyProtection="1">
      <alignment horizontal="right" vertical="top" wrapText="1"/>
      <protection/>
    </xf>
    <xf numFmtId="169" fontId="8" fillId="33" borderId="16" xfId="0" applyNumberFormat="1" applyFont="1" applyFill="1" applyBorder="1" applyAlignment="1" applyProtection="1">
      <alignment horizontal="right" vertical="top" wrapText="1"/>
      <protection/>
    </xf>
    <xf numFmtId="169" fontId="8" fillId="33" borderId="23" xfId="0" applyNumberFormat="1" applyFont="1" applyFill="1" applyBorder="1" applyAlignment="1" applyProtection="1">
      <alignment horizontal="right" vertical="top" wrapText="1"/>
      <protection/>
    </xf>
    <xf numFmtId="0" fontId="0" fillId="33" borderId="29" xfId="0" applyFill="1" applyBorder="1" applyAlignment="1">
      <alignment horizontal="right" vertical="top" wrapText="1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15" fillId="33" borderId="30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0" fontId="59" fillId="33" borderId="32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169" fontId="9" fillId="33" borderId="16" xfId="0" applyNumberFormat="1" applyFont="1" applyFill="1" applyBorder="1" applyAlignment="1" applyProtection="1">
      <alignment horizontal="right" vertical="top" wrapText="1"/>
      <protection/>
    </xf>
    <xf numFmtId="169" fontId="9" fillId="33" borderId="23" xfId="0" applyNumberFormat="1" applyFont="1" applyFill="1" applyBorder="1" applyAlignment="1" applyProtection="1">
      <alignment horizontal="right" vertical="top" wrapText="1"/>
      <protection/>
    </xf>
    <xf numFmtId="0" fontId="8" fillId="33" borderId="16" xfId="0" applyNumberFormat="1" applyFont="1" applyFill="1" applyBorder="1" applyAlignment="1" applyProtection="1">
      <alignment horizontal="justify" vertical="top" wrapText="1"/>
      <protection/>
    </xf>
    <xf numFmtId="0" fontId="8" fillId="33" borderId="17" xfId="0" applyNumberFormat="1" applyFont="1" applyFill="1" applyBorder="1" applyAlignment="1" applyProtection="1">
      <alignment horizontal="justify" vertical="top" wrapText="1"/>
      <protection/>
    </xf>
    <xf numFmtId="0" fontId="12" fillId="33" borderId="16" xfId="0" applyNumberFormat="1" applyFont="1" applyFill="1" applyBorder="1" applyAlignment="1" applyProtection="1">
      <alignment horizontal="center" vertical="center" wrapText="1"/>
      <protection/>
    </xf>
    <xf numFmtId="0" fontId="12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 horizontal="center" wrapText="1"/>
    </xf>
    <xf numFmtId="0" fontId="59" fillId="33" borderId="0" xfId="0" applyFont="1" applyFill="1" applyAlignment="1">
      <alignment wrapText="1"/>
    </xf>
    <xf numFmtId="0" fontId="59" fillId="33" borderId="0" xfId="0" applyFont="1" applyFill="1" applyAlignment="1">
      <alignment horizontal="right" wrapText="1"/>
    </xf>
    <xf numFmtId="0" fontId="60" fillId="33" borderId="24" xfId="0" applyFont="1" applyFill="1" applyBorder="1" applyAlignment="1">
      <alignment horizontal="right" wrapText="1"/>
    </xf>
    <xf numFmtId="0" fontId="59" fillId="33" borderId="24" xfId="0" applyFont="1" applyFill="1" applyBorder="1" applyAlignment="1">
      <alignment horizontal="right" wrapText="1"/>
    </xf>
    <xf numFmtId="0" fontId="14" fillId="0" borderId="0" xfId="53" applyFont="1" applyAlignment="1">
      <alignment horizontal="right"/>
      <protection/>
    </xf>
    <xf numFmtId="0" fontId="5" fillId="0" borderId="0" xfId="53" applyFont="1" applyFill="1" applyAlignment="1">
      <alignment horizontal="right"/>
      <protection/>
    </xf>
    <xf numFmtId="0" fontId="7" fillId="0" borderId="0" xfId="53" applyFont="1" applyFill="1" applyAlignment="1">
      <alignment horizontal="center" vertical="center" wrapText="1"/>
      <protection/>
    </xf>
    <xf numFmtId="0" fontId="5" fillId="33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16" fillId="0" borderId="0" xfId="53" applyFont="1" applyAlignment="1">
      <alignment horizontal="center" vertical="center" wrapText="1"/>
      <protection/>
    </xf>
    <xf numFmtId="0" fontId="16" fillId="0" borderId="0" xfId="53" applyFont="1" applyAlignment="1">
      <alignment vertical="center" wrapText="1"/>
      <protection/>
    </xf>
    <xf numFmtId="0" fontId="17" fillId="0" borderId="0" xfId="53" applyFont="1" applyAlignment="1">
      <alignment vertical="center"/>
      <protection/>
    </xf>
    <xf numFmtId="0" fontId="15" fillId="0" borderId="0" xfId="53" applyFont="1" applyFill="1" applyAlignment="1">
      <alignment horizontal="right" wrapText="1"/>
      <protection/>
    </xf>
    <xf numFmtId="0" fontId="7" fillId="0" borderId="0" xfId="53" applyFont="1" applyAlignment="1">
      <alignment horizontal="center" wrapText="1"/>
      <protection/>
    </xf>
    <xf numFmtId="0" fontId="13" fillId="0" borderId="0" xfId="53" applyFont="1" applyAlignment="1">
      <alignment wrapText="1"/>
      <protection/>
    </xf>
    <xf numFmtId="0" fontId="15" fillId="0" borderId="13" xfId="0" applyFont="1" applyFill="1" applyBorder="1" applyAlignment="1">
      <alignment horizontal="center" vertical="top" wrapText="1"/>
    </xf>
    <xf numFmtId="0" fontId="63" fillId="0" borderId="0" xfId="0" applyFont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33" borderId="0" xfId="53" applyFont="1" applyFill="1" applyAlignment="1">
      <alignment horizontal="right" wrapText="1"/>
      <protection/>
    </xf>
    <xf numFmtId="0" fontId="13" fillId="0" borderId="0" xfId="53" applyAlignment="1">
      <alignment wrapText="1"/>
      <protection/>
    </xf>
    <xf numFmtId="0" fontId="19" fillId="34" borderId="0" xfId="53" applyFont="1" applyFill="1" applyAlignment="1">
      <alignment horizontal="center" wrapText="1"/>
      <protection/>
    </xf>
    <xf numFmtId="0" fontId="19" fillId="34" borderId="0" xfId="53" applyFont="1" applyFill="1" applyAlignment="1">
      <alignment horizontal="center" vertical="center" wrapText="1"/>
      <protection/>
    </xf>
    <xf numFmtId="0" fontId="15" fillId="34" borderId="15" xfId="53" applyFont="1" applyFill="1" applyBorder="1" applyAlignment="1">
      <alignment horizontal="center" vertical="center" wrapText="1"/>
      <protection/>
    </xf>
    <xf numFmtId="0" fontId="15" fillId="34" borderId="20" xfId="53" applyFont="1" applyFill="1" applyBorder="1" applyAlignment="1">
      <alignment horizontal="center" vertical="center" wrapText="1"/>
      <protection/>
    </xf>
    <xf numFmtId="0" fontId="15" fillId="34" borderId="10" xfId="53" applyFont="1" applyFill="1" applyBorder="1" applyAlignment="1">
      <alignment horizontal="center" vertical="center" wrapText="1"/>
      <protection/>
    </xf>
    <xf numFmtId="0" fontId="15" fillId="34" borderId="21" xfId="53" applyFont="1" applyFill="1" applyBorder="1" applyAlignment="1">
      <alignment horizontal="center" vertical="center" wrapText="1"/>
      <protection/>
    </xf>
    <xf numFmtId="0" fontId="15" fillId="34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7"/>
  <sheetViews>
    <sheetView zoomScalePageLayoutView="0" workbookViewId="0" topLeftCell="A1">
      <selection activeCell="K11" sqref="K11"/>
    </sheetView>
  </sheetViews>
  <sheetFormatPr defaultColWidth="9.140625" defaultRowHeight="15"/>
  <cols>
    <col min="3" max="3" width="16.8515625" style="0" customWidth="1"/>
    <col min="4" max="4" width="6.28125" style="0" customWidth="1"/>
    <col min="5" max="5" width="5.140625" style="0" customWidth="1"/>
    <col min="6" max="6" width="10.421875" style="0" customWidth="1"/>
    <col min="7" max="8" width="9.28125" style="0" customWidth="1"/>
    <col min="9" max="9" width="10.57421875" style="0" customWidth="1"/>
  </cols>
  <sheetData>
    <row r="1" spans="1:9" ht="18.75">
      <c r="A1" s="46"/>
      <c r="B1" s="206" t="s">
        <v>654</v>
      </c>
      <c r="C1" s="206"/>
      <c r="D1" s="206"/>
      <c r="E1" s="206"/>
      <c r="F1" s="206"/>
      <c r="G1" s="207"/>
      <c r="H1" s="207"/>
      <c r="I1" s="207"/>
    </row>
    <row r="2" spans="1:9" ht="52.5" customHeight="1">
      <c r="A2" s="208" t="s">
        <v>731</v>
      </c>
      <c r="B2" s="208"/>
      <c r="C2" s="208"/>
      <c r="D2" s="208"/>
      <c r="E2" s="208"/>
      <c r="F2" s="208"/>
      <c r="G2" s="209"/>
      <c r="H2" s="209"/>
      <c r="I2" s="209"/>
    </row>
    <row r="3" spans="1:9" ht="15">
      <c r="A3" s="210"/>
      <c r="B3" s="210"/>
      <c r="C3" s="210"/>
      <c r="D3" s="210"/>
      <c r="E3" s="210"/>
      <c r="F3" s="210"/>
      <c r="G3" s="12"/>
      <c r="H3" s="211" t="s">
        <v>347</v>
      </c>
      <c r="I3" s="211"/>
    </row>
    <row r="4" spans="1:9" s="174" customFormat="1" ht="60">
      <c r="A4" s="212" t="s">
        <v>0</v>
      </c>
      <c r="B4" s="213"/>
      <c r="C4" s="214"/>
      <c r="D4" s="171" t="s">
        <v>2</v>
      </c>
      <c r="E4" s="171" t="s">
        <v>3</v>
      </c>
      <c r="F4" s="55" t="s">
        <v>538</v>
      </c>
      <c r="G4" s="172" t="s">
        <v>739</v>
      </c>
      <c r="H4" s="55" t="s">
        <v>344</v>
      </c>
      <c r="I4" s="173" t="s">
        <v>345</v>
      </c>
    </row>
    <row r="5" spans="1:9" ht="15">
      <c r="A5" s="215">
        <v>1</v>
      </c>
      <c r="B5" s="216"/>
      <c r="C5" s="217"/>
      <c r="D5" s="47">
        <v>2</v>
      </c>
      <c r="E5" s="49">
        <v>3</v>
      </c>
      <c r="F5" s="50">
        <v>4</v>
      </c>
      <c r="G5" s="25">
        <v>5</v>
      </c>
      <c r="H5" s="50">
        <v>6</v>
      </c>
      <c r="I5" s="15">
        <v>7</v>
      </c>
    </row>
    <row r="6" spans="1:11" ht="15">
      <c r="A6" s="200" t="s">
        <v>7</v>
      </c>
      <c r="B6" s="201"/>
      <c r="C6" s="202"/>
      <c r="D6" s="3"/>
      <c r="E6" s="3"/>
      <c r="F6" s="41">
        <f>F7+F14+F16+F18+F23+F27+F29+F35+F38+F42+F46</f>
        <v>860371.6000000001</v>
      </c>
      <c r="G6" s="41">
        <f>G7+G14+G16+G18+G23+G27+G29+G35+G38+G42+G46</f>
        <v>573543.7000000001</v>
      </c>
      <c r="H6" s="51">
        <f aca="true" t="shared" si="0" ref="H6:H47">F6-G6</f>
        <v>286827.9</v>
      </c>
      <c r="I6" s="51">
        <f>G6/F6*100</f>
        <v>66.66232358204293</v>
      </c>
      <c r="K6" s="158"/>
    </row>
    <row r="7" spans="1:9" ht="15">
      <c r="A7" s="200" t="s">
        <v>55</v>
      </c>
      <c r="B7" s="201"/>
      <c r="C7" s="202"/>
      <c r="D7" s="3" t="s">
        <v>56</v>
      </c>
      <c r="E7" s="37" t="s">
        <v>655</v>
      </c>
      <c r="F7" s="4">
        <f>F8+F9+F10+F11+F12+F13</f>
        <v>235656</v>
      </c>
      <c r="G7" s="4">
        <f>G8+G9+G10+G11+G12+G13</f>
        <v>143825.5</v>
      </c>
      <c r="H7" s="30">
        <f t="shared" si="0"/>
        <v>91830.5</v>
      </c>
      <c r="I7" s="30">
        <f>G7/F7*100</f>
        <v>61.031970329633026</v>
      </c>
    </row>
    <row r="8" spans="1:9" ht="46.5" customHeight="1">
      <c r="A8" s="203" t="s">
        <v>348</v>
      </c>
      <c r="B8" s="204"/>
      <c r="C8" s="205"/>
      <c r="D8" s="7" t="s">
        <v>56</v>
      </c>
      <c r="E8" s="7" t="s">
        <v>79</v>
      </c>
      <c r="F8" s="8">
        <f>'Пр.3'!G9</f>
        <v>5116.2</v>
      </c>
      <c r="G8" s="8">
        <f>'Пр.3'!H11</f>
        <v>2870.4</v>
      </c>
      <c r="H8" s="34">
        <f>F8-G8</f>
        <v>2245.7999999999997</v>
      </c>
      <c r="I8" s="34">
        <f aca="true" t="shared" si="1" ref="I8:I47">G8/F8*100</f>
        <v>56.10413979125133</v>
      </c>
    </row>
    <row r="9" spans="1:9" ht="64.5" customHeight="1">
      <c r="A9" s="203" t="s">
        <v>433</v>
      </c>
      <c r="B9" s="204"/>
      <c r="C9" s="205"/>
      <c r="D9" s="7" t="s">
        <v>56</v>
      </c>
      <c r="E9" s="7" t="s">
        <v>97</v>
      </c>
      <c r="F9" s="8">
        <f>'Пр.3'!G15</f>
        <v>4665.8</v>
      </c>
      <c r="G9" s="8">
        <f>'Пр.3'!H15</f>
        <v>3086.1</v>
      </c>
      <c r="H9" s="34">
        <f t="shared" si="0"/>
        <v>1579.7000000000003</v>
      </c>
      <c r="I9" s="34">
        <f t="shared" si="1"/>
        <v>66.14299798534013</v>
      </c>
    </row>
    <row r="10" spans="1:9" ht="64.5" customHeight="1">
      <c r="A10" s="203" t="s">
        <v>355</v>
      </c>
      <c r="B10" s="204"/>
      <c r="C10" s="205"/>
      <c r="D10" s="7" t="s">
        <v>56</v>
      </c>
      <c r="E10" s="7" t="s">
        <v>13</v>
      </c>
      <c r="F10" s="8">
        <f>'Пр.3'!G34</f>
        <v>102547.3</v>
      </c>
      <c r="G10" s="8">
        <f>'Пр.3'!H34</f>
        <v>63904.299999999996</v>
      </c>
      <c r="H10" s="34">
        <f t="shared" si="0"/>
        <v>38643.00000000001</v>
      </c>
      <c r="I10" s="34">
        <f t="shared" si="1"/>
        <v>62.31690156639911</v>
      </c>
    </row>
    <row r="11" spans="1:9" ht="57" customHeight="1">
      <c r="A11" s="203" t="s">
        <v>424</v>
      </c>
      <c r="B11" s="204"/>
      <c r="C11" s="205"/>
      <c r="D11" s="7" t="s">
        <v>56</v>
      </c>
      <c r="E11" s="7" t="s">
        <v>15</v>
      </c>
      <c r="F11" s="8">
        <f>'Пр.3'!G69</f>
        <v>27044.2</v>
      </c>
      <c r="G11" s="8">
        <f>'Пр.3'!H69</f>
        <v>16855.1</v>
      </c>
      <c r="H11" s="34">
        <f t="shared" si="0"/>
        <v>10189.100000000002</v>
      </c>
      <c r="I11" s="34">
        <f t="shared" si="1"/>
        <v>62.32426915937612</v>
      </c>
    </row>
    <row r="12" spans="1:9" ht="15">
      <c r="A12" s="203" t="s">
        <v>425</v>
      </c>
      <c r="B12" s="204"/>
      <c r="C12" s="205"/>
      <c r="D12" s="7" t="s">
        <v>56</v>
      </c>
      <c r="E12" s="7" t="s">
        <v>267</v>
      </c>
      <c r="F12" s="8">
        <f>'Пр.3'!G90</f>
        <v>500</v>
      </c>
      <c r="G12" s="8">
        <f>'Пр.3'!H90</f>
        <v>0</v>
      </c>
      <c r="H12" s="34">
        <f t="shared" si="0"/>
        <v>500</v>
      </c>
      <c r="I12" s="34">
        <f t="shared" si="1"/>
        <v>0</v>
      </c>
    </row>
    <row r="13" spans="1:9" ht="15">
      <c r="A13" s="203" t="s">
        <v>57</v>
      </c>
      <c r="B13" s="204"/>
      <c r="C13" s="205"/>
      <c r="D13" s="7" t="s">
        <v>56</v>
      </c>
      <c r="E13" s="7" t="s">
        <v>58</v>
      </c>
      <c r="F13" s="8">
        <f>'Пр.3'!G95</f>
        <v>95782.50000000001</v>
      </c>
      <c r="G13" s="8">
        <f>'Пр.3'!H95</f>
        <v>57109.6</v>
      </c>
      <c r="H13" s="34">
        <f t="shared" si="0"/>
        <v>38672.900000000016</v>
      </c>
      <c r="I13" s="34">
        <f t="shared" si="1"/>
        <v>59.62425286456293</v>
      </c>
    </row>
    <row r="14" spans="1:9" ht="15">
      <c r="A14" s="200" t="s">
        <v>391</v>
      </c>
      <c r="B14" s="201"/>
      <c r="C14" s="202"/>
      <c r="D14" s="3" t="s">
        <v>79</v>
      </c>
      <c r="E14" s="37" t="s">
        <v>655</v>
      </c>
      <c r="F14" s="4">
        <f>F15</f>
        <v>560.1</v>
      </c>
      <c r="G14" s="4">
        <f>G15</f>
        <v>359.5</v>
      </c>
      <c r="H14" s="30">
        <f t="shared" si="0"/>
        <v>200.60000000000002</v>
      </c>
      <c r="I14" s="30">
        <f t="shared" si="1"/>
        <v>64.1849669701839</v>
      </c>
    </row>
    <row r="15" spans="1:9" ht="30" customHeight="1">
      <c r="A15" s="203" t="s">
        <v>392</v>
      </c>
      <c r="B15" s="204"/>
      <c r="C15" s="205"/>
      <c r="D15" s="7" t="s">
        <v>79</v>
      </c>
      <c r="E15" s="7" t="s">
        <v>97</v>
      </c>
      <c r="F15" s="8">
        <f>'Пр.3'!G198</f>
        <v>560.1</v>
      </c>
      <c r="G15" s="8">
        <f>'Пр.3'!H194</f>
        <v>359.5</v>
      </c>
      <c r="H15" s="34">
        <f t="shared" si="0"/>
        <v>200.60000000000002</v>
      </c>
      <c r="I15" s="34">
        <f t="shared" si="1"/>
        <v>64.1849669701839</v>
      </c>
    </row>
    <row r="16" spans="1:9" ht="29.25" customHeight="1">
      <c r="A16" s="200" t="s">
        <v>311</v>
      </c>
      <c r="B16" s="201"/>
      <c r="C16" s="202"/>
      <c r="D16" s="3" t="s">
        <v>97</v>
      </c>
      <c r="E16" s="37" t="s">
        <v>655</v>
      </c>
      <c r="F16" s="4">
        <f>F17</f>
        <v>9306.5</v>
      </c>
      <c r="G16" s="4">
        <f>G17</f>
        <v>6297.5</v>
      </c>
      <c r="H16" s="30">
        <f t="shared" si="0"/>
        <v>3009</v>
      </c>
      <c r="I16" s="30">
        <f t="shared" si="1"/>
        <v>67.66775909310697</v>
      </c>
    </row>
    <row r="17" spans="1:9" ht="57" customHeight="1">
      <c r="A17" s="203" t="s">
        <v>312</v>
      </c>
      <c r="B17" s="204"/>
      <c r="C17" s="205"/>
      <c r="D17" s="7" t="s">
        <v>97</v>
      </c>
      <c r="E17" s="7" t="s">
        <v>42</v>
      </c>
      <c r="F17" s="8">
        <f>'Пр.3'!G200</f>
        <v>9306.5</v>
      </c>
      <c r="G17" s="8">
        <f>'Пр.3'!H200</f>
        <v>6297.5</v>
      </c>
      <c r="H17" s="34">
        <f t="shared" si="0"/>
        <v>3009</v>
      </c>
      <c r="I17" s="34">
        <f t="shared" si="1"/>
        <v>67.66775909310697</v>
      </c>
    </row>
    <row r="18" spans="1:9" ht="15.75" customHeight="1">
      <c r="A18" s="200" t="s">
        <v>12</v>
      </c>
      <c r="B18" s="201"/>
      <c r="C18" s="202"/>
      <c r="D18" s="3" t="s">
        <v>13</v>
      </c>
      <c r="E18" s="37" t="s">
        <v>655</v>
      </c>
      <c r="F18" s="4">
        <f>F19+F20+F21+F22</f>
        <v>17993.3</v>
      </c>
      <c r="G18" s="4">
        <f>G19+G20+G21+G22</f>
        <v>9428.599999999999</v>
      </c>
      <c r="H18" s="30">
        <f t="shared" si="0"/>
        <v>8564.7</v>
      </c>
      <c r="I18" s="30">
        <f t="shared" si="1"/>
        <v>52.40061578476433</v>
      </c>
    </row>
    <row r="19" spans="1:9" ht="15">
      <c r="A19" s="203" t="s">
        <v>14</v>
      </c>
      <c r="B19" s="204"/>
      <c r="C19" s="205"/>
      <c r="D19" s="7" t="s">
        <v>13</v>
      </c>
      <c r="E19" s="7" t="s">
        <v>15</v>
      </c>
      <c r="F19" s="8">
        <f>'Пр.3'!G219</f>
        <v>5864.3</v>
      </c>
      <c r="G19" s="8">
        <f>'Пр.3'!H219</f>
        <v>6059.4</v>
      </c>
      <c r="H19" s="34">
        <f t="shared" si="0"/>
        <v>-195.09999999999945</v>
      </c>
      <c r="I19" s="34">
        <f t="shared" si="1"/>
        <v>103.32691028767287</v>
      </c>
    </row>
    <row r="20" spans="1:9" ht="15">
      <c r="A20" s="203" t="s">
        <v>403</v>
      </c>
      <c r="B20" s="204"/>
      <c r="C20" s="205"/>
      <c r="D20" s="7" t="s">
        <v>13</v>
      </c>
      <c r="E20" s="7" t="s">
        <v>69</v>
      </c>
      <c r="F20" s="8">
        <f>'Пр.3'!G232</f>
        <v>4955</v>
      </c>
      <c r="G20" s="8">
        <f>'Пр.3'!H232</f>
        <v>0</v>
      </c>
      <c r="H20" s="34">
        <f t="shared" si="0"/>
        <v>4955</v>
      </c>
      <c r="I20" s="34">
        <f t="shared" si="1"/>
        <v>0</v>
      </c>
    </row>
    <row r="21" spans="1:9" ht="15">
      <c r="A21" s="203" t="s">
        <v>28</v>
      </c>
      <c r="B21" s="204"/>
      <c r="C21" s="205"/>
      <c r="D21" s="7" t="s">
        <v>13</v>
      </c>
      <c r="E21" s="7" t="s">
        <v>29</v>
      </c>
      <c r="F21" s="8">
        <f>'Пр.3'!G237</f>
        <v>6746</v>
      </c>
      <c r="G21" s="8">
        <f>'Пр.3'!H237</f>
        <v>3369.2</v>
      </c>
      <c r="H21" s="34">
        <f t="shared" si="0"/>
        <v>3376.8</v>
      </c>
      <c r="I21" s="34">
        <f t="shared" si="1"/>
        <v>49.94367032315446</v>
      </c>
    </row>
    <row r="22" spans="1:9" ht="30" customHeight="1">
      <c r="A22" s="203" t="s">
        <v>224</v>
      </c>
      <c r="B22" s="204"/>
      <c r="C22" s="205"/>
      <c r="D22" s="7" t="s">
        <v>13</v>
      </c>
      <c r="E22" s="7" t="s">
        <v>225</v>
      </c>
      <c r="F22" s="8">
        <f>'Пр.3'!G252</f>
        <v>428</v>
      </c>
      <c r="G22" s="8">
        <f>'Пр.3'!H252</f>
        <v>0</v>
      </c>
      <c r="H22" s="34">
        <f t="shared" si="0"/>
        <v>428</v>
      </c>
      <c r="I22" s="34">
        <f t="shared" si="1"/>
        <v>0</v>
      </c>
    </row>
    <row r="23" spans="1:9" ht="15">
      <c r="A23" s="200" t="s">
        <v>77</v>
      </c>
      <c r="B23" s="201"/>
      <c r="C23" s="202"/>
      <c r="D23" s="3" t="s">
        <v>35</v>
      </c>
      <c r="E23" s="37" t="s">
        <v>655</v>
      </c>
      <c r="F23" s="4">
        <f>F24+F25+F26</f>
        <v>95981.6</v>
      </c>
      <c r="G23" s="4">
        <f>G24+G25+G26</f>
        <v>67645.9</v>
      </c>
      <c r="H23" s="30">
        <f t="shared" si="0"/>
        <v>28335.70000000001</v>
      </c>
      <c r="I23" s="30">
        <f t="shared" si="1"/>
        <v>70.47798744759412</v>
      </c>
    </row>
    <row r="24" spans="1:9" ht="15">
      <c r="A24" s="203" t="s">
        <v>179</v>
      </c>
      <c r="B24" s="204"/>
      <c r="C24" s="205"/>
      <c r="D24" s="7" t="s">
        <v>35</v>
      </c>
      <c r="E24" s="7" t="s">
        <v>56</v>
      </c>
      <c r="F24" s="8">
        <f>'Пр.3'!G269</f>
        <v>18815.9</v>
      </c>
      <c r="G24" s="8">
        <f>'Пр.3'!H269</f>
        <v>8664.1</v>
      </c>
      <c r="H24" s="34">
        <f t="shared" si="0"/>
        <v>10151.800000000001</v>
      </c>
      <c r="I24" s="34">
        <f t="shared" si="1"/>
        <v>46.04669455088516</v>
      </c>
    </row>
    <row r="25" spans="1:9" ht="15">
      <c r="A25" s="203" t="s">
        <v>78</v>
      </c>
      <c r="B25" s="204"/>
      <c r="C25" s="205"/>
      <c r="D25" s="7" t="s">
        <v>35</v>
      </c>
      <c r="E25" s="7" t="s">
        <v>79</v>
      </c>
      <c r="F25" s="8">
        <f>'Пр.3'!G291</f>
        <v>58885.8</v>
      </c>
      <c r="G25" s="8">
        <f>'Пр.3'!H291</f>
        <v>45451.399999999994</v>
      </c>
      <c r="H25" s="34">
        <f t="shared" si="0"/>
        <v>13434.400000000009</v>
      </c>
      <c r="I25" s="34">
        <f t="shared" si="1"/>
        <v>77.18567124841641</v>
      </c>
    </row>
    <row r="26" spans="1:9" ht="15">
      <c r="A26" s="203" t="s">
        <v>147</v>
      </c>
      <c r="B26" s="204"/>
      <c r="C26" s="205"/>
      <c r="D26" s="7" t="s">
        <v>35</v>
      </c>
      <c r="E26" s="7" t="s">
        <v>97</v>
      </c>
      <c r="F26" s="8">
        <f>'Пр.3'!G311</f>
        <v>18279.9</v>
      </c>
      <c r="G26" s="8">
        <f>'Пр.3'!H311</f>
        <v>13530.4</v>
      </c>
      <c r="H26" s="34">
        <f t="shared" si="0"/>
        <v>4749.500000000002</v>
      </c>
      <c r="I26" s="34">
        <f t="shared" si="1"/>
        <v>74.01791038244191</v>
      </c>
    </row>
    <row r="27" spans="1:9" ht="15">
      <c r="A27" s="200" t="s">
        <v>33</v>
      </c>
      <c r="B27" s="201"/>
      <c r="C27" s="202"/>
      <c r="D27" s="3" t="s">
        <v>15</v>
      </c>
      <c r="E27" s="37" t="s">
        <v>655</v>
      </c>
      <c r="F27" s="4">
        <f>F28</f>
        <v>576.2</v>
      </c>
      <c r="G27" s="4">
        <f>G28</f>
        <v>0</v>
      </c>
      <c r="H27" s="30">
        <f t="shared" si="0"/>
        <v>576.2</v>
      </c>
      <c r="I27" s="30">
        <f t="shared" si="1"/>
        <v>0</v>
      </c>
    </row>
    <row r="28" spans="1:9" ht="27" customHeight="1">
      <c r="A28" s="203" t="s">
        <v>34</v>
      </c>
      <c r="B28" s="204"/>
      <c r="C28" s="205"/>
      <c r="D28" s="7" t="s">
        <v>15</v>
      </c>
      <c r="E28" s="7" t="s">
        <v>35</v>
      </c>
      <c r="F28" s="8">
        <f>'Пр.3'!G342</f>
        <v>576.2</v>
      </c>
      <c r="G28" s="8">
        <f>'Пр.3'!H342</f>
        <v>0</v>
      </c>
      <c r="H28" s="34">
        <f t="shared" si="0"/>
        <v>576.2</v>
      </c>
      <c r="I28" s="34">
        <f t="shared" si="1"/>
        <v>0</v>
      </c>
    </row>
    <row r="29" spans="1:9" ht="15">
      <c r="A29" s="200" t="s">
        <v>84</v>
      </c>
      <c r="B29" s="201"/>
      <c r="C29" s="202"/>
      <c r="D29" s="3" t="s">
        <v>85</v>
      </c>
      <c r="E29" s="37" t="s">
        <v>655</v>
      </c>
      <c r="F29" s="4">
        <f>F30+F31+F32+F33+F34</f>
        <v>395323.9</v>
      </c>
      <c r="G29" s="4">
        <f>G30+G31+G32+G33+G34</f>
        <v>276215.19999999995</v>
      </c>
      <c r="H29" s="30">
        <f t="shared" si="0"/>
        <v>119108.70000000007</v>
      </c>
      <c r="I29" s="30">
        <f t="shared" si="1"/>
        <v>69.87060483820987</v>
      </c>
    </row>
    <row r="30" spans="1:9" ht="15">
      <c r="A30" s="203" t="s">
        <v>93</v>
      </c>
      <c r="B30" s="204"/>
      <c r="C30" s="205"/>
      <c r="D30" s="7" t="s">
        <v>85</v>
      </c>
      <c r="E30" s="7" t="s">
        <v>56</v>
      </c>
      <c r="F30" s="8">
        <f>'Пр.3'!G352</f>
        <v>81956</v>
      </c>
      <c r="G30" s="8">
        <f>'Пр.3'!H352</f>
        <v>53765.799999999996</v>
      </c>
      <c r="H30" s="34">
        <f t="shared" si="0"/>
        <v>28190.200000000004</v>
      </c>
      <c r="I30" s="34">
        <f t="shared" si="1"/>
        <v>65.60325052467178</v>
      </c>
    </row>
    <row r="31" spans="1:9" ht="15">
      <c r="A31" s="203" t="s">
        <v>86</v>
      </c>
      <c r="B31" s="204"/>
      <c r="C31" s="205"/>
      <c r="D31" s="7" t="s">
        <v>85</v>
      </c>
      <c r="E31" s="7" t="s">
        <v>79</v>
      </c>
      <c r="F31" s="8">
        <f>'Пр.3'!G407</f>
        <v>210089.8</v>
      </c>
      <c r="G31" s="8">
        <f>'Пр.3'!H407</f>
        <v>145407.4</v>
      </c>
      <c r="H31" s="34">
        <f t="shared" si="0"/>
        <v>64682.399999999994</v>
      </c>
      <c r="I31" s="34">
        <f t="shared" si="1"/>
        <v>69.2120226684018</v>
      </c>
    </row>
    <row r="32" spans="1:9" ht="15">
      <c r="A32" s="203" t="s">
        <v>96</v>
      </c>
      <c r="B32" s="204"/>
      <c r="C32" s="205"/>
      <c r="D32" s="7" t="s">
        <v>85</v>
      </c>
      <c r="E32" s="7" t="s">
        <v>97</v>
      </c>
      <c r="F32" s="8">
        <f>'Пр.3'!G503</f>
        <v>77255.6</v>
      </c>
      <c r="G32" s="8">
        <f>'Пр.3'!H503</f>
        <v>57242.7</v>
      </c>
      <c r="H32" s="34">
        <f t="shared" si="0"/>
        <v>20012.90000000001</v>
      </c>
      <c r="I32" s="34">
        <f t="shared" si="1"/>
        <v>74.09521122093413</v>
      </c>
    </row>
    <row r="33" spans="1:9" ht="15">
      <c r="A33" s="203" t="s">
        <v>160</v>
      </c>
      <c r="B33" s="204"/>
      <c r="C33" s="205"/>
      <c r="D33" s="7" t="s">
        <v>85</v>
      </c>
      <c r="E33" s="7" t="s">
        <v>85</v>
      </c>
      <c r="F33" s="8">
        <f>'Пр.3'!G553</f>
        <v>10062.8</v>
      </c>
      <c r="G33" s="8">
        <f>'Пр.3'!H553</f>
        <v>9450.199999999999</v>
      </c>
      <c r="H33" s="34">
        <f t="shared" si="0"/>
        <v>612.6000000000004</v>
      </c>
      <c r="I33" s="34">
        <f t="shared" si="1"/>
        <v>93.91223118813848</v>
      </c>
    </row>
    <row r="34" spans="1:9" ht="15">
      <c r="A34" s="203" t="s">
        <v>113</v>
      </c>
      <c r="B34" s="204"/>
      <c r="C34" s="205"/>
      <c r="D34" s="7" t="s">
        <v>85</v>
      </c>
      <c r="E34" s="7" t="s">
        <v>29</v>
      </c>
      <c r="F34" s="8">
        <f>'Пр.3'!G613</f>
        <v>15959.7</v>
      </c>
      <c r="G34" s="8">
        <f>'Пр.3'!H613</f>
        <v>10349.1</v>
      </c>
      <c r="H34" s="34">
        <f t="shared" si="0"/>
        <v>5610.6</v>
      </c>
      <c r="I34" s="34">
        <f t="shared" si="1"/>
        <v>64.84520385721537</v>
      </c>
    </row>
    <row r="35" spans="1:9" ht="15">
      <c r="A35" s="200" t="s">
        <v>68</v>
      </c>
      <c r="B35" s="201"/>
      <c r="C35" s="202"/>
      <c r="D35" s="3" t="s">
        <v>69</v>
      </c>
      <c r="E35" s="37" t="s">
        <v>655</v>
      </c>
      <c r="F35" s="4">
        <f>F36+F37</f>
        <v>44637.7</v>
      </c>
      <c r="G35" s="4">
        <f>G36+G37</f>
        <v>28310.300000000003</v>
      </c>
      <c r="H35" s="30">
        <f t="shared" si="0"/>
        <v>16327.399999999994</v>
      </c>
      <c r="I35" s="30">
        <f t="shared" si="1"/>
        <v>63.42239855548114</v>
      </c>
    </row>
    <row r="36" spans="1:9" ht="15">
      <c r="A36" s="203" t="s">
        <v>197</v>
      </c>
      <c r="B36" s="204"/>
      <c r="C36" s="205"/>
      <c r="D36" s="7" t="s">
        <v>69</v>
      </c>
      <c r="E36" s="7" t="s">
        <v>56</v>
      </c>
      <c r="F36" s="8">
        <f>'Пр.3'!G648</f>
        <v>36934.2</v>
      </c>
      <c r="G36" s="8">
        <f>'Пр.3'!H648</f>
        <v>23006.4</v>
      </c>
      <c r="H36" s="34">
        <f t="shared" si="0"/>
        <v>13927.799999999996</v>
      </c>
      <c r="I36" s="34">
        <f t="shared" si="1"/>
        <v>62.29023506668617</v>
      </c>
    </row>
    <row r="37" spans="1:9" ht="30" customHeight="1">
      <c r="A37" s="203" t="s">
        <v>70</v>
      </c>
      <c r="B37" s="204"/>
      <c r="C37" s="205"/>
      <c r="D37" s="7" t="s">
        <v>69</v>
      </c>
      <c r="E37" s="7" t="s">
        <v>13</v>
      </c>
      <c r="F37" s="8">
        <f>'Пр.3'!G721</f>
        <v>7703.5</v>
      </c>
      <c r="G37" s="8">
        <f>'Пр.3'!H721</f>
        <v>5303.9</v>
      </c>
      <c r="H37" s="34">
        <f t="shared" si="0"/>
        <v>2399.6000000000004</v>
      </c>
      <c r="I37" s="34">
        <f t="shared" si="1"/>
        <v>68.85052248977736</v>
      </c>
    </row>
    <row r="38" spans="1:9" ht="15">
      <c r="A38" s="200" t="s">
        <v>41</v>
      </c>
      <c r="B38" s="201"/>
      <c r="C38" s="202"/>
      <c r="D38" s="3" t="s">
        <v>42</v>
      </c>
      <c r="E38" s="37" t="s">
        <v>655</v>
      </c>
      <c r="F38" s="4">
        <f>F39+F40+F41</f>
        <v>23075.8</v>
      </c>
      <c r="G38" s="4">
        <f>G39+G40+G41</f>
        <v>15064.300000000001</v>
      </c>
      <c r="H38" s="30">
        <f t="shared" si="0"/>
        <v>8011.499999999998</v>
      </c>
      <c r="I38" s="30">
        <f t="shared" si="1"/>
        <v>65.28181038143856</v>
      </c>
    </row>
    <row r="39" spans="1:9" ht="15">
      <c r="A39" s="203" t="s">
        <v>412</v>
      </c>
      <c r="B39" s="204"/>
      <c r="C39" s="205"/>
      <c r="D39" s="7" t="s">
        <v>42</v>
      </c>
      <c r="E39" s="7" t="s">
        <v>56</v>
      </c>
      <c r="F39" s="8">
        <f>'Пр.3'!G760</f>
        <v>9870.1</v>
      </c>
      <c r="G39" s="8">
        <f>'Пр.3'!H760</f>
        <v>6530.6</v>
      </c>
      <c r="H39" s="34">
        <f t="shared" si="0"/>
        <v>3339.5</v>
      </c>
      <c r="I39" s="34">
        <f t="shared" si="1"/>
        <v>66.16548971135045</v>
      </c>
    </row>
    <row r="40" spans="1:9" ht="15">
      <c r="A40" s="203" t="s">
        <v>164</v>
      </c>
      <c r="B40" s="204"/>
      <c r="C40" s="205"/>
      <c r="D40" s="7" t="s">
        <v>42</v>
      </c>
      <c r="E40" s="7" t="s">
        <v>97</v>
      </c>
      <c r="F40" s="8">
        <f>'Пр.3'!G765</f>
        <v>9324.4</v>
      </c>
      <c r="G40" s="8">
        <f>'Пр.3'!H765</f>
        <v>7099.8</v>
      </c>
      <c r="H40" s="34">
        <f t="shared" si="0"/>
        <v>2224.5999999999995</v>
      </c>
      <c r="I40" s="34">
        <f t="shared" si="1"/>
        <v>76.14216464330144</v>
      </c>
    </row>
    <row r="41" spans="1:9" ht="27.75" customHeight="1">
      <c r="A41" s="203" t="s">
        <v>43</v>
      </c>
      <c r="B41" s="204"/>
      <c r="C41" s="205"/>
      <c r="D41" s="7" t="s">
        <v>42</v>
      </c>
      <c r="E41" s="7" t="s">
        <v>15</v>
      </c>
      <c r="F41" s="8">
        <f>'Пр.3'!G786</f>
        <v>3881.2999999999997</v>
      </c>
      <c r="G41" s="8">
        <f>'Пр.3'!H786</f>
        <v>1433.9</v>
      </c>
      <c r="H41" s="34">
        <f t="shared" si="0"/>
        <v>2447.3999999999996</v>
      </c>
      <c r="I41" s="34">
        <f t="shared" si="1"/>
        <v>36.943807487182134</v>
      </c>
    </row>
    <row r="42" spans="1:9" ht="15">
      <c r="A42" s="200" t="s">
        <v>266</v>
      </c>
      <c r="B42" s="201"/>
      <c r="C42" s="202"/>
      <c r="D42" s="3" t="s">
        <v>267</v>
      </c>
      <c r="E42" s="37" t="s">
        <v>655</v>
      </c>
      <c r="F42" s="4">
        <f>F43+F44+F45</f>
        <v>31643.5</v>
      </c>
      <c r="G42" s="4">
        <f>G43+G44+G45</f>
        <v>21819.600000000002</v>
      </c>
      <c r="H42" s="30">
        <f t="shared" si="0"/>
        <v>9823.899999999998</v>
      </c>
      <c r="I42" s="30">
        <f t="shared" si="1"/>
        <v>68.9544456207436</v>
      </c>
    </row>
    <row r="43" spans="1:9" ht="15">
      <c r="A43" s="203" t="s">
        <v>498</v>
      </c>
      <c r="B43" s="204"/>
      <c r="C43" s="205"/>
      <c r="D43" s="7" t="s">
        <v>267</v>
      </c>
      <c r="E43" s="7" t="s">
        <v>56</v>
      </c>
      <c r="F43" s="8">
        <f>'Пр.3'!G810</f>
        <v>22138.7</v>
      </c>
      <c r="G43" s="8">
        <f>'Пр.3'!H810</f>
        <v>14833.2</v>
      </c>
      <c r="H43" s="34">
        <f t="shared" si="0"/>
        <v>7305.5</v>
      </c>
      <c r="I43" s="34">
        <f t="shared" si="1"/>
        <v>67.00122410078279</v>
      </c>
    </row>
    <row r="44" spans="1:9" ht="15">
      <c r="A44" s="203" t="s">
        <v>301</v>
      </c>
      <c r="B44" s="204"/>
      <c r="C44" s="205"/>
      <c r="D44" s="7" t="s">
        <v>267</v>
      </c>
      <c r="E44" s="7" t="s">
        <v>97</v>
      </c>
      <c r="F44" s="8">
        <f>'Пр.3'!G821</f>
        <v>8165.7</v>
      </c>
      <c r="G44" s="8">
        <f>'Пр.3'!H821</f>
        <v>4638.5</v>
      </c>
      <c r="H44" s="34">
        <f t="shared" si="0"/>
        <v>3527.2</v>
      </c>
      <c r="I44" s="34">
        <f t="shared" si="1"/>
        <v>56.804683003294265</v>
      </c>
    </row>
    <row r="45" spans="1:9" ht="33" customHeight="1">
      <c r="A45" s="203" t="s">
        <v>268</v>
      </c>
      <c r="B45" s="204"/>
      <c r="C45" s="205"/>
      <c r="D45" s="7" t="s">
        <v>267</v>
      </c>
      <c r="E45" s="7" t="s">
        <v>35</v>
      </c>
      <c r="F45" s="8">
        <f>'Пр.3'!G847</f>
        <v>1339.1</v>
      </c>
      <c r="G45" s="8">
        <f>'Пр.3'!H847</f>
        <v>2347.9</v>
      </c>
      <c r="H45" s="34">
        <f t="shared" si="0"/>
        <v>-1008.8000000000002</v>
      </c>
      <c r="I45" s="34">
        <f t="shared" si="1"/>
        <v>175.33417967291467</v>
      </c>
    </row>
    <row r="46" spans="1:9" ht="15">
      <c r="A46" s="200" t="s">
        <v>454</v>
      </c>
      <c r="B46" s="201"/>
      <c r="C46" s="202"/>
      <c r="D46" s="3" t="s">
        <v>225</v>
      </c>
      <c r="E46" s="37" t="s">
        <v>655</v>
      </c>
      <c r="F46" s="4">
        <f>F47</f>
        <v>5617</v>
      </c>
      <c r="G46" s="4">
        <f>G47</f>
        <v>4577.3</v>
      </c>
      <c r="H46" s="30">
        <f t="shared" si="0"/>
        <v>1039.6999999999998</v>
      </c>
      <c r="I46" s="30">
        <f t="shared" si="1"/>
        <v>81.49011928075485</v>
      </c>
    </row>
    <row r="47" spans="1:9" ht="15">
      <c r="A47" s="203" t="s">
        <v>455</v>
      </c>
      <c r="B47" s="204"/>
      <c r="C47" s="205"/>
      <c r="D47" s="7" t="s">
        <v>225</v>
      </c>
      <c r="E47" s="7" t="s">
        <v>79</v>
      </c>
      <c r="F47" s="8">
        <f>'Пр.3'!G888</f>
        <v>5617</v>
      </c>
      <c r="G47" s="8">
        <f>'Пр.3'!H888</f>
        <v>4577.3</v>
      </c>
      <c r="H47" s="34">
        <f t="shared" si="0"/>
        <v>1039.6999999999998</v>
      </c>
      <c r="I47" s="34">
        <f t="shared" si="1"/>
        <v>81.49011928075485</v>
      </c>
    </row>
  </sheetData>
  <sheetProtection/>
  <mergeCells count="48">
    <mergeCell ref="B1:I1"/>
    <mergeCell ref="A2:I2"/>
    <mergeCell ref="A3:F3"/>
    <mergeCell ref="H3:I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9"/>
  <sheetViews>
    <sheetView tabSelected="1" zoomScalePageLayoutView="0" workbookViewId="0" topLeftCell="A1">
      <selection activeCell="L6" sqref="L6"/>
    </sheetView>
  </sheetViews>
  <sheetFormatPr defaultColWidth="9.140625" defaultRowHeight="15"/>
  <sheetData>
    <row r="1" spans="1:11" ht="15">
      <c r="A1" s="283" t="s">
        <v>711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5">
      <c r="A2" s="285" t="s">
        <v>712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30" customHeight="1">
      <c r="A3" s="286" t="s">
        <v>741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1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s="45" customFormat="1" ht="12.75">
      <c r="A5" s="287" t="s">
        <v>713</v>
      </c>
      <c r="B5" s="287" t="s">
        <v>714</v>
      </c>
      <c r="C5" s="289" t="s">
        <v>715</v>
      </c>
      <c r="D5" s="291" t="s">
        <v>716</v>
      </c>
      <c r="E5" s="149"/>
      <c r="F5" s="150"/>
      <c r="G5" s="150"/>
      <c r="H5" s="150"/>
      <c r="I5" s="291" t="s">
        <v>717</v>
      </c>
      <c r="J5" s="287" t="s">
        <v>718</v>
      </c>
      <c r="K5" s="287" t="s">
        <v>719</v>
      </c>
    </row>
    <row r="6" spans="1:11" s="45" customFormat="1" ht="57.75" customHeight="1">
      <c r="A6" s="288"/>
      <c r="B6" s="288"/>
      <c r="C6" s="290"/>
      <c r="D6" s="291"/>
      <c r="E6" s="152" t="s">
        <v>720</v>
      </c>
      <c r="F6" s="150" t="s">
        <v>721</v>
      </c>
      <c r="G6" s="150" t="s">
        <v>4</v>
      </c>
      <c r="H6" s="150" t="s">
        <v>722</v>
      </c>
      <c r="I6" s="291"/>
      <c r="J6" s="288"/>
      <c r="K6" s="288"/>
    </row>
    <row r="7" spans="1:11" s="45" customFormat="1" ht="12.75">
      <c r="A7" s="148"/>
      <c r="B7" s="146"/>
      <c r="C7" s="147"/>
      <c r="D7" s="145"/>
      <c r="E7" s="149"/>
      <c r="F7" s="150"/>
      <c r="G7" s="150"/>
      <c r="H7" s="150"/>
      <c r="I7" s="145"/>
      <c r="J7" s="151"/>
      <c r="K7" s="151"/>
    </row>
    <row r="8" spans="1:11" s="45" customFormat="1" ht="12.75">
      <c r="A8" s="136"/>
      <c r="B8" s="132"/>
      <c r="C8" s="133"/>
      <c r="D8" s="137"/>
      <c r="E8" s="138"/>
      <c r="F8" s="139"/>
      <c r="G8" s="139"/>
      <c r="H8" s="134"/>
      <c r="I8" s="135"/>
      <c r="J8" s="140"/>
      <c r="K8" s="140"/>
    </row>
    <row r="9" spans="1:11" s="45" customFormat="1" ht="12.75">
      <c r="A9" s="141"/>
      <c r="B9" s="134"/>
      <c r="C9" s="134"/>
      <c r="D9" s="143" t="s">
        <v>723</v>
      </c>
      <c r="E9" s="142"/>
      <c r="F9" s="141"/>
      <c r="G9" s="134"/>
      <c r="H9" s="134"/>
      <c r="I9" s="134"/>
      <c r="J9" s="144">
        <f>SUM(J7:J8)</f>
        <v>0</v>
      </c>
      <c r="K9" s="144">
        <f>SUM(K7:K8)</f>
        <v>0</v>
      </c>
    </row>
  </sheetData>
  <sheetProtection/>
  <mergeCells count="10">
    <mergeCell ref="A1:K1"/>
    <mergeCell ref="A2:K2"/>
    <mergeCell ref="A3:K3"/>
    <mergeCell ref="A5:A6"/>
    <mergeCell ref="B5:B6"/>
    <mergeCell ref="C5:C6"/>
    <mergeCell ref="D5:D6"/>
    <mergeCell ref="I5:I6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892"/>
  <sheetViews>
    <sheetView zoomScalePageLayoutView="0" workbookViewId="0" topLeftCell="A1">
      <selection activeCell="B2" sqref="B2:G2"/>
    </sheetView>
  </sheetViews>
  <sheetFormatPr defaultColWidth="8.8515625" defaultRowHeight="15"/>
  <cols>
    <col min="1" max="1" width="46.28125" style="12" customWidth="1"/>
    <col min="2" max="2" width="8.140625" style="12" customWidth="1"/>
    <col min="3" max="4" width="4.28125" style="12" customWidth="1"/>
    <col min="5" max="5" width="14.7109375" style="12" customWidth="1"/>
    <col min="6" max="6" width="5.28125" style="12" customWidth="1"/>
    <col min="7" max="7" width="11.140625" style="12" customWidth="1"/>
    <col min="8" max="8" width="11.00390625" style="156" customWidth="1"/>
    <col min="9" max="9" width="10.28125" style="12" customWidth="1"/>
    <col min="10" max="10" width="7.7109375" style="12" customWidth="1"/>
    <col min="11" max="16384" width="8.8515625" style="12" customWidth="1"/>
  </cols>
  <sheetData>
    <row r="1" spans="1:10" ht="15">
      <c r="A1" s="224"/>
      <c r="B1" s="210" t="s">
        <v>620</v>
      </c>
      <c r="C1" s="210"/>
      <c r="D1" s="210"/>
      <c r="E1" s="210"/>
      <c r="F1" s="210"/>
      <c r="G1" s="210"/>
      <c r="H1" s="218"/>
      <c r="I1" s="218"/>
      <c r="J1" s="218"/>
    </row>
    <row r="2" spans="1:7" ht="12.75">
      <c r="A2" s="224"/>
      <c r="B2" s="224"/>
      <c r="C2" s="224"/>
      <c r="D2" s="224"/>
      <c r="E2" s="224"/>
      <c r="F2" s="224"/>
      <c r="G2" s="224"/>
    </row>
    <row r="3" spans="1:10" ht="32.25" customHeight="1">
      <c r="A3" s="208" t="s">
        <v>732</v>
      </c>
      <c r="B3" s="208"/>
      <c r="C3" s="208"/>
      <c r="D3" s="208"/>
      <c r="E3" s="208"/>
      <c r="F3" s="208"/>
      <c r="G3" s="208"/>
      <c r="H3" s="219"/>
      <c r="I3" s="219"/>
      <c r="J3" s="219"/>
    </row>
    <row r="4" spans="1:10" ht="15">
      <c r="A4" s="210"/>
      <c r="B4" s="210"/>
      <c r="C4" s="210"/>
      <c r="D4" s="210"/>
      <c r="E4" s="210"/>
      <c r="F4" s="210"/>
      <c r="G4" s="210"/>
      <c r="I4" s="211" t="s">
        <v>347</v>
      </c>
      <c r="J4" s="220"/>
    </row>
    <row r="5" spans="1:10" ht="56.25" customHeight="1">
      <c r="A5" s="225" t="s">
        <v>0</v>
      </c>
      <c r="B5" s="226"/>
      <c r="C5" s="13" t="s">
        <v>2</v>
      </c>
      <c r="D5" s="13" t="s">
        <v>3</v>
      </c>
      <c r="E5" s="13" t="s">
        <v>1</v>
      </c>
      <c r="F5" s="13" t="s">
        <v>4</v>
      </c>
      <c r="G5" s="13" t="s">
        <v>538</v>
      </c>
      <c r="H5" s="170" t="s">
        <v>739</v>
      </c>
      <c r="I5" s="2" t="s">
        <v>344</v>
      </c>
      <c r="J5" s="14" t="s">
        <v>539</v>
      </c>
    </row>
    <row r="6" spans="1:10" s="44" customFormat="1" ht="15">
      <c r="A6" s="222">
        <v>1</v>
      </c>
      <c r="B6" s="223"/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169">
        <v>7</v>
      </c>
      <c r="I6" s="43">
        <v>8</v>
      </c>
      <c r="J6" s="43">
        <v>9</v>
      </c>
    </row>
    <row r="7" spans="1:12" ht="12.75">
      <c r="A7" s="227" t="s">
        <v>7</v>
      </c>
      <c r="B7" s="228"/>
      <c r="C7" s="40"/>
      <c r="D7" s="40"/>
      <c r="E7" s="40"/>
      <c r="F7" s="40"/>
      <c r="G7" s="41">
        <f>G8+G192+G199+G218+G268+G341+G351+G647+G759+G809+G887</f>
        <v>860371.6000000001</v>
      </c>
      <c r="H7" s="41">
        <f>H8+H192+H199+H218+H268+H341+H351+H647+H759+H809+H887</f>
        <v>573543.7000000001</v>
      </c>
      <c r="I7" s="16">
        <f>G7-H7</f>
        <v>286827.9</v>
      </c>
      <c r="J7" s="6">
        <f>H7/G7*100</f>
        <v>66.66232358204293</v>
      </c>
      <c r="L7" s="156"/>
    </row>
    <row r="8" spans="1:10" ht="12.75">
      <c r="A8" s="200" t="s">
        <v>55</v>
      </c>
      <c r="B8" s="202"/>
      <c r="C8" s="3" t="s">
        <v>56</v>
      </c>
      <c r="D8" s="3"/>
      <c r="E8" s="3"/>
      <c r="F8" s="3"/>
      <c r="G8" s="30">
        <f>G9+G15+G34+G69+G90+G95</f>
        <v>235656</v>
      </c>
      <c r="H8" s="30">
        <f>H9+H15+H34+H69+H90+H95</f>
        <v>143825.5</v>
      </c>
      <c r="I8" s="16">
        <f aca="true" t="shared" si="0" ref="I8:I72">G8-H8</f>
        <v>91830.5</v>
      </c>
      <c r="J8" s="6">
        <f aca="true" t="shared" si="1" ref="J8:J72">H8/G8*100</f>
        <v>61.031970329633026</v>
      </c>
    </row>
    <row r="9" spans="1:10" ht="27" customHeight="1">
      <c r="A9" s="200" t="s">
        <v>348</v>
      </c>
      <c r="B9" s="202"/>
      <c r="C9" s="3" t="s">
        <v>56</v>
      </c>
      <c r="D9" s="3" t="s">
        <v>79</v>
      </c>
      <c r="E9" s="3"/>
      <c r="F9" s="3"/>
      <c r="G9" s="4">
        <f aca="true" t="shared" si="2" ref="G9:H13">G10</f>
        <v>5116.2</v>
      </c>
      <c r="H9" s="4">
        <f t="shared" si="2"/>
        <v>2870.4</v>
      </c>
      <c r="I9" s="16">
        <f t="shared" si="0"/>
        <v>2245.7999999999997</v>
      </c>
      <c r="J9" s="6">
        <f t="shared" si="1"/>
        <v>56.10413979125133</v>
      </c>
    </row>
    <row r="10" spans="1:10" ht="29.25" customHeight="1">
      <c r="A10" s="203" t="s">
        <v>349</v>
      </c>
      <c r="B10" s="205"/>
      <c r="C10" s="7" t="s">
        <v>56</v>
      </c>
      <c r="D10" s="7" t="s">
        <v>79</v>
      </c>
      <c r="E10" s="7" t="s">
        <v>350</v>
      </c>
      <c r="F10" s="7"/>
      <c r="G10" s="8">
        <f t="shared" si="2"/>
        <v>5116.2</v>
      </c>
      <c r="H10" s="8">
        <f t="shared" si="2"/>
        <v>2870.4</v>
      </c>
      <c r="I10" s="17">
        <f t="shared" si="0"/>
        <v>2245.7999999999997</v>
      </c>
      <c r="J10" s="9">
        <f t="shared" si="1"/>
        <v>56.10413979125133</v>
      </c>
    </row>
    <row r="11" spans="1:10" ht="12.75">
      <c r="A11" s="203" t="s">
        <v>351</v>
      </c>
      <c r="B11" s="205"/>
      <c r="C11" s="7" t="s">
        <v>56</v>
      </c>
      <c r="D11" s="7" t="s">
        <v>79</v>
      </c>
      <c r="E11" s="7" t="s">
        <v>352</v>
      </c>
      <c r="F11" s="7"/>
      <c r="G11" s="8">
        <f t="shared" si="2"/>
        <v>5116.2</v>
      </c>
      <c r="H11" s="8">
        <f t="shared" si="2"/>
        <v>2870.4</v>
      </c>
      <c r="I11" s="17">
        <f t="shared" si="0"/>
        <v>2245.7999999999997</v>
      </c>
      <c r="J11" s="9">
        <f t="shared" si="1"/>
        <v>56.10413979125133</v>
      </c>
    </row>
    <row r="12" spans="1:10" ht="27.75" customHeight="1">
      <c r="A12" s="203" t="s">
        <v>353</v>
      </c>
      <c r="B12" s="205"/>
      <c r="C12" s="7" t="s">
        <v>56</v>
      </c>
      <c r="D12" s="7" t="s">
        <v>79</v>
      </c>
      <c r="E12" s="7" t="s">
        <v>354</v>
      </c>
      <c r="F12" s="7"/>
      <c r="G12" s="8">
        <f t="shared" si="2"/>
        <v>5116.2</v>
      </c>
      <c r="H12" s="8">
        <f t="shared" si="2"/>
        <v>2870.4</v>
      </c>
      <c r="I12" s="17">
        <f t="shared" si="0"/>
        <v>2245.7999999999997</v>
      </c>
      <c r="J12" s="9">
        <f t="shared" si="1"/>
        <v>56.10413979125133</v>
      </c>
    </row>
    <row r="13" spans="1:10" ht="55.5" customHeight="1">
      <c r="A13" s="203" t="s">
        <v>62</v>
      </c>
      <c r="B13" s="205"/>
      <c r="C13" s="7" t="s">
        <v>56</v>
      </c>
      <c r="D13" s="7" t="s">
        <v>79</v>
      </c>
      <c r="E13" s="7" t="s">
        <v>354</v>
      </c>
      <c r="F13" s="7" t="s">
        <v>63</v>
      </c>
      <c r="G13" s="8">
        <f t="shared" si="2"/>
        <v>5116.2</v>
      </c>
      <c r="H13" s="8">
        <f t="shared" si="2"/>
        <v>2870.4</v>
      </c>
      <c r="I13" s="17">
        <f t="shared" si="0"/>
        <v>2245.7999999999997</v>
      </c>
      <c r="J13" s="9">
        <f t="shared" si="1"/>
        <v>56.10413979125133</v>
      </c>
    </row>
    <row r="14" spans="1:10" ht="29.25" customHeight="1">
      <c r="A14" s="203" t="s">
        <v>64</v>
      </c>
      <c r="B14" s="205"/>
      <c r="C14" s="7" t="s">
        <v>56</v>
      </c>
      <c r="D14" s="7" t="s">
        <v>79</v>
      </c>
      <c r="E14" s="7" t="s">
        <v>354</v>
      </c>
      <c r="F14" s="7" t="s">
        <v>65</v>
      </c>
      <c r="G14" s="8">
        <f>'ПР.4'!G14</f>
        <v>5116.2</v>
      </c>
      <c r="H14" s="8">
        <f>'ПР.4'!I14</f>
        <v>2870.4</v>
      </c>
      <c r="I14" s="17">
        <f t="shared" si="0"/>
        <v>2245.7999999999997</v>
      </c>
      <c r="J14" s="9">
        <f t="shared" si="1"/>
        <v>56.10413979125133</v>
      </c>
    </row>
    <row r="15" spans="1:10" ht="40.5" customHeight="1">
      <c r="A15" s="200" t="s">
        <v>433</v>
      </c>
      <c r="B15" s="202"/>
      <c r="C15" s="3" t="s">
        <v>56</v>
      </c>
      <c r="D15" s="3" t="s">
        <v>97</v>
      </c>
      <c r="E15" s="3"/>
      <c r="F15" s="3"/>
      <c r="G15" s="4">
        <f>G16</f>
        <v>4665.8</v>
      </c>
      <c r="H15" s="4">
        <f>H16</f>
        <v>3086.1</v>
      </c>
      <c r="I15" s="16">
        <f t="shared" si="0"/>
        <v>1579.7000000000003</v>
      </c>
      <c r="J15" s="6">
        <f t="shared" si="1"/>
        <v>66.14299798534013</v>
      </c>
    </row>
    <row r="16" spans="1:10" ht="27.75" customHeight="1">
      <c r="A16" s="203" t="s">
        <v>349</v>
      </c>
      <c r="B16" s="205"/>
      <c r="C16" s="7" t="s">
        <v>56</v>
      </c>
      <c r="D16" s="7" t="s">
        <v>97</v>
      </c>
      <c r="E16" s="7" t="s">
        <v>350</v>
      </c>
      <c r="F16" s="7"/>
      <c r="G16" s="8">
        <f>G17+G21</f>
        <v>4665.8</v>
      </c>
      <c r="H16" s="8">
        <f>H17+H21</f>
        <v>3086.1</v>
      </c>
      <c r="I16" s="17">
        <f t="shared" si="0"/>
        <v>1579.7000000000003</v>
      </c>
      <c r="J16" s="9">
        <f t="shared" si="1"/>
        <v>66.14299798534013</v>
      </c>
    </row>
    <row r="17" spans="1:10" ht="27" customHeight="1">
      <c r="A17" s="203" t="s">
        <v>434</v>
      </c>
      <c r="B17" s="205"/>
      <c r="C17" s="7" t="s">
        <v>56</v>
      </c>
      <c r="D17" s="7" t="s">
        <v>97</v>
      </c>
      <c r="E17" s="7" t="s">
        <v>435</v>
      </c>
      <c r="F17" s="7"/>
      <c r="G17" s="8">
        <f aca="true" t="shared" si="3" ref="G17:H19">G18</f>
        <v>1535.4</v>
      </c>
      <c r="H17" s="8">
        <f t="shared" si="3"/>
        <v>0</v>
      </c>
      <c r="I17" s="17">
        <f t="shared" si="0"/>
        <v>1535.4</v>
      </c>
      <c r="J17" s="9">
        <f t="shared" si="1"/>
        <v>0</v>
      </c>
    </row>
    <row r="18" spans="1:10" ht="28.5" customHeight="1">
      <c r="A18" s="203" t="s">
        <v>353</v>
      </c>
      <c r="B18" s="205"/>
      <c r="C18" s="7" t="s">
        <v>56</v>
      </c>
      <c r="D18" s="7" t="s">
        <v>97</v>
      </c>
      <c r="E18" s="7" t="s">
        <v>436</v>
      </c>
      <c r="F18" s="7"/>
      <c r="G18" s="8">
        <f t="shared" si="3"/>
        <v>1535.4</v>
      </c>
      <c r="H18" s="8">
        <f t="shared" si="3"/>
        <v>0</v>
      </c>
      <c r="I18" s="17">
        <f t="shared" si="0"/>
        <v>1535.4</v>
      </c>
      <c r="J18" s="9">
        <f t="shared" si="1"/>
        <v>0</v>
      </c>
    </row>
    <row r="19" spans="1:10" ht="56.25" customHeight="1">
      <c r="A19" s="203" t="s">
        <v>62</v>
      </c>
      <c r="B19" s="205"/>
      <c r="C19" s="7" t="s">
        <v>56</v>
      </c>
      <c r="D19" s="7" t="s">
        <v>97</v>
      </c>
      <c r="E19" s="7" t="s">
        <v>436</v>
      </c>
      <c r="F19" s="7" t="s">
        <v>63</v>
      </c>
      <c r="G19" s="8">
        <f t="shared" si="3"/>
        <v>1535.4</v>
      </c>
      <c r="H19" s="8">
        <f t="shared" si="3"/>
        <v>0</v>
      </c>
      <c r="I19" s="17">
        <f t="shared" si="0"/>
        <v>1535.4</v>
      </c>
      <c r="J19" s="9">
        <f t="shared" si="1"/>
        <v>0</v>
      </c>
    </row>
    <row r="20" spans="1:10" ht="27.75" customHeight="1">
      <c r="A20" s="203" t="s">
        <v>64</v>
      </c>
      <c r="B20" s="205"/>
      <c r="C20" s="7" t="s">
        <v>56</v>
      </c>
      <c r="D20" s="7" t="s">
        <v>97</v>
      </c>
      <c r="E20" s="7" t="s">
        <v>436</v>
      </c>
      <c r="F20" s="33" t="s">
        <v>65</v>
      </c>
      <c r="G20" s="34">
        <f>'ПР.4'!G250</f>
        <v>1535.4</v>
      </c>
      <c r="H20" s="34">
        <f>'ПР.4'!I250</f>
        <v>0</v>
      </c>
      <c r="I20" s="163">
        <f t="shared" si="0"/>
        <v>1535.4</v>
      </c>
      <c r="J20" s="35">
        <f t="shared" si="1"/>
        <v>0</v>
      </c>
    </row>
    <row r="21" spans="1:10" ht="12.75">
      <c r="A21" s="203" t="s">
        <v>367</v>
      </c>
      <c r="B21" s="205"/>
      <c r="C21" s="7" t="s">
        <v>56</v>
      </c>
      <c r="D21" s="7" t="s">
        <v>97</v>
      </c>
      <c r="E21" s="7" t="s">
        <v>368</v>
      </c>
      <c r="F21" s="33"/>
      <c r="G21" s="34">
        <f>G22+G25+G28+G31</f>
        <v>3130.4</v>
      </c>
      <c r="H21" s="34">
        <f>H22+H25+H28+H31</f>
        <v>3086.1</v>
      </c>
      <c r="I21" s="39">
        <f t="shared" si="0"/>
        <v>44.30000000000018</v>
      </c>
      <c r="J21" s="9">
        <f t="shared" si="1"/>
        <v>98.58484538717096</v>
      </c>
    </row>
    <row r="22" spans="1:10" ht="28.5" customHeight="1">
      <c r="A22" s="203" t="s">
        <v>353</v>
      </c>
      <c r="B22" s="205"/>
      <c r="C22" s="7" t="s">
        <v>56</v>
      </c>
      <c r="D22" s="7" t="s">
        <v>97</v>
      </c>
      <c r="E22" s="7" t="s">
        <v>369</v>
      </c>
      <c r="F22" s="33"/>
      <c r="G22" s="34">
        <f>G23</f>
        <v>2494.4</v>
      </c>
      <c r="H22" s="34">
        <f>H23</f>
        <v>2874.3</v>
      </c>
      <c r="I22" s="39">
        <f t="shared" si="0"/>
        <v>-379.9000000000001</v>
      </c>
      <c r="J22" s="9">
        <f t="shared" si="1"/>
        <v>115.23011545862734</v>
      </c>
    </row>
    <row r="23" spans="1:10" ht="54.75" customHeight="1">
      <c r="A23" s="203" t="s">
        <v>62</v>
      </c>
      <c r="B23" s="205"/>
      <c r="C23" s="7" t="s">
        <v>56</v>
      </c>
      <c r="D23" s="7" t="s">
        <v>97</v>
      </c>
      <c r="E23" s="7" t="s">
        <v>369</v>
      </c>
      <c r="F23" s="33" t="s">
        <v>63</v>
      </c>
      <c r="G23" s="34">
        <f>G24</f>
        <v>2494.4</v>
      </c>
      <c r="H23" s="34">
        <f>H24</f>
        <v>2874.3</v>
      </c>
      <c r="I23" s="39">
        <f t="shared" si="0"/>
        <v>-379.9000000000001</v>
      </c>
      <c r="J23" s="9">
        <f t="shared" si="1"/>
        <v>115.23011545862734</v>
      </c>
    </row>
    <row r="24" spans="1:10" ht="27.75" customHeight="1">
      <c r="A24" s="203" t="s">
        <v>64</v>
      </c>
      <c r="B24" s="205"/>
      <c r="C24" s="7" t="s">
        <v>56</v>
      </c>
      <c r="D24" s="7" t="s">
        <v>97</v>
      </c>
      <c r="E24" s="7" t="s">
        <v>369</v>
      </c>
      <c r="F24" s="7" t="s">
        <v>65</v>
      </c>
      <c r="G24" s="8">
        <f>'ПР.4'!G254</f>
        <v>2494.4</v>
      </c>
      <c r="H24" s="8">
        <f>'ПР.4'!I254</f>
        <v>2874.3</v>
      </c>
      <c r="I24" s="17">
        <f t="shared" si="0"/>
        <v>-379.9000000000001</v>
      </c>
      <c r="J24" s="9">
        <f t="shared" si="1"/>
        <v>115.23011545862734</v>
      </c>
    </row>
    <row r="25" spans="1:10" ht="12.75">
      <c r="A25" s="203" t="s">
        <v>361</v>
      </c>
      <c r="B25" s="205"/>
      <c r="C25" s="7" t="s">
        <v>56</v>
      </c>
      <c r="D25" s="7" t="s">
        <v>97</v>
      </c>
      <c r="E25" s="7" t="s">
        <v>370</v>
      </c>
      <c r="F25" s="7"/>
      <c r="G25" s="8">
        <f>G26</f>
        <v>375</v>
      </c>
      <c r="H25" s="8">
        <f>H26</f>
        <v>168.2</v>
      </c>
      <c r="I25" s="17">
        <f t="shared" si="0"/>
        <v>206.8</v>
      </c>
      <c r="J25" s="9">
        <f t="shared" si="1"/>
        <v>44.85333333333333</v>
      </c>
    </row>
    <row r="26" spans="1:10" ht="26.25" customHeight="1">
      <c r="A26" s="203" t="s">
        <v>16</v>
      </c>
      <c r="B26" s="205"/>
      <c r="C26" s="7" t="s">
        <v>56</v>
      </c>
      <c r="D26" s="7" t="s">
        <v>97</v>
      </c>
      <c r="E26" s="7" t="s">
        <v>370</v>
      </c>
      <c r="F26" s="7" t="s">
        <v>17</v>
      </c>
      <c r="G26" s="8">
        <f>G27</f>
        <v>375</v>
      </c>
      <c r="H26" s="8">
        <f>H27</f>
        <v>168.2</v>
      </c>
      <c r="I26" s="17">
        <f t="shared" si="0"/>
        <v>206.8</v>
      </c>
      <c r="J26" s="9">
        <f t="shared" si="1"/>
        <v>44.85333333333333</v>
      </c>
    </row>
    <row r="27" spans="1:10" ht="12.75">
      <c r="A27" s="203" t="s">
        <v>18</v>
      </c>
      <c r="B27" s="205"/>
      <c r="C27" s="7" t="s">
        <v>56</v>
      </c>
      <c r="D27" s="7" t="s">
        <v>97</v>
      </c>
      <c r="E27" s="7" t="s">
        <v>370</v>
      </c>
      <c r="F27" s="7" t="s">
        <v>19</v>
      </c>
      <c r="G27" s="8">
        <f>'ПР.4'!G257</f>
        <v>375</v>
      </c>
      <c r="H27" s="8">
        <f>'ПР.4'!I257</f>
        <v>168.2</v>
      </c>
      <c r="I27" s="17">
        <f t="shared" si="0"/>
        <v>206.8</v>
      </c>
      <c r="J27" s="9">
        <f t="shared" si="1"/>
        <v>44.85333333333333</v>
      </c>
    </row>
    <row r="28" spans="1:10" ht="69" customHeight="1">
      <c r="A28" s="203" t="s">
        <v>363</v>
      </c>
      <c r="B28" s="205"/>
      <c r="C28" s="7" t="s">
        <v>56</v>
      </c>
      <c r="D28" s="7" t="s">
        <v>97</v>
      </c>
      <c r="E28" s="7" t="s">
        <v>371</v>
      </c>
      <c r="F28" s="7"/>
      <c r="G28" s="8">
        <f>G29</f>
        <v>210</v>
      </c>
      <c r="H28" s="8">
        <f>H29</f>
        <v>0</v>
      </c>
      <c r="I28" s="17">
        <f t="shared" si="0"/>
        <v>210</v>
      </c>
      <c r="J28" s="9">
        <f t="shared" si="1"/>
        <v>0</v>
      </c>
    </row>
    <row r="29" spans="1:10" ht="51" customHeight="1">
      <c r="A29" s="203" t="s">
        <v>62</v>
      </c>
      <c r="B29" s="205"/>
      <c r="C29" s="7" t="s">
        <v>56</v>
      </c>
      <c r="D29" s="7" t="s">
        <v>97</v>
      </c>
      <c r="E29" s="7" t="s">
        <v>371</v>
      </c>
      <c r="F29" s="7" t="s">
        <v>63</v>
      </c>
      <c r="G29" s="8">
        <f>G30</f>
        <v>210</v>
      </c>
      <c r="H29" s="8">
        <f>H30</f>
        <v>0</v>
      </c>
      <c r="I29" s="17">
        <f t="shared" si="0"/>
        <v>210</v>
      </c>
      <c r="J29" s="9">
        <f t="shared" si="1"/>
        <v>0</v>
      </c>
    </row>
    <row r="30" spans="1:10" ht="32.25" customHeight="1">
      <c r="A30" s="203" t="s">
        <v>64</v>
      </c>
      <c r="B30" s="205"/>
      <c r="C30" s="7" t="s">
        <v>56</v>
      </c>
      <c r="D30" s="7" t="s">
        <v>97</v>
      </c>
      <c r="E30" s="7" t="s">
        <v>371</v>
      </c>
      <c r="F30" s="7" t="s">
        <v>65</v>
      </c>
      <c r="G30" s="8">
        <f>'ПР.4'!G260</f>
        <v>210</v>
      </c>
      <c r="H30" s="8">
        <f>'ПР.4'!I260</f>
        <v>0</v>
      </c>
      <c r="I30" s="17">
        <f t="shared" si="0"/>
        <v>210</v>
      </c>
      <c r="J30" s="9">
        <f t="shared" si="1"/>
        <v>0</v>
      </c>
    </row>
    <row r="31" spans="1:10" ht="12.75">
      <c r="A31" s="203" t="s">
        <v>372</v>
      </c>
      <c r="B31" s="205"/>
      <c r="C31" s="7" t="s">
        <v>56</v>
      </c>
      <c r="D31" s="7" t="s">
        <v>97</v>
      </c>
      <c r="E31" s="7" t="s">
        <v>373</v>
      </c>
      <c r="F31" s="7"/>
      <c r="G31" s="8">
        <f>G32</f>
        <v>51</v>
      </c>
      <c r="H31" s="8">
        <f>H32</f>
        <v>43.6</v>
      </c>
      <c r="I31" s="17">
        <f t="shared" si="0"/>
        <v>7.399999999999999</v>
      </c>
      <c r="J31" s="9">
        <f t="shared" si="1"/>
        <v>85.49019607843138</v>
      </c>
    </row>
    <row r="32" spans="1:10" ht="57" customHeight="1">
      <c r="A32" s="203" t="s">
        <v>62</v>
      </c>
      <c r="B32" s="205"/>
      <c r="C32" s="7" t="s">
        <v>56</v>
      </c>
      <c r="D32" s="7" t="s">
        <v>97</v>
      </c>
      <c r="E32" s="7" t="s">
        <v>373</v>
      </c>
      <c r="F32" s="7" t="s">
        <v>63</v>
      </c>
      <c r="G32" s="8">
        <f>G33</f>
        <v>51</v>
      </c>
      <c r="H32" s="8">
        <f>H33</f>
        <v>43.6</v>
      </c>
      <c r="I32" s="17">
        <f t="shared" si="0"/>
        <v>7.399999999999999</v>
      </c>
      <c r="J32" s="9">
        <f t="shared" si="1"/>
        <v>85.49019607843138</v>
      </c>
    </row>
    <row r="33" spans="1:10" ht="27" customHeight="1">
      <c r="A33" s="203" t="s">
        <v>64</v>
      </c>
      <c r="B33" s="205"/>
      <c r="C33" s="7" t="s">
        <v>56</v>
      </c>
      <c r="D33" s="7" t="s">
        <v>97</v>
      </c>
      <c r="E33" s="7" t="s">
        <v>373</v>
      </c>
      <c r="F33" s="7" t="s">
        <v>65</v>
      </c>
      <c r="G33" s="8">
        <f>'ПР.4'!G263</f>
        <v>51</v>
      </c>
      <c r="H33" s="8">
        <f>'ПР.4'!I263</f>
        <v>43.6</v>
      </c>
      <c r="I33" s="17">
        <f t="shared" si="0"/>
        <v>7.399999999999999</v>
      </c>
      <c r="J33" s="9">
        <f t="shared" si="1"/>
        <v>85.49019607843138</v>
      </c>
    </row>
    <row r="34" spans="1:10" ht="39" customHeight="1">
      <c r="A34" s="200" t="s">
        <v>355</v>
      </c>
      <c r="B34" s="202"/>
      <c r="C34" s="3" t="s">
        <v>56</v>
      </c>
      <c r="D34" s="3" t="s">
        <v>13</v>
      </c>
      <c r="E34" s="3"/>
      <c r="F34" s="3"/>
      <c r="G34" s="30">
        <f>G35+G49</f>
        <v>102547.3</v>
      </c>
      <c r="H34" s="30">
        <f>H35+H49</f>
        <v>63904.299999999996</v>
      </c>
      <c r="I34" s="16">
        <f t="shared" si="0"/>
        <v>38643.00000000001</v>
      </c>
      <c r="J34" s="6">
        <f t="shared" si="1"/>
        <v>62.31690156639911</v>
      </c>
    </row>
    <row r="35" spans="1:10" ht="42" customHeight="1">
      <c r="A35" s="203" t="s">
        <v>356</v>
      </c>
      <c r="B35" s="205"/>
      <c r="C35" s="7" t="s">
        <v>56</v>
      </c>
      <c r="D35" s="7" t="s">
        <v>13</v>
      </c>
      <c r="E35" s="7" t="s">
        <v>357</v>
      </c>
      <c r="F35" s="7"/>
      <c r="G35" s="8">
        <f>G36</f>
        <v>3538.6</v>
      </c>
      <c r="H35" s="8">
        <f>H36</f>
        <v>2216.2</v>
      </c>
      <c r="I35" s="17">
        <f t="shared" si="0"/>
        <v>1322.4</v>
      </c>
      <c r="J35" s="9">
        <f t="shared" si="1"/>
        <v>62.62928841914881</v>
      </c>
    </row>
    <row r="36" spans="1:10" ht="27.75" customHeight="1">
      <c r="A36" s="203" t="s">
        <v>358</v>
      </c>
      <c r="B36" s="205"/>
      <c r="C36" s="7" t="s">
        <v>56</v>
      </c>
      <c r="D36" s="7" t="s">
        <v>13</v>
      </c>
      <c r="E36" s="7" t="s">
        <v>359</v>
      </c>
      <c r="F36" s="7"/>
      <c r="G36" s="8">
        <f>G37+G40+G43+G46</f>
        <v>3538.6</v>
      </c>
      <c r="H36" s="8">
        <f>H37+H40+H43+H46</f>
        <v>2216.2</v>
      </c>
      <c r="I36" s="17">
        <f t="shared" si="0"/>
        <v>1322.4</v>
      </c>
      <c r="J36" s="9">
        <f t="shared" si="1"/>
        <v>62.62928841914881</v>
      </c>
    </row>
    <row r="37" spans="1:10" ht="28.5" customHeight="1">
      <c r="A37" s="203" t="s">
        <v>353</v>
      </c>
      <c r="B37" s="205"/>
      <c r="C37" s="7" t="s">
        <v>56</v>
      </c>
      <c r="D37" s="7" t="s">
        <v>13</v>
      </c>
      <c r="E37" s="7" t="s">
        <v>360</v>
      </c>
      <c r="F37" s="7"/>
      <c r="G37" s="8">
        <f>G38</f>
        <v>1934.5</v>
      </c>
      <c r="H37" s="8">
        <f>H38</f>
        <v>1223.7</v>
      </c>
      <c r="I37" s="17">
        <f t="shared" si="0"/>
        <v>710.8</v>
      </c>
      <c r="J37" s="9">
        <f t="shared" si="1"/>
        <v>63.25665546652882</v>
      </c>
    </row>
    <row r="38" spans="1:10" ht="57" customHeight="1">
      <c r="A38" s="203" t="s">
        <v>62</v>
      </c>
      <c r="B38" s="205"/>
      <c r="C38" s="7" t="s">
        <v>56</v>
      </c>
      <c r="D38" s="7" t="s">
        <v>13</v>
      </c>
      <c r="E38" s="7" t="s">
        <v>360</v>
      </c>
      <c r="F38" s="7" t="s">
        <v>63</v>
      </c>
      <c r="G38" s="8">
        <f>G39</f>
        <v>1934.5</v>
      </c>
      <c r="H38" s="8">
        <f>H39</f>
        <v>1223.7</v>
      </c>
      <c r="I38" s="17">
        <f t="shared" si="0"/>
        <v>710.8</v>
      </c>
      <c r="J38" s="9">
        <f t="shared" si="1"/>
        <v>63.25665546652882</v>
      </c>
    </row>
    <row r="39" spans="1:10" ht="27" customHeight="1">
      <c r="A39" s="203" t="s">
        <v>64</v>
      </c>
      <c r="B39" s="205"/>
      <c r="C39" s="7" t="s">
        <v>56</v>
      </c>
      <c r="D39" s="7" t="s">
        <v>13</v>
      </c>
      <c r="E39" s="7" t="s">
        <v>360</v>
      </c>
      <c r="F39" s="7" t="s">
        <v>65</v>
      </c>
      <c r="G39" s="8">
        <f>'ПР.4'!G20</f>
        <v>1934.5</v>
      </c>
      <c r="H39" s="8">
        <f>'ПР.4'!I20</f>
        <v>1223.7</v>
      </c>
      <c r="I39" s="17">
        <f t="shared" si="0"/>
        <v>710.8</v>
      </c>
      <c r="J39" s="9">
        <f t="shared" si="1"/>
        <v>63.25665546652882</v>
      </c>
    </row>
    <row r="40" spans="1:10" ht="12.75">
      <c r="A40" s="203" t="s">
        <v>361</v>
      </c>
      <c r="B40" s="205"/>
      <c r="C40" s="7" t="s">
        <v>56</v>
      </c>
      <c r="D40" s="7" t="s">
        <v>13</v>
      </c>
      <c r="E40" s="7" t="s">
        <v>362</v>
      </c>
      <c r="F40" s="7"/>
      <c r="G40" s="8">
        <f>G41</f>
        <v>326</v>
      </c>
      <c r="H40" s="8">
        <f>H41</f>
        <v>13.5</v>
      </c>
      <c r="I40" s="17">
        <f t="shared" si="0"/>
        <v>312.5</v>
      </c>
      <c r="J40" s="9">
        <f t="shared" si="1"/>
        <v>4.141104294478527</v>
      </c>
    </row>
    <row r="41" spans="1:10" ht="28.5" customHeight="1">
      <c r="A41" s="203" t="s">
        <v>16</v>
      </c>
      <c r="B41" s="205"/>
      <c r="C41" s="7" t="s">
        <v>56</v>
      </c>
      <c r="D41" s="7" t="s">
        <v>13</v>
      </c>
      <c r="E41" s="7" t="s">
        <v>362</v>
      </c>
      <c r="F41" s="7" t="s">
        <v>17</v>
      </c>
      <c r="G41" s="8">
        <f>G42</f>
        <v>326</v>
      </c>
      <c r="H41" s="8">
        <f>H42</f>
        <v>13.5</v>
      </c>
      <c r="I41" s="17">
        <f t="shared" si="0"/>
        <v>312.5</v>
      </c>
      <c r="J41" s="9">
        <f t="shared" si="1"/>
        <v>4.141104294478527</v>
      </c>
    </row>
    <row r="42" spans="1:10" ht="27.75" customHeight="1">
      <c r="A42" s="203" t="s">
        <v>18</v>
      </c>
      <c r="B42" s="205"/>
      <c r="C42" s="7" t="s">
        <v>56</v>
      </c>
      <c r="D42" s="7" t="s">
        <v>13</v>
      </c>
      <c r="E42" s="7" t="s">
        <v>362</v>
      </c>
      <c r="F42" s="7" t="s">
        <v>19</v>
      </c>
      <c r="G42" s="8">
        <f>'ПР.4'!G23</f>
        <v>326</v>
      </c>
      <c r="H42" s="8">
        <f>'ПР.4'!I23</f>
        <v>13.5</v>
      </c>
      <c r="I42" s="17">
        <f t="shared" si="0"/>
        <v>312.5</v>
      </c>
      <c r="J42" s="9">
        <f t="shared" si="1"/>
        <v>4.141104294478527</v>
      </c>
    </row>
    <row r="43" spans="1:10" ht="69.75" customHeight="1">
      <c r="A43" s="203" t="s">
        <v>363</v>
      </c>
      <c r="B43" s="205"/>
      <c r="C43" s="7" t="s">
        <v>56</v>
      </c>
      <c r="D43" s="7" t="s">
        <v>13</v>
      </c>
      <c r="E43" s="7" t="s">
        <v>364</v>
      </c>
      <c r="F43" s="7"/>
      <c r="G43" s="8">
        <f>G44</f>
        <v>150</v>
      </c>
      <c r="H43" s="8">
        <f>H44</f>
        <v>152.3</v>
      </c>
      <c r="I43" s="17">
        <f t="shared" si="0"/>
        <v>-2.3000000000000114</v>
      </c>
      <c r="J43" s="9">
        <f t="shared" si="1"/>
        <v>101.53333333333335</v>
      </c>
    </row>
    <row r="44" spans="1:10" ht="57" customHeight="1">
      <c r="A44" s="203" t="s">
        <v>62</v>
      </c>
      <c r="B44" s="205"/>
      <c r="C44" s="7" t="s">
        <v>56</v>
      </c>
      <c r="D44" s="7" t="s">
        <v>13</v>
      </c>
      <c r="E44" s="7" t="s">
        <v>364</v>
      </c>
      <c r="F44" s="7" t="s">
        <v>63</v>
      </c>
      <c r="G44" s="8">
        <f>G45</f>
        <v>150</v>
      </c>
      <c r="H44" s="8">
        <f>H45</f>
        <v>152.3</v>
      </c>
      <c r="I44" s="17">
        <f t="shared" si="0"/>
        <v>-2.3000000000000114</v>
      </c>
      <c r="J44" s="9">
        <f t="shared" si="1"/>
        <v>101.53333333333335</v>
      </c>
    </row>
    <row r="45" spans="1:10" ht="25.5" customHeight="1">
      <c r="A45" s="203" t="s">
        <v>64</v>
      </c>
      <c r="B45" s="205"/>
      <c r="C45" s="7" t="s">
        <v>56</v>
      </c>
      <c r="D45" s="7" t="s">
        <v>13</v>
      </c>
      <c r="E45" s="7" t="s">
        <v>364</v>
      </c>
      <c r="F45" s="7" t="s">
        <v>65</v>
      </c>
      <c r="G45" s="8">
        <f>'ПР.4'!G26</f>
        <v>150</v>
      </c>
      <c r="H45" s="8">
        <f>'ПР.4'!I26</f>
        <v>152.3</v>
      </c>
      <c r="I45" s="17">
        <f t="shared" si="0"/>
        <v>-2.3000000000000114</v>
      </c>
      <c r="J45" s="9">
        <f t="shared" si="1"/>
        <v>101.53333333333335</v>
      </c>
    </row>
    <row r="46" spans="1:10" ht="84" customHeight="1">
      <c r="A46" s="203" t="s">
        <v>651</v>
      </c>
      <c r="B46" s="205"/>
      <c r="C46" s="7" t="s">
        <v>56</v>
      </c>
      <c r="D46" s="7" t="s">
        <v>13</v>
      </c>
      <c r="E46" s="7" t="s">
        <v>366</v>
      </c>
      <c r="F46" s="7"/>
      <c r="G46" s="8">
        <f>G47</f>
        <v>1128.1</v>
      </c>
      <c r="H46" s="8">
        <f>H47</f>
        <v>826.7</v>
      </c>
      <c r="I46" s="17">
        <f t="shared" si="0"/>
        <v>301.39999999999986</v>
      </c>
      <c r="J46" s="9">
        <f t="shared" si="1"/>
        <v>73.2825104157433</v>
      </c>
    </row>
    <row r="47" spans="1:10" ht="57" customHeight="1">
      <c r="A47" s="203" t="s">
        <v>62</v>
      </c>
      <c r="B47" s="205"/>
      <c r="C47" s="7" t="s">
        <v>56</v>
      </c>
      <c r="D47" s="7" t="s">
        <v>13</v>
      </c>
      <c r="E47" s="7" t="s">
        <v>366</v>
      </c>
      <c r="F47" s="7" t="s">
        <v>63</v>
      </c>
      <c r="G47" s="8">
        <f>G48</f>
        <v>1128.1</v>
      </c>
      <c r="H47" s="8">
        <f>H48</f>
        <v>826.7</v>
      </c>
      <c r="I47" s="17">
        <f t="shared" si="0"/>
        <v>301.39999999999986</v>
      </c>
      <c r="J47" s="9">
        <f t="shared" si="1"/>
        <v>73.2825104157433</v>
      </c>
    </row>
    <row r="48" spans="1:10" ht="27.75" customHeight="1">
      <c r="A48" s="203" t="s">
        <v>64</v>
      </c>
      <c r="B48" s="205"/>
      <c r="C48" s="7" t="s">
        <v>56</v>
      </c>
      <c r="D48" s="7" t="s">
        <v>13</v>
      </c>
      <c r="E48" s="7" t="s">
        <v>366</v>
      </c>
      <c r="F48" s="7" t="s">
        <v>65</v>
      </c>
      <c r="G48" s="8">
        <f>'ПР.4'!G29</f>
        <v>1128.1</v>
      </c>
      <c r="H48" s="8">
        <f>'ПР.4'!I29</f>
        <v>826.7</v>
      </c>
      <c r="I48" s="17">
        <f t="shared" si="0"/>
        <v>301.39999999999986</v>
      </c>
      <c r="J48" s="9">
        <f t="shared" si="1"/>
        <v>73.2825104157433</v>
      </c>
    </row>
    <row r="49" spans="1:10" ht="27.75" customHeight="1">
      <c r="A49" s="203" t="s">
        <v>349</v>
      </c>
      <c r="B49" s="205"/>
      <c r="C49" s="7" t="s">
        <v>56</v>
      </c>
      <c r="D49" s="7" t="s">
        <v>13</v>
      </c>
      <c r="E49" s="7" t="s">
        <v>350</v>
      </c>
      <c r="F49" s="7"/>
      <c r="G49" s="34">
        <f>G50</f>
        <v>99008.7</v>
      </c>
      <c r="H49" s="34">
        <f>H50</f>
        <v>61688.1</v>
      </c>
      <c r="I49" s="17">
        <f t="shared" si="0"/>
        <v>37320.6</v>
      </c>
      <c r="J49" s="9">
        <f t="shared" si="1"/>
        <v>62.305736768587</v>
      </c>
    </row>
    <row r="50" spans="1:10" ht="12.75">
      <c r="A50" s="203" t="s">
        <v>367</v>
      </c>
      <c r="B50" s="205"/>
      <c r="C50" s="7" t="s">
        <v>56</v>
      </c>
      <c r="D50" s="7" t="s">
        <v>13</v>
      </c>
      <c r="E50" s="7" t="s">
        <v>368</v>
      </c>
      <c r="F50" s="7"/>
      <c r="G50" s="34">
        <f>G51+G54+G61+G64</f>
        <v>99008.7</v>
      </c>
      <c r="H50" s="34">
        <f>H51+H54+H61+H64</f>
        <v>61688.1</v>
      </c>
      <c r="I50" s="17">
        <f t="shared" si="0"/>
        <v>37320.6</v>
      </c>
      <c r="J50" s="9">
        <f t="shared" si="1"/>
        <v>62.305736768587</v>
      </c>
    </row>
    <row r="51" spans="1:10" ht="29.25" customHeight="1">
      <c r="A51" s="203" t="s">
        <v>353</v>
      </c>
      <c r="B51" s="205"/>
      <c r="C51" s="7" t="s">
        <v>56</v>
      </c>
      <c r="D51" s="7" t="s">
        <v>13</v>
      </c>
      <c r="E51" s="7" t="s">
        <v>369</v>
      </c>
      <c r="F51" s="7"/>
      <c r="G51" s="8">
        <f>G52</f>
        <v>92496.8</v>
      </c>
      <c r="H51" s="8">
        <f>H52</f>
        <v>56812.4</v>
      </c>
      <c r="I51" s="17">
        <f t="shared" si="0"/>
        <v>35684.4</v>
      </c>
      <c r="J51" s="9">
        <f t="shared" si="1"/>
        <v>61.42093564317901</v>
      </c>
    </row>
    <row r="52" spans="1:10" ht="57" customHeight="1">
      <c r="A52" s="203" t="s">
        <v>62</v>
      </c>
      <c r="B52" s="205"/>
      <c r="C52" s="7" t="s">
        <v>56</v>
      </c>
      <c r="D52" s="7" t="s">
        <v>13</v>
      </c>
      <c r="E52" s="7" t="s">
        <v>369</v>
      </c>
      <c r="F52" s="7" t="s">
        <v>63</v>
      </c>
      <c r="G52" s="8">
        <f>G53</f>
        <v>92496.8</v>
      </c>
      <c r="H52" s="8">
        <f>H53</f>
        <v>56812.4</v>
      </c>
      <c r="I52" s="17">
        <f t="shared" si="0"/>
        <v>35684.4</v>
      </c>
      <c r="J52" s="9">
        <f t="shared" si="1"/>
        <v>61.42093564317901</v>
      </c>
    </row>
    <row r="53" spans="1:10" ht="28.5" customHeight="1">
      <c r="A53" s="203" t="s">
        <v>64</v>
      </c>
      <c r="B53" s="205"/>
      <c r="C53" s="7" t="s">
        <v>56</v>
      </c>
      <c r="D53" s="7" t="s">
        <v>13</v>
      </c>
      <c r="E53" s="7" t="s">
        <v>369</v>
      </c>
      <c r="F53" s="7" t="s">
        <v>65</v>
      </c>
      <c r="G53" s="8">
        <f>'ПР.4'!G34</f>
        <v>92496.8</v>
      </c>
      <c r="H53" s="8">
        <f>'ПР.4'!I34</f>
        <v>56812.4</v>
      </c>
      <c r="I53" s="17">
        <f t="shared" si="0"/>
        <v>35684.4</v>
      </c>
      <c r="J53" s="9">
        <f t="shared" si="1"/>
        <v>61.42093564317901</v>
      </c>
    </row>
    <row r="54" spans="1:10" ht="13.5" customHeight="1">
      <c r="A54" s="203" t="s">
        <v>361</v>
      </c>
      <c r="B54" s="205"/>
      <c r="C54" s="7" t="s">
        <v>56</v>
      </c>
      <c r="D54" s="7" t="s">
        <v>13</v>
      </c>
      <c r="E54" s="7" t="s">
        <v>370</v>
      </c>
      <c r="F54" s="7"/>
      <c r="G54" s="8">
        <f>G55+G57</f>
        <v>4671.9</v>
      </c>
      <c r="H54" s="8">
        <f>H55+H57</f>
        <v>3137</v>
      </c>
      <c r="I54" s="17">
        <f t="shared" si="0"/>
        <v>1534.8999999999996</v>
      </c>
      <c r="J54" s="9">
        <f t="shared" si="1"/>
        <v>67.14612898392518</v>
      </c>
    </row>
    <row r="55" spans="1:10" ht="30" customHeight="1">
      <c r="A55" s="203" t="s">
        <v>16</v>
      </c>
      <c r="B55" s="205"/>
      <c r="C55" s="7" t="s">
        <v>56</v>
      </c>
      <c r="D55" s="7" t="s">
        <v>13</v>
      </c>
      <c r="E55" s="7" t="s">
        <v>370</v>
      </c>
      <c r="F55" s="7" t="s">
        <v>17</v>
      </c>
      <c r="G55" s="8">
        <f>G56</f>
        <v>4094.4</v>
      </c>
      <c r="H55" s="8">
        <f>H56</f>
        <v>2482.5</v>
      </c>
      <c r="I55" s="17">
        <f t="shared" si="0"/>
        <v>1611.9</v>
      </c>
      <c r="J55" s="9">
        <f t="shared" si="1"/>
        <v>60.63159437280188</v>
      </c>
    </row>
    <row r="56" spans="1:10" ht="27" customHeight="1">
      <c r="A56" s="203" t="s">
        <v>18</v>
      </c>
      <c r="B56" s="205"/>
      <c r="C56" s="7" t="s">
        <v>56</v>
      </c>
      <c r="D56" s="7" t="s">
        <v>13</v>
      </c>
      <c r="E56" s="7" t="s">
        <v>370</v>
      </c>
      <c r="F56" s="7" t="s">
        <v>19</v>
      </c>
      <c r="G56" s="8">
        <f>'ПР.4'!G37+'ПР.4'!G870</f>
        <v>4094.4</v>
      </c>
      <c r="H56" s="8">
        <f>'ПР.4'!I37+'ПР.4'!I870</f>
        <v>2482.5</v>
      </c>
      <c r="I56" s="17">
        <f t="shared" si="0"/>
        <v>1611.9</v>
      </c>
      <c r="J56" s="9">
        <f t="shared" si="1"/>
        <v>60.63159437280188</v>
      </c>
    </row>
    <row r="57" spans="1:10" ht="12.75">
      <c r="A57" s="203" t="s">
        <v>173</v>
      </c>
      <c r="B57" s="205"/>
      <c r="C57" s="7" t="s">
        <v>56</v>
      </c>
      <c r="D57" s="7" t="s">
        <v>13</v>
      </c>
      <c r="E57" s="7" t="s">
        <v>370</v>
      </c>
      <c r="F57" s="7" t="s">
        <v>174</v>
      </c>
      <c r="G57" s="8">
        <f>G59+G60+G58</f>
        <v>577.5</v>
      </c>
      <c r="H57" s="8">
        <f>H59+H60+H58</f>
        <v>654.5</v>
      </c>
      <c r="I57" s="17">
        <f t="shared" si="0"/>
        <v>-77</v>
      </c>
      <c r="J57" s="9">
        <f t="shared" si="1"/>
        <v>113.33333333333333</v>
      </c>
    </row>
    <row r="58" spans="1:10" ht="51">
      <c r="A58" s="153" t="str">
        <f>'ПР.4'!A39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58" s="154"/>
      <c r="C58" s="7" t="s">
        <v>56</v>
      </c>
      <c r="D58" s="7" t="s">
        <v>13</v>
      </c>
      <c r="E58" s="7" t="s">
        <v>370</v>
      </c>
      <c r="F58" s="7">
        <v>810</v>
      </c>
      <c r="G58" s="8">
        <v>0</v>
      </c>
      <c r="H58" s="8">
        <f>'ПР.4'!I39</f>
        <v>100</v>
      </c>
      <c r="I58" s="17">
        <f>G58-H58</f>
        <v>-100</v>
      </c>
      <c r="J58" s="9">
        <v>0</v>
      </c>
    </row>
    <row r="59" spans="1:10" ht="12.75">
      <c r="A59" s="203" t="s">
        <v>452</v>
      </c>
      <c r="B59" s="205"/>
      <c r="C59" s="7" t="s">
        <v>56</v>
      </c>
      <c r="D59" s="7" t="s">
        <v>13</v>
      </c>
      <c r="E59" s="7" t="s">
        <v>370</v>
      </c>
      <c r="F59" s="7" t="s">
        <v>453</v>
      </c>
      <c r="G59" s="8">
        <f>'ПР.4'!G872</f>
        <v>45</v>
      </c>
      <c r="H59" s="8">
        <f>'ПР.4'!I872</f>
        <v>66.7</v>
      </c>
      <c r="I59" s="17">
        <f t="shared" si="0"/>
        <v>-21.700000000000003</v>
      </c>
      <c r="J59" s="9">
        <f t="shared" si="1"/>
        <v>148.22222222222223</v>
      </c>
    </row>
    <row r="60" spans="1:10" ht="12.75">
      <c r="A60" s="203" t="s">
        <v>175</v>
      </c>
      <c r="B60" s="205"/>
      <c r="C60" s="7" t="s">
        <v>56</v>
      </c>
      <c r="D60" s="7" t="s">
        <v>13</v>
      </c>
      <c r="E60" s="7" t="s">
        <v>370</v>
      </c>
      <c r="F60" s="7" t="s">
        <v>176</v>
      </c>
      <c r="G60" s="8">
        <f>'ПР.4'!G873+'ПР.4'!G40</f>
        <v>532.5</v>
      </c>
      <c r="H60" s="8">
        <f>'ПР.4'!I873+'ПР.4'!I40</f>
        <v>487.8</v>
      </c>
      <c r="I60" s="17">
        <f t="shared" si="0"/>
        <v>44.69999999999999</v>
      </c>
      <c r="J60" s="9">
        <f t="shared" si="1"/>
        <v>91.6056338028169</v>
      </c>
    </row>
    <row r="61" spans="1:10" ht="71.25" customHeight="1">
      <c r="A61" s="203" t="s">
        <v>363</v>
      </c>
      <c r="B61" s="205"/>
      <c r="C61" s="7" t="s">
        <v>56</v>
      </c>
      <c r="D61" s="7" t="s">
        <v>13</v>
      </c>
      <c r="E61" s="7" t="s">
        <v>371</v>
      </c>
      <c r="F61" s="7"/>
      <c r="G61" s="8">
        <f>G62</f>
        <v>1550</v>
      </c>
      <c r="H61" s="8">
        <f>H62</f>
        <v>1670</v>
      </c>
      <c r="I61" s="17">
        <f t="shared" si="0"/>
        <v>-120</v>
      </c>
      <c r="J61" s="9">
        <f t="shared" si="1"/>
        <v>107.74193548387096</v>
      </c>
    </row>
    <row r="62" spans="1:10" ht="56.25" customHeight="1">
      <c r="A62" s="203" t="s">
        <v>62</v>
      </c>
      <c r="B62" s="205"/>
      <c r="C62" s="7" t="s">
        <v>56</v>
      </c>
      <c r="D62" s="7" t="s">
        <v>13</v>
      </c>
      <c r="E62" s="7" t="s">
        <v>371</v>
      </c>
      <c r="F62" s="7" t="s">
        <v>63</v>
      </c>
      <c r="G62" s="8">
        <f>G63</f>
        <v>1550</v>
      </c>
      <c r="H62" s="8">
        <f>H63</f>
        <v>1670</v>
      </c>
      <c r="I62" s="17">
        <f t="shared" si="0"/>
        <v>-120</v>
      </c>
      <c r="J62" s="9">
        <f t="shared" si="1"/>
        <v>107.74193548387096</v>
      </c>
    </row>
    <row r="63" spans="1:10" ht="27" customHeight="1">
      <c r="A63" s="203" t="s">
        <v>64</v>
      </c>
      <c r="B63" s="205"/>
      <c r="C63" s="7" t="s">
        <v>56</v>
      </c>
      <c r="D63" s="7" t="s">
        <v>13</v>
      </c>
      <c r="E63" s="7" t="s">
        <v>371</v>
      </c>
      <c r="F63" s="7" t="s">
        <v>65</v>
      </c>
      <c r="G63" s="8">
        <f>'ПР.4'!G43</f>
        <v>1550</v>
      </c>
      <c r="H63" s="8">
        <f>'ПР.4'!I43</f>
        <v>1670</v>
      </c>
      <c r="I63" s="17">
        <f t="shared" si="0"/>
        <v>-120</v>
      </c>
      <c r="J63" s="9">
        <f t="shared" si="1"/>
        <v>107.74193548387096</v>
      </c>
    </row>
    <row r="64" spans="1:10" ht="12.75">
      <c r="A64" s="203" t="s">
        <v>372</v>
      </c>
      <c r="B64" s="205"/>
      <c r="C64" s="7" t="s">
        <v>56</v>
      </c>
      <c r="D64" s="7" t="s">
        <v>13</v>
      </c>
      <c r="E64" s="7" t="s">
        <v>373</v>
      </c>
      <c r="F64" s="7"/>
      <c r="G64" s="8">
        <f>G65+G67</f>
        <v>290</v>
      </c>
      <c r="H64" s="8">
        <f>H65+H67</f>
        <v>68.7</v>
      </c>
      <c r="I64" s="17">
        <f t="shared" si="0"/>
        <v>221.3</v>
      </c>
      <c r="J64" s="9">
        <f t="shared" si="1"/>
        <v>23.689655172413794</v>
      </c>
    </row>
    <row r="65" spans="1:10" ht="56.25" customHeight="1">
      <c r="A65" s="203" t="s">
        <v>62</v>
      </c>
      <c r="B65" s="205"/>
      <c r="C65" s="7" t="s">
        <v>56</v>
      </c>
      <c r="D65" s="7" t="s">
        <v>13</v>
      </c>
      <c r="E65" s="7" t="s">
        <v>373</v>
      </c>
      <c r="F65" s="7" t="s">
        <v>63</v>
      </c>
      <c r="G65" s="8">
        <f>G66</f>
        <v>90</v>
      </c>
      <c r="H65" s="8">
        <f>H66</f>
        <v>68.7</v>
      </c>
      <c r="I65" s="17">
        <f t="shared" si="0"/>
        <v>21.299999999999997</v>
      </c>
      <c r="J65" s="9">
        <f t="shared" si="1"/>
        <v>76.33333333333334</v>
      </c>
    </row>
    <row r="66" spans="1:10" ht="27" customHeight="1">
      <c r="A66" s="203" t="s">
        <v>64</v>
      </c>
      <c r="B66" s="205"/>
      <c r="C66" s="7" t="s">
        <v>56</v>
      </c>
      <c r="D66" s="7" t="s">
        <v>13</v>
      </c>
      <c r="E66" s="7" t="s">
        <v>373</v>
      </c>
      <c r="F66" s="7" t="s">
        <v>65</v>
      </c>
      <c r="G66" s="8">
        <f>'ПР.4'!G46</f>
        <v>90</v>
      </c>
      <c r="H66" s="8">
        <f>'ПР.4'!I46</f>
        <v>68.7</v>
      </c>
      <c r="I66" s="17">
        <f t="shared" si="0"/>
        <v>21.299999999999997</v>
      </c>
      <c r="J66" s="9">
        <f t="shared" si="1"/>
        <v>76.33333333333334</v>
      </c>
    </row>
    <row r="67" spans="1:10" ht="12.75">
      <c r="A67" s="203" t="s">
        <v>123</v>
      </c>
      <c r="B67" s="205"/>
      <c r="C67" s="7" t="s">
        <v>56</v>
      </c>
      <c r="D67" s="7" t="s">
        <v>13</v>
      </c>
      <c r="E67" s="7" t="s">
        <v>373</v>
      </c>
      <c r="F67" s="7" t="s">
        <v>124</v>
      </c>
      <c r="G67" s="8">
        <f>G68</f>
        <v>200</v>
      </c>
      <c r="H67" s="8">
        <f>H68</f>
        <v>0</v>
      </c>
      <c r="I67" s="17">
        <f t="shared" si="0"/>
        <v>200</v>
      </c>
      <c r="J67" s="9">
        <f t="shared" si="1"/>
        <v>0</v>
      </c>
    </row>
    <row r="68" spans="1:10" ht="27" customHeight="1">
      <c r="A68" s="203" t="s">
        <v>218</v>
      </c>
      <c r="B68" s="205"/>
      <c r="C68" s="7" t="s">
        <v>56</v>
      </c>
      <c r="D68" s="7" t="s">
        <v>13</v>
      </c>
      <c r="E68" s="7" t="s">
        <v>373</v>
      </c>
      <c r="F68" s="7" t="s">
        <v>219</v>
      </c>
      <c r="G68" s="8">
        <f>'ПР.4'!G48</f>
        <v>200</v>
      </c>
      <c r="H68" s="8">
        <f>'ПР.4'!I48</f>
        <v>0</v>
      </c>
      <c r="I68" s="17">
        <f t="shared" si="0"/>
        <v>200</v>
      </c>
      <c r="J68" s="9">
        <f t="shared" si="1"/>
        <v>0</v>
      </c>
    </row>
    <row r="69" spans="1:10" ht="42.75" customHeight="1">
      <c r="A69" s="200" t="s">
        <v>424</v>
      </c>
      <c r="B69" s="202"/>
      <c r="C69" s="3" t="s">
        <v>56</v>
      </c>
      <c r="D69" s="3" t="s">
        <v>15</v>
      </c>
      <c r="E69" s="3"/>
      <c r="F69" s="3"/>
      <c r="G69" s="30">
        <f>G70</f>
        <v>27044.2</v>
      </c>
      <c r="H69" s="30">
        <f>H70</f>
        <v>16855.1</v>
      </c>
      <c r="I69" s="16">
        <f t="shared" si="0"/>
        <v>10189.100000000002</v>
      </c>
      <c r="J69" s="6">
        <f t="shared" si="1"/>
        <v>62.32426915937612</v>
      </c>
    </row>
    <row r="70" spans="1:10" ht="28.5" customHeight="1">
      <c r="A70" s="203" t="s">
        <v>349</v>
      </c>
      <c r="B70" s="205"/>
      <c r="C70" s="7" t="s">
        <v>56</v>
      </c>
      <c r="D70" s="7" t="s">
        <v>15</v>
      </c>
      <c r="E70" s="7" t="s">
        <v>350</v>
      </c>
      <c r="F70" s="7"/>
      <c r="G70" s="34">
        <f>G71+G75</f>
        <v>27044.2</v>
      </c>
      <c r="H70" s="34">
        <f>H71+H75</f>
        <v>16855.1</v>
      </c>
      <c r="I70" s="17">
        <f t="shared" si="0"/>
        <v>10189.100000000002</v>
      </c>
      <c r="J70" s="9">
        <f t="shared" si="1"/>
        <v>62.32426915937612</v>
      </c>
    </row>
    <row r="71" spans="1:10" ht="29.25" customHeight="1">
      <c r="A71" s="203" t="s">
        <v>437</v>
      </c>
      <c r="B71" s="205"/>
      <c r="C71" s="7" t="s">
        <v>56</v>
      </c>
      <c r="D71" s="7" t="s">
        <v>15</v>
      </c>
      <c r="E71" s="7" t="s">
        <v>438</v>
      </c>
      <c r="F71" s="7"/>
      <c r="G71" s="34">
        <f aca="true" t="shared" si="4" ref="G71:H73">G72</f>
        <v>3726</v>
      </c>
      <c r="H71" s="34">
        <f t="shared" si="4"/>
        <v>3062.5</v>
      </c>
      <c r="I71" s="17">
        <f t="shared" si="0"/>
        <v>663.5</v>
      </c>
      <c r="J71" s="9">
        <f t="shared" si="1"/>
        <v>82.19269994632313</v>
      </c>
    </row>
    <row r="72" spans="1:10" ht="30" customHeight="1">
      <c r="A72" s="203" t="s">
        <v>353</v>
      </c>
      <c r="B72" s="205"/>
      <c r="C72" s="7" t="s">
        <v>56</v>
      </c>
      <c r="D72" s="7" t="s">
        <v>15</v>
      </c>
      <c r="E72" s="7" t="s">
        <v>439</v>
      </c>
      <c r="F72" s="7"/>
      <c r="G72" s="8">
        <f t="shared" si="4"/>
        <v>3726</v>
      </c>
      <c r="H72" s="8">
        <f t="shared" si="4"/>
        <v>3062.5</v>
      </c>
      <c r="I72" s="17">
        <f t="shared" si="0"/>
        <v>663.5</v>
      </c>
      <c r="J72" s="9">
        <f t="shared" si="1"/>
        <v>82.19269994632313</v>
      </c>
    </row>
    <row r="73" spans="1:10" ht="56.25" customHeight="1">
      <c r="A73" s="203" t="s">
        <v>62</v>
      </c>
      <c r="B73" s="205"/>
      <c r="C73" s="7" t="s">
        <v>56</v>
      </c>
      <c r="D73" s="7" t="s">
        <v>15</v>
      </c>
      <c r="E73" s="7" t="s">
        <v>439</v>
      </c>
      <c r="F73" s="7" t="s">
        <v>63</v>
      </c>
      <c r="G73" s="8">
        <f t="shared" si="4"/>
        <v>3726</v>
      </c>
      <c r="H73" s="8">
        <f t="shared" si="4"/>
        <v>3062.5</v>
      </c>
      <c r="I73" s="17">
        <f aca="true" t="shared" si="5" ref="I73:I136">G73-H73</f>
        <v>663.5</v>
      </c>
      <c r="J73" s="9">
        <f aca="true" t="shared" si="6" ref="J73:J136">H73/G73*100</f>
        <v>82.19269994632313</v>
      </c>
    </row>
    <row r="74" spans="1:10" ht="27" customHeight="1">
      <c r="A74" s="203" t="s">
        <v>64</v>
      </c>
      <c r="B74" s="205"/>
      <c r="C74" s="7" t="s">
        <v>56</v>
      </c>
      <c r="D74" s="7" t="s">
        <v>15</v>
      </c>
      <c r="E74" s="7" t="s">
        <v>439</v>
      </c>
      <c r="F74" s="7" t="s">
        <v>65</v>
      </c>
      <c r="G74" s="8">
        <f>'ПР.4'!G269</f>
        <v>3726</v>
      </c>
      <c r="H74" s="8">
        <f>'ПР.4'!I269</f>
        <v>3062.5</v>
      </c>
      <c r="I74" s="17">
        <f t="shared" si="5"/>
        <v>663.5</v>
      </c>
      <c r="J74" s="9">
        <f t="shared" si="6"/>
        <v>82.19269994632313</v>
      </c>
    </row>
    <row r="75" spans="1:10" ht="12.75">
      <c r="A75" s="203" t="s">
        <v>367</v>
      </c>
      <c r="B75" s="205"/>
      <c r="C75" s="7" t="s">
        <v>56</v>
      </c>
      <c r="D75" s="7" t="s">
        <v>15</v>
      </c>
      <c r="E75" s="7" t="s">
        <v>368</v>
      </c>
      <c r="F75" s="7"/>
      <c r="G75" s="34">
        <f>G76+G79+G84+G87</f>
        <v>23318.2</v>
      </c>
      <c r="H75" s="34">
        <f>H76+H79+H84+H87</f>
        <v>13792.6</v>
      </c>
      <c r="I75" s="17">
        <f t="shared" si="5"/>
        <v>9525.6</v>
      </c>
      <c r="J75" s="9">
        <f t="shared" si="6"/>
        <v>59.14950553644792</v>
      </c>
    </row>
    <row r="76" spans="1:10" ht="30" customHeight="1">
      <c r="A76" s="203" t="s">
        <v>353</v>
      </c>
      <c r="B76" s="205"/>
      <c r="C76" s="7" t="s">
        <v>56</v>
      </c>
      <c r="D76" s="7" t="s">
        <v>15</v>
      </c>
      <c r="E76" s="7" t="s">
        <v>369</v>
      </c>
      <c r="F76" s="7"/>
      <c r="G76" s="8">
        <f>G77</f>
        <v>21687.5</v>
      </c>
      <c r="H76" s="8">
        <f>H77</f>
        <v>12825.1</v>
      </c>
      <c r="I76" s="17">
        <f t="shared" si="5"/>
        <v>8862.4</v>
      </c>
      <c r="J76" s="9">
        <f t="shared" si="6"/>
        <v>59.13590778097982</v>
      </c>
    </row>
    <row r="77" spans="1:10" ht="56.25" customHeight="1">
      <c r="A77" s="203" t="s">
        <v>62</v>
      </c>
      <c r="B77" s="205"/>
      <c r="C77" s="7" t="s">
        <v>56</v>
      </c>
      <c r="D77" s="7" t="s">
        <v>15</v>
      </c>
      <c r="E77" s="7" t="s">
        <v>369</v>
      </c>
      <c r="F77" s="7" t="s">
        <v>63</v>
      </c>
      <c r="G77" s="8">
        <f>G78</f>
        <v>21687.5</v>
      </c>
      <c r="H77" s="8">
        <f>H78</f>
        <v>12825.1</v>
      </c>
      <c r="I77" s="17">
        <f t="shared" si="5"/>
        <v>8862.4</v>
      </c>
      <c r="J77" s="9">
        <f t="shared" si="6"/>
        <v>59.13590778097982</v>
      </c>
    </row>
    <row r="78" spans="1:10" ht="27" customHeight="1">
      <c r="A78" s="203" t="s">
        <v>64</v>
      </c>
      <c r="B78" s="205"/>
      <c r="C78" s="7" t="s">
        <v>56</v>
      </c>
      <c r="D78" s="7" t="s">
        <v>15</v>
      </c>
      <c r="E78" s="7" t="s">
        <v>369</v>
      </c>
      <c r="F78" s="7" t="s">
        <v>65</v>
      </c>
      <c r="G78" s="8">
        <f>'ПР.4'!G273+'ПР.4'!G226</f>
        <v>21687.5</v>
      </c>
      <c r="H78" s="8">
        <f>'ПР.4'!I273+'ПР.4'!I226</f>
        <v>12825.1</v>
      </c>
      <c r="I78" s="17">
        <f t="shared" si="5"/>
        <v>8862.4</v>
      </c>
      <c r="J78" s="9">
        <f t="shared" si="6"/>
        <v>59.13590778097982</v>
      </c>
    </row>
    <row r="79" spans="1:10" ht="12.75">
      <c r="A79" s="203" t="s">
        <v>361</v>
      </c>
      <c r="B79" s="205"/>
      <c r="C79" s="7" t="s">
        <v>56</v>
      </c>
      <c r="D79" s="7" t="s">
        <v>15</v>
      </c>
      <c r="E79" s="7" t="s">
        <v>370</v>
      </c>
      <c r="F79" s="7"/>
      <c r="G79" s="8">
        <f>G80+G82</f>
        <v>983.7</v>
      </c>
      <c r="H79" s="8">
        <f>H80+H82</f>
        <v>441.6</v>
      </c>
      <c r="I79" s="17">
        <f t="shared" si="5"/>
        <v>542.1</v>
      </c>
      <c r="J79" s="9">
        <f t="shared" si="6"/>
        <v>44.89173528514791</v>
      </c>
    </row>
    <row r="80" spans="1:10" ht="27.75" customHeight="1">
      <c r="A80" s="203" t="s">
        <v>16</v>
      </c>
      <c r="B80" s="205"/>
      <c r="C80" s="7" t="s">
        <v>56</v>
      </c>
      <c r="D80" s="7" t="s">
        <v>15</v>
      </c>
      <c r="E80" s="7" t="s">
        <v>370</v>
      </c>
      <c r="F80" s="7" t="s">
        <v>17</v>
      </c>
      <c r="G80" s="8">
        <f>G81</f>
        <v>976.2</v>
      </c>
      <c r="H80" s="8">
        <f>H81</f>
        <v>430.3</v>
      </c>
      <c r="I80" s="17">
        <f t="shared" si="5"/>
        <v>545.9000000000001</v>
      </c>
      <c r="J80" s="9">
        <f t="shared" si="6"/>
        <v>44.07908215529604</v>
      </c>
    </row>
    <row r="81" spans="1:10" ht="27.75" customHeight="1">
      <c r="A81" s="203" t="s">
        <v>18</v>
      </c>
      <c r="B81" s="205"/>
      <c r="C81" s="7" t="s">
        <v>56</v>
      </c>
      <c r="D81" s="7" t="s">
        <v>15</v>
      </c>
      <c r="E81" s="7" t="s">
        <v>370</v>
      </c>
      <c r="F81" s="7" t="s">
        <v>19</v>
      </c>
      <c r="G81" s="8">
        <f>'ПР.4'!G276+'ПР.4'!G229</f>
        <v>976.2</v>
      </c>
      <c r="H81" s="8">
        <f>'ПР.4'!I276+'ПР.4'!I229</f>
        <v>430.3</v>
      </c>
      <c r="I81" s="17">
        <f t="shared" si="5"/>
        <v>545.9000000000001</v>
      </c>
      <c r="J81" s="9">
        <f t="shared" si="6"/>
        <v>44.07908215529604</v>
      </c>
    </row>
    <row r="82" spans="1:10" ht="12.75">
      <c r="A82" s="203" t="s">
        <v>173</v>
      </c>
      <c r="B82" s="205"/>
      <c r="C82" s="7" t="s">
        <v>56</v>
      </c>
      <c r="D82" s="7" t="s">
        <v>15</v>
      </c>
      <c r="E82" s="7" t="s">
        <v>370</v>
      </c>
      <c r="F82" s="7" t="s">
        <v>174</v>
      </c>
      <c r="G82" s="8">
        <f>G83</f>
        <v>7.5</v>
      </c>
      <c r="H82" s="8">
        <f>H83</f>
        <v>11.3</v>
      </c>
      <c r="I82" s="17">
        <f t="shared" si="5"/>
        <v>-3.8000000000000007</v>
      </c>
      <c r="J82" s="9">
        <f t="shared" si="6"/>
        <v>150.66666666666669</v>
      </c>
    </row>
    <row r="83" spans="1:10" ht="12.75">
      <c r="A83" s="203" t="s">
        <v>175</v>
      </c>
      <c r="B83" s="205"/>
      <c r="C83" s="7" t="s">
        <v>56</v>
      </c>
      <c r="D83" s="7" t="s">
        <v>15</v>
      </c>
      <c r="E83" s="7" t="s">
        <v>370</v>
      </c>
      <c r="F83" s="7" t="s">
        <v>176</v>
      </c>
      <c r="G83" s="8">
        <f>'ПР.4'!G231</f>
        <v>7.5</v>
      </c>
      <c r="H83" s="8">
        <f>'ПР.4'!I231</f>
        <v>11.3</v>
      </c>
      <c r="I83" s="17">
        <f t="shared" si="5"/>
        <v>-3.8000000000000007</v>
      </c>
      <c r="J83" s="9">
        <f t="shared" si="6"/>
        <v>150.66666666666669</v>
      </c>
    </row>
    <row r="84" spans="1:10" ht="66.75" customHeight="1">
      <c r="A84" s="203" t="s">
        <v>363</v>
      </c>
      <c r="B84" s="205"/>
      <c r="C84" s="7" t="s">
        <v>56</v>
      </c>
      <c r="D84" s="7" t="s">
        <v>15</v>
      </c>
      <c r="E84" s="7" t="s">
        <v>371</v>
      </c>
      <c r="F84" s="7"/>
      <c r="G84" s="8">
        <f>G85</f>
        <v>610</v>
      </c>
      <c r="H84" s="8">
        <f>H85</f>
        <v>503.40000000000003</v>
      </c>
      <c r="I84" s="17">
        <f t="shared" si="5"/>
        <v>106.59999999999997</v>
      </c>
      <c r="J84" s="9">
        <f t="shared" si="6"/>
        <v>82.52459016393443</v>
      </c>
    </row>
    <row r="85" spans="1:10" ht="56.25" customHeight="1">
      <c r="A85" s="203" t="s">
        <v>62</v>
      </c>
      <c r="B85" s="205"/>
      <c r="C85" s="7" t="s">
        <v>56</v>
      </c>
      <c r="D85" s="7" t="s">
        <v>15</v>
      </c>
      <c r="E85" s="7" t="s">
        <v>371</v>
      </c>
      <c r="F85" s="7" t="s">
        <v>63</v>
      </c>
      <c r="G85" s="8">
        <f>G86</f>
        <v>610</v>
      </c>
      <c r="H85" s="8">
        <f>H86</f>
        <v>503.40000000000003</v>
      </c>
      <c r="I85" s="17">
        <f t="shared" si="5"/>
        <v>106.59999999999997</v>
      </c>
      <c r="J85" s="9">
        <f t="shared" si="6"/>
        <v>82.52459016393443</v>
      </c>
    </row>
    <row r="86" spans="1:10" ht="27" customHeight="1">
      <c r="A86" s="203" t="s">
        <v>64</v>
      </c>
      <c r="B86" s="205"/>
      <c r="C86" s="7" t="s">
        <v>56</v>
      </c>
      <c r="D86" s="7" t="s">
        <v>15</v>
      </c>
      <c r="E86" s="7" t="s">
        <v>371</v>
      </c>
      <c r="F86" s="7" t="s">
        <v>65</v>
      </c>
      <c r="G86" s="8">
        <f>'ПР.4'!G234+'ПР.4'!G279</f>
        <v>610</v>
      </c>
      <c r="H86" s="8">
        <f>'ПР.4'!I234+'ПР.4'!I279</f>
        <v>503.40000000000003</v>
      </c>
      <c r="I86" s="17">
        <f t="shared" si="5"/>
        <v>106.59999999999997</v>
      </c>
      <c r="J86" s="9">
        <f t="shared" si="6"/>
        <v>82.52459016393443</v>
      </c>
    </row>
    <row r="87" spans="1:10" ht="12.75">
      <c r="A87" s="203" t="s">
        <v>372</v>
      </c>
      <c r="B87" s="205"/>
      <c r="C87" s="7" t="s">
        <v>56</v>
      </c>
      <c r="D87" s="7" t="s">
        <v>15</v>
      </c>
      <c r="E87" s="7" t="s">
        <v>373</v>
      </c>
      <c r="F87" s="7"/>
      <c r="G87" s="8">
        <f>G88</f>
        <v>37</v>
      </c>
      <c r="H87" s="8">
        <f>H88</f>
        <v>22.5</v>
      </c>
      <c r="I87" s="17">
        <f t="shared" si="5"/>
        <v>14.5</v>
      </c>
      <c r="J87" s="9">
        <f t="shared" si="6"/>
        <v>60.810810810810814</v>
      </c>
    </row>
    <row r="88" spans="1:10" ht="56.25" customHeight="1">
      <c r="A88" s="203" t="s">
        <v>62</v>
      </c>
      <c r="B88" s="205"/>
      <c r="C88" s="7" t="s">
        <v>56</v>
      </c>
      <c r="D88" s="7" t="s">
        <v>15</v>
      </c>
      <c r="E88" s="7" t="s">
        <v>373</v>
      </c>
      <c r="F88" s="7" t="s">
        <v>63</v>
      </c>
      <c r="G88" s="8">
        <f>G89</f>
        <v>37</v>
      </c>
      <c r="H88" s="8">
        <f>H89</f>
        <v>22.5</v>
      </c>
      <c r="I88" s="17">
        <f t="shared" si="5"/>
        <v>14.5</v>
      </c>
      <c r="J88" s="9">
        <f t="shared" si="6"/>
        <v>60.810810810810814</v>
      </c>
    </row>
    <row r="89" spans="1:10" ht="27.75" customHeight="1">
      <c r="A89" s="203" t="s">
        <v>64</v>
      </c>
      <c r="B89" s="205"/>
      <c r="C89" s="7" t="s">
        <v>56</v>
      </c>
      <c r="D89" s="7" t="s">
        <v>15</v>
      </c>
      <c r="E89" s="7" t="s">
        <v>373</v>
      </c>
      <c r="F89" s="7" t="s">
        <v>65</v>
      </c>
      <c r="G89" s="8">
        <f>'ПР.4'!G282+'ПР.4'!G237</f>
        <v>37</v>
      </c>
      <c r="H89" s="8">
        <f>'ПР.4'!I282+'ПР.4'!I237</f>
        <v>22.5</v>
      </c>
      <c r="I89" s="17">
        <f t="shared" si="5"/>
        <v>14.5</v>
      </c>
      <c r="J89" s="9">
        <f t="shared" si="6"/>
        <v>60.810810810810814</v>
      </c>
    </row>
    <row r="90" spans="1:10" ht="12.75">
      <c r="A90" s="200" t="s">
        <v>425</v>
      </c>
      <c r="B90" s="202"/>
      <c r="C90" s="3" t="s">
        <v>56</v>
      </c>
      <c r="D90" s="3" t="s">
        <v>267</v>
      </c>
      <c r="E90" s="3"/>
      <c r="F90" s="3"/>
      <c r="G90" s="4">
        <f aca="true" t="shared" si="7" ref="G90:H93">G91</f>
        <v>500</v>
      </c>
      <c r="H90" s="4">
        <f t="shared" si="7"/>
        <v>0</v>
      </c>
      <c r="I90" s="16">
        <f t="shared" si="5"/>
        <v>500</v>
      </c>
      <c r="J90" s="6">
        <f t="shared" si="6"/>
        <v>0</v>
      </c>
    </row>
    <row r="91" spans="1:10" ht="12.75">
      <c r="A91" s="203" t="s">
        <v>425</v>
      </c>
      <c r="B91" s="205"/>
      <c r="C91" s="7" t="s">
        <v>56</v>
      </c>
      <c r="D91" s="7" t="s">
        <v>267</v>
      </c>
      <c r="E91" s="7" t="s">
        <v>426</v>
      </c>
      <c r="F91" s="7"/>
      <c r="G91" s="8">
        <f t="shared" si="7"/>
        <v>500</v>
      </c>
      <c r="H91" s="8">
        <f t="shared" si="7"/>
        <v>0</v>
      </c>
      <c r="I91" s="17">
        <f t="shared" si="5"/>
        <v>500</v>
      </c>
      <c r="J91" s="9">
        <f t="shared" si="6"/>
        <v>0</v>
      </c>
    </row>
    <row r="92" spans="1:10" ht="12.75">
      <c r="A92" s="203" t="s">
        <v>427</v>
      </c>
      <c r="B92" s="205"/>
      <c r="C92" s="7" t="s">
        <v>56</v>
      </c>
      <c r="D92" s="7" t="s">
        <v>267</v>
      </c>
      <c r="E92" s="7" t="s">
        <v>428</v>
      </c>
      <c r="F92" s="7"/>
      <c r="G92" s="8">
        <f t="shared" si="7"/>
        <v>500</v>
      </c>
      <c r="H92" s="8">
        <f t="shared" si="7"/>
        <v>0</v>
      </c>
      <c r="I92" s="17">
        <f t="shared" si="5"/>
        <v>500</v>
      </c>
      <c r="J92" s="9">
        <f t="shared" si="6"/>
        <v>0</v>
      </c>
    </row>
    <row r="93" spans="1:10" ht="12.75">
      <c r="A93" s="203" t="s">
        <v>173</v>
      </c>
      <c r="B93" s="205"/>
      <c r="C93" s="7" t="s">
        <v>56</v>
      </c>
      <c r="D93" s="7" t="s">
        <v>267</v>
      </c>
      <c r="E93" s="7" t="s">
        <v>428</v>
      </c>
      <c r="F93" s="7" t="s">
        <v>174</v>
      </c>
      <c r="G93" s="8">
        <f t="shared" si="7"/>
        <v>500</v>
      </c>
      <c r="H93" s="8">
        <f t="shared" si="7"/>
        <v>0</v>
      </c>
      <c r="I93" s="17">
        <f t="shared" si="5"/>
        <v>500</v>
      </c>
      <c r="J93" s="9">
        <f t="shared" si="6"/>
        <v>0</v>
      </c>
    </row>
    <row r="94" spans="1:10" ht="12.75">
      <c r="A94" s="203" t="s">
        <v>429</v>
      </c>
      <c r="B94" s="205"/>
      <c r="C94" s="7" t="s">
        <v>56</v>
      </c>
      <c r="D94" s="7" t="s">
        <v>267</v>
      </c>
      <c r="E94" s="7" t="s">
        <v>428</v>
      </c>
      <c r="F94" s="7" t="s">
        <v>430</v>
      </c>
      <c r="G94" s="8">
        <f>'ПР.4'!G242</f>
        <v>500</v>
      </c>
      <c r="H94" s="8">
        <f>'ПР.4'!I242</f>
        <v>0</v>
      </c>
      <c r="I94" s="17">
        <f t="shared" si="5"/>
        <v>500</v>
      </c>
      <c r="J94" s="9">
        <f t="shared" si="6"/>
        <v>0</v>
      </c>
    </row>
    <row r="95" spans="1:10" ht="12.75">
      <c r="A95" s="200" t="s">
        <v>57</v>
      </c>
      <c r="B95" s="202"/>
      <c r="C95" s="3" t="s">
        <v>56</v>
      </c>
      <c r="D95" s="3" t="s">
        <v>58</v>
      </c>
      <c r="E95" s="3"/>
      <c r="F95" s="3"/>
      <c r="G95" s="30">
        <f>G96+G108+G120+G135+G144+G153+G167+G179</f>
        <v>95782.50000000001</v>
      </c>
      <c r="H95" s="30">
        <f>H96+H108+H120+H135+H144+H153+H167+H179</f>
        <v>57109.6</v>
      </c>
      <c r="I95" s="16">
        <f t="shared" si="5"/>
        <v>38672.900000000016</v>
      </c>
      <c r="J95" s="6">
        <f t="shared" si="6"/>
        <v>59.62425286456293</v>
      </c>
    </row>
    <row r="96" spans="1:10" ht="56.25" customHeight="1">
      <c r="A96" s="203" t="s">
        <v>621</v>
      </c>
      <c r="B96" s="205"/>
      <c r="C96" s="7" t="s">
        <v>56</v>
      </c>
      <c r="D96" s="7" t="s">
        <v>58</v>
      </c>
      <c r="E96" s="7" t="s">
        <v>37</v>
      </c>
      <c r="F96" s="7"/>
      <c r="G96" s="8">
        <f>G97+G101</f>
        <v>74</v>
      </c>
      <c r="H96" s="8">
        <f>H97+H101</f>
        <v>0</v>
      </c>
      <c r="I96" s="17">
        <f t="shared" si="5"/>
        <v>74</v>
      </c>
      <c r="J96" s="9">
        <f t="shared" si="6"/>
        <v>0</v>
      </c>
    </row>
    <row r="97" spans="1:10" ht="27.75" customHeight="1">
      <c r="A97" s="203" t="s">
        <v>613</v>
      </c>
      <c r="B97" s="205"/>
      <c r="C97" s="7" t="s">
        <v>56</v>
      </c>
      <c r="D97" s="7" t="s">
        <v>58</v>
      </c>
      <c r="E97" s="7" t="s">
        <v>52</v>
      </c>
      <c r="F97" s="7"/>
      <c r="G97" s="8">
        <f aca="true" t="shared" si="8" ref="G97:H99">G98</f>
        <v>50</v>
      </c>
      <c r="H97" s="8">
        <f t="shared" si="8"/>
        <v>0</v>
      </c>
      <c r="I97" s="17">
        <f t="shared" si="5"/>
        <v>50</v>
      </c>
      <c r="J97" s="9">
        <f t="shared" si="6"/>
        <v>0</v>
      </c>
    </row>
    <row r="98" spans="1:10" ht="27" customHeight="1">
      <c r="A98" s="203" t="s">
        <v>53</v>
      </c>
      <c r="B98" s="205"/>
      <c r="C98" s="7" t="s">
        <v>56</v>
      </c>
      <c r="D98" s="7" t="s">
        <v>58</v>
      </c>
      <c r="E98" s="7" t="s">
        <v>54</v>
      </c>
      <c r="F98" s="7"/>
      <c r="G98" s="8">
        <f t="shared" si="8"/>
        <v>50</v>
      </c>
      <c r="H98" s="8">
        <f t="shared" si="8"/>
        <v>0</v>
      </c>
      <c r="I98" s="17">
        <f t="shared" si="5"/>
        <v>50</v>
      </c>
      <c r="J98" s="9">
        <f t="shared" si="6"/>
        <v>0</v>
      </c>
    </row>
    <row r="99" spans="1:10" ht="27" customHeight="1">
      <c r="A99" s="203" t="s">
        <v>16</v>
      </c>
      <c r="B99" s="205"/>
      <c r="C99" s="7" t="s">
        <v>56</v>
      </c>
      <c r="D99" s="7" t="s">
        <v>58</v>
      </c>
      <c r="E99" s="7" t="s">
        <v>54</v>
      </c>
      <c r="F99" s="7" t="s">
        <v>17</v>
      </c>
      <c r="G99" s="8">
        <f t="shared" si="8"/>
        <v>50</v>
      </c>
      <c r="H99" s="8">
        <f t="shared" si="8"/>
        <v>0</v>
      </c>
      <c r="I99" s="17">
        <f t="shared" si="5"/>
        <v>50</v>
      </c>
      <c r="J99" s="9">
        <f t="shared" si="6"/>
        <v>0</v>
      </c>
    </row>
    <row r="100" spans="1:10" ht="29.25" customHeight="1">
      <c r="A100" s="203" t="s">
        <v>18</v>
      </c>
      <c r="B100" s="205"/>
      <c r="C100" s="7" t="s">
        <v>56</v>
      </c>
      <c r="D100" s="7" t="s">
        <v>58</v>
      </c>
      <c r="E100" s="7" t="s">
        <v>54</v>
      </c>
      <c r="F100" s="7" t="s">
        <v>19</v>
      </c>
      <c r="G100" s="8">
        <f>'ПР.4'!G54</f>
        <v>50</v>
      </c>
      <c r="H100" s="8">
        <f>'ПР.4'!I54</f>
        <v>0</v>
      </c>
      <c r="I100" s="17">
        <f t="shared" si="5"/>
        <v>50</v>
      </c>
      <c r="J100" s="9">
        <f t="shared" si="6"/>
        <v>0</v>
      </c>
    </row>
    <row r="101" spans="1:10" ht="27" customHeight="1">
      <c r="A101" s="203" t="s">
        <v>554</v>
      </c>
      <c r="B101" s="205"/>
      <c r="C101" s="7" t="s">
        <v>56</v>
      </c>
      <c r="D101" s="7" t="s">
        <v>58</v>
      </c>
      <c r="E101" s="7" t="s">
        <v>59</v>
      </c>
      <c r="F101" s="7"/>
      <c r="G101" s="8">
        <f>G102+G105</f>
        <v>24</v>
      </c>
      <c r="H101" s="8">
        <f>H102+H105</f>
        <v>0</v>
      </c>
      <c r="I101" s="17">
        <f t="shared" si="5"/>
        <v>24</v>
      </c>
      <c r="J101" s="9">
        <f t="shared" si="6"/>
        <v>0</v>
      </c>
    </row>
    <row r="102" spans="1:10" ht="42" customHeight="1">
      <c r="A102" s="203" t="s">
        <v>60</v>
      </c>
      <c r="B102" s="205"/>
      <c r="C102" s="7" t="s">
        <v>56</v>
      </c>
      <c r="D102" s="7" t="s">
        <v>58</v>
      </c>
      <c r="E102" s="7" t="s">
        <v>61</v>
      </c>
      <c r="F102" s="7"/>
      <c r="G102" s="8">
        <f>G103</f>
        <v>14</v>
      </c>
      <c r="H102" s="8">
        <f>H103</f>
        <v>0</v>
      </c>
      <c r="I102" s="17">
        <f t="shared" si="5"/>
        <v>14</v>
      </c>
      <c r="J102" s="9">
        <f t="shared" si="6"/>
        <v>0</v>
      </c>
    </row>
    <row r="103" spans="1:10" ht="56.25" customHeight="1">
      <c r="A103" s="203" t="s">
        <v>62</v>
      </c>
      <c r="B103" s="205"/>
      <c r="C103" s="7" t="s">
        <v>56</v>
      </c>
      <c r="D103" s="7" t="s">
        <v>58</v>
      </c>
      <c r="E103" s="7" t="s">
        <v>61</v>
      </c>
      <c r="F103" s="7" t="s">
        <v>63</v>
      </c>
      <c r="G103" s="8">
        <f>G104</f>
        <v>14</v>
      </c>
      <c r="H103" s="8">
        <f>H104</f>
        <v>0</v>
      </c>
      <c r="I103" s="17">
        <f t="shared" si="5"/>
        <v>14</v>
      </c>
      <c r="J103" s="9">
        <f t="shared" si="6"/>
        <v>0</v>
      </c>
    </row>
    <row r="104" spans="1:10" ht="28.5" customHeight="1">
      <c r="A104" s="203" t="s">
        <v>64</v>
      </c>
      <c r="B104" s="205"/>
      <c r="C104" s="7" t="s">
        <v>56</v>
      </c>
      <c r="D104" s="7" t="s">
        <v>58</v>
      </c>
      <c r="E104" s="7" t="s">
        <v>61</v>
      </c>
      <c r="F104" s="7" t="s">
        <v>65</v>
      </c>
      <c r="G104" s="8">
        <f>'ПР.4'!G58</f>
        <v>14</v>
      </c>
      <c r="H104" s="8">
        <f>'ПР.4'!I58</f>
        <v>0</v>
      </c>
      <c r="I104" s="17">
        <f t="shared" si="5"/>
        <v>14</v>
      </c>
      <c r="J104" s="9">
        <f t="shared" si="6"/>
        <v>0</v>
      </c>
    </row>
    <row r="105" spans="1:10" ht="27.75" customHeight="1">
      <c r="A105" s="203" t="s">
        <v>66</v>
      </c>
      <c r="B105" s="205"/>
      <c r="C105" s="7" t="s">
        <v>56</v>
      </c>
      <c r="D105" s="7" t="s">
        <v>58</v>
      </c>
      <c r="E105" s="7" t="s">
        <v>67</v>
      </c>
      <c r="F105" s="7"/>
      <c r="G105" s="8">
        <f>G106</f>
        <v>10</v>
      </c>
      <c r="H105" s="8">
        <f>H106</f>
        <v>0</v>
      </c>
      <c r="I105" s="17">
        <f t="shared" si="5"/>
        <v>10</v>
      </c>
      <c r="J105" s="9">
        <f t="shared" si="6"/>
        <v>0</v>
      </c>
    </row>
    <row r="106" spans="1:10" ht="27" customHeight="1">
      <c r="A106" s="203" t="s">
        <v>16</v>
      </c>
      <c r="B106" s="205"/>
      <c r="C106" s="7" t="s">
        <v>56</v>
      </c>
      <c r="D106" s="7" t="s">
        <v>58</v>
      </c>
      <c r="E106" s="7" t="s">
        <v>67</v>
      </c>
      <c r="F106" s="7" t="s">
        <v>17</v>
      </c>
      <c r="G106" s="8">
        <f>G107</f>
        <v>10</v>
      </c>
      <c r="H106" s="8">
        <f>H107</f>
        <v>0</v>
      </c>
      <c r="I106" s="17">
        <f t="shared" si="5"/>
        <v>10</v>
      </c>
      <c r="J106" s="9">
        <f t="shared" si="6"/>
        <v>0</v>
      </c>
    </row>
    <row r="107" spans="1:10" ht="27" customHeight="1">
      <c r="A107" s="203" t="s">
        <v>18</v>
      </c>
      <c r="B107" s="205"/>
      <c r="C107" s="7" t="s">
        <v>56</v>
      </c>
      <c r="D107" s="7" t="s">
        <v>58</v>
      </c>
      <c r="E107" s="7" t="s">
        <v>67</v>
      </c>
      <c r="F107" s="7" t="s">
        <v>19</v>
      </c>
      <c r="G107" s="8">
        <f>'ПР.4'!G61</f>
        <v>10</v>
      </c>
      <c r="H107" s="8">
        <f>'ПР.4'!I61</f>
        <v>0</v>
      </c>
      <c r="I107" s="17">
        <f t="shared" si="5"/>
        <v>10</v>
      </c>
      <c r="J107" s="9">
        <f t="shared" si="6"/>
        <v>0</v>
      </c>
    </row>
    <row r="108" spans="1:10" ht="42" customHeight="1">
      <c r="A108" s="203" t="s">
        <v>561</v>
      </c>
      <c r="B108" s="205"/>
      <c r="C108" s="7" t="s">
        <v>56</v>
      </c>
      <c r="D108" s="7" t="s">
        <v>58</v>
      </c>
      <c r="E108" s="7" t="s">
        <v>130</v>
      </c>
      <c r="F108" s="7"/>
      <c r="G108" s="8">
        <f>G109+G113</f>
        <v>80</v>
      </c>
      <c r="H108" s="8">
        <f>H109+H113</f>
        <v>23</v>
      </c>
      <c r="I108" s="17">
        <f t="shared" si="5"/>
        <v>57</v>
      </c>
      <c r="J108" s="9">
        <f t="shared" si="6"/>
        <v>28.749999999999996</v>
      </c>
    </row>
    <row r="109" spans="1:10" ht="43.5" customHeight="1">
      <c r="A109" s="203" t="s">
        <v>618</v>
      </c>
      <c r="B109" s="205"/>
      <c r="C109" s="7" t="s">
        <v>56</v>
      </c>
      <c r="D109" s="7" t="s">
        <v>58</v>
      </c>
      <c r="E109" s="7" t="s">
        <v>131</v>
      </c>
      <c r="F109" s="7"/>
      <c r="G109" s="8">
        <f aca="true" t="shared" si="9" ref="G109:H111">G110</f>
        <v>49</v>
      </c>
      <c r="H109" s="8">
        <f t="shared" si="9"/>
        <v>23</v>
      </c>
      <c r="I109" s="17">
        <f t="shared" si="5"/>
        <v>26</v>
      </c>
      <c r="J109" s="9">
        <f t="shared" si="6"/>
        <v>46.93877551020408</v>
      </c>
    </row>
    <row r="110" spans="1:10" ht="12.75">
      <c r="A110" s="203" t="s">
        <v>132</v>
      </c>
      <c r="B110" s="205"/>
      <c r="C110" s="7" t="s">
        <v>56</v>
      </c>
      <c r="D110" s="7" t="s">
        <v>58</v>
      </c>
      <c r="E110" s="7" t="s">
        <v>133</v>
      </c>
      <c r="F110" s="7"/>
      <c r="G110" s="8">
        <f t="shared" si="9"/>
        <v>49</v>
      </c>
      <c r="H110" s="8">
        <f t="shared" si="9"/>
        <v>23</v>
      </c>
      <c r="I110" s="17">
        <f t="shared" si="5"/>
        <v>26</v>
      </c>
      <c r="J110" s="9">
        <f t="shared" si="6"/>
        <v>46.93877551020408</v>
      </c>
    </row>
    <row r="111" spans="1:10" ht="27.75" customHeight="1">
      <c r="A111" s="203" t="s">
        <v>16</v>
      </c>
      <c r="B111" s="205"/>
      <c r="C111" s="7" t="s">
        <v>56</v>
      </c>
      <c r="D111" s="7" t="s">
        <v>58</v>
      </c>
      <c r="E111" s="7" t="s">
        <v>133</v>
      </c>
      <c r="F111" s="7" t="s">
        <v>17</v>
      </c>
      <c r="G111" s="8">
        <f t="shared" si="9"/>
        <v>49</v>
      </c>
      <c r="H111" s="8">
        <f t="shared" si="9"/>
        <v>23</v>
      </c>
      <c r="I111" s="17">
        <f t="shared" si="5"/>
        <v>26</v>
      </c>
      <c r="J111" s="9">
        <f t="shared" si="6"/>
        <v>46.93877551020408</v>
      </c>
    </row>
    <row r="112" spans="1:10" ht="27" customHeight="1">
      <c r="A112" s="203" t="s">
        <v>18</v>
      </c>
      <c r="B112" s="205"/>
      <c r="C112" s="7" t="s">
        <v>56</v>
      </c>
      <c r="D112" s="7" t="s">
        <v>58</v>
      </c>
      <c r="E112" s="7" t="s">
        <v>133</v>
      </c>
      <c r="F112" s="7" t="s">
        <v>19</v>
      </c>
      <c r="G112" s="8">
        <f>'ПР.4'!G66</f>
        <v>49</v>
      </c>
      <c r="H112" s="8">
        <f>'ПР.4'!I66</f>
        <v>23</v>
      </c>
      <c r="I112" s="17">
        <f t="shared" si="5"/>
        <v>26</v>
      </c>
      <c r="J112" s="9">
        <f t="shared" si="6"/>
        <v>46.93877551020408</v>
      </c>
    </row>
    <row r="113" spans="1:10" ht="42" customHeight="1">
      <c r="A113" s="203" t="s">
        <v>559</v>
      </c>
      <c r="B113" s="205"/>
      <c r="C113" s="7" t="s">
        <v>56</v>
      </c>
      <c r="D113" s="7" t="s">
        <v>58</v>
      </c>
      <c r="E113" s="7" t="s">
        <v>134</v>
      </c>
      <c r="F113" s="7"/>
      <c r="G113" s="8">
        <f>G114+G117</f>
        <v>31</v>
      </c>
      <c r="H113" s="8">
        <f>H114+H117</f>
        <v>0</v>
      </c>
      <c r="I113" s="17">
        <f t="shared" si="5"/>
        <v>31</v>
      </c>
      <c r="J113" s="9">
        <f t="shared" si="6"/>
        <v>0</v>
      </c>
    </row>
    <row r="114" spans="1:10" ht="27" customHeight="1">
      <c r="A114" s="203" t="s">
        <v>135</v>
      </c>
      <c r="B114" s="205"/>
      <c r="C114" s="7" t="s">
        <v>56</v>
      </c>
      <c r="D114" s="7" t="s">
        <v>58</v>
      </c>
      <c r="E114" s="7" t="s">
        <v>136</v>
      </c>
      <c r="F114" s="7"/>
      <c r="G114" s="8">
        <f>G115</f>
        <v>30</v>
      </c>
      <c r="H114" s="8">
        <f>H115</f>
        <v>0</v>
      </c>
      <c r="I114" s="17">
        <f t="shared" si="5"/>
        <v>30</v>
      </c>
      <c r="J114" s="9">
        <f t="shared" si="6"/>
        <v>0</v>
      </c>
    </row>
    <row r="115" spans="1:10" ht="27" customHeight="1">
      <c r="A115" s="203" t="s">
        <v>16</v>
      </c>
      <c r="B115" s="205"/>
      <c r="C115" s="7" t="s">
        <v>56</v>
      </c>
      <c r="D115" s="7" t="s">
        <v>58</v>
      </c>
      <c r="E115" s="7" t="s">
        <v>136</v>
      </c>
      <c r="F115" s="7" t="s">
        <v>17</v>
      </c>
      <c r="G115" s="8">
        <f>G116</f>
        <v>30</v>
      </c>
      <c r="H115" s="8">
        <f>H116</f>
        <v>0</v>
      </c>
      <c r="I115" s="17">
        <f t="shared" si="5"/>
        <v>30</v>
      </c>
      <c r="J115" s="9">
        <f t="shared" si="6"/>
        <v>0</v>
      </c>
    </row>
    <row r="116" spans="1:10" ht="27" customHeight="1">
      <c r="A116" s="203" t="s">
        <v>18</v>
      </c>
      <c r="B116" s="205"/>
      <c r="C116" s="7" t="s">
        <v>56</v>
      </c>
      <c r="D116" s="7" t="s">
        <v>58</v>
      </c>
      <c r="E116" s="7" t="s">
        <v>136</v>
      </c>
      <c r="F116" s="7" t="s">
        <v>19</v>
      </c>
      <c r="G116" s="8">
        <f>'ПР.4'!G70</f>
        <v>30</v>
      </c>
      <c r="H116" s="8">
        <f>'ПР.4'!I70</f>
        <v>0</v>
      </c>
      <c r="I116" s="17">
        <f t="shared" si="5"/>
        <v>30</v>
      </c>
      <c r="J116" s="9">
        <f t="shared" si="6"/>
        <v>0</v>
      </c>
    </row>
    <row r="117" spans="1:10" ht="26.25" customHeight="1">
      <c r="A117" s="203" t="s">
        <v>137</v>
      </c>
      <c r="B117" s="205"/>
      <c r="C117" s="7" t="s">
        <v>56</v>
      </c>
      <c r="D117" s="7" t="s">
        <v>58</v>
      </c>
      <c r="E117" s="7" t="s">
        <v>138</v>
      </c>
      <c r="F117" s="7"/>
      <c r="G117" s="8">
        <f>G118</f>
        <v>1</v>
      </c>
      <c r="H117" s="8">
        <f>H118</f>
        <v>0</v>
      </c>
      <c r="I117" s="17">
        <f t="shared" si="5"/>
        <v>1</v>
      </c>
      <c r="J117" s="9">
        <f t="shared" si="6"/>
        <v>0</v>
      </c>
    </row>
    <row r="118" spans="1:10" ht="27" customHeight="1">
      <c r="A118" s="203" t="s">
        <v>16</v>
      </c>
      <c r="B118" s="205"/>
      <c r="C118" s="7" t="s">
        <v>56</v>
      </c>
      <c r="D118" s="7" t="s">
        <v>58</v>
      </c>
      <c r="E118" s="7" t="s">
        <v>138</v>
      </c>
      <c r="F118" s="7" t="s">
        <v>17</v>
      </c>
      <c r="G118" s="8">
        <f>G119</f>
        <v>1</v>
      </c>
      <c r="H118" s="8">
        <f>H119</f>
        <v>0</v>
      </c>
      <c r="I118" s="17">
        <f t="shared" si="5"/>
        <v>1</v>
      </c>
      <c r="J118" s="9">
        <f t="shared" si="6"/>
        <v>0</v>
      </c>
    </row>
    <row r="119" spans="1:10" ht="27.75" customHeight="1">
      <c r="A119" s="203" t="s">
        <v>18</v>
      </c>
      <c r="B119" s="205"/>
      <c r="C119" s="7" t="s">
        <v>56</v>
      </c>
      <c r="D119" s="7" t="s">
        <v>58</v>
      </c>
      <c r="E119" s="7" t="s">
        <v>138</v>
      </c>
      <c r="F119" s="7" t="s">
        <v>19</v>
      </c>
      <c r="G119" s="8">
        <f>'ПР.4'!G73</f>
        <v>1</v>
      </c>
      <c r="H119" s="8">
        <f>'ПР.4'!I73</f>
        <v>0</v>
      </c>
      <c r="I119" s="17">
        <f t="shared" si="5"/>
        <v>1</v>
      </c>
      <c r="J119" s="9">
        <f t="shared" si="6"/>
        <v>0</v>
      </c>
    </row>
    <row r="120" spans="1:10" ht="42" customHeight="1">
      <c r="A120" s="203" t="s">
        <v>598</v>
      </c>
      <c r="B120" s="205"/>
      <c r="C120" s="7" t="s">
        <v>56</v>
      </c>
      <c r="D120" s="7" t="s">
        <v>58</v>
      </c>
      <c r="E120" s="7" t="s">
        <v>281</v>
      </c>
      <c r="F120" s="7"/>
      <c r="G120" s="8">
        <f>G121+G131</f>
        <v>87.9</v>
      </c>
      <c r="H120" s="8">
        <f>H121+H131</f>
        <v>0</v>
      </c>
      <c r="I120" s="17">
        <f t="shared" si="5"/>
        <v>87.9</v>
      </c>
      <c r="J120" s="9">
        <f t="shared" si="6"/>
        <v>0</v>
      </c>
    </row>
    <row r="121" spans="1:10" ht="28.5" customHeight="1">
      <c r="A121" s="203" t="s">
        <v>599</v>
      </c>
      <c r="B121" s="205"/>
      <c r="C121" s="7" t="s">
        <v>56</v>
      </c>
      <c r="D121" s="7" t="s">
        <v>58</v>
      </c>
      <c r="E121" s="7" t="s">
        <v>282</v>
      </c>
      <c r="F121" s="7"/>
      <c r="G121" s="8">
        <f>G122+G125+G128</f>
        <v>67.9</v>
      </c>
      <c r="H121" s="8">
        <f>H122+H125+H128</f>
        <v>0</v>
      </c>
      <c r="I121" s="17">
        <f t="shared" si="5"/>
        <v>67.9</v>
      </c>
      <c r="J121" s="9">
        <f t="shared" si="6"/>
        <v>0</v>
      </c>
    </row>
    <row r="122" spans="1:10" ht="27.75" customHeight="1">
      <c r="A122" s="203" t="s">
        <v>283</v>
      </c>
      <c r="B122" s="205"/>
      <c r="C122" s="7" t="s">
        <v>56</v>
      </c>
      <c r="D122" s="7" t="s">
        <v>58</v>
      </c>
      <c r="E122" s="7" t="s">
        <v>284</v>
      </c>
      <c r="F122" s="7"/>
      <c r="G122" s="8">
        <f>G123</f>
        <v>39.9</v>
      </c>
      <c r="H122" s="8">
        <f>H123</f>
        <v>0</v>
      </c>
      <c r="I122" s="17">
        <f t="shared" si="5"/>
        <v>39.9</v>
      </c>
      <c r="J122" s="9">
        <f t="shared" si="6"/>
        <v>0</v>
      </c>
    </row>
    <row r="123" spans="1:10" ht="27" customHeight="1">
      <c r="A123" s="203" t="s">
        <v>16</v>
      </c>
      <c r="B123" s="205"/>
      <c r="C123" s="7" t="s">
        <v>56</v>
      </c>
      <c r="D123" s="7" t="s">
        <v>58</v>
      </c>
      <c r="E123" s="7" t="s">
        <v>284</v>
      </c>
      <c r="F123" s="7" t="s">
        <v>17</v>
      </c>
      <c r="G123" s="8">
        <f>G124</f>
        <v>39.9</v>
      </c>
      <c r="H123" s="8">
        <f>H124</f>
        <v>0</v>
      </c>
      <c r="I123" s="17">
        <f t="shared" si="5"/>
        <v>39.9</v>
      </c>
      <c r="J123" s="9">
        <f t="shared" si="6"/>
        <v>0</v>
      </c>
    </row>
    <row r="124" spans="1:10" ht="27.75" customHeight="1">
      <c r="A124" s="203" t="s">
        <v>18</v>
      </c>
      <c r="B124" s="205"/>
      <c r="C124" s="7" t="s">
        <v>56</v>
      </c>
      <c r="D124" s="7" t="s">
        <v>58</v>
      </c>
      <c r="E124" s="7" t="s">
        <v>284</v>
      </c>
      <c r="F124" s="7" t="s">
        <v>19</v>
      </c>
      <c r="G124" s="8">
        <f>'ПР.4'!G78</f>
        <v>39.9</v>
      </c>
      <c r="H124" s="8">
        <f>'ПР.4'!I78</f>
        <v>0</v>
      </c>
      <c r="I124" s="17">
        <f t="shared" si="5"/>
        <v>39.9</v>
      </c>
      <c r="J124" s="9">
        <f t="shared" si="6"/>
        <v>0</v>
      </c>
    </row>
    <row r="125" spans="1:10" ht="56.25" customHeight="1">
      <c r="A125" s="203" t="s">
        <v>285</v>
      </c>
      <c r="B125" s="205"/>
      <c r="C125" s="7" t="s">
        <v>56</v>
      </c>
      <c r="D125" s="7" t="s">
        <v>58</v>
      </c>
      <c r="E125" s="7" t="s">
        <v>286</v>
      </c>
      <c r="F125" s="7"/>
      <c r="G125" s="8">
        <f>G126</f>
        <v>8</v>
      </c>
      <c r="H125" s="8">
        <f>H126</f>
        <v>0</v>
      </c>
      <c r="I125" s="17">
        <f t="shared" si="5"/>
        <v>8</v>
      </c>
      <c r="J125" s="9">
        <f t="shared" si="6"/>
        <v>0</v>
      </c>
    </row>
    <row r="126" spans="1:10" ht="27.75" customHeight="1">
      <c r="A126" s="203" t="s">
        <v>16</v>
      </c>
      <c r="B126" s="205"/>
      <c r="C126" s="7" t="s">
        <v>56</v>
      </c>
      <c r="D126" s="7" t="s">
        <v>58</v>
      </c>
      <c r="E126" s="7" t="s">
        <v>286</v>
      </c>
      <c r="F126" s="7" t="s">
        <v>17</v>
      </c>
      <c r="G126" s="8">
        <f>G127</f>
        <v>8</v>
      </c>
      <c r="H126" s="8">
        <f>H127</f>
        <v>0</v>
      </c>
      <c r="I126" s="17">
        <f t="shared" si="5"/>
        <v>8</v>
      </c>
      <c r="J126" s="9">
        <f t="shared" si="6"/>
        <v>0</v>
      </c>
    </row>
    <row r="127" spans="1:10" ht="27" customHeight="1">
      <c r="A127" s="203" t="s">
        <v>18</v>
      </c>
      <c r="B127" s="205"/>
      <c r="C127" s="7" t="s">
        <v>56</v>
      </c>
      <c r="D127" s="7" t="s">
        <v>58</v>
      </c>
      <c r="E127" s="7" t="s">
        <v>286</v>
      </c>
      <c r="F127" s="7" t="s">
        <v>19</v>
      </c>
      <c r="G127" s="8">
        <f>'ПР.4'!G81</f>
        <v>8</v>
      </c>
      <c r="H127" s="8">
        <f>'ПР.4'!I81</f>
        <v>0</v>
      </c>
      <c r="I127" s="17">
        <f t="shared" si="5"/>
        <v>8</v>
      </c>
      <c r="J127" s="9">
        <f t="shared" si="6"/>
        <v>0</v>
      </c>
    </row>
    <row r="128" spans="1:10" ht="45" customHeight="1">
      <c r="A128" s="203" t="s">
        <v>287</v>
      </c>
      <c r="B128" s="205"/>
      <c r="C128" s="7" t="s">
        <v>56</v>
      </c>
      <c r="D128" s="7" t="s">
        <v>58</v>
      </c>
      <c r="E128" s="7" t="s">
        <v>288</v>
      </c>
      <c r="F128" s="7"/>
      <c r="G128" s="8">
        <f>G129</f>
        <v>20</v>
      </c>
      <c r="H128" s="8">
        <f>H129</f>
        <v>0</v>
      </c>
      <c r="I128" s="17">
        <f t="shared" si="5"/>
        <v>20</v>
      </c>
      <c r="J128" s="9">
        <f t="shared" si="6"/>
        <v>0</v>
      </c>
    </row>
    <row r="129" spans="1:10" ht="56.25" customHeight="1">
      <c r="A129" s="203" t="s">
        <v>62</v>
      </c>
      <c r="B129" s="205"/>
      <c r="C129" s="7" t="s">
        <v>56</v>
      </c>
      <c r="D129" s="7" t="s">
        <v>58</v>
      </c>
      <c r="E129" s="7" t="s">
        <v>288</v>
      </c>
      <c r="F129" s="7" t="s">
        <v>63</v>
      </c>
      <c r="G129" s="8">
        <f>G130</f>
        <v>20</v>
      </c>
      <c r="H129" s="8">
        <f>H130</f>
        <v>0</v>
      </c>
      <c r="I129" s="17">
        <f t="shared" si="5"/>
        <v>20</v>
      </c>
      <c r="J129" s="9">
        <f t="shared" si="6"/>
        <v>0</v>
      </c>
    </row>
    <row r="130" spans="1:10" ht="28.5" customHeight="1">
      <c r="A130" s="203" t="s">
        <v>64</v>
      </c>
      <c r="B130" s="205"/>
      <c r="C130" s="7" t="s">
        <v>56</v>
      </c>
      <c r="D130" s="7" t="s">
        <v>58</v>
      </c>
      <c r="E130" s="7" t="s">
        <v>288</v>
      </c>
      <c r="F130" s="7" t="s">
        <v>65</v>
      </c>
      <c r="G130" s="8">
        <f>'ПР.4'!G84</f>
        <v>20</v>
      </c>
      <c r="H130" s="8">
        <f>'ПР.4'!I84</f>
        <v>0</v>
      </c>
      <c r="I130" s="17">
        <f t="shared" si="5"/>
        <v>20</v>
      </c>
      <c r="J130" s="9">
        <f t="shared" si="6"/>
        <v>0</v>
      </c>
    </row>
    <row r="131" spans="1:10" ht="28.5" customHeight="1">
      <c r="A131" s="203" t="s">
        <v>600</v>
      </c>
      <c r="B131" s="205"/>
      <c r="C131" s="7" t="s">
        <v>56</v>
      </c>
      <c r="D131" s="7" t="s">
        <v>58</v>
      </c>
      <c r="E131" s="7" t="s">
        <v>290</v>
      </c>
      <c r="F131" s="7"/>
      <c r="G131" s="8">
        <f aca="true" t="shared" si="10" ref="G131:H133">G132</f>
        <v>20</v>
      </c>
      <c r="H131" s="8">
        <f t="shared" si="10"/>
        <v>0</v>
      </c>
      <c r="I131" s="17">
        <f t="shared" si="5"/>
        <v>20</v>
      </c>
      <c r="J131" s="9">
        <f t="shared" si="6"/>
        <v>0</v>
      </c>
    </row>
    <row r="132" spans="1:10" ht="33" customHeight="1">
      <c r="A132" s="203" t="s">
        <v>293</v>
      </c>
      <c r="B132" s="205"/>
      <c r="C132" s="7" t="s">
        <v>56</v>
      </c>
      <c r="D132" s="7" t="s">
        <v>58</v>
      </c>
      <c r="E132" s="7" t="s">
        <v>294</v>
      </c>
      <c r="F132" s="7"/>
      <c r="G132" s="8">
        <f t="shared" si="10"/>
        <v>20</v>
      </c>
      <c r="H132" s="8">
        <f t="shared" si="10"/>
        <v>0</v>
      </c>
      <c r="I132" s="17">
        <f t="shared" si="5"/>
        <v>20</v>
      </c>
      <c r="J132" s="9">
        <f t="shared" si="6"/>
        <v>0</v>
      </c>
    </row>
    <row r="133" spans="1:10" ht="30" customHeight="1">
      <c r="A133" s="203" t="s">
        <v>16</v>
      </c>
      <c r="B133" s="205"/>
      <c r="C133" s="7" t="s">
        <v>56</v>
      </c>
      <c r="D133" s="7" t="s">
        <v>58</v>
      </c>
      <c r="E133" s="7" t="s">
        <v>294</v>
      </c>
      <c r="F133" s="7" t="s">
        <v>17</v>
      </c>
      <c r="G133" s="8">
        <f t="shared" si="10"/>
        <v>20</v>
      </c>
      <c r="H133" s="8">
        <f t="shared" si="10"/>
        <v>0</v>
      </c>
      <c r="I133" s="17">
        <f t="shared" si="5"/>
        <v>20</v>
      </c>
      <c r="J133" s="9">
        <f t="shared" si="6"/>
        <v>0</v>
      </c>
    </row>
    <row r="134" spans="1:10" ht="28.5" customHeight="1">
      <c r="A134" s="203" t="s">
        <v>18</v>
      </c>
      <c r="B134" s="205"/>
      <c r="C134" s="7" t="s">
        <v>56</v>
      </c>
      <c r="D134" s="7" t="s">
        <v>58</v>
      </c>
      <c r="E134" s="7" t="s">
        <v>294</v>
      </c>
      <c r="F134" s="7" t="s">
        <v>19</v>
      </c>
      <c r="G134" s="8">
        <f>'ПР.4'!G88</f>
        <v>20</v>
      </c>
      <c r="H134" s="8">
        <f>'ПР.4'!I88</f>
        <v>0</v>
      </c>
      <c r="I134" s="17">
        <f t="shared" si="5"/>
        <v>20</v>
      </c>
      <c r="J134" s="9">
        <f t="shared" si="6"/>
        <v>0</v>
      </c>
    </row>
    <row r="135" spans="1:10" ht="43.5" customHeight="1">
      <c r="A135" s="203" t="s">
        <v>614</v>
      </c>
      <c r="B135" s="205"/>
      <c r="C135" s="7" t="s">
        <v>56</v>
      </c>
      <c r="D135" s="7" t="s">
        <v>58</v>
      </c>
      <c r="E135" s="7" t="s">
        <v>313</v>
      </c>
      <c r="F135" s="7"/>
      <c r="G135" s="8">
        <f>G136+G140</f>
        <v>4753.6</v>
      </c>
      <c r="H135" s="8">
        <f>H136+H140</f>
        <v>0</v>
      </c>
      <c r="I135" s="17">
        <f t="shared" si="5"/>
        <v>4753.6</v>
      </c>
      <c r="J135" s="9">
        <f t="shared" si="6"/>
        <v>0</v>
      </c>
    </row>
    <row r="136" spans="1:10" ht="27.75" customHeight="1">
      <c r="A136" s="203" t="s">
        <v>605</v>
      </c>
      <c r="B136" s="205"/>
      <c r="C136" s="7" t="s">
        <v>56</v>
      </c>
      <c r="D136" s="7" t="s">
        <v>58</v>
      </c>
      <c r="E136" s="7" t="s">
        <v>314</v>
      </c>
      <c r="F136" s="7"/>
      <c r="G136" s="8">
        <f aca="true" t="shared" si="11" ref="G136:H138">G137</f>
        <v>4153.6</v>
      </c>
      <c r="H136" s="8">
        <f t="shared" si="11"/>
        <v>0</v>
      </c>
      <c r="I136" s="17">
        <f t="shared" si="5"/>
        <v>4153.6</v>
      </c>
      <c r="J136" s="9">
        <f t="shared" si="6"/>
        <v>0</v>
      </c>
    </row>
    <row r="137" spans="1:10" ht="12.75">
      <c r="A137" s="203" t="s">
        <v>315</v>
      </c>
      <c r="B137" s="205"/>
      <c r="C137" s="7" t="s">
        <v>56</v>
      </c>
      <c r="D137" s="7" t="s">
        <v>58</v>
      </c>
      <c r="E137" s="7" t="s">
        <v>316</v>
      </c>
      <c r="F137" s="7"/>
      <c r="G137" s="8">
        <f t="shared" si="11"/>
        <v>4153.6</v>
      </c>
      <c r="H137" s="8">
        <f t="shared" si="11"/>
        <v>0</v>
      </c>
      <c r="I137" s="17">
        <f aca="true" t="shared" si="12" ref="I137:I203">G137-H137</f>
        <v>4153.6</v>
      </c>
      <c r="J137" s="9">
        <f aca="true" t="shared" si="13" ref="J137:J203">H137/G137*100</f>
        <v>0</v>
      </c>
    </row>
    <row r="138" spans="1:10" ht="28.5" customHeight="1">
      <c r="A138" s="203" t="s">
        <v>16</v>
      </c>
      <c r="B138" s="205"/>
      <c r="C138" s="7" t="s">
        <v>56</v>
      </c>
      <c r="D138" s="7" t="s">
        <v>58</v>
      </c>
      <c r="E138" s="7" t="s">
        <v>316</v>
      </c>
      <c r="F138" s="7" t="s">
        <v>17</v>
      </c>
      <c r="G138" s="8">
        <f t="shared" si="11"/>
        <v>4153.6</v>
      </c>
      <c r="H138" s="8">
        <f t="shared" si="11"/>
        <v>0</v>
      </c>
      <c r="I138" s="17">
        <f t="shared" si="12"/>
        <v>4153.6</v>
      </c>
      <c r="J138" s="9">
        <f t="shared" si="13"/>
        <v>0</v>
      </c>
    </row>
    <row r="139" spans="1:10" ht="28.5" customHeight="1">
      <c r="A139" s="203" t="s">
        <v>18</v>
      </c>
      <c r="B139" s="205"/>
      <c r="C139" s="7" t="s">
        <v>56</v>
      </c>
      <c r="D139" s="7" t="s">
        <v>58</v>
      </c>
      <c r="E139" s="7" t="s">
        <v>316</v>
      </c>
      <c r="F139" s="7" t="s">
        <v>19</v>
      </c>
      <c r="G139" s="8">
        <f>'ПР.4'!G290</f>
        <v>4153.6</v>
      </c>
      <c r="H139" s="8">
        <f>'ПР.4'!I290</f>
        <v>0</v>
      </c>
      <c r="I139" s="17">
        <f t="shared" si="12"/>
        <v>4153.6</v>
      </c>
      <c r="J139" s="9">
        <f t="shared" si="13"/>
        <v>0</v>
      </c>
    </row>
    <row r="140" spans="1:10" ht="56.25" customHeight="1">
      <c r="A140" s="203" t="s">
        <v>622</v>
      </c>
      <c r="B140" s="205"/>
      <c r="C140" s="7" t="s">
        <v>56</v>
      </c>
      <c r="D140" s="7" t="s">
        <v>58</v>
      </c>
      <c r="E140" s="7" t="s">
        <v>319</v>
      </c>
      <c r="F140" s="7"/>
      <c r="G140" s="8">
        <f aca="true" t="shared" si="14" ref="G140:H142">G141</f>
        <v>600</v>
      </c>
      <c r="H140" s="8">
        <f t="shared" si="14"/>
        <v>0</v>
      </c>
      <c r="I140" s="17">
        <f t="shared" si="12"/>
        <v>600</v>
      </c>
      <c r="J140" s="9">
        <f t="shared" si="13"/>
        <v>0</v>
      </c>
    </row>
    <row r="141" spans="1:10" ht="29.25" customHeight="1">
      <c r="A141" s="203" t="s">
        <v>320</v>
      </c>
      <c r="B141" s="205"/>
      <c r="C141" s="7" t="s">
        <v>56</v>
      </c>
      <c r="D141" s="7" t="s">
        <v>58</v>
      </c>
      <c r="E141" s="7" t="s">
        <v>321</v>
      </c>
      <c r="F141" s="7"/>
      <c r="G141" s="8">
        <f t="shared" si="14"/>
        <v>600</v>
      </c>
      <c r="H141" s="8">
        <f t="shared" si="14"/>
        <v>0</v>
      </c>
      <c r="I141" s="17">
        <f t="shared" si="12"/>
        <v>600</v>
      </c>
      <c r="J141" s="9">
        <f t="shared" si="13"/>
        <v>0</v>
      </c>
    </row>
    <row r="142" spans="1:10" ht="27" customHeight="1">
      <c r="A142" s="203" t="s">
        <v>16</v>
      </c>
      <c r="B142" s="205"/>
      <c r="C142" s="7" t="s">
        <v>56</v>
      </c>
      <c r="D142" s="7" t="s">
        <v>58</v>
      </c>
      <c r="E142" s="7" t="s">
        <v>321</v>
      </c>
      <c r="F142" s="7" t="s">
        <v>17</v>
      </c>
      <c r="G142" s="8">
        <f t="shared" si="14"/>
        <v>600</v>
      </c>
      <c r="H142" s="8">
        <f t="shared" si="14"/>
        <v>0</v>
      </c>
      <c r="I142" s="17">
        <f t="shared" si="12"/>
        <v>600</v>
      </c>
      <c r="J142" s="9">
        <f t="shared" si="13"/>
        <v>0</v>
      </c>
    </row>
    <row r="143" spans="1:10" ht="27.75" customHeight="1">
      <c r="A143" s="203" t="s">
        <v>18</v>
      </c>
      <c r="B143" s="205"/>
      <c r="C143" s="7" t="s">
        <v>56</v>
      </c>
      <c r="D143" s="7" t="s">
        <v>58</v>
      </c>
      <c r="E143" s="7" t="s">
        <v>321</v>
      </c>
      <c r="F143" s="7" t="s">
        <v>19</v>
      </c>
      <c r="G143" s="8">
        <f>'ПР.4'!G294</f>
        <v>600</v>
      </c>
      <c r="H143" s="8">
        <f>'ПР.4'!I294</f>
        <v>0</v>
      </c>
      <c r="I143" s="17">
        <f t="shared" si="12"/>
        <v>600</v>
      </c>
      <c r="J143" s="9">
        <f t="shared" si="13"/>
        <v>0</v>
      </c>
    </row>
    <row r="144" spans="1:10" ht="42" customHeight="1">
      <c r="A144" s="203" t="s">
        <v>356</v>
      </c>
      <c r="B144" s="205"/>
      <c r="C144" s="7" t="s">
        <v>56</v>
      </c>
      <c r="D144" s="7" t="s">
        <v>58</v>
      </c>
      <c r="E144" s="7" t="s">
        <v>374</v>
      </c>
      <c r="F144" s="7"/>
      <c r="G144" s="34">
        <f>G145+G149</f>
        <v>257.8</v>
      </c>
      <c r="H144" s="34">
        <f>H145+H149</f>
        <v>0</v>
      </c>
      <c r="I144" s="17">
        <f t="shared" si="12"/>
        <v>257.8</v>
      </c>
      <c r="J144" s="9">
        <f t="shared" si="13"/>
        <v>0</v>
      </c>
    </row>
    <row r="145" spans="1:10" ht="40.5" customHeight="1">
      <c r="A145" s="203" t="s">
        <v>375</v>
      </c>
      <c r="B145" s="205"/>
      <c r="C145" s="7" t="s">
        <v>56</v>
      </c>
      <c r="D145" s="7" t="s">
        <v>58</v>
      </c>
      <c r="E145" s="7" t="s">
        <v>376</v>
      </c>
      <c r="F145" s="7"/>
      <c r="G145" s="8">
        <f aca="true" t="shared" si="15" ref="G145:H147">G146</f>
        <v>151.9</v>
      </c>
      <c r="H145" s="8">
        <f t="shared" si="15"/>
        <v>0</v>
      </c>
      <c r="I145" s="17">
        <f t="shared" si="12"/>
        <v>151.9</v>
      </c>
      <c r="J145" s="9">
        <f t="shared" si="13"/>
        <v>0</v>
      </c>
    </row>
    <row r="146" spans="1:10" ht="45.75" customHeight="1">
      <c r="A146" s="203" t="s">
        <v>377</v>
      </c>
      <c r="B146" s="205"/>
      <c r="C146" s="7" t="s">
        <v>56</v>
      </c>
      <c r="D146" s="7" t="s">
        <v>58</v>
      </c>
      <c r="E146" s="7" t="s">
        <v>378</v>
      </c>
      <c r="F146" s="7"/>
      <c r="G146" s="8">
        <f t="shared" si="15"/>
        <v>151.9</v>
      </c>
      <c r="H146" s="8">
        <f t="shared" si="15"/>
        <v>0</v>
      </c>
      <c r="I146" s="17">
        <f t="shared" si="12"/>
        <v>151.9</v>
      </c>
      <c r="J146" s="9">
        <f t="shared" si="13"/>
        <v>0</v>
      </c>
    </row>
    <row r="147" spans="1:10" ht="29.25" customHeight="1">
      <c r="A147" s="203" t="s">
        <v>16</v>
      </c>
      <c r="B147" s="205"/>
      <c r="C147" s="7" t="s">
        <v>56</v>
      </c>
      <c r="D147" s="7" t="s">
        <v>58</v>
      </c>
      <c r="E147" s="7" t="s">
        <v>378</v>
      </c>
      <c r="F147" s="7" t="s">
        <v>17</v>
      </c>
      <c r="G147" s="8">
        <f t="shared" si="15"/>
        <v>151.9</v>
      </c>
      <c r="H147" s="8">
        <f t="shared" si="15"/>
        <v>0</v>
      </c>
      <c r="I147" s="17">
        <f t="shared" si="12"/>
        <v>151.9</v>
      </c>
      <c r="J147" s="9">
        <f t="shared" si="13"/>
        <v>0</v>
      </c>
    </row>
    <row r="148" spans="1:10" ht="29.25" customHeight="1">
      <c r="A148" s="203" t="s">
        <v>18</v>
      </c>
      <c r="B148" s="205"/>
      <c r="C148" s="7" t="s">
        <v>56</v>
      </c>
      <c r="D148" s="7" t="s">
        <v>58</v>
      </c>
      <c r="E148" s="7" t="s">
        <v>378</v>
      </c>
      <c r="F148" s="7" t="s">
        <v>19</v>
      </c>
      <c r="G148" s="8">
        <f>'ПР.4'!G93</f>
        <v>151.9</v>
      </c>
      <c r="H148" s="8">
        <f>'ПР.4'!I93</f>
        <v>0</v>
      </c>
      <c r="I148" s="17">
        <f t="shared" si="12"/>
        <v>151.9</v>
      </c>
      <c r="J148" s="9">
        <f t="shared" si="13"/>
        <v>0</v>
      </c>
    </row>
    <row r="149" spans="1:10" ht="30" customHeight="1">
      <c r="A149" s="203" t="s">
        <v>379</v>
      </c>
      <c r="B149" s="205"/>
      <c r="C149" s="7" t="s">
        <v>56</v>
      </c>
      <c r="D149" s="7" t="s">
        <v>58</v>
      </c>
      <c r="E149" s="7" t="s">
        <v>380</v>
      </c>
      <c r="F149" s="7"/>
      <c r="G149" s="8">
        <f aca="true" t="shared" si="16" ref="G149:H151">G150</f>
        <v>105.9</v>
      </c>
      <c r="H149" s="8">
        <f t="shared" si="16"/>
        <v>0</v>
      </c>
      <c r="I149" s="17">
        <f t="shared" si="12"/>
        <v>105.9</v>
      </c>
      <c r="J149" s="9">
        <f t="shared" si="13"/>
        <v>0</v>
      </c>
    </row>
    <row r="150" spans="1:10" ht="27" customHeight="1">
      <c r="A150" s="203" t="s">
        <v>381</v>
      </c>
      <c r="B150" s="205"/>
      <c r="C150" s="7" t="s">
        <v>56</v>
      </c>
      <c r="D150" s="7" t="s">
        <v>58</v>
      </c>
      <c r="E150" s="7" t="s">
        <v>382</v>
      </c>
      <c r="F150" s="7"/>
      <c r="G150" s="8">
        <f t="shared" si="16"/>
        <v>105.9</v>
      </c>
      <c r="H150" s="8">
        <f t="shared" si="16"/>
        <v>0</v>
      </c>
      <c r="I150" s="17">
        <f t="shared" si="12"/>
        <v>105.9</v>
      </c>
      <c r="J150" s="9">
        <f t="shared" si="13"/>
        <v>0</v>
      </c>
    </row>
    <row r="151" spans="1:10" ht="27" customHeight="1">
      <c r="A151" s="203" t="s">
        <v>16</v>
      </c>
      <c r="B151" s="205"/>
      <c r="C151" s="7" t="s">
        <v>56</v>
      </c>
      <c r="D151" s="7" t="s">
        <v>58</v>
      </c>
      <c r="E151" s="7" t="s">
        <v>382</v>
      </c>
      <c r="F151" s="7" t="s">
        <v>17</v>
      </c>
      <c r="G151" s="8">
        <f t="shared" si="16"/>
        <v>105.9</v>
      </c>
      <c r="H151" s="8">
        <f t="shared" si="16"/>
        <v>0</v>
      </c>
      <c r="I151" s="17">
        <f t="shared" si="12"/>
        <v>105.9</v>
      </c>
      <c r="J151" s="9">
        <f t="shared" si="13"/>
        <v>0</v>
      </c>
    </row>
    <row r="152" spans="1:10" ht="27.75" customHeight="1">
      <c r="A152" s="203" t="s">
        <v>18</v>
      </c>
      <c r="B152" s="205"/>
      <c r="C152" s="7" t="s">
        <v>56</v>
      </c>
      <c r="D152" s="7" t="s">
        <v>58</v>
      </c>
      <c r="E152" s="7" t="s">
        <v>382</v>
      </c>
      <c r="F152" s="7" t="s">
        <v>19</v>
      </c>
      <c r="G152" s="8">
        <f>'ПР.4'!G97</f>
        <v>105.9</v>
      </c>
      <c r="H152" s="8">
        <f>'ПР.4'!I97</f>
        <v>0</v>
      </c>
      <c r="I152" s="17">
        <f t="shared" si="12"/>
        <v>105.9</v>
      </c>
      <c r="J152" s="9">
        <f t="shared" si="13"/>
        <v>0</v>
      </c>
    </row>
    <row r="153" spans="1:10" ht="12.75">
      <c r="A153" s="203" t="s">
        <v>440</v>
      </c>
      <c r="B153" s="205"/>
      <c r="C153" s="7" t="s">
        <v>56</v>
      </c>
      <c r="D153" s="7" t="s">
        <v>58</v>
      </c>
      <c r="E153" s="7" t="s">
        <v>441</v>
      </c>
      <c r="F153" s="7"/>
      <c r="G153" s="34">
        <f>G154+G160+G157</f>
        <v>86566.70000000001</v>
      </c>
      <c r="H153" s="34">
        <f>H154+H160+H157</f>
        <v>55412.1</v>
      </c>
      <c r="I153" s="17">
        <f t="shared" si="12"/>
        <v>31154.600000000013</v>
      </c>
      <c r="J153" s="9">
        <f t="shared" si="13"/>
        <v>64.01087254105792</v>
      </c>
    </row>
    <row r="154" spans="1:10" ht="72.75" customHeight="1">
      <c r="A154" s="203" t="s">
        <v>363</v>
      </c>
      <c r="B154" s="205"/>
      <c r="C154" s="7" t="s">
        <v>56</v>
      </c>
      <c r="D154" s="7" t="s">
        <v>58</v>
      </c>
      <c r="E154" s="7" t="s">
        <v>442</v>
      </c>
      <c r="F154" s="7"/>
      <c r="G154" s="8">
        <f>G155</f>
        <v>2170</v>
      </c>
      <c r="H154" s="8">
        <f>H155</f>
        <v>990.4</v>
      </c>
      <c r="I154" s="17">
        <f t="shared" si="12"/>
        <v>1179.6</v>
      </c>
      <c r="J154" s="9">
        <f t="shared" si="13"/>
        <v>45.6405529953917</v>
      </c>
    </row>
    <row r="155" spans="1:10" ht="56.25" customHeight="1">
      <c r="A155" s="203" t="s">
        <v>62</v>
      </c>
      <c r="B155" s="205"/>
      <c r="C155" s="7" t="s">
        <v>56</v>
      </c>
      <c r="D155" s="7" t="s">
        <v>58</v>
      </c>
      <c r="E155" s="7" t="s">
        <v>442</v>
      </c>
      <c r="F155" s="7" t="s">
        <v>63</v>
      </c>
      <c r="G155" s="8">
        <f>G156</f>
        <v>2170</v>
      </c>
      <c r="H155" s="8">
        <f>H156</f>
        <v>990.4</v>
      </c>
      <c r="I155" s="17">
        <f t="shared" si="12"/>
        <v>1179.6</v>
      </c>
      <c r="J155" s="9">
        <f t="shared" si="13"/>
        <v>45.6405529953917</v>
      </c>
    </row>
    <row r="156" spans="1:10" ht="12.75">
      <c r="A156" s="203" t="s">
        <v>205</v>
      </c>
      <c r="B156" s="205"/>
      <c r="C156" s="7" t="s">
        <v>56</v>
      </c>
      <c r="D156" s="7" t="s">
        <v>58</v>
      </c>
      <c r="E156" s="7" t="s">
        <v>442</v>
      </c>
      <c r="F156" s="7" t="s">
        <v>206</v>
      </c>
      <c r="G156" s="8">
        <f>'ПР.4'!G298</f>
        <v>2170</v>
      </c>
      <c r="H156" s="8">
        <f>'ПР.4'!I298</f>
        <v>990.4</v>
      </c>
      <c r="I156" s="17">
        <f t="shared" si="12"/>
        <v>1179.6</v>
      </c>
      <c r="J156" s="9">
        <f t="shared" si="13"/>
        <v>45.6405529953917</v>
      </c>
    </row>
    <row r="157" spans="1:10" ht="12.75">
      <c r="A157" s="203" t="s">
        <v>372</v>
      </c>
      <c r="B157" s="205"/>
      <c r="C157" s="7" t="s">
        <v>56</v>
      </c>
      <c r="D157" s="7" t="s">
        <v>58</v>
      </c>
      <c r="E157" s="7" t="s">
        <v>443</v>
      </c>
      <c r="F157" s="7"/>
      <c r="G157" s="8">
        <f>G158</f>
        <v>87.6</v>
      </c>
      <c r="H157" s="8">
        <f>H158</f>
        <v>64.6</v>
      </c>
      <c r="I157" s="17">
        <f t="shared" si="12"/>
        <v>23</v>
      </c>
      <c r="J157" s="9">
        <f t="shared" si="13"/>
        <v>73.74429223744292</v>
      </c>
    </row>
    <row r="158" spans="1:10" ht="56.25" customHeight="1">
      <c r="A158" s="203" t="s">
        <v>62</v>
      </c>
      <c r="B158" s="205"/>
      <c r="C158" s="7" t="s">
        <v>56</v>
      </c>
      <c r="D158" s="7" t="s">
        <v>58</v>
      </c>
      <c r="E158" s="7" t="s">
        <v>443</v>
      </c>
      <c r="F158" s="7" t="s">
        <v>63</v>
      </c>
      <c r="G158" s="8">
        <f>G159</f>
        <v>87.6</v>
      </c>
      <c r="H158" s="8">
        <f>H159</f>
        <v>64.6</v>
      </c>
      <c r="I158" s="17">
        <f t="shared" si="12"/>
        <v>23</v>
      </c>
      <c r="J158" s="9">
        <f t="shared" si="13"/>
        <v>73.74429223744292</v>
      </c>
    </row>
    <row r="159" spans="1:10" ht="12.75">
      <c r="A159" s="203" t="s">
        <v>205</v>
      </c>
      <c r="B159" s="205"/>
      <c r="C159" s="7" t="s">
        <v>56</v>
      </c>
      <c r="D159" s="7" t="s">
        <v>58</v>
      </c>
      <c r="E159" s="7" t="s">
        <v>443</v>
      </c>
      <c r="F159" s="7" t="s">
        <v>206</v>
      </c>
      <c r="G159" s="8">
        <f>'ПР.4'!G301</f>
        <v>87.6</v>
      </c>
      <c r="H159" s="8">
        <f>'ПР.4'!I301</f>
        <v>64.6</v>
      </c>
      <c r="I159" s="17">
        <f t="shared" si="12"/>
        <v>23</v>
      </c>
      <c r="J159" s="9">
        <f t="shared" si="13"/>
        <v>73.74429223744292</v>
      </c>
    </row>
    <row r="160" spans="1:10" ht="29.25" customHeight="1">
      <c r="A160" s="203" t="s">
        <v>444</v>
      </c>
      <c r="B160" s="205"/>
      <c r="C160" s="7" t="s">
        <v>56</v>
      </c>
      <c r="D160" s="7" t="s">
        <v>58</v>
      </c>
      <c r="E160" s="7" t="s">
        <v>445</v>
      </c>
      <c r="F160" s="7"/>
      <c r="G160" s="8">
        <f>G161+G163+G165</f>
        <v>84309.1</v>
      </c>
      <c r="H160" s="8">
        <f>H161+H163+H165</f>
        <v>54357.1</v>
      </c>
      <c r="I160" s="17">
        <f t="shared" si="12"/>
        <v>29952.000000000007</v>
      </c>
      <c r="J160" s="9">
        <f t="shared" si="13"/>
        <v>64.47358588811883</v>
      </c>
    </row>
    <row r="161" spans="1:10" ht="56.25" customHeight="1">
      <c r="A161" s="203" t="s">
        <v>62</v>
      </c>
      <c r="B161" s="205"/>
      <c r="C161" s="7" t="s">
        <v>56</v>
      </c>
      <c r="D161" s="7" t="s">
        <v>58</v>
      </c>
      <c r="E161" s="7" t="s">
        <v>445</v>
      </c>
      <c r="F161" s="7" t="s">
        <v>63</v>
      </c>
      <c r="G161" s="8">
        <f>G162</f>
        <v>65252.7</v>
      </c>
      <c r="H161" s="8">
        <f>H162</f>
        <v>42435.2</v>
      </c>
      <c r="I161" s="17">
        <f t="shared" si="12"/>
        <v>22817.5</v>
      </c>
      <c r="J161" s="9">
        <f t="shared" si="13"/>
        <v>65.03209828865319</v>
      </c>
    </row>
    <row r="162" spans="1:10" ht="12.75">
      <c r="A162" s="203" t="s">
        <v>205</v>
      </c>
      <c r="B162" s="205"/>
      <c r="C162" s="7" t="s">
        <v>56</v>
      </c>
      <c r="D162" s="7" t="s">
        <v>58</v>
      </c>
      <c r="E162" s="7" t="s">
        <v>445</v>
      </c>
      <c r="F162" s="7" t="s">
        <v>206</v>
      </c>
      <c r="G162" s="8">
        <f>'ПР.4'!G304</f>
        <v>65252.7</v>
      </c>
      <c r="H162" s="8">
        <f>'ПР.4'!I304</f>
        <v>42435.2</v>
      </c>
      <c r="I162" s="17">
        <f t="shared" si="12"/>
        <v>22817.5</v>
      </c>
      <c r="J162" s="9">
        <f t="shared" si="13"/>
        <v>65.03209828865319</v>
      </c>
    </row>
    <row r="163" spans="1:10" ht="27.75" customHeight="1">
      <c r="A163" s="203" t="s">
        <v>16</v>
      </c>
      <c r="B163" s="205"/>
      <c r="C163" s="7" t="s">
        <v>56</v>
      </c>
      <c r="D163" s="7" t="s">
        <v>58</v>
      </c>
      <c r="E163" s="7" t="s">
        <v>445</v>
      </c>
      <c r="F163" s="7" t="s">
        <v>17</v>
      </c>
      <c r="G163" s="8">
        <f>G164</f>
        <v>18542.4</v>
      </c>
      <c r="H163" s="8">
        <f>H164</f>
        <v>11738.6</v>
      </c>
      <c r="I163" s="17">
        <f t="shared" si="12"/>
        <v>6803.800000000001</v>
      </c>
      <c r="J163" s="9">
        <f t="shared" si="13"/>
        <v>63.306799551298646</v>
      </c>
    </row>
    <row r="164" spans="1:10" ht="27" customHeight="1">
      <c r="A164" s="203" t="s">
        <v>18</v>
      </c>
      <c r="B164" s="205"/>
      <c r="C164" s="7" t="s">
        <v>56</v>
      </c>
      <c r="D164" s="7" t="s">
        <v>58</v>
      </c>
      <c r="E164" s="7" t="s">
        <v>445</v>
      </c>
      <c r="F164" s="7" t="s">
        <v>19</v>
      </c>
      <c r="G164" s="8">
        <f>'ПР.4'!G306</f>
        <v>18542.4</v>
      </c>
      <c r="H164" s="8">
        <f>'ПР.4'!I306</f>
        <v>11738.6</v>
      </c>
      <c r="I164" s="17">
        <f t="shared" si="12"/>
        <v>6803.800000000001</v>
      </c>
      <c r="J164" s="9">
        <f t="shared" si="13"/>
        <v>63.306799551298646</v>
      </c>
    </row>
    <row r="165" spans="1:10" ht="12.75">
      <c r="A165" s="203" t="s">
        <v>173</v>
      </c>
      <c r="B165" s="205"/>
      <c r="C165" s="7" t="s">
        <v>56</v>
      </c>
      <c r="D165" s="7" t="s">
        <v>58</v>
      </c>
      <c r="E165" s="7" t="s">
        <v>445</v>
      </c>
      <c r="F165" s="7" t="s">
        <v>174</v>
      </c>
      <c r="G165" s="8">
        <f>G166</f>
        <v>514</v>
      </c>
      <c r="H165" s="8">
        <f>H166</f>
        <v>183.3</v>
      </c>
      <c r="I165" s="17">
        <f t="shared" si="12"/>
        <v>330.7</v>
      </c>
      <c r="J165" s="9">
        <f t="shared" si="13"/>
        <v>35.66147859922179</v>
      </c>
    </row>
    <row r="166" spans="1:10" ht="12.75">
      <c r="A166" s="203" t="s">
        <v>175</v>
      </c>
      <c r="B166" s="205"/>
      <c r="C166" s="7" t="s">
        <v>56</v>
      </c>
      <c r="D166" s="7" t="s">
        <v>58</v>
      </c>
      <c r="E166" s="7" t="s">
        <v>445</v>
      </c>
      <c r="F166" s="7" t="s">
        <v>176</v>
      </c>
      <c r="G166" s="8">
        <f>'ПР.4'!G308</f>
        <v>514</v>
      </c>
      <c r="H166" s="8">
        <f>'ПР.4'!I308</f>
        <v>183.3</v>
      </c>
      <c r="I166" s="17">
        <f t="shared" si="12"/>
        <v>330.7</v>
      </c>
      <c r="J166" s="9">
        <f t="shared" si="13"/>
        <v>35.66147859922179</v>
      </c>
    </row>
    <row r="167" spans="1:10" ht="30" customHeight="1">
      <c r="A167" s="203" t="s">
        <v>446</v>
      </c>
      <c r="B167" s="205"/>
      <c r="C167" s="7" t="s">
        <v>56</v>
      </c>
      <c r="D167" s="7" t="s">
        <v>58</v>
      </c>
      <c r="E167" s="7" t="s">
        <v>447</v>
      </c>
      <c r="F167" s="7"/>
      <c r="G167" s="34">
        <f>G168+G171+G176</f>
        <v>2504</v>
      </c>
      <c r="H167" s="34">
        <f>H168+H171+H176</f>
        <v>795.1999999999999</v>
      </c>
      <c r="I167" s="17">
        <f t="shared" si="12"/>
        <v>1708.8000000000002</v>
      </c>
      <c r="J167" s="9">
        <f t="shared" si="13"/>
        <v>31.757188498402556</v>
      </c>
    </row>
    <row r="168" spans="1:10" ht="12.75">
      <c r="A168" s="203" t="s">
        <v>448</v>
      </c>
      <c r="B168" s="205"/>
      <c r="C168" s="7" t="s">
        <v>56</v>
      </c>
      <c r="D168" s="7" t="s">
        <v>58</v>
      </c>
      <c r="E168" s="7" t="s">
        <v>449</v>
      </c>
      <c r="F168" s="7"/>
      <c r="G168" s="8">
        <f>G169</f>
        <v>1445.4</v>
      </c>
      <c r="H168" s="8">
        <f>H169</f>
        <v>729.1</v>
      </c>
      <c r="I168" s="17">
        <f t="shared" si="12"/>
        <v>716.3000000000001</v>
      </c>
      <c r="J168" s="9">
        <f t="shared" si="13"/>
        <v>50.44278400442784</v>
      </c>
    </row>
    <row r="169" spans="1:10" ht="27.75" customHeight="1">
      <c r="A169" s="203" t="s">
        <v>16</v>
      </c>
      <c r="B169" s="205"/>
      <c r="C169" s="7" t="s">
        <v>56</v>
      </c>
      <c r="D169" s="7" t="s">
        <v>58</v>
      </c>
      <c r="E169" s="7" t="s">
        <v>449</v>
      </c>
      <c r="F169" s="7" t="s">
        <v>17</v>
      </c>
      <c r="G169" s="8">
        <f>G170</f>
        <v>1445.4</v>
      </c>
      <c r="H169" s="8">
        <f>H170</f>
        <v>729.1</v>
      </c>
      <c r="I169" s="17">
        <f t="shared" si="12"/>
        <v>716.3000000000001</v>
      </c>
      <c r="J169" s="9">
        <f t="shared" si="13"/>
        <v>50.44278400442784</v>
      </c>
    </row>
    <row r="170" spans="1:10" ht="30" customHeight="1">
      <c r="A170" s="203" t="s">
        <v>18</v>
      </c>
      <c r="B170" s="205"/>
      <c r="C170" s="7" t="s">
        <v>56</v>
      </c>
      <c r="D170" s="7" t="s">
        <v>58</v>
      </c>
      <c r="E170" s="7" t="s">
        <v>449</v>
      </c>
      <c r="F170" s="7" t="s">
        <v>19</v>
      </c>
      <c r="G170" s="8">
        <f>'ПР.4'!G312</f>
        <v>1445.4</v>
      </c>
      <c r="H170" s="8">
        <f>'ПР.4'!I312</f>
        <v>729.1</v>
      </c>
      <c r="I170" s="17">
        <f t="shared" si="12"/>
        <v>716.3000000000001</v>
      </c>
      <c r="J170" s="9">
        <f t="shared" si="13"/>
        <v>50.44278400442784</v>
      </c>
    </row>
    <row r="171" spans="1:10" ht="27.75" customHeight="1">
      <c r="A171" s="203" t="s">
        <v>450</v>
      </c>
      <c r="B171" s="205"/>
      <c r="C171" s="7" t="s">
        <v>56</v>
      </c>
      <c r="D171" s="7" t="s">
        <v>58</v>
      </c>
      <c r="E171" s="7" t="s">
        <v>451</v>
      </c>
      <c r="F171" s="7"/>
      <c r="G171" s="8">
        <f>G172+G174</f>
        <v>1058.6</v>
      </c>
      <c r="H171" s="8">
        <f>H172+H174</f>
        <v>24.3</v>
      </c>
      <c r="I171" s="17">
        <f t="shared" si="12"/>
        <v>1034.3</v>
      </c>
      <c r="J171" s="9">
        <f t="shared" si="13"/>
        <v>2.2954846023049313</v>
      </c>
    </row>
    <row r="172" spans="1:10" ht="29.25" customHeight="1">
      <c r="A172" s="203" t="s">
        <v>16</v>
      </c>
      <c r="B172" s="205"/>
      <c r="C172" s="7" t="s">
        <v>56</v>
      </c>
      <c r="D172" s="7" t="s">
        <v>58</v>
      </c>
      <c r="E172" s="7" t="s">
        <v>451</v>
      </c>
      <c r="F172" s="7" t="s">
        <v>17</v>
      </c>
      <c r="G172" s="34">
        <f>G173</f>
        <v>816.1</v>
      </c>
      <c r="H172" s="34">
        <f>H173</f>
        <v>24.3</v>
      </c>
      <c r="I172" s="17">
        <f t="shared" si="12"/>
        <v>791.8000000000001</v>
      </c>
      <c r="J172" s="9">
        <f t="shared" si="13"/>
        <v>2.977576277416983</v>
      </c>
    </row>
    <row r="173" spans="1:10" ht="27" customHeight="1">
      <c r="A173" s="203" t="s">
        <v>18</v>
      </c>
      <c r="B173" s="205"/>
      <c r="C173" s="7" t="s">
        <v>56</v>
      </c>
      <c r="D173" s="7" t="s">
        <v>58</v>
      </c>
      <c r="E173" s="7" t="s">
        <v>451</v>
      </c>
      <c r="F173" s="7" t="s">
        <v>19</v>
      </c>
      <c r="G173" s="8">
        <f>'ПР.4'!G878+'ПР.4'!G315</f>
        <v>816.1</v>
      </c>
      <c r="H173" s="8">
        <f>'ПР.4'!I878+'ПР.4'!I315</f>
        <v>24.3</v>
      </c>
      <c r="I173" s="17">
        <f t="shared" si="12"/>
        <v>791.8000000000001</v>
      </c>
      <c r="J173" s="9">
        <f t="shared" si="13"/>
        <v>2.977576277416983</v>
      </c>
    </row>
    <row r="174" spans="1:10" ht="12.75">
      <c r="A174" s="203" t="s">
        <v>173</v>
      </c>
      <c r="B174" s="205"/>
      <c r="C174" s="7" t="s">
        <v>56</v>
      </c>
      <c r="D174" s="7" t="s">
        <v>58</v>
      </c>
      <c r="E174" s="7" t="s">
        <v>451</v>
      </c>
      <c r="F174" s="7" t="s">
        <v>174</v>
      </c>
      <c r="G174" s="8">
        <f>G175</f>
        <v>242.5</v>
      </c>
      <c r="H174" s="8">
        <f>H175</f>
        <v>0</v>
      </c>
      <c r="I174" s="17">
        <f t="shared" si="12"/>
        <v>242.5</v>
      </c>
      <c r="J174" s="9">
        <f t="shared" si="13"/>
        <v>0</v>
      </c>
    </row>
    <row r="175" spans="1:10" ht="12.75">
      <c r="A175" s="203" t="s">
        <v>452</v>
      </c>
      <c r="B175" s="205"/>
      <c r="C175" s="7" t="s">
        <v>56</v>
      </c>
      <c r="D175" s="7" t="s">
        <v>58</v>
      </c>
      <c r="E175" s="7" t="s">
        <v>451</v>
      </c>
      <c r="F175" s="7" t="s">
        <v>453</v>
      </c>
      <c r="G175" s="8">
        <f>'ПР.4'!G317</f>
        <v>242.5</v>
      </c>
      <c r="H175" s="8">
        <f>'ПР.4'!I317</f>
        <v>0</v>
      </c>
      <c r="I175" s="17">
        <f t="shared" si="12"/>
        <v>242.5</v>
      </c>
      <c r="J175" s="9">
        <f t="shared" si="13"/>
        <v>0</v>
      </c>
    </row>
    <row r="176" spans="1:10" ht="24.75" customHeight="1">
      <c r="A176" s="203" t="str">
        <f>'ПР.4'!A318</f>
        <v>Расходы на обеспечение деятельности (оказание услуг) муниципальных учреждений</v>
      </c>
      <c r="B176" s="205"/>
      <c r="C176" s="7" t="s">
        <v>56</v>
      </c>
      <c r="D176" s="7" t="s">
        <v>58</v>
      </c>
      <c r="E176" s="7" t="s">
        <v>753</v>
      </c>
      <c r="F176" s="7"/>
      <c r="G176" s="8">
        <f>G177</f>
        <v>0</v>
      </c>
      <c r="H176" s="8">
        <f>H177</f>
        <v>41.8</v>
      </c>
      <c r="I176" s="17">
        <f>G176-H176</f>
        <v>-41.8</v>
      </c>
      <c r="J176" s="9">
        <v>0</v>
      </c>
    </row>
    <row r="177" spans="1:10" ht="12.75">
      <c r="A177" s="203" t="str">
        <f>'ПР.4'!A319</f>
        <v>Иные бюджетные ассигнования</v>
      </c>
      <c r="B177" s="205"/>
      <c r="C177" s="7" t="s">
        <v>56</v>
      </c>
      <c r="D177" s="7" t="s">
        <v>58</v>
      </c>
      <c r="E177" s="7" t="s">
        <v>753</v>
      </c>
      <c r="F177" s="7">
        <v>800</v>
      </c>
      <c r="G177" s="8">
        <f>G178</f>
        <v>0</v>
      </c>
      <c r="H177" s="8">
        <f>H178</f>
        <v>41.8</v>
      </c>
      <c r="I177" s="17">
        <f>G177-H177</f>
        <v>-41.8</v>
      </c>
      <c r="J177" s="9">
        <v>0</v>
      </c>
    </row>
    <row r="178" spans="1:10" ht="12.75">
      <c r="A178" s="203" t="str">
        <f>'ПР.4'!A320</f>
        <v>Уплата налогов, сборов и иных платежей</v>
      </c>
      <c r="B178" s="205"/>
      <c r="C178" s="7" t="s">
        <v>56</v>
      </c>
      <c r="D178" s="7" t="s">
        <v>58</v>
      </c>
      <c r="E178" s="7" t="s">
        <v>753</v>
      </c>
      <c r="F178" s="7">
        <v>850</v>
      </c>
      <c r="G178" s="8">
        <v>0</v>
      </c>
      <c r="H178" s="8">
        <f>'ПР.4'!I320</f>
        <v>41.8</v>
      </c>
      <c r="I178" s="17">
        <f>G178-H178</f>
        <v>-41.8</v>
      </c>
      <c r="J178" s="9">
        <v>0</v>
      </c>
    </row>
    <row r="179" spans="1:10" ht="42" customHeight="1">
      <c r="A179" s="203" t="s">
        <v>356</v>
      </c>
      <c r="B179" s="205"/>
      <c r="C179" s="7" t="s">
        <v>56</v>
      </c>
      <c r="D179" s="7" t="s">
        <v>58</v>
      </c>
      <c r="E179" s="7" t="s">
        <v>357</v>
      </c>
      <c r="F179" s="7"/>
      <c r="G179" s="34">
        <f>G180+G186</f>
        <v>1458.5</v>
      </c>
      <c r="H179" s="34">
        <f>H180+H186</f>
        <v>879.3</v>
      </c>
      <c r="I179" s="17">
        <f t="shared" si="12"/>
        <v>579.2</v>
      </c>
      <c r="J179" s="9">
        <f t="shared" si="13"/>
        <v>60.28796708947548</v>
      </c>
    </row>
    <row r="180" spans="1:10" ht="28.5" customHeight="1">
      <c r="A180" s="203" t="s">
        <v>383</v>
      </c>
      <c r="B180" s="205"/>
      <c r="C180" s="7" t="s">
        <v>56</v>
      </c>
      <c r="D180" s="7" t="s">
        <v>58</v>
      </c>
      <c r="E180" s="7" t="s">
        <v>384</v>
      </c>
      <c r="F180" s="7"/>
      <c r="G180" s="8">
        <f>G181</f>
        <v>1062.2</v>
      </c>
      <c r="H180" s="8">
        <f>H181</f>
        <v>649.4</v>
      </c>
      <c r="I180" s="17">
        <f t="shared" si="12"/>
        <v>412.80000000000007</v>
      </c>
      <c r="J180" s="9">
        <f t="shared" si="13"/>
        <v>61.13726228582187</v>
      </c>
    </row>
    <row r="181" spans="1:10" ht="27" customHeight="1">
      <c r="A181" s="203" t="s">
        <v>385</v>
      </c>
      <c r="B181" s="205"/>
      <c r="C181" s="7" t="s">
        <v>56</v>
      </c>
      <c r="D181" s="7" t="s">
        <v>58</v>
      </c>
      <c r="E181" s="7" t="s">
        <v>386</v>
      </c>
      <c r="F181" s="7"/>
      <c r="G181" s="8">
        <f>G182+G184</f>
        <v>1062.2</v>
      </c>
      <c r="H181" s="8">
        <f>H182+H184</f>
        <v>649.4</v>
      </c>
      <c r="I181" s="17">
        <f t="shared" si="12"/>
        <v>412.80000000000007</v>
      </c>
      <c r="J181" s="9">
        <f t="shared" si="13"/>
        <v>61.13726228582187</v>
      </c>
    </row>
    <row r="182" spans="1:10" ht="56.25" customHeight="1">
      <c r="A182" s="203" t="s">
        <v>62</v>
      </c>
      <c r="B182" s="205"/>
      <c r="C182" s="7" t="s">
        <v>56</v>
      </c>
      <c r="D182" s="7" t="s">
        <v>58</v>
      </c>
      <c r="E182" s="7" t="s">
        <v>386</v>
      </c>
      <c r="F182" s="7" t="s">
        <v>63</v>
      </c>
      <c r="G182" s="8">
        <f>G183</f>
        <v>946.9</v>
      </c>
      <c r="H182" s="8">
        <f>H183</f>
        <v>633</v>
      </c>
      <c r="I182" s="17">
        <f t="shared" si="12"/>
        <v>313.9</v>
      </c>
      <c r="J182" s="9">
        <f t="shared" si="13"/>
        <v>66.84972013940225</v>
      </c>
    </row>
    <row r="183" spans="1:10" ht="28.5" customHeight="1">
      <c r="A183" s="203" t="s">
        <v>64</v>
      </c>
      <c r="B183" s="205"/>
      <c r="C183" s="7" t="s">
        <v>56</v>
      </c>
      <c r="D183" s="7" t="s">
        <v>58</v>
      </c>
      <c r="E183" s="7" t="s">
        <v>386</v>
      </c>
      <c r="F183" s="7" t="s">
        <v>65</v>
      </c>
      <c r="G183" s="8">
        <f>'ПР.4'!G102</f>
        <v>946.9</v>
      </c>
      <c r="H183" s="8">
        <f>'ПР.4'!I102</f>
        <v>633</v>
      </c>
      <c r="I183" s="17">
        <f t="shared" si="12"/>
        <v>313.9</v>
      </c>
      <c r="J183" s="9">
        <f t="shared" si="13"/>
        <v>66.84972013940225</v>
      </c>
    </row>
    <row r="184" spans="1:10" ht="27" customHeight="1">
      <c r="A184" s="203" t="s">
        <v>16</v>
      </c>
      <c r="B184" s="205"/>
      <c r="C184" s="7" t="s">
        <v>56</v>
      </c>
      <c r="D184" s="7" t="s">
        <v>58</v>
      </c>
      <c r="E184" s="7" t="s">
        <v>386</v>
      </c>
      <c r="F184" s="7" t="s">
        <v>17</v>
      </c>
      <c r="G184" s="8">
        <f>G185</f>
        <v>115.3</v>
      </c>
      <c r="H184" s="8">
        <f>H185</f>
        <v>16.4</v>
      </c>
      <c r="I184" s="17">
        <f t="shared" si="12"/>
        <v>98.9</v>
      </c>
      <c r="J184" s="9">
        <f t="shared" si="13"/>
        <v>14.22376409366869</v>
      </c>
    </row>
    <row r="185" spans="1:10" ht="27.75" customHeight="1">
      <c r="A185" s="203" t="s">
        <v>18</v>
      </c>
      <c r="B185" s="205"/>
      <c r="C185" s="7" t="s">
        <v>56</v>
      </c>
      <c r="D185" s="7" t="s">
        <v>58</v>
      </c>
      <c r="E185" s="7" t="s">
        <v>386</v>
      </c>
      <c r="F185" s="7" t="s">
        <v>19</v>
      </c>
      <c r="G185" s="8">
        <f>'ПР.4'!G104</f>
        <v>115.3</v>
      </c>
      <c r="H185" s="8">
        <f>'ПР.4'!I104</f>
        <v>16.4</v>
      </c>
      <c r="I185" s="17">
        <f t="shared" si="12"/>
        <v>98.9</v>
      </c>
      <c r="J185" s="9">
        <f t="shared" si="13"/>
        <v>14.22376409366869</v>
      </c>
    </row>
    <row r="186" spans="1:10" ht="42.75" customHeight="1">
      <c r="A186" s="203" t="s">
        <v>387</v>
      </c>
      <c r="B186" s="205"/>
      <c r="C186" s="7" t="s">
        <v>56</v>
      </c>
      <c r="D186" s="7" t="s">
        <v>58</v>
      </c>
      <c r="E186" s="7" t="s">
        <v>388</v>
      </c>
      <c r="F186" s="7"/>
      <c r="G186" s="8">
        <f>G187</f>
        <v>396.3</v>
      </c>
      <c r="H186" s="8">
        <f>H187</f>
        <v>229.9</v>
      </c>
      <c r="I186" s="17">
        <f t="shared" si="12"/>
        <v>166.4</v>
      </c>
      <c r="J186" s="9">
        <f t="shared" si="13"/>
        <v>58.01160736815544</v>
      </c>
    </row>
    <row r="187" spans="1:10" ht="133.5" customHeight="1">
      <c r="A187" s="203" t="s">
        <v>389</v>
      </c>
      <c r="B187" s="205"/>
      <c r="C187" s="7" t="s">
        <v>56</v>
      </c>
      <c r="D187" s="7" t="s">
        <v>58</v>
      </c>
      <c r="E187" s="7" t="s">
        <v>390</v>
      </c>
      <c r="F187" s="7"/>
      <c r="G187" s="8">
        <f>G188+G190</f>
        <v>396.3</v>
      </c>
      <c r="H187" s="8">
        <f>H188+H190</f>
        <v>229.9</v>
      </c>
      <c r="I187" s="17">
        <f t="shared" si="12"/>
        <v>166.4</v>
      </c>
      <c r="J187" s="9">
        <f t="shared" si="13"/>
        <v>58.01160736815544</v>
      </c>
    </row>
    <row r="188" spans="1:10" ht="56.25" customHeight="1">
      <c r="A188" s="203" t="s">
        <v>62</v>
      </c>
      <c r="B188" s="205"/>
      <c r="C188" s="7" t="s">
        <v>56</v>
      </c>
      <c r="D188" s="7" t="s">
        <v>58</v>
      </c>
      <c r="E188" s="7" t="s">
        <v>390</v>
      </c>
      <c r="F188" s="7" t="s">
        <v>63</v>
      </c>
      <c r="G188" s="8">
        <f>G189</f>
        <v>360.3</v>
      </c>
      <c r="H188" s="8">
        <f>H189</f>
        <v>223.9</v>
      </c>
      <c r="I188" s="17">
        <f t="shared" si="12"/>
        <v>136.4</v>
      </c>
      <c r="J188" s="9">
        <f t="shared" si="13"/>
        <v>62.142658895364974</v>
      </c>
    </row>
    <row r="189" spans="1:10" ht="27" customHeight="1">
      <c r="A189" s="203" t="s">
        <v>64</v>
      </c>
      <c r="B189" s="205"/>
      <c r="C189" s="7" t="s">
        <v>56</v>
      </c>
      <c r="D189" s="7" t="s">
        <v>58</v>
      </c>
      <c r="E189" s="7" t="s">
        <v>390</v>
      </c>
      <c r="F189" s="7" t="s">
        <v>65</v>
      </c>
      <c r="G189" s="8">
        <f>'ПР.4'!G108</f>
        <v>360.3</v>
      </c>
      <c r="H189" s="8">
        <f>'ПР.4'!I108</f>
        <v>223.9</v>
      </c>
      <c r="I189" s="17">
        <f t="shared" si="12"/>
        <v>136.4</v>
      </c>
      <c r="J189" s="9">
        <f t="shared" si="13"/>
        <v>62.142658895364974</v>
      </c>
    </row>
    <row r="190" spans="1:10" ht="27" customHeight="1">
      <c r="A190" s="203" t="s">
        <v>16</v>
      </c>
      <c r="B190" s="205"/>
      <c r="C190" s="7" t="s">
        <v>56</v>
      </c>
      <c r="D190" s="7" t="s">
        <v>58</v>
      </c>
      <c r="E190" s="7" t="s">
        <v>390</v>
      </c>
      <c r="F190" s="7" t="s">
        <v>17</v>
      </c>
      <c r="G190" s="8">
        <f>G191</f>
        <v>36</v>
      </c>
      <c r="H190" s="8">
        <f>H191</f>
        <v>6</v>
      </c>
      <c r="I190" s="17">
        <f t="shared" si="12"/>
        <v>30</v>
      </c>
      <c r="J190" s="9">
        <f t="shared" si="13"/>
        <v>16.666666666666664</v>
      </c>
    </row>
    <row r="191" spans="1:10" ht="27" customHeight="1">
      <c r="A191" s="203" t="s">
        <v>18</v>
      </c>
      <c r="B191" s="205"/>
      <c r="C191" s="7" t="s">
        <v>56</v>
      </c>
      <c r="D191" s="7" t="s">
        <v>58</v>
      </c>
      <c r="E191" s="7" t="s">
        <v>390</v>
      </c>
      <c r="F191" s="7" t="s">
        <v>19</v>
      </c>
      <c r="G191" s="8">
        <f>'ПР.4'!G110</f>
        <v>36</v>
      </c>
      <c r="H191" s="8">
        <f>'ПР.4'!I110</f>
        <v>6</v>
      </c>
      <c r="I191" s="17">
        <f t="shared" si="12"/>
        <v>30</v>
      </c>
      <c r="J191" s="9">
        <f t="shared" si="13"/>
        <v>16.666666666666664</v>
      </c>
    </row>
    <row r="192" spans="1:10" ht="12.75">
      <c r="A192" s="200" t="s">
        <v>391</v>
      </c>
      <c r="B192" s="202"/>
      <c r="C192" s="3" t="s">
        <v>79</v>
      </c>
      <c r="D192" s="3"/>
      <c r="E192" s="3"/>
      <c r="F192" s="3"/>
      <c r="G192" s="4">
        <f aca="true" t="shared" si="17" ref="G192:H197">G193</f>
        <v>560.1</v>
      </c>
      <c r="H192" s="4">
        <f t="shared" si="17"/>
        <v>359.5</v>
      </c>
      <c r="I192" s="16">
        <f t="shared" si="12"/>
        <v>200.60000000000002</v>
      </c>
      <c r="J192" s="6">
        <f t="shared" si="13"/>
        <v>64.1849669701839</v>
      </c>
    </row>
    <row r="193" spans="1:10" ht="12.75">
      <c r="A193" s="200" t="s">
        <v>392</v>
      </c>
      <c r="B193" s="202"/>
      <c r="C193" s="3" t="s">
        <v>79</v>
      </c>
      <c r="D193" s="3" t="s">
        <v>97</v>
      </c>
      <c r="E193" s="3"/>
      <c r="F193" s="3"/>
      <c r="G193" s="4">
        <f t="shared" si="17"/>
        <v>560.1</v>
      </c>
      <c r="H193" s="4">
        <f t="shared" si="17"/>
        <v>359.5</v>
      </c>
      <c r="I193" s="16">
        <f t="shared" si="12"/>
        <v>200.60000000000002</v>
      </c>
      <c r="J193" s="6">
        <f t="shared" si="13"/>
        <v>64.1849669701839</v>
      </c>
    </row>
    <row r="194" spans="1:10" ht="42" customHeight="1">
      <c r="A194" s="203" t="s">
        <v>356</v>
      </c>
      <c r="B194" s="205"/>
      <c r="C194" s="7" t="s">
        <v>79</v>
      </c>
      <c r="D194" s="7" t="s">
        <v>97</v>
      </c>
      <c r="E194" s="7" t="s">
        <v>357</v>
      </c>
      <c r="F194" s="7"/>
      <c r="G194" s="8">
        <f t="shared" si="17"/>
        <v>560.1</v>
      </c>
      <c r="H194" s="8">
        <f t="shared" si="17"/>
        <v>359.5</v>
      </c>
      <c r="I194" s="17">
        <f t="shared" si="12"/>
        <v>200.60000000000002</v>
      </c>
      <c r="J194" s="9">
        <f t="shared" si="13"/>
        <v>64.1849669701839</v>
      </c>
    </row>
    <row r="195" spans="1:10" ht="41.25" customHeight="1">
      <c r="A195" s="203" t="s">
        <v>393</v>
      </c>
      <c r="B195" s="205"/>
      <c r="C195" s="7" t="s">
        <v>79</v>
      </c>
      <c r="D195" s="7" t="s">
        <v>97</v>
      </c>
      <c r="E195" s="7" t="s">
        <v>394</v>
      </c>
      <c r="F195" s="7"/>
      <c r="G195" s="8">
        <f t="shared" si="17"/>
        <v>560.1</v>
      </c>
      <c r="H195" s="8">
        <f t="shared" si="17"/>
        <v>359.5</v>
      </c>
      <c r="I195" s="17">
        <f t="shared" si="12"/>
        <v>200.60000000000002</v>
      </c>
      <c r="J195" s="9">
        <f t="shared" si="13"/>
        <v>64.1849669701839</v>
      </c>
    </row>
    <row r="196" spans="1:10" ht="30" customHeight="1">
      <c r="A196" s="203" t="s">
        <v>395</v>
      </c>
      <c r="B196" s="205"/>
      <c r="C196" s="7" t="s">
        <v>79</v>
      </c>
      <c r="D196" s="7" t="s">
        <v>97</v>
      </c>
      <c r="E196" s="7" t="s">
        <v>396</v>
      </c>
      <c r="F196" s="7"/>
      <c r="G196" s="8">
        <f t="shared" si="17"/>
        <v>560.1</v>
      </c>
      <c r="H196" s="8">
        <f t="shared" si="17"/>
        <v>359.5</v>
      </c>
      <c r="I196" s="17">
        <f t="shared" si="12"/>
        <v>200.60000000000002</v>
      </c>
      <c r="J196" s="9">
        <f t="shared" si="13"/>
        <v>64.1849669701839</v>
      </c>
    </row>
    <row r="197" spans="1:10" ht="56.25" customHeight="1">
      <c r="A197" s="203" t="s">
        <v>62</v>
      </c>
      <c r="B197" s="205"/>
      <c r="C197" s="7" t="s">
        <v>79</v>
      </c>
      <c r="D197" s="7" t="s">
        <v>97</v>
      </c>
      <c r="E197" s="7" t="s">
        <v>396</v>
      </c>
      <c r="F197" s="7" t="s">
        <v>63</v>
      </c>
      <c r="G197" s="8">
        <f t="shared" si="17"/>
        <v>560.1</v>
      </c>
      <c r="H197" s="8">
        <f t="shared" si="17"/>
        <v>359.5</v>
      </c>
      <c r="I197" s="17">
        <f t="shared" si="12"/>
        <v>200.60000000000002</v>
      </c>
      <c r="J197" s="9">
        <f t="shared" si="13"/>
        <v>64.1849669701839</v>
      </c>
    </row>
    <row r="198" spans="1:10" ht="26.25" customHeight="1">
      <c r="A198" s="203" t="s">
        <v>64</v>
      </c>
      <c r="B198" s="205"/>
      <c r="C198" s="7" t="s">
        <v>79</v>
      </c>
      <c r="D198" s="7" t="s">
        <v>97</v>
      </c>
      <c r="E198" s="7" t="s">
        <v>396</v>
      </c>
      <c r="F198" s="7" t="s">
        <v>65</v>
      </c>
      <c r="G198" s="8">
        <f>'ПР.4'!G117</f>
        <v>560.1</v>
      </c>
      <c r="H198" s="8">
        <f>'ПР.4'!I117</f>
        <v>359.5</v>
      </c>
      <c r="I198" s="17">
        <f t="shared" si="12"/>
        <v>200.60000000000002</v>
      </c>
      <c r="J198" s="9">
        <f t="shared" si="13"/>
        <v>64.1849669701839</v>
      </c>
    </row>
    <row r="199" spans="1:10" ht="27.75" customHeight="1">
      <c r="A199" s="200" t="s">
        <v>311</v>
      </c>
      <c r="B199" s="202"/>
      <c r="C199" s="3" t="s">
        <v>97</v>
      </c>
      <c r="D199" s="3"/>
      <c r="E199" s="3"/>
      <c r="F199" s="3"/>
      <c r="G199" s="4">
        <f>G200</f>
        <v>9306.5</v>
      </c>
      <c r="H199" s="4">
        <f>H200</f>
        <v>6297.5</v>
      </c>
      <c r="I199" s="16">
        <f t="shared" si="12"/>
        <v>3009</v>
      </c>
      <c r="J199" s="6">
        <f t="shared" si="13"/>
        <v>67.66775909310697</v>
      </c>
    </row>
    <row r="200" spans="1:10" ht="42.75" customHeight="1">
      <c r="A200" s="200" t="s">
        <v>312</v>
      </c>
      <c r="B200" s="202"/>
      <c r="C200" s="3" t="s">
        <v>97</v>
      </c>
      <c r="D200" s="3" t="s">
        <v>42</v>
      </c>
      <c r="E200" s="3"/>
      <c r="F200" s="3"/>
      <c r="G200" s="4">
        <f>G201+G206</f>
        <v>9306.5</v>
      </c>
      <c r="H200" s="4">
        <f>H201+H206</f>
        <v>6297.5</v>
      </c>
      <c r="I200" s="16">
        <f t="shared" si="12"/>
        <v>3009</v>
      </c>
      <c r="J200" s="6">
        <f t="shared" si="13"/>
        <v>67.66775909310697</v>
      </c>
    </row>
    <row r="201" spans="1:10" ht="42" customHeight="1">
      <c r="A201" s="203" t="s">
        <v>616</v>
      </c>
      <c r="B201" s="205"/>
      <c r="C201" s="7" t="s">
        <v>97</v>
      </c>
      <c r="D201" s="7" t="s">
        <v>42</v>
      </c>
      <c r="E201" s="7" t="s">
        <v>307</v>
      </c>
      <c r="F201" s="7"/>
      <c r="G201" s="8">
        <f aca="true" t="shared" si="18" ref="G201:H204">G202</f>
        <v>350</v>
      </c>
      <c r="H201" s="8">
        <f t="shared" si="18"/>
        <v>0</v>
      </c>
      <c r="I201" s="17">
        <f t="shared" si="12"/>
        <v>350</v>
      </c>
      <c r="J201" s="9">
        <f t="shared" si="13"/>
        <v>0</v>
      </c>
    </row>
    <row r="202" spans="1:10" ht="56.25" customHeight="1">
      <c r="A202" s="203" t="s">
        <v>623</v>
      </c>
      <c r="B202" s="205"/>
      <c r="C202" s="7" t="s">
        <v>97</v>
      </c>
      <c r="D202" s="7" t="s">
        <v>42</v>
      </c>
      <c r="E202" s="7" t="s">
        <v>308</v>
      </c>
      <c r="F202" s="7"/>
      <c r="G202" s="8">
        <f t="shared" si="18"/>
        <v>350</v>
      </c>
      <c r="H202" s="8">
        <f t="shared" si="18"/>
        <v>0</v>
      </c>
      <c r="I202" s="17">
        <f t="shared" si="12"/>
        <v>350</v>
      </c>
      <c r="J202" s="9">
        <f t="shared" si="13"/>
        <v>0</v>
      </c>
    </row>
    <row r="203" spans="1:10" ht="28.5" customHeight="1">
      <c r="A203" s="203" t="s">
        <v>309</v>
      </c>
      <c r="B203" s="205"/>
      <c r="C203" s="7" t="s">
        <v>97</v>
      </c>
      <c r="D203" s="7" t="s">
        <v>42</v>
      </c>
      <c r="E203" s="7" t="s">
        <v>310</v>
      </c>
      <c r="F203" s="7"/>
      <c r="G203" s="8">
        <f t="shared" si="18"/>
        <v>350</v>
      </c>
      <c r="H203" s="8">
        <f t="shared" si="18"/>
        <v>0</v>
      </c>
      <c r="I203" s="17">
        <f t="shared" si="12"/>
        <v>350</v>
      </c>
      <c r="J203" s="9">
        <f t="shared" si="13"/>
        <v>0</v>
      </c>
    </row>
    <row r="204" spans="1:10" ht="27" customHeight="1">
      <c r="A204" s="203" t="s">
        <v>16</v>
      </c>
      <c r="B204" s="205"/>
      <c r="C204" s="7" t="s">
        <v>97</v>
      </c>
      <c r="D204" s="7" t="s">
        <v>42</v>
      </c>
      <c r="E204" s="7" t="s">
        <v>310</v>
      </c>
      <c r="F204" s="7" t="s">
        <v>17</v>
      </c>
      <c r="G204" s="8">
        <f t="shared" si="18"/>
        <v>350</v>
      </c>
      <c r="H204" s="8">
        <f t="shared" si="18"/>
        <v>0</v>
      </c>
      <c r="I204" s="17">
        <f aca="true" t="shared" si="19" ref="I204:I267">G204-H204</f>
        <v>350</v>
      </c>
      <c r="J204" s="9">
        <f aca="true" t="shared" si="20" ref="J204:J267">H204/G204*100</f>
        <v>0</v>
      </c>
    </row>
    <row r="205" spans="1:10" ht="27" customHeight="1">
      <c r="A205" s="203" t="s">
        <v>18</v>
      </c>
      <c r="B205" s="205"/>
      <c r="C205" s="7" t="s">
        <v>97</v>
      </c>
      <c r="D205" s="7" t="s">
        <v>42</v>
      </c>
      <c r="E205" s="7" t="s">
        <v>310</v>
      </c>
      <c r="F205" s="7" t="s">
        <v>19</v>
      </c>
      <c r="G205" s="8">
        <f>'ПР.4'!G124</f>
        <v>350</v>
      </c>
      <c r="H205" s="8">
        <f>'ПР.4'!I124</f>
        <v>0</v>
      </c>
      <c r="I205" s="17">
        <f t="shared" si="19"/>
        <v>350</v>
      </c>
      <c r="J205" s="9">
        <f t="shared" si="20"/>
        <v>0</v>
      </c>
    </row>
    <row r="206" spans="1:10" ht="29.25" customHeight="1">
      <c r="A206" s="203" t="s">
        <v>617</v>
      </c>
      <c r="B206" s="205"/>
      <c r="C206" s="7" t="s">
        <v>97</v>
      </c>
      <c r="D206" s="7" t="s">
        <v>42</v>
      </c>
      <c r="E206" s="7" t="s">
        <v>397</v>
      </c>
      <c r="F206" s="7"/>
      <c r="G206" s="34">
        <f>G207+G210+G215</f>
        <v>8956.5</v>
      </c>
      <c r="H206" s="34">
        <f>H207+H210+H215</f>
        <v>6297.5</v>
      </c>
      <c r="I206" s="17">
        <f t="shared" si="19"/>
        <v>2659</v>
      </c>
      <c r="J206" s="9">
        <f t="shared" si="20"/>
        <v>70.31206386423267</v>
      </c>
    </row>
    <row r="207" spans="1:10" ht="72.75" customHeight="1">
      <c r="A207" s="203" t="s">
        <v>363</v>
      </c>
      <c r="B207" s="205"/>
      <c r="C207" s="7" t="s">
        <v>97</v>
      </c>
      <c r="D207" s="7" t="s">
        <v>42</v>
      </c>
      <c r="E207" s="7" t="s">
        <v>398</v>
      </c>
      <c r="F207" s="7"/>
      <c r="G207" s="8">
        <f>G208</f>
        <v>300</v>
      </c>
      <c r="H207" s="8">
        <f>H208</f>
        <v>96.7</v>
      </c>
      <c r="I207" s="17">
        <f t="shared" si="19"/>
        <v>203.3</v>
      </c>
      <c r="J207" s="9">
        <f t="shared" si="20"/>
        <v>32.233333333333334</v>
      </c>
    </row>
    <row r="208" spans="1:10" ht="56.25" customHeight="1">
      <c r="A208" s="203" t="s">
        <v>62</v>
      </c>
      <c r="B208" s="205"/>
      <c r="C208" s="7" t="s">
        <v>97</v>
      </c>
      <c r="D208" s="7" t="s">
        <v>42</v>
      </c>
      <c r="E208" s="7" t="s">
        <v>398</v>
      </c>
      <c r="F208" s="7" t="s">
        <v>63</v>
      </c>
      <c r="G208" s="8">
        <f>G209</f>
        <v>300</v>
      </c>
      <c r="H208" s="8">
        <f>H209</f>
        <v>96.7</v>
      </c>
      <c r="I208" s="17">
        <f t="shared" si="19"/>
        <v>203.3</v>
      </c>
      <c r="J208" s="9">
        <f t="shared" si="20"/>
        <v>32.233333333333334</v>
      </c>
    </row>
    <row r="209" spans="1:10" ht="27" customHeight="1">
      <c r="A209" s="203" t="s">
        <v>64</v>
      </c>
      <c r="B209" s="205"/>
      <c r="C209" s="7" t="s">
        <v>97</v>
      </c>
      <c r="D209" s="7" t="s">
        <v>42</v>
      </c>
      <c r="E209" s="7" t="s">
        <v>398</v>
      </c>
      <c r="F209" s="7" t="s">
        <v>65</v>
      </c>
      <c r="G209" s="8">
        <f>'ПР.4'!G128</f>
        <v>300</v>
      </c>
      <c r="H209" s="8">
        <f>'ПР.4'!I128</f>
        <v>96.7</v>
      </c>
      <c r="I209" s="17">
        <f t="shared" si="19"/>
        <v>203.3</v>
      </c>
      <c r="J209" s="9">
        <f t="shared" si="20"/>
        <v>32.233333333333334</v>
      </c>
    </row>
    <row r="210" spans="1:10" ht="29.25" customHeight="1">
      <c r="A210" s="203" t="s">
        <v>399</v>
      </c>
      <c r="B210" s="205"/>
      <c r="C210" s="7" t="s">
        <v>97</v>
      </c>
      <c r="D210" s="7" t="s">
        <v>42</v>
      </c>
      <c r="E210" s="7" t="s">
        <v>400</v>
      </c>
      <c r="F210" s="7"/>
      <c r="G210" s="8">
        <f>G211+G213</f>
        <v>8506.5</v>
      </c>
      <c r="H210" s="8">
        <f>H211+H213</f>
        <v>6200.8</v>
      </c>
      <c r="I210" s="17">
        <f t="shared" si="19"/>
        <v>2305.7</v>
      </c>
      <c r="J210" s="9">
        <f t="shared" si="20"/>
        <v>72.89484511843884</v>
      </c>
    </row>
    <row r="211" spans="1:10" ht="56.25" customHeight="1">
      <c r="A211" s="203" t="s">
        <v>62</v>
      </c>
      <c r="B211" s="205"/>
      <c r="C211" s="7" t="s">
        <v>97</v>
      </c>
      <c r="D211" s="7" t="s">
        <v>42</v>
      </c>
      <c r="E211" s="7" t="s">
        <v>400</v>
      </c>
      <c r="F211" s="7" t="s">
        <v>63</v>
      </c>
      <c r="G211" s="8">
        <f>G212</f>
        <v>8232.5</v>
      </c>
      <c r="H211" s="8">
        <f>H212</f>
        <v>6103.1</v>
      </c>
      <c r="I211" s="17">
        <f t="shared" si="19"/>
        <v>2129.3999999999996</v>
      </c>
      <c r="J211" s="9">
        <f t="shared" si="20"/>
        <v>74.13422411175222</v>
      </c>
    </row>
    <row r="212" spans="1:10" ht="27.75" customHeight="1">
      <c r="A212" s="203" t="s">
        <v>64</v>
      </c>
      <c r="B212" s="205"/>
      <c r="C212" s="7" t="s">
        <v>97</v>
      </c>
      <c r="D212" s="7" t="s">
        <v>42</v>
      </c>
      <c r="E212" s="7" t="s">
        <v>400</v>
      </c>
      <c r="F212" s="7" t="s">
        <v>65</v>
      </c>
      <c r="G212" s="8">
        <f>'ПР.4'!G131</f>
        <v>8232.5</v>
      </c>
      <c r="H212" s="8">
        <f>'ПР.4'!I131</f>
        <v>6103.1</v>
      </c>
      <c r="I212" s="17">
        <f t="shared" si="19"/>
        <v>2129.3999999999996</v>
      </c>
      <c r="J212" s="9">
        <f t="shared" si="20"/>
        <v>74.13422411175222</v>
      </c>
    </row>
    <row r="213" spans="1:10" ht="26.25" customHeight="1">
      <c r="A213" s="203" t="s">
        <v>16</v>
      </c>
      <c r="B213" s="205"/>
      <c r="C213" s="7" t="s">
        <v>97</v>
      </c>
      <c r="D213" s="7" t="s">
        <v>42</v>
      </c>
      <c r="E213" s="7" t="s">
        <v>400</v>
      </c>
      <c r="F213" s="7" t="s">
        <v>17</v>
      </c>
      <c r="G213" s="8">
        <f>G214</f>
        <v>274</v>
      </c>
      <c r="H213" s="8">
        <f>H214</f>
        <v>97.7</v>
      </c>
      <c r="I213" s="17">
        <f t="shared" si="19"/>
        <v>176.3</v>
      </c>
      <c r="J213" s="9">
        <f t="shared" si="20"/>
        <v>35.65693430656934</v>
      </c>
    </row>
    <row r="214" spans="1:10" ht="27" customHeight="1">
      <c r="A214" s="203" t="s">
        <v>18</v>
      </c>
      <c r="B214" s="205"/>
      <c r="C214" s="7" t="s">
        <v>97</v>
      </c>
      <c r="D214" s="7" t="s">
        <v>42</v>
      </c>
      <c r="E214" s="7" t="s">
        <v>400</v>
      </c>
      <c r="F214" s="7" t="s">
        <v>19</v>
      </c>
      <c r="G214" s="8">
        <f>'ПР.4'!G133</f>
        <v>274</v>
      </c>
      <c r="H214" s="8">
        <f>'ПР.4'!I133</f>
        <v>97.7</v>
      </c>
      <c r="I214" s="17">
        <f t="shared" si="19"/>
        <v>176.3</v>
      </c>
      <c r="J214" s="9">
        <f t="shared" si="20"/>
        <v>35.65693430656934</v>
      </c>
    </row>
    <row r="215" spans="1:10" ht="27.75" customHeight="1">
      <c r="A215" s="203" t="s">
        <v>401</v>
      </c>
      <c r="B215" s="205"/>
      <c r="C215" s="7" t="s">
        <v>97</v>
      </c>
      <c r="D215" s="7" t="s">
        <v>42</v>
      </c>
      <c r="E215" s="7" t="s">
        <v>402</v>
      </c>
      <c r="F215" s="7"/>
      <c r="G215" s="8">
        <f>G216</f>
        <v>150</v>
      </c>
      <c r="H215" s="8">
        <f>H216</f>
        <v>0</v>
      </c>
      <c r="I215" s="17">
        <f t="shared" si="19"/>
        <v>150</v>
      </c>
      <c r="J215" s="9">
        <f t="shared" si="20"/>
        <v>0</v>
      </c>
    </row>
    <row r="216" spans="1:10" ht="27.75" customHeight="1">
      <c r="A216" s="203" t="s">
        <v>16</v>
      </c>
      <c r="B216" s="205"/>
      <c r="C216" s="7" t="s">
        <v>97</v>
      </c>
      <c r="D216" s="7" t="s">
        <v>42</v>
      </c>
      <c r="E216" s="7" t="s">
        <v>402</v>
      </c>
      <c r="F216" s="7" t="s">
        <v>17</v>
      </c>
      <c r="G216" s="8">
        <f>G217</f>
        <v>150</v>
      </c>
      <c r="H216" s="8">
        <f>H217</f>
        <v>0</v>
      </c>
      <c r="I216" s="17">
        <f t="shared" si="19"/>
        <v>150</v>
      </c>
      <c r="J216" s="9">
        <f t="shared" si="20"/>
        <v>0</v>
      </c>
    </row>
    <row r="217" spans="1:10" ht="27" customHeight="1">
      <c r="A217" s="203" t="s">
        <v>18</v>
      </c>
      <c r="B217" s="205"/>
      <c r="C217" s="7" t="s">
        <v>97</v>
      </c>
      <c r="D217" s="7" t="s">
        <v>42</v>
      </c>
      <c r="E217" s="7" t="s">
        <v>402</v>
      </c>
      <c r="F217" s="7" t="s">
        <v>19</v>
      </c>
      <c r="G217" s="8">
        <f>'ПР.4'!G136</f>
        <v>150</v>
      </c>
      <c r="H217" s="8">
        <f>'ПР.4'!I136</f>
        <v>0</v>
      </c>
      <c r="I217" s="17">
        <f t="shared" si="19"/>
        <v>150</v>
      </c>
      <c r="J217" s="9">
        <f t="shared" si="20"/>
        <v>0</v>
      </c>
    </row>
    <row r="218" spans="1:10" ht="12.75">
      <c r="A218" s="200" t="s">
        <v>12</v>
      </c>
      <c r="B218" s="202"/>
      <c r="C218" s="3" t="s">
        <v>13</v>
      </c>
      <c r="D218" s="3"/>
      <c r="E218" s="3"/>
      <c r="F218" s="3"/>
      <c r="G218" s="30">
        <f>G219+G232+G237+G252</f>
        <v>17993.3</v>
      </c>
      <c r="H218" s="30">
        <f>H219+H232+H237+H252</f>
        <v>9428.599999999999</v>
      </c>
      <c r="I218" s="16">
        <f t="shared" si="19"/>
        <v>8564.7</v>
      </c>
      <c r="J218" s="6">
        <f t="shared" si="20"/>
        <v>52.40061578476433</v>
      </c>
    </row>
    <row r="219" spans="1:10" ht="12.75">
      <c r="A219" s="200" t="s">
        <v>14</v>
      </c>
      <c r="B219" s="202"/>
      <c r="C219" s="3" t="s">
        <v>13</v>
      </c>
      <c r="D219" s="3" t="s">
        <v>15</v>
      </c>
      <c r="E219" s="3"/>
      <c r="F219" s="3"/>
      <c r="G219" s="4">
        <f>G220+G228</f>
        <v>5864.3</v>
      </c>
      <c r="H219" s="4">
        <f>H220+H228</f>
        <v>6059.4</v>
      </c>
      <c r="I219" s="16">
        <f t="shared" si="19"/>
        <v>-195.09999999999945</v>
      </c>
      <c r="J219" s="6">
        <f t="shared" si="20"/>
        <v>103.32691028767287</v>
      </c>
    </row>
    <row r="220" spans="1:10" ht="27.75" customHeight="1">
      <c r="A220" s="203" t="s">
        <v>550</v>
      </c>
      <c r="B220" s="205"/>
      <c r="C220" s="7" t="s">
        <v>13</v>
      </c>
      <c r="D220" s="7" t="s">
        <v>15</v>
      </c>
      <c r="E220" s="7" t="s">
        <v>8</v>
      </c>
      <c r="F220" s="7"/>
      <c r="G220" s="8">
        <f>G221</f>
        <v>5053</v>
      </c>
      <c r="H220" s="8">
        <f>H221</f>
        <v>5242.9</v>
      </c>
      <c r="I220" s="17">
        <f t="shared" si="19"/>
        <v>-189.89999999999964</v>
      </c>
      <c r="J220" s="9">
        <f t="shared" si="20"/>
        <v>103.75816346724717</v>
      </c>
    </row>
    <row r="221" spans="1:10" ht="42" customHeight="1">
      <c r="A221" s="203" t="s">
        <v>624</v>
      </c>
      <c r="B221" s="205"/>
      <c r="C221" s="7" t="s">
        <v>13</v>
      </c>
      <c r="D221" s="7" t="s">
        <v>15</v>
      </c>
      <c r="E221" s="7" t="s">
        <v>9</v>
      </c>
      <c r="F221" s="7"/>
      <c r="G221" s="8">
        <f>G222+G225</f>
        <v>5053</v>
      </c>
      <c r="H221" s="8">
        <f>H222+H225</f>
        <v>5242.9</v>
      </c>
      <c r="I221" s="17">
        <f t="shared" si="19"/>
        <v>-189.89999999999964</v>
      </c>
      <c r="J221" s="9">
        <f t="shared" si="20"/>
        <v>103.75816346724717</v>
      </c>
    </row>
    <row r="222" spans="1:10" ht="39.75" customHeight="1">
      <c r="A222" s="203" t="s">
        <v>10</v>
      </c>
      <c r="B222" s="205"/>
      <c r="C222" s="7" t="s">
        <v>13</v>
      </c>
      <c r="D222" s="7" t="s">
        <v>15</v>
      </c>
      <c r="E222" s="7" t="s">
        <v>11</v>
      </c>
      <c r="F222" s="7"/>
      <c r="G222" s="8">
        <f>G223</f>
        <v>5000</v>
      </c>
      <c r="H222" s="8">
        <f>H223</f>
        <v>5242.9</v>
      </c>
      <c r="I222" s="17">
        <f t="shared" si="19"/>
        <v>-242.89999999999964</v>
      </c>
      <c r="J222" s="9">
        <f t="shared" si="20"/>
        <v>104.85799999999999</v>
      </c>
    </row>
    <row r="223" spans="1:10" ht="27" customHeight="1">
      <c r="A223" s="203" t="s">
        <v>16</v>
      </c>
      <c r="B223" s="205"/>
      <c r="C223" s="7" t="s">
        <v>13</v>
      </c>
      <c r="D223" s="7" t="s">
        <v>15</v>
      </c>
      <c r="E223" s="7" t="s">
        <v>11</v>
      </c>
      <c r="F223" s="7" t="s">
        <v>17</v>
      </c>
      <c r="G223" s="8">
        <v>5000</v>
      </c>
      <c r="H223" s="8">
        <f>H224</f>
        <v>5242.9</v>
      </c>
      <c r="I223" s="17">
        <f t="shared" si="19"/>
        <v>-242.89999999999964</v>
      </c>
      <c r="J223" s="9">
        <f t="shared" si="20"/>
        <v>104.85799999999999</v>
      </c>
    </row>
    <row r="224" spans="1:10" ht="27" customHeight="1">
      <c r="A224" s="203" t="s">
        <v>18</v>
      </c>
      <c r="B224" s="205"/>
      <c r="C224" s="7" t="s">
        <v>13</v>
      </c>
      <c r="D224" s="7" t="s">
        <v>15</v>
      </c>
      <c r="E224" s="7" t="s">
        <v>11</v>
      </c>
      <c r="F224" s="7" t="s">
        <v>19</v>
      </c>
      <c r="G224" s="8">
        <f>'ПР.4'!G885</f>
        <v>5000</v>
      </c>
      <c r="H224" s="8">
        <f>'ПР.4'!I885</f>
        <v>5242.9</v>
      </c>
      <c r="I224" s="17">
        <f t="shared" si="19"/>
        <v>-242.89999999999964</v>
      </c>
      <c r="J224" s="9">
        <f t="shared" si="20"/>
        <v>104.85799999999999</v>
      </c>
    </row>
    <row r="225" spans="1:10" ht="56.25" customHeight="1">
      <c r="A225" s="203" t="s">
        <v>22</v>
      </c>
      <c r="B225" s="205"/>
      <c r="C225" s="7" t="s">
        <v>13</v>
      </c>
      <c r="D225" s="7" t="s">
        <v>15</v>
      </c>
      <c r="E225" s="7" t="s">
        <v>23</v>
      </c>
      <c r="F225" s="7"/>
      <c r="G225" s="8">
        <f>G226</f>
        <v>53</v>
      </c>
      <c r="H225" s="8">
        <f>H226</f>
        <v>0</v>
      </c>
      <c r="I225" s="17">
        <f t="shared" si="19"/>
        <v>53</v>
      </c>
      <c r="J225" s="9">
        <f t="shared" si="20"/>
        <v>0</v>
      </c>
    </row>
    <row r="226" spans="1:10" ht="29.25" customHeight="1">
      <c r="A226" s="203" t="s">
        <v>16</v>
      </c>
      <c r="B226" s="205"/>
      <c r="C226" s="7" t="s">
        <v>13</v>
      </c>
      <c r="D226" s="7" t="s">
        <v>15</v>
      </c>
      <c r="E226" s="7" t="s">
        <v>23</v>
      </c>
      <c r="F226" s="7" t="s">
        <v>17</v>
      </c>
      <c r="G226" s="8">
        <f>G227</f>
        <v>53</v>
      </c>
      <c r="H226" s="8">
        <f>H227</f>
        <v>0</v>
      </c>
      <c r="I226" s="17">
        <f t="shared" si="19"/>
        <v>53</v>
      </c>
      <c r="J226" s="9">
        <f t="shared" si="20"/>
        <v>0</v>
      </c>
    </row>
    <row r="227" spans="1:10" ht="27.75" customHeight="1">
      <c r="A227" s="203" t="s">
        <v>18</v>
      </c>
      <c r="B227" s="205"/>
      <c r="C227" s="7" t="s">
        <v>13</v>
      </c>
      <c r="D227" s="7" t="s">
        <v>15</v>
      </c>
      <c r="E227" s="7" t="s">
        <v>23</v>
      </c>
      <c r="F227" s="7" t="s">
        <v>19</v>
      </c>
      <c r="G227" s="8">
        <f>'ПР.4'!G888</f>
        <v>53</v>
      </c>
      <c r="H227" s="8">
        <f>'ПР.4'!I888</f>
        <v>0</v>
      </c>
      <c r="I227" s="17">
        <f t="shared" si="19"/>
        <v>53</v>
      </c>
      <c r="J227" s="9">
        <f t="shared" si="20"/>
        <v>0</v>
      </c>
    </row>
    <row r="228" spans="1:10" ht="12.75">
      <c r="A228" s="203" t="s">
        <v>508</v>
      </c>
      <c r="B228" s="205"/>
      <c r="C228" s="7" t="s">
        <v>13</v>
      </c>
      <c r="D228" s="7" t="s">
        <v>15</v>
      </c>
      <c r="E228" s="7" t="s">
        <v>509</v>
      </c>
      <c r="F228" s="7"/>
      <c r="G228" s="8">
        <f aca="true" t="shared" si="21" ref="G228:H230">G229</f>
        <v>811.3</v>
      </c>
      <c r="H228" s="8">
        <f t="shared" si="21"/>
        <v>816.5</v>
      </c>
      <c r="I228" s="17">
        <f t="shared" si="19"/>
        <v>-5.2000000000000455</v>
      </c>
      <c r="J228" s="9">
        <f t="shared" si="20"/>
        <v>100.64094662886724</v>
      </c>
    </row>
    <row r="229" spans="1:10" ht="12.75">
      <c r="A229" s="203" t="s">
        <v>510</v>
      </c>
      <c r="B229" s="205"/>
      <c r="C229" s="7" t="s">
        <v>13</v>
      </c>
      <c r="D229" s="7" t="s">
        <v>15</v>
      </c>
      <c r="E229" s="7" t="s">
        <v>511</v>
      </c>
      <c r="F229" s="7"/>
      <c r="G229" s="8">
        <f t="shared" si="21"/>
        <v>811.3</v>
      </c>
      <c r="H229" s="8">
        <f t="shared" si="21"/>
        <v>816.5</v>
      </c>
      <c r="I229" s="17">
        <f t="shared" si="19"/>
        <v>-5.2000000000000455</v>
      </c>
      <c r="J229" s="9">
        <f t="shared" si="20"/>
        <v>100.64094662886724</v>
      </c>
    </row>
    <row r="230" spans="1:10" ht="26.25" customHeight="1">
      <c r="A230" s="203" t="s">
        <v>16</v>
      </c>
      <c r="B230" s="205"/>
      <c r="C230" s="7" t="s">
        <v>13</v>
      </c>
      <c r="D230" s="7" t="s">
        <v>15</v>
      </c>
      <c r="E230" s="7" t="s">
        <v>511</v>
      </c>
      <c r="F230" s="7" t="s">
        <v>17</v>
      </c>
      <c r="G230" s="8">
        <f t="shared" si="21"/>
        <v>811.3</v>
      </c>
      <c r="H230" s="8">
        <f t="shared" si="21"/>
        <v>816.5</v>
      </c>
      <c r="I230" s="17">
        <f t="shared" si="19"/>
        <v>-5.2000000000000455</v>
      </c>
      <c r="J230" s="9">
        <f t="shared" si="20"/>
        <v>100.64094662886724</v>
      </c>
    </row>
    <row r="231" spans="1:10" ht="28.5" customHeight="1">
      <c r="A231" s="203" t="s">
        <v>18</v>
      </c>
      <c r="B231" s="205"/>
      <c r="C231" s="7" t="s">
        <v>13</v>
      </c>
      <c r="D231" s="7" t="s">
        <v>15</v>
      </c>
      <c r="E231" s="7" t="s">
        <v>511</v>
      </c>
      <c r="F231" s="7" t="s">
        <v>19</v>
      </c>
      <c r="G231" s="8">
        <f>'ПР.4'!G892</f>
        <v>811.3</v>
      </c>
      <c r="H231" s="8">
        <f>'ПР.4'!I892</f>
        <v>816.5</v>
      </c>
      <c r="I231" s="17">
        <f t="shared" si="19"/>
        <v>-5.2000000000000455</v>
      </c>
      <c r="J231" s="9">
        <f t="shared" si="20"/>
        <v>100.64094662886724</v>
      </c>
    </row>
    <row r="232" spans="1:10" ht="12.75">
      <c r="A232" s="200" t="s">
        <v>403</v>
      </c>
      <c r="B232" s="202"/>
      <c r="C232" s="3" t="s">
        <v>13</v>
      </c>
      <c r="D232" s="3" t="s">
        <v>69</v>
      </c>
      <c r="E232" s="3"/>
      <c r="F232" s="3"/>
      <c r="G232" s="4">
        <f aca="true" t="shared" si="22" ref="G232:H235">G233</f>
        <v>4955</v>
      </c>
      <c r="H232" s="4">
        <f t="shared" si="22"/>
        <v>0</v>
      </c>
      <c r="I232" s="16">
        <f t="shared" si="19"/>
        <v>4955</v>
      </c>
      <c r="J232" s="6">
        <f t="shared" si="20"/>
        <v>0</v>
      </c>
    </row>
    <row r="233" spans="1:10" ht="12.75">
      <c r="A233" s="203" t="s">
        <v>404</v>
      </c>
      <c r="B233" s="205"/>
      <c r="C233" s="7" t="s">
        <v>13</v>
      </c>
      <c r="D233" s="7" t="s">
        <v>69</v>
      </c>
      <c r="E233" s="7" t="s">
        <v>405</v>
      </c>
      <c r="F233" s="7"/>
      <c r="G233" s="8">
        <f t="shared" si="22"/>
        <v>4955</v>
      </c>
      <c r="H233" s="8">
        <f t="shared" si="22"/>
        <v>0</v>
      </c>
      <c r="I233" s="17">
        <f t="shared" si="19"/>
        <v>4955</v>
      </c>
      <c r="J233" s="9">
        <f t="shared" si="20"/>
        <v>0</v>
      </c>
    </row>
    <row r="234" spans="1:10" ht="30" customHeight="1">
      <c r="A234" s="203" t="s">
        <v>406</v>
      </c>
      <c r="B234" s="205"/>
      <c r="C234" s="7" t="s">
        <v>13</v>
      </c>
      <c r="D234" s="7" t="s">
        <v>69</v>
      </c>
      <c r="E234" s="7" t="s">
        <v>407</v>
      </c>
      <c r="F234" s="7"/>
      <c r="G234" s="8">
        <f t="shared" si="22"/>
        <v>4955</v>
      </c>
      <c r="H234" s="8">
        <f t="shared" si="22"/>
        <v>0</v>
      </c>
      <c r="I234" s="17">
        <f t="shared" si="19"/>
        <v>4955</v>
      </c>
      <c r="J234" s="9">
        <f t="shared" si="20"/>
        <v>0</v>
      </c>
    </row>
    <row r="235" spans="1:10" ht="27" customHeight="1">
      <c r="A235" s="203" t="s">
        <v>16</v>
      </c>
      <c r="B235" s="205"/>
      <c r="C235" s="7" t="s">
        <v>13</v>
      </c>
      <c r="D235" s="7" t="s">
        <v>69</v>
      </c>
      <c r="E235" s="7" t="s">
        <v>407</v>
      </c>
      <c r="F235" s="7" t="s">
        <v>17</v>
      </c>
      <c r="G235" s="8">
        <f t="shared" si="22"/>
        <v>4955</v>
      </c>
      <c r="H235" s="8">
        <f t="shared" si="22"/>
        <v>0</v>
      </c>
      <c r="I235" s="17">
        <f t="shared" si="19"/>
        <v>4955</v>
      </c>
      <c r="J235" s="9">
        <f t="shared" si="20"/>
        <v>0</v>
      </c>
    </row>
    <row r="236" spans="1:10" ht="27" customHeight="1">
      <c r="A236" s="203" t="s">
        <v>18</v>
      </c>
      <c r="B236" s="205"/>
      <c r="C236" s="7" t="s">
        <v>13</v>
      </c>
      <c r="D236" s="7" t="s">
        <v>69</v>
      </c>
      <c r="E236" s="7" t="s">
        <v>407</v>
      </c>
      <c r="F236" s="7" t="s">
        <v>19</v>
      </c>
      <c r="G236" s="8">
        <f>'ПР.4'!G142</f>
        <v>4955</v>
      </c>
      <c r="H236" s="8">
        <f>'ПР.4'!I142</f>
        <v>0</v>
      </c>
      <c r="I236" s="17">
        <f t="shared" si="19"/>
        <v>4955</v>
      </c>
      <c r="J236" s="9">
        <f t="shared" si="20"/>
        <v>0</v>
      </c>
    </row>
    <row r="237" spans="1:10" ht="12.75">
      <c r="A237" s="200" t="s">
        <v>28</v>
      </c>
      <c r="B237" s="202"/>
      <c r="C237" s="3" t="s">
        <v>13</v>
      </c>
      <c r="D237" s="3" t="s">
        <v>29</v>
      </c>
      <c r="E237" s="3"/>
      <c r="F237" s="3"/>
      <c r="G237" s="4">
        <f>G238+G243+G248</f>
        <v>6746</v>
      </c>
      <c r="H237" s="4">
        <f>H238+H243+H248</f>
        <v>3369.2</v>
      </c>
      <c r="I237" s="16">
        <f t="shared" si="19"/>
        <v>3376.8</v>
      </c>
      <c r="J237" s="6">
        <f t="shared" si="20"/>
        <v>49.94367032315446</v>
      </c>
    </row>
    <row r="238" spans="1:10" ht="42.75" customHeight="1">
      <c r="A238" s="203" t="s">
        <v>551</v>
      </c>
      <c r="B238" s="205"/>
      <c r="C238" s="7" t="s">
        <v>13</v>
      </c>
      <c r="D238" s="7" t="s">
        <v>29</v>
      </c>
      <c r="E238" s="7" t="s">
        <v>24</v>
      </c>
      <c r="F238" s="7"/>
      <c r="G238" s="8">
        <f aca="true" t="shared" si="23" ref="G238:H241">G239</f>
        <v>500</v>
      </c>
      <c r="H238" s="8">
        <f t="shared" si="23"/>
        <v>0</v>
      </c>
      <c r="I238" s="17">
        <f t="shared" si="19"/>
        <v>500</v>
      </c>
      <c r="J238" s="9">
        <f t="shared" si="20"/>
        <v>0</v>
      </c>
    </row>
    <row r="239" spans="1:10" ht="12.75">
      <c r="A239" s="203" t="s">
        <v>552</v>
      </c>
      <c r="B239" s="205"/>
      <c r="C239" s="7" t="s">
        <v>13</v>
      </c>
      <c r="D239" s="7" t="s">
        <v>29</v>
      </c>
      <c r="E239" s="7" t="s">
        <v>25</v>
      </c>
      <c r="F239" s="7"/>
      <c r="G239" s="8">
        <f t="shared" si="23"/>
        <v>500</v>
      </c>
      <c r="H239" s="8">
        <f t="shared" si="23"/>
        <v>0</v>
      </c>
      <c r="I239" s="17">
        <f t="shared" si="19"/>
        <v>500</v>
      </c>
      <c r="J239" s="9">
        <f t="shared" si="20"/>
        <v>0</v>
      </c>
    </row>
    <row r="240" spans="1:10" ht="27.75" customHeight="1">
      <c r="A240" s="203" t="s">
        <v>26</v>
      </c>
      <c r="B240" s="205"/>
      <c r="C240" s="7" t="s">
        <v>13</v>
      </c>
      <c r="D240" s="7" t="s">
        <v>29</v>
      </c>
      <c r="E240" s="7" t="s">
        <v>27</v>
      </c>
      <c r="F240" s="7"/>
      <c r="G240" s="8">
        <f t="shared" si="23"/>
        <v>500</v>
      </c>
      <c r="H240" s="8">
        <f t="shared" si="23"/>
        <v>0</v>
      </c>
      <c r="I240" s="17">
        <f t="shared" si="19"/>
        <v>500</v>
      </c>
      <c r="J240" s="9">
        <f t="shared" si="20"/>
        <v>0</v>
      </c>
    </row>
    <row r="241" spans="1:10" ht="29.25" customHeight="1">
      <c r="A241" s="203" t="s">
        <v>16</v>
      </c>
      <c r="B241" s="205"/>
      <c r="C241" s="7" t="s">
        <v>13</v>
      </c>
      <c r="D241" s="7" t="s">
        <v>29</v>
      </c>
      <c r="E241" s="7" t="s">
        <v>27</v>
      </c>
      <c r="F241" s="7" t="s">
        <v>17</v>
      </c>
      <c r="G241" s="8">
        <f t="shared" si="23"/>
        <v>500</v>
      </c>
      <c r="H241" s="8">
        <f t="shared" si="23"/>
        <v>0</v>
      </c>
      <c r="I241" s="17">
        <f t="shared" si="19"/>
        <v>500</v>
      </c>
      <c r="J241" s="9">
        <f t="shared" si="20"/>
        <v>0</v>
      </c>
    </row>
    <row r="242" spans="1:10" ht="24" customHeight="1">
      <c r="A242" s="203" t="s">
        <v>18</v>
      </c>
      <c r="B242" s="205"/>
      <c r="C242" s="7" t="s">
        <v>13</v>
      </c>
      <c r="D242" s="7" t="s">
        <v>29</v>
      </c>
      <c r="E242" s="7" t="s">
        <v>27</v>
      </c>
      <c r="F242" s="7" t="s">
        <v>19</v>
      </c>
      <c r="G242" s="8">
        <f>'ПР.4'!G898</f>
        <v>500</v>
      </c>
      <c r="H242" s="8">
        <f>'ПР.4'!I898</f>
        <v>0</v>
      </c>
      <c r="I242" s="17">
        <f t="shared" si="19"/>
        <v>500</v>
      </c>
      <c r="J242" s="9">
        <f t="shared" si="20"/>
        <v>0</v>
      </c>
    </row>
    <row r="243" spans="1:10" ht="42.75" customHeight="1">
      <c r="A243" s="203" t="s">
        <v>625</v>
      </c>
      <c r="B243" s="205"/>
      <c r="C243" s="7" t="s">
        <v>13</v>
      </c>
      <c r="D243" s="7" t="s">
        <v>29</v>
      </c>
      <c r="E243" s="7" t="s">
        <v>139</v>
      </c>
      <c r="F243" s="7"/>
      <c r="G243" s="8">
        <f aca="true" t="shared" si="24" ref="G243:H246">G244</f>
        <v>4316.6</v>
      </c>
      <c r="H243" s="8">
        <f t="shared" si="24"/>
        <v>2629.2</v>
      </c>
      <c r="I243" s="17">
        <f t="shared" si="19"/>
        <v>1687.4000000000005</v>
      </c>
      <c r="J243" s="9">
        <f t="shared" si="20"/>
        <v>60.909048788398266</v>
      </c>
    </row>
    <row r="244" spans="1:10" ht="27" customHeight="1">
      <c r="A244" s="203" t="s">
        <v>563</v>
      </c>
      <c r="B244" s="205"/>
      <c r="C244" s="7" t="s">
        <v>13</v>
      </c>
      <c r="D244" s="7" t="s">
        <v>29</v>
      </c>
      <c r="E244" s="7" t="s">
        <v>140</v>
      </c>
      <c r="F244" s="7"/>
      <c r="G244" s="8">
        <f t="shared" si="24"/>
        <v>4316.6</v>
      </c>
      <c r="H244" s="8">
        <f t="shared" si="24"/>
        <v>2629.2</v>
      </c>
      <c r="I244" s="17">
        <f t="shared" si="19"/>
        <v>1687.4000000000005</v>
      </c>
      <c r="J244" s="9">
        <f t="shared" si="20"/>
        <v>60.909048788398266</v>
      </c>
    </row>
    <row r="245" spans="1:10" ht="27.75" customHeight="1">
      <c r="A245" s="203" t="s">
        <v>141</v>
      </c>
      <c r="B245" s="205"/>
      <c r="C245" s="7" t="s">
        <v>13</v>
      </c>
      <c r="D245" s="7" t="s">
        <v>29</v>
      </c>
      <c r="E245" s="7" t="s">
        <v>142</v>
      </c>
      <c r="F245" s="7"/>
      <c r="G245" s="8">
        <f t="shared" si="24"/>
        <v>4316.6</v>
      </c>
      <c r="H245" s="8">
        <f t="shared" si="24"/>
        <v>2629.2</v>
      </c>
      <c r="I245" s="17">
        <f t="shared" si="19"/>
        <v>1687.4000000000005</v>
      </c>
      <c r="J245" s="9">
        <f t="shared" si="20"/>
        <v>60.909048788398266</v>
      </c>
    </row>
    <row r="246" spans="1:10" ht="27" customHeight="1">
      <c r="A246" s="203" t="s">
        <v>16</v>
      </c>
      <c r="B246" s="205"/>
      <c r="C246" s="7" t="s">
        <v>13</v>
      </c>
      <c r="D246" s="7" t="s">
        <v>29</v>
      </c>
      <c r="E246" s="7" t="s">
        <v>142</v>
      </c>
      <c r="F246" s="7" t="s">
        <v>17</v>
      </c>
      <c r="G246" s="8">
        <f t="shared" si="24"/>
        <v>4316.6</v>
      </c>
      <c r="H246" s="8">
        <f t="shared" si="24"/>
        <v>2629.2</v>
      </c>
      <c r="I246" s="17">
        <f t="shared" si="19"/>
        <v>1687.4000000000005</v>
      </c>
      <c r="J246" s="9">
        <f t="shared" si="20"/>
        <v>60.909048788398266</v>
      </c>
    </row>
    <row r="247" spans="1:10" ht="27" customHeight="1">
      <c r="A247" s="203" t="s">
        <v>18</v>
      </c>
      <c r="B247" s="205"/>
      <c r="C247" s="7" t="s">
        <v>13</v>
      </c>
      <c r="D247" s="7" t="s">
        <v>29</v>
      </c>
      <c r="E247" s="7" t="s">
        <v>142</v>
      </c>
      <c r="F247" s="7" t="s">
        <v>19</v>
      </c>
      <c r="G247" s="8">
        <f>'ПР.4'!G903</f>
        <v>4316.6</v>
      </c>
      <c r="H247" s="8">
        <f>'ПР.4'!I903</f>
        <v>2629.2</v>
      </c>
      <c r="I247" s="17">
        <f t="shared" si="19"/>
        <v>1687.4000000000005</v>
      </c>
      <c r="J247" s="9">
        <f t="shared" si="20"/>
        <v>60.909048788398266</v>
      </c>
    </row>
    <row r="248" spans="1:10" ht="12.75">
      <c r="A248" s="203" t="s">
        <v>512</v>
      </c>
      <c r="B248" s="205"/>
      <c r="C248" s="7" t="s">
        <v>13</v>
      </c>
      <c r="D248" s="7" t="s">
        <v>29</v>
      </c>
      <c r="E248" s="7" t="s">
        <v>513</v>
      </c>
      <c r="F248" s="7"/>
      <c r="G248" s="8">
        <f aca="true" t="shared" si="25" ref="G248:H250">G249</f>
        <v>1929.4</v>
      </c>
      <c r="H248" s="8">
        <f t="shared" si="25"/>
        <v>740</v>
      </c>
      <c r="I248" s="17">
        <f t="shared" si="19"/>
        <v>1189.4</v>
      </c>
      <c r="J248" s="9">
        <f t="shared" si="20"/>
        <v>38.353892401782936</v>
      </c>
    </row>
    <row r="249" spans="1:10" ht="27" customHeight="1">
      <c r="A249" s="203" t="s">
        <v>514</v>
      </c>
      <c r="B249" s="205"/>
      <c r="C249" s="7" t="s">
        <v>13</v>
      </c>
      <c r="D249" s="7" t="s">
        <v>29</v>
      </c>
      <c r="E249" s="7" t="s">
        <v>515</v>
      </c>
      <c r="F249" s="7"/>
      <c r="G249" s="8">
        <f t="shared" si="25"/>
        <v>1929.4</v>
      </c>
      <c r="H249" s="8">
        <f t="shared" si="25"/>
        <v>740</v>
      </c>
      <c r="I249" s="17">
        <f t="shared" si="19"/>
        <v>1189.4</v>
      </c>
      <c r="J249" s="9">
        <f t="shared" si="20"/>
        <v>38.353892401782936</v>
      </c>
    </row>
    <row r="250" spans="1:10" ht="27.75" customHeight="1">
      <c r="A250" s="203" t="s">
        <v>16</v>
      </c>
      <c r="B250" s="205"/>
      <c r="C250" s="7" t="s">
        <v>13</v>
      </c>
      <c r="D250" s="7" t="s">
        <v>29</v>
      </c>
      <c r="E250" s="7" t="s">
        <v>515</v>
      </c>
      <c r="F250" s="7" t="s">
        <v>17</v>
      </c>
      <c r="G250" s="8">
        <f t="shared" si="25"/>
        <v>1929.4</v>
      </c>
      <c r="H250" s="8">
        <f t="shared" si="25"/>
        <v>740</v>
      </c>
      <c r="I250" s="17">
        <f t="shared" si="19"/>
        <v>1189.4</v>
      </c>
      <c r="J250" s="9">
        <f t="shared" si="20"/>
        <v>38.353892401782936</v>
      </c>
    </row>
    <row r="251" spans="1:10" ht="27" customHeight="1">
      <c r="A251" s="203" t="s">
        <v>18</v>
      </c>
      <c r="B251" s="205"/>
      <c r="C251" s="7" t="s">
        <v>13</v>
      </c>
      <c r="D251" s="7" t="s">
        <v>29</v>
      </c>
      <c r="E251" s="7" t="s">
        <v>515</v>
      </c>
      <c r="F251" s="7" t="s">
        <v>19</v>
      </c>
      <c r="G251" s="8">
        <f>'ПР.4'!G907</f>
        <v>1929.4</v>
      </c>
      <c r="H251" s="8">
        <f>'ПР.4'!I907</f>
        <v>740</v>
      </c>
      <c r="I251" s="17">
        <f t="shared" si="19"/>
        <v>1189.4</v>
      </c>
      <c r="J251" s="9">
        <f t="shared" si="20"/>
        <v>38.353892401782936</v>
      </c>
    </row>
    <row r="252" spans="1:10" ht="12.75">
      <c r="A252" s="200" t="s">
        <v>224</v>
      </c>
      <c r="B252" s="202"/>
      <c r="C252" s="3" t="s">
        <v>13</v>
      </c>
      <c r="D252" s="3" t="s">
        <v>225</v>
      </c>
      <c r="E252" s="3"/>
      <c r="F252" s="3"/>
      <c r="G252" s="4">
        <f>G253+G258</f>
        <v>428</v>
      </c>
      <c r="H252" s="4">
        <f>H253+H258</f>
        <v>0</v>
      </c>
      <c r="I252" s="16">
        <f t="shared" si="19"/>
        <v>428</v>
      </c>
      <c r="J252" s="6">
        <f t="shared" si="20"/>
        <v>0</v>
      </c>
    </row>
    <row r="253" spans="1:10" ht="45" customHeight="1">
      <c r="A253" s="203" t="s">
        <v>626</v>
      </c>
      <c r="B253" s="205"/>
      <c r="C253" s="7" t="s">
        <v>13</v>
      </c>
      <c r="D253" s="7" t="s">
        <v>225</v>
      </c>
      <c r="E253" s="7" t="s">
        <v>220</v>
      </c>
      <c r="F253" s="7"/>
      <c r="G253" s="8">
        <f aca="true" t="shared" si="26" ref="G253:H256">G254</f>
        <v>100</v>
      </c>
      <c r="H253" s="8">
        <f t="shared" si="26"/>
        <v>0</v>
      </c>
      <c r="I253" s="17">
        <f t="shared" si="19"/>
        <v>100</v>
      </c>
      <c r="J253" s="9">
        <f t="shared" si="20"/>
        <v>0</v>
      </c>
    </row>
    <row r="254" spans="1:10" ht="42" customHeight="1">
      <c r="A254" s="203" t="s">
        <v>627</v>
      </c>
      <c r="B254" s="205"/>
      <c r="C254" s="7" t="s">
        <v>13</v>
      </c>
      <c r="D254" s="7" t="s">
        <v>225</v>
      </c>
      <c r="E254" s="7" t="s">
        <v>221</v>
      </c>
      <c r="F254" s="7"/>
      <c r="G254" s="8">
        <f t="shared" si="26"/>
        <v>100</v>
      </c>
      <c r="H254" s="8">
        <f t="shared" si="26"/>
        <v>0</v>
      </c>
      <c r="I254" s="17">
        <f t="shared" si="19"/>
        <v>100</v>
      </c>
      <c r="J254" s="9">
        <f t="shared" si="20"/>
        <v>0</v>
      </c>
    </row>
    <row r="255" spans="1:10" ht="27.75" customHeight="1">
      <c r="A255" s="203" t="s">
        <v>222</v>
      </c>
      <c r="B255" s="205"/>
      <c r="C255" s="7" t="s">
        <v>13</v>
      </c>
      <c r="D255" s="7" t="s">
        <v>225</v>
      </c>
      <c r="E255" s="7" t="s">
        <v>223</v>
      </c>
      <c r="F255" s="7"/>
      <c r="G255" s="8">
        <f t="shared" si="26"/>
        <v>100</v>
      </c>
      <c r="H255" s="8">
        <f t="shared" si="26"/>
        <v>0</v>
      </c>
      <c r="I255" s="17">
        <f t="shared" si="19"/>
        <v>100</v>
      </c>
      <c r="J255" s="9">
        <f t="shared" si="20"/>
        <v>0</v>
      </c>
    </row>
    <row r="256" spans="1:10" ht="12.75">
      <c r="A256" s="203" t="s">
        <v>173</v>
      </c>
      <c r="B256" s="205"/>
      <c r="C256" s="7" t="s">
        <v>13</v>
      </c>
      <c r="D256" s="7" t="s">
        <v>225</v>
      </c>
      <c r="E256" s="7" t="s">
        <v>223</v>
      </c>
      <c r="F256" s="7" t="s">
        <v>174</v>
      </c>
      <c r="G256" s="8">
        <f t="shared" si="26"/>
        <v>100</v>
      </c>
      <c r="H256" s="8">
        <f t="shared" si="26"/>
        <v>0</v>
      </c>
      <c r="I256" s="17">
        <f t="shared" si="19"/>
        <v>100</v>
      </c>
      <c r="J256" s="9">
        <f t="shared" si="20"/>
        <v>0</v>
      </c>
    </row>
    <row r="257" spans="1:10" ht="40.5" customHeight="1">
      <c r="A257" s="203" t="s">
        <v>226</v>
      </c>
      <c r="B257" s="205"/>
      <c r="C257" s="7" t="s">
        <v>13</v>
      </c>
      <c r="D257" s="7" t="s">
        <v>225</v>
      </c>
      <c r="E257" s="7" t="s">
        <v>223</v>
      </c>
      <c r="F257" s="7" t="s">
        <v>227</v>
      </c>
      <c r="G257" s="8">
        <f>'ПР.4'!G148</f>
        <v>100</v>
      </c>
      <c r="H257" s="8">
        <f>'ПР.4'!I148</f>
        <v>0</v>
      </c>
      <c r="I257" s="17">
        <f t="shared" si="19"/>
        <v>100</v>
      </c>
      <c r="J257" s="9">
        <f t="shared" si="20"/>
        <v>0</v>
      </c>
    </row>
    <row r="258" spans="1:10" ht="30" customHeight="1">
      <c r="A258" s="203" t="s">
        <v>628</v>
      </c>
      <c r="B258" s="205"/>
      <c r="C258" s="7" t="s">
        <v>13</v>
      </c>
      <c r="D258" s="7" t="s">
        <v>225</v>
      </c>
      <c r="E258" s="7" t="s">
        <v>254</v>
      </c>
      <c r="F258" s="7"/>
      <c r="G258" s="8">
        <f>G259</f>
        <v>328</v>
      </c>
      <c r="H258" s="8">
        <f>H259</f>
        <v>0</v>
      </c>
      <c r="I258" s="17">
        <f t="shared" si="19"/>
        <v>328</v>
      </c>
      <c r="J258" s="9">
        <f t="shared" si="20"/>
        <v>0</v>
      </c>
    </row>
    <row r="259" spans="1:10" ht="28.5" customHeight="1">
      <c r="A259" s="203" t="s">
        <v>629</v>
      </c>
      <c r="B259" s="205"/>
      <c r="C259" s="7" t="s">
        <v>13</v>
      </c>
      <c r="D259" s="7" t="s">
        <v>225</v>
      </c>
      <c r="E259" s="7" t="s">
        <v>255</v>
      </c>
      <c r="F259" s="7"/>
      <c r="G259" s="8">
        <f>G260+G263</f>
        <v>328</v>
      </c>
      <c r="H259" s="8">
        <f>H260+H263</f>
        <v>0</v>
      </c>
      <c r="I259" s="17">
        <f t="shared" si="19"/>
        <v>328</v>
      </c>
      <c r="J259" s="9">
        <f t="shared" si="20"/>
        <v>0</v>
      </c>
    </row>
    <row r="260" spans="1:10" ht="29.25" customHeight="1">
      <c r="A260" s="203" t="s">
        <v>256</v>
      </c>
      <c r="B260" s="205"/>
      <c r="C260" s="7" t="s">
        <v>13</v>
      </c>
      <c r="D260" s="7" t="s">
        <v>225</v>
      </c>
      <c r="E260" s="7" t="s">
        <v>257</v>
      </c>
      <c r="F260" s="7"/>
      <c r="G260" s="8">
        <f>G261</f>
        <v>314.6</v>
      </c>
      <c r="H260" s="8">
        <f>H261</f>
        <v>0</v>
      </c>
      <c r="I260" s="17">
        <f t="shared" si="19"/>
        <v>314.6</v>
      </c>
      <c r="J260" s="9">
        <f t="shared" si="20"/>
        <v>0</v>
      </c>
    </row>
    <row r="261" spans="1:10" ht="27" customHeight="1">
      <c r="A261" s="203" t="s">
        <v>16</v>
      </c>
      <c r="B261" s="205"/>
      <c r="C261" s="7" t="s">
        <v>13</v>
      </c>
      <c r="D261" s="7" t="s">
        <v>225</v>
      </c>
      <c r="E261" s="7" t="s">
        <v>257</v>
      </c>
      <c r="F261" s="7" t="s">
        <v>17</v>
      </c>
      <c r="G261" s="8">
        <f>G262</f>
        <v>314.6</v>
      </c>
      <c r="H261" s="8">
        <f>H262</f>
        <v>0</v>
      </c>
      <c r="I261" s="17">
        <f t="shared" si="19"/>
        <v>314.6</v>
      </c>
      <c r="J261" s="9">
        <f t="shared" si="20"/>
        <v>0</v>
      </c>
    </row>
    <row r="262" spans="1:10" ht="27" customHeight="1">
      <c r="A262" s="203" t="s">
        <v>18</v>
      </c>
      <c r="B262" s="205"/>
      <c r="C262" s="7" t="s">
        <v>13</v>
      </c>
      <c r="D262" s="7" t="s">
        <v>225</v>
      </c>
      <c r="E262" s="7" t="s">
        <v>257</v>
      </c>
      <c r="F262" s="7" t="s">
        <v>19</v>
      </c>
      <c r="G262" s="8">
        <f>'ПР.4'!G153</f>
        <v>314.6</v>
      </c>
      <c r="H262" s="8">
        <f>'ПР.4'!I153</f>
        <v>0</v>
      </c>
      <c r="I262" s="17">
        <f t="shared" si="19"/>
        <v>314.6</v>
      </c>
      <c r="J262" s="9">
        <f t="shared" si="20"/>
        <v>0</v>
      </c>
    </row>
    <row r="263" spans="1:10" ht="42" customHeight="1">
      <c r="A263" s="203" t="s">
        <v>258</v>
      </c>
      <c r="B263" s="205"/>
      <c r="C263" s="7" t="s">
        <v>13</v>
      </c>
      <c r="D263" s="7" t="s">
        <v>225</v>
      </c>
      <c r="E263" s="7" t="s">
        <v>259</v>
      </c>
      <c r="F263" s="7"/>
      <c r="G263" s="8">
        <f>G264+G266</f>
        <v>13.4</v>
      </c>
      <c r="H263" s="8">
        <f>H264+H266</f>
        <v>0</v>
      </c>
      <c r="I263" s="17">
        <f t="shared" si="19"/>
        <v>13.4</v>
      </c>
      <c r="J263" s="9">
        <f t="shared" si="20"/>
        <v>0</v>
      </c>
    </row>
    <row r="264" spans="1:10" ht="56.25" customHeight="1">
      <c r="A264" s="203" t="s">
        <v>62</v>
      </c>
      <c r="B264" s="205"/>
      <c r="C264" s="7" t="s">
        <v>13</v>
      </c>
      <c r="D264" s="7" t="s">
        <v>225</v>
      </c>
      <c r="E264" s="7" t="s">
        <v>259</v>
      </c>
      <c r="F264" s="7" t="s">
        <v>63</v>
      </c>
      <c r="G264" s="8">
        <f>G265</f>
        <v>5.4</v>
      </c>
      <c r="H264" s="8">
        <f>H265</f>
        <v>0</v>
      </c>
      <c r="I264" s="17">
        <f t="shared" si="19"/>
        <v>5.4</v>
      </c>
      <c r="J264" s="9">
        <f t="shared" si="20"/>
        <v>0</v>
      </c>
    </row>
    <row r="265" spans="1:10" ht="27.75" customHeight="1">
      <c r="A265" s="203" t="s">
        <v>64</v>
      </c>
      <c r="B265" s="205"/>
      <c r="C265" s="7" t="s">
        <v>13</v>
      </c>
      <c r="D265" s="7" t="s">
        <v>225</v>
      </c>
      <c r="E265" s="7" t="s">
        <v>259</v>
      </c>
      <c r="F265" s="7" t="s">
        <v>65</v>
      </c>
      <c r="G265" s="8">
        <f>'ПР.4'!G156</f>
        <v>5.4</v>
      </c>
      <c r="H265" s="8">
        <f>'ПР.4'!I156</f>
        <v>0</v>
      </c>
      <c r="I265" s="17">
        <f t="shared" si="19"/>
        <v>5.4</v>
      </c>
      <c r="J265" s="9">
        <f t="shared" si="20"/>
        <v>0</v>
      </c>
    </row>
    <row r="266" spans="1:10" ht="27" customHeight="1">
      <c r="A266" s="203" t="s">
        <v>16</v>
      </c>
      <c r="B266" s="205"/>
      <c r="C266" s="7" t="s">
        <v>13</v>
      </c>
      <c r="D266" s="7" t="s">
        <v>225</v>
      </c>
      <c r="E266" s="7" t="s">
        <v>259</v>
      </c>
      <c r="F266" s="7" t="s">
        <v>17</v>
      </c>
      <c r="G266" s="8">
        <f>G267</f>
        <v>8</v>
      </c>
      <c r="H266" s="8">
        <f>H267</f>
        <v>0</v>
      </c>
      <c r="I266" s="17">
        <f t="shared" si="19"/>
        <v>8</v>
      </c>
      <c r="J266" s="9">
        <f t="shared" si="20"/>
        <v>0</v>
      </c>
    </row>
    <row r="267" spans="1:10" ht="27.75" customHeight="1">
      <c r="A267" s="203" t="s">
        <v>18</v>
      </c>
      <c r="B267" s="205"/>
      <c r="C267" s="7" t="s">
        <v>13</v>
      </c>
      <c r="D267" s="7" t="s">
        <v>225</v>
      </c>
      <c r="E267" s="7" t="s">
        <v>259</v>
      </c>
      <c r="F267" s="7" t="s">
        <v>19</v>
      </c>
      <c r="G267" s="8">
        <f>'ПР.4'!G158</f>
        <v>8</v>
      </c>
      <c r="H267" s="8">
        <f>'ПР.4'!I158</f>
        <v>0</v>
      </c>
      <c r="I267" s="17">
        <f t="shared" si="19"/>
        <v>8</v>
      </c>
      <c r="J267" s="9">
        <f t="shared" si="20"/>
        <v>0</v>
      </c>
    </row>
    <row r="268" spans="1:10" ht="12.75">
      <c r="A268" s="200" t="s">
        <v>77</v>
      </c>
      <c r="B268" s="202"/>
      <c r="C268" s="3" t="s">
        <v>35</v>
      </c>
      <c r="D268" s="3"/>
      <c r="E268" s="3"/>
      <c r="F268" s="3"/>
      <c r="G268" s="30">
        <f>G269+G291+G311</f>
        <v>95981.6</v>
      </c>
      <c r="H268" s="30">
        <f>H269+H291+H311</f>
        <v>67645.9</v>
      </c>
      <c r="I268" s="16">
        <f aca="true" t="shared" si="27" ref="I268:I336">G268-H268</f>
        <v>28335.70000000001</v>
      </c>
      <c r="J268" s="6">
        <f aca="true" t="shared" si="28" ref="J268:J336">H268/G268*100</f>
        <v>70.47798744759412</v>
      </c>
    </row>
    <row r="269" spans="1:10" ht="12.75">
      <c r="A269" s="200" t="s">
        <v>179</v>
      </c>
      <c r="B269" s="202"/>
      <c r="C269" s="3" t="s">
        <v>35</v>
      </c>
      <c r="D269" s="3" t="s">
        <v>56</v>
      </c>
      <c r="E269" s="3"/>
      <c r="F269" s="3"/>
      <c r="G269" s="4">
        <f>G270+G282</f>
        <v>18815.9</v>
      </c>
      <c r="H269" s="4">
        <f>H270+H282</f>
        <v>8664.1</v>
      </c>
      <c r="I269" s="16">
        <f t="shared" si="27"/>
        <v>10151.800000000001</v>
      </c>
      <c r="J269" s="6">
        <f t="shared" si="28"/>
        <v>46.04669455088516</v>
      </c>
    </row>
    <row r="270" spans="1:10" ht="42" customHeight="1">
      <c r="A270" s="203" t="s">
        <v>570</v>
      </c>
      <c r="B270" s="205"/>
      <c r="C270" s="7" t="s">
        <v>35</v>
      </c>
      <c r="D270" s="7" t="s">
        <v>56</v>
      </c>
      <c r="E270" s="7" t="s">
        <v>169</v>
      </c>
      <c r="F270" s="7"/>
      <c r="G270" s="8">
        <f>G271+G275</f>
        <v>12175.9</v>
      </c>
      <c r="H270" s="8">
        <f>H271+H275</f>
        <v>4092.6</v>
      </c>
      <c r="I270" s="17">
        <f t="shared" si="27"/>
        <v>8083.299999999999</v>
      </c>
      <c r="J270" s="9">
        <f t="shared" si="28"/>
        <v>33.612299706797856</v>
      </c>
    </row>
    <row r="271" spans="1:10" ht="27" customHeight="1">
      <c r="A271" s="203" t="s">
        <v>571</v>
      </c>
      <c r="B271" s="205"/>
      <c r="C271" s="7" t="s">
        <v>35</v>
      </c>
      <c r="D271" s="7" t="s">
        <v>56</v>
      </c>
      <c r="E271" s="7" t="s">
        <v>170</v>
      </c>
      <c r="F271" s="7"/>
      <c r="G271" s="8">
        <f aca="true" t="shared" si="29" ref="G271:H273">G272</f>
        <v>362</v>
      </c>
      <c r="H271" s="8">
        <f t="shared" si="29"/>
        <v>570</v>
      </c>
      <c r="I271" s="17">
        <f t="shared" si="27"/>
        <v>-208</v>
      </c>
      <c r="J271" s="9">
        <f t="shared" si="28"/>
        <v>157.45856353591162</v>
      </c>
    </row>
    <row r="272" spans="1:10" ht="15" customHeight="1">
      <c r="A272" s="203" t="s">
        <v>177</v>
      </c>
      <c r="B272" s="205"/>
      <c r="C272" s="7" t="s">
        <v>35</v>
      </c>
      <c r="D272" s="7" t="s">
        <v>56</v>
      </c>
      <c r="E272" s="7" t="s">
        <v>178</v>
      </c>
      <c r="F272" s="7"/>
      <c r="G272" s="8">
        <f t="shared" si="29"/>
        <v>362</v>
      </c>
      <c r="H272" s="8">
        <f t="shared" si="29"/>
        <v>570</v>
      </c>
      <c r="I272" s="17">
        <f t="shared" si="27"/>
        <v>-208</v>
      </c>
      <c r="J272" s="9">
        <f t="shared" si="28"/>
        <v>157.45856353591162</v>
      </c>
    </row>
    <row r="273" spans="1:10" ht="29.25" customHeight="1">
      <c r="A273" s="203" t="s">
        <v>16</v>
      </c>
      <c r="B273" s="205"/>
      <c r="C273" s="7" t="s">
        <v>35</v>
      </c>
      <c r="D273" s="7" t="s">
        <v>56</v>
      </c>
      <c r="E273" s="7" t="s">
        <v>178</v>
      </c>
      <c r="F273" s="7" t="s">
        <v>17</v>
      </c>
      <c r="G273" s="8">
        <f t="shared" si="29"/>
        <v>362</v>
      </c>
      <c r="H273" s="8">
        <f t="shared" si="29"/>
        <v>570</v>
      </c>
      <c r="I273" s="17">
        <f t="shared" si="27"/>
        <v>-208</v>
      </c>
      <c r="J273" s="9">
        <f t="shared" si="28"/>
        <v>157.45856353591162</v>
      </c>
    </row>
    <row r="274" spans="1:10" ht="28.5" customHeight="1">
      <c r="A274" s="203" t="s">
        <v>18</v>
      </c>
      <c r="B274" s="205"/>
      <c r="C274" s="7" t="s">
        <v>35</v>
      </c>
      <c r="D274" s="7" t="s">
        <v>56</v>
      </c>
      <c r="E274" s="7" t="s">
        <v>178</v>
      </c>
      <c r="F274" s="7" t="s">
        <v>19</v>
      </c>
      <c r="G274" s="8">
        <f>'ПР.4'!G914</f>
        <v>362</v>
      </c>
      <c r="H274" s="8">
        <f>'ПР.4'!I914</f>
        <v>570</v>
      </c>
      <c r="I274" s="17">
        <f t="shared" si="27"/>
        <v>-208</v>
      </c>
      <c r="J274" s="9">
        <f t="shared" si="28"/>
        <v>157.45856353591162</v>
      </c>
    </row>
    <row r="275" spans="1:10" ht="30" customHeight="1">
      <c r="A275" s="203" t="s">
        <v>573</v>
      </c>
      <c r="B275" s="205"/>
      <c r="C275" s="7" t="s">
        <v>35</v>
      </c>
      <c r="D275" s="7" t="s">
        <v>56</v>
      </c>
      <c r="E275" s="7" t="s">
        <v>180</v>
      </c>
      <c r="F275" s="7"/>
      <c r="G275" s="8">
        <f>G276+G279</f>
        <v>11813.9</v>
      </c>
      <c r="H275" s="8">
        <f>H276+H279</f>
        <v>3522.6</v>
      </c>
      <c r="I275" s="17">
        <f t="shared" si="27"/>
        <v>8291.3</v>
      </c>
      <c r="J275" s="9">
        <f t="shared" si="28"/>
        <v>29.817418464689897</v>
      </c>
    </row>
    <row r="276" spans="1:10" ht="29.25" customHeight="1">
      <c r="A276" s="203" t="s">
        <v>181</v>
      </c>
      <c r="B276" s="205"/>
      <c r="C276" s="7" t="s">
        <v>35</v>
      </c>
      <c r="D276" s="7" t="s">
        <v>56</v>
      </c>
      <c r="E276" s="7" t="s">
        <v>182</v>
      </c>
      <c r="F276" s="7"/>
      <c r="G276" s="8">
        <f>G277</f>
        <v>11175.9</v>
      </c>
      <c r="H276" s="8">
        <f>H277</f>
        <v>3139</v>
      </c>
      <c r="I276" s="17">
        <f t="shared" si="27"/>
        <v>8036.9</v>
      </c>
      <c r="J276" s="9">
        <f t="shared" si="28"/>
        <v>28.087223400352546</v>
      </c>
    </row>
    <row r="277" spans="1:10" ht="28.5" customHeight="1">
      <c r="A277" s="203" t="s">
        <v>16</v>
      </c>
      <c r="B277" s="205"/>
      <c r="C277" s="7" t="s">
        <v>35</v>
      </c>
      <c r="D277" s="7" t="s">
        <v>56</v>
      </c>
      <c r="E277" s="7" t="s">
        <v>182</v>
      </c>
      <c r="F277" s="7" t="s">
        <v>17</v>
      </c>
      <c r="G277" s="8">
        <f>G278</f>
        <v>11175.9</v>
      </c>
      <c r="H277" s="8">
        <f>H278</f>
        <v>3139</v>
      </c>
      <c r="I277" s="17">
        <f t="shared" si="27"/>
        <v>8036.9</v>
      </c>
      <c r="J277" s="9">
        <f t="shared" si="28"/>
        <v>28.087223400352546</v>
      </c>
    </row>
    <row r="278" spans="1:10" ht="27" customHeight="1">
      <c r="A278" s="203" t="s">
        <v>18</v>
      </c>
      <c r="B278" s="205"/>
      <c r="C278" s="7" t="s">
        <v>35</v>
      </c>
      <c r="D278" s="7" t="s">
        <v>56</v>
      </c>
      <c r="E278" s="7" t="s">
        <v>182</v>
      </c>
      <c r="F278" s="7" t="s">
        <v>19</v>
      </c>
      <c r="G278" s="8">
        <f>'ПР.4'!G918</f>
        <v>11175.9</v>
      </c>
      <c r="H278" s="8">
        <f>'ПР.4'!I918</f>
        <v>3139</v>
      </c>
      <c r="I278" s="17">
        <f t="shared" si="27"/>
        <v>8036.9</v>
      </c>
      <c r="J278" s="9">
        <f t="shared" si="28"/>
        <v>28.087223400352546</v>
      </c>
    </row>
    <row r="279" spans="1:10" ht="41.25" customHeight="1">
      <c r="A279" s="203" t="s">
        <v>183</v>
      </c>
      <c r="B279" s="205"/>
      <c r="C279" s="7" t="s">
        <v>35</v>
      </c>
      <c r="D279" s="7" t="s">
        <v>56</v>
      </c>
      <c r="E279" s="7" t="s">
        <v>184</v>
      </c>
      <c r="F279" s="7"/>
      <c r="G279" s="8">
        <f>G280</f>
        <v>638</v>
      </c>
      <c r="H279" s="8">
        <f>H280</f>
        <v>383.6</v>
      </c>
      <c r="I279" s="17">
        <f t="shared" si="27"/>
        <v>254.39999999999998</v>
      </c>
      <c r="J279" s="9">
        <f t="shared" si="28"/>
        <v>60.125391849529784</v>
      </c>
    </row>
    <row r="280" spans="1:10" ht="28.5" customHeight="1">
      <c r="A280" s="203" t="s">
        <v>16</v>
      </c>
      <c r="B280" s="205"/>
      <c r="C280" s="7" t="s">
        <v>35</v>
      </c>
      <c r="D280" s="7" t="s">
        <v>56</v>
      </c>
      <c r="E280" s="7" t="s">
        <v>184</v>
      </c>
      <c r="F280" s="7" t="s">
        <v>17</v>
      </c>
      <c r="G280" s="8">
        <f>G281</f>
        <v>638</v>
      </c>
      <c r="H280" s="8">
        <f>H281</f>
        <v>383.6</v>
      </c>
      <c r="I280" s="17">
        <f t="shared" si="27"/>
        <v>254.39999999999998</v>
      </c>
      <c r="J280" s="9">
        <f t="shared" si="28"/>
        <v>60.125391849529784</v>
      </c>
    </row>
    <row r="281" spans="1:10" ht="27.75" customHeight="1">
      <c r="A281" s="203" t="s">
        <v>18</v>
      </c>
      <c r="B281" s="205"/>
      <c r="C281" s="7" t="s">
        <v>35</v>
      </c>
      <c r="D281" s="7" t="s">
        <v>56</v>
      </c>
      <c r="E281" s="7" t="s">
        <v>184</v>
      </c>
      <c r="F281" s="7" t="s">
        <v>19</v>
      </c>
      <c r="G281" s="8">
        <f>'ПР.4'!G921</f>
        <v>638</v>
      </c>
      <c r="H281" s="8">
        <f>'ПР.4'!I921</f>
        <v>383.6</v>
      </c>
      <c r="I281" s="17">
        <f t="shared" si="27"/>
        <v>254.39999999999998</v>
      </c>
      <c r="J281" s="9">
        <f t="shared" si="28"/>
        <v>60.125391849529784</v>
      </c>
    </row>
    <row r="282" spans="1:10" ht="13.5" customHeight="1">
      <c r="A282" s="203" t="s">
        <v>408</v>
      </c>
      <c r="B282" s="205"/>
      <c r="C282" s="7" t="s">
        <v>35</v>
      </c>
      <c r="D282" s="7" t="s">
        <v>56</v>
      </c>
      <c r="E282" s="7" t="s">
        <v>409</v>
      </c>
      <c r="F282" s="7"/>
      <c r="G282" s="8">
        <f>G283+G286</f>
        <v>6640</v>
      </c>
      <c r="H282" s="8">
        <f>H283+H286</f>
        <v>4571.5</v>
      </c>
      <c r="I282" s="17">
        <f t="shared" si="27"/>
        <v>2068.5</v>
      </c>
      <c r="J282" s="9">
        <f t="shared" si="28"/>
        <v>68.84789156626506</v>
      </c>
    </row>
    <row r="283" spans="1:10" ht="12.75">
      <c r="A283" s="203" t="s">
        <v>410</v>
      </c>
      <c r="B283" s="205"/>
      <c r="C283" s="7" t="s">
        <v>35</v>
      </c>
      <c r="D283" s="7" t="s">
        <v>56</v>
      </c>
      <c r="E283" s="7" t="s">
        <v>411</v>
      </c>
      <c r="F283" s="7"/>
      <c r="G283" s="8">
        <f>G284</f>
        <v>3340</v>
      </c>
      <c r="H283" s="8">
        <f>H284</f>
        <v>2315.6</v>
      </c>
      <c r="I283" s="17">
        <f t="shared" si="27"/>
        <v>1024.4</v>
      </c>
      <c r="J283" s="9">
        <f t="shared" si="28"/>
        <v>69.32934131736526</v>
      </c>
    </row>
    <row r="284" spans="1:10" ht="27.75" customHeight="1">
      <c r="A284" s="203" t="s">
        <v>16</v>
      </c>
      <c r="B284" s="205"/>
      <c r="C284" s="7" t="s">
        <v>35</v>
      </c>
      <c r="D284" s="7" t="s">
        <v>56</v>
      </c>
      <c r="E284" s="7" t="s">
        <v>411</v>
      </c>
      <c r="F284" s="7" t="s">
        <v>17</v>
      </c>
      <c r="G284" s="8">
        <f>G285</f>
        <v>3340</v>
      </c>
      <c r="H284" s="8">
        <f>H285</f>
        <v>2315.6</v>
      </c>
      <c r="I284" s="17">
        <f t="shared" si="27"/>
        <v>1024.4</v>
      </c>
      <c r="J284" s="9">
        <f t="shared" si="28"/>
        <v>69.32934131736526</v>
      </c>
    </row>
    <row r="285" spans="1:10" ht="28.5" customHeight="1">
      <c r="A285" s="203" t="s">
        <v>18</v>
      </c>
      <c r="B285" s="205"/>
      <c r="C285" s="7" t="s">
        <v>35</v>
      </c>
      <c r="D285" s="7" t="s">
        <v>56</v>
      </c>
      <c r="E285" s="7" t="s">
        <v>411</v>
      </c>
      <c r="F285" s="7" t="s">
        <v>19</v>
      </c>
      <c r="G285" s="8">
        <f>'ПР.4'!G164+'ПР.4'!G326+'ПР.4'!G925</f>
        <v>3340</v>
      </c>
      <c r="H285" s="8">
        <f>'ПР.4'!I164+'ПР.4'!I326+'ПР.4'!I925</f>
        <v>2315.6</v>
      </c>
      <c r="I285" s="17">
        <f t="shared" si="27"/>
        <v>1024.4</v>
      </c>
      <c r="J285" s="9">
        <f t="shared" si="28"/>
        <v>69.32934131736526</v>
      </c>
    </row>
    <row r="286" spans="1:10" ht="12.75">
      <c r="A286" s="203" t="s">
        <v>516</v>
      </c>
      <c r="B286" s="205"/>
      <c r="C286" s="7" t="s">
        <v>35</v>
      </c>
      <c r="D286" s="7" t="s">
        <v>56</v>
      </c>
      <c r="E286" s="7" t="s">
        <v>517</v>
      </c>
      <c r="F286" s="7"/>
      <c r="G286" s="8">
        <f>G287+G289</f>
        <v>3300</v>
      </c>
      <c r="H286" s="8">
        <f>H287+H289</f>
        <v>2255.9</v>
      </c>
      <c r="I286" s="17">
        <f t="shared" si="27"/>
        <v>1044.1</v>
      </c>
      <c r="J286" s="9">
        <f t="shared" si="28"/>
        <v>68.36060606060606</v>
      </c>
    </row>
    <row r="287" spans="1:10" ht="28.5" customHeight="1">
      <c r="A287" s="203" t="s">
        <v>16</v>
      </c>
      <c r="B287" s="205"/>
      <c r="C287" s="7" t="s">
        <v>35</v>
      </c>
      <c r="D287" s="7" t="s">
        <v>56</v>
      </c>
      <c r="E287" s="7" t="s">
        <v>517</v>
      </c>
      <c r="F287" s="7" t="s">
        <v>17</v>
      </c>
      <c r="G287" s="8">
        <f>G288</f>
        <v>600</v>
      </c>
      <c r="H287" s="8">
        <f>H288</f>
        <v>0</v>
      </c>
      <c r="I287" s="17">
        <f t="shared" si="27"/>
        <v>600</v>
      </c>
      <c r="J287" s="9">
        <f t="shared" si="28"/>
        <v>0</v>
      </c>
    </row>
    <row r="288" spans="1:10" ht="27" customHeight="1">
      <c r="A288" s="203" t="s">
        <v>18</v>
      </c>
      <c r="B288" s="205"/>
      <c r="C288" s="7" t="s">
        <v>35</v>
      </c>
      <c r="D288" s="7" t="s">
        <v>56</v>
      </c>
      <c r="E288" s="7" t="s">
        <v>517</v>
      </c>
      <c r="F288" s="7" t="s">
        <v>19</v>
      </c>
      <c r="G288" s="8">
        <f>'ПР.4'!G928</f>
        <v>600</v>
      </c>
      <c r="H288" s="8">
        <f>'ПР.4'!I928</f>
        <v>0</v>
      </c>
      <c r="I288" s="17">
        <f t="shared" si="27"/>
        <v>600</v>
      </c>
      <c r="J288" s="9">
        <f t="shared" si="28"/>
        <v>0</v>
      </c>
    </row>
    <row r="289" spans="1:10" ht="12.75">
      <c r="A289" s="203" t="s">
        <v>173</v>
      </c>
      <c r="B289" s="205"/>
      <c r="C289" s="7" t="s">
        <v>35</v>
      </c>
      <c r="D289" s="7" t="s">
        <v>56</v>
      </c>
      <c r="E289" s="7" t="s">
        <v>517</v>
      </c>
      <c r="F289" s="7" t="s">
        <v>174</v>
      </c>
      <c r="G289" s="8">
        <f>G290</f>
        <v>2700</v>
      </c>
      <c r="H289" s="8">
        <f>H290</f>
        <v>2255.9</v>
      </c>
      <c r="I289" s="17">
        <f t="shared" si="27"/>
        <v>444.0999999999999</v>
      </c>
      <c r="J289" s="9">
        <f t="shared" si="28"/>
        <v>83.55185185185185</v>
      </c>
    </row>
    <row r="290" spans="1:10" ht="12.75">
      <c r="A290" s="203" t="s">
        <v>175</v>
      </c>
      <c r="B290" s="205"/>
      <c r="C290" s="7" t="s">
        <v>35</v>
      </c>
      <c r="D290" s="7" t="s">
        <v>56</v>
      </c>
      <c r="E290" s="7" t="s">
        <v>517</v>
      </c>
      <c r="F290" s="7" t="s">
        <v>176</v>
      </c>
      <c r="G290" s="8">
        <f>'ПР.4'!G930</f>
        <v>2700</v>
      </c>
      <c r="H290" s="8">
        <f>'ПР.4'!I930</f>
        <v>2255.9</v>
      </c>
      <c r="I290" s="17">
        <f t="shared" si="27"/>
        <v>444.0999999999999</v>
      </c>
      <c r="J290" s="9">
        <f t="shared" si="28"/>
        <v>83.55185185185185</v>
      </c>
    </row>
    <row r="291" spans="1:10" ht="12.75">
      <c r="A291" s="200" t="s">
        <v>78</v>
      </c>
      <c r="B291" s="202"/>
      <c r="C291" s="3" t="s">
        <v>35</v>
      </c>
      <c r="D291" s="3" t="s">
        <v>79</v>
      </c>
      <c r="E291" s="3"/>
      <c r="F291" s="3"/>
      <c r="G291" s="4">
        <f>G292+G302+G307</f>
        <v>58885.8</v>
      </c>
      <c r="H291" s="4">
        <f>H292+H302+H307</f>
        <v>45451.399999999994</v>
      </c>
      <c r="I291" s="16">
        <f t="shared" si="27"/>
        <v>13434.400000000009</v>
      </c>
      <c r="J291" s="6">
        <f t="shared" si="28"/>
        <v>77.18567124841641</v>
      </c>
    </row>
    <row r="292" spans="1:10" ht="42.75" customHeight="1">
      <c r="A292" s="203" t="s">
        <v>546</v>
      </c>
      <c r="B292" s="205"/>
      <c r="C292" s="7" t="s">
        <v>35</v>
      </c>
      <c r="D292" s="7" t="s">
        <v>79</v>
      </c>
      <c r="E292" s="7" t="s">
        <v>73</v>
      </c>
      <c r="F292" s="7"/>
      <c r="G292" s="8">
        <f>G293+G299</f>
        <v>46585.8</v>
      </c>
      <c r="H292" s="8">
        <f>H293+H299</f>
        <v>36317.399999999994</v>
      </c>
      <c r="I292" s="17">
        <f t="shared" si="27"/>
        <v>10268.400000000009</v>
      </c>
      <c r="J292" s="9">
        <f t="shared" si="28"/>
        <v>77.95809023350462</v>
      </c>
    </row>
    <row r="293" spans="1:10" ht="28.5" customHeight="1">
      <c r="A293" s="203" t="s">
        <v>547</v>
      </c>
      <c r="B293" s="205"/>
      <c r="C293" s="7" t="s">
        <v>35</v>
      </c>
      <c r="D293" s="7" t="s">
        <v>79</v>
      </c>
      <c r="E293" s="7" t="s">
        <v>74</v>
      </c>
      <c r="F293" s="7"/>
      <c r="G293" s="8">
        <f aca="true" t="shared" si="30" ref="G293:H295">G294</f>
        <v>46585.8</v>
      </c>
      <c r="H293" s="8">
        <f t="shared" si="30"/>
        <v>35697.399999999994</v>
      </c>
      <c r="I293" s="17">
        <f t="shared" si="27"/>
        <v>10888.400000000009</v>
      </c>
      <c r="J293" s="9">
        <f t="shared" si="28"/>
        <v>76.62721258409213</v>
      </c>
    </row>
    <row r="294" spans="1:10" ht="40.5" customHeight="1">
      <c r="A294" s="203" t="s">
        <v>75</v>
      </c>
      <c r="B294" s="205"/>
      <c r="C294" s="7" t="s">
        <v>35</v>
      </c>
      <c r="D294" s="7" t="s">
        <v>79</v>
      </c>
      <c r="E294" s="7" t="s">
        <v>76</v>
      </c>
      <c r="F294" s="7"/>
      <c r="G294" s="8">
        <f>G295+G297</f>
        <v>46585.8</v>
      </c>
      <c r="H294" s="8">
        <f>H295+H297</f>
        <v>35697.399999999994</v>
      </c>
      <c r="I294" s="17">
        <f t="shared" si="27"/>
        <v>10888.400000000009</v>
      </c>
      <c r="J294" s="9">
        <f t="shared" si="28"/>
        <v>76.62721258409213</v>
      </c>
    </row>
    <row r="295" spans="1:10" ht="26.25" customHeight="1">
      <c r="A295" s="203" t="s">
        <v>16</v>
      </c>
      <c r="B295" s="205"/>
      <c r="C295" s="7" t="s">
        <v>35</v>
      </c>
      <c r="D295" s="7" t="s">
        <v>79</v>
      </c>
      <c r="E295" s="7" t="s">
        <v>76</v>
      </c>
      <c r="F295" s="7" t="s">
        <v>17</v>
      </c>
      <c r="G295" s="8">
        <f t="shared" si="30"/>
        <v>46585.8</v>
      </c>
      <c r="H295" s="8">
        <f t="shared" si="30"/>
        <v>27120.6</v>
      </c>
      <c r="I295" s="17">
        <f t="shared" si="27"/>
        <v>19465.200000000004</v>
      </c>
      <c r="J295" s="9">
        <f t="shared" si="28"/>
        <v>58.21645222363896</v>
      </c>
    </row>
    <row r="296" spans="1:10" ht="29.25" customHeight="1">
      <c r="A296" s="203" t="s">
        <v>18</v>
      </c>
      <c r="B296" s="205"/>
      <c r="C296" s="7" t="s">
        <v>35</v>
      </c>
      <c r="D296" s="7" t="s">
        <v>79</v>
      </c>
      <c r="E296" s="7" t="s">
        <v>76</v>
      </c>
      <c r="F296" s="7" t="s">
        <v>19</v>
      </c>
      <c r="G296" s="8">
        <f>'ПР.4'!G936</f>
        <v>46585.8</v>
      </c>
      <c r="H296" s="8">
        <f>'ПР.4'!I936</f>
        <v>27120.6</v>
      </c>
      <c r="I296" s="17">
        <f t="shared" si="27"/>
        <v>19465.200000000004</v>
      </c>
      <c r="J296" s="9">
        <f t="shared" si="28"/>
        <v>58.21645222363896</v>
      </c>
    </row>
    <row r="297" spans="1:10" ht="12.75">
      <c r="A297" s="203" t="str">
        <f>'ПР.4'!A937</f>
        <v>Иные бюджетные ассигнования</v>
      </c>
      <c r="B297" s="205"/>
      <c r="C297" s="7" t="s">
        <v>35</v>
      </c>
      <c r="D297" s="7" t="s">
        <v>79</v>
      </c>
      <c r="E297" s="7" t="s">
        <v>76</v>
      </c>
      <c r="F297" s="38" t="s">
        <v>174</v>
      </c>
      <c r="G297" s="8">
        <f>G298</f>
        <v>0</v>
      </c>
      <c r="H297" s="8">
        <f>H298</f>
        <v>8576.8</v>
      </c>
      <c r="I297" s="17">
        <f>G297-H297</f>
        <v>-8576.8</v>
      </c>
      <c r="J297" s="9">
        <v>0</v>
      </c>
    </row>
    <row r="298" spans="1:10" ht="29.25" customHeight="1">
      <c r="A298" s="203" t="str">
        <f>'ПР.4'!A938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
</v>
      </c>
      <c r="B298" s="205"/>
      <c r="C298" s="7" t="s">
        <v>35</v>
      </c>
      <c r="D298" s="7" t="s">
        <v>79</v>
      </c>
      <c r="E298" s="7" t="s">
        <v>76</v>
      </c>
      <c r="F298" s="38" t="s">
        <v>227</v>
      </c>
      <c r="G298" s="8">
        <f>'ПР.4'!G938</f>
        <v>0</v>
      </c>
      <c r="H298" s="8">
        <f>'ПР.4'!I938</f>
        <v>8576.8</v>
      </c>
      <c r="I298" s="17">
        <f>G298-H298</f>
        <v>-8576.8</v>
      </c>
      <c r="J298" s="9">
        <v>0</v>
      </c>
    </row>
    <row r="299" spans="1:10" ht="46.5" customHeight="1">
      <c r="A299" s="203" t="str">
        <f>'ПР.4'!A939</f>
        <v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v>
      </c>
      <c r="B299" s="205"/>
      <c r="C299" s="7" t="s">
        <v>35</v>
      </c>
      <c r="D299" s="7" t="s">
        <v>79</v>
      </c>
      <c r="E299" s="7" t="s">
        <v>744</v>
      </c>
      <c r="F299" s="7"/>
      <c r="G299" s="8">
        <f>G300</f>
        <v>0</v>
      </c>
      <c r="H299" s="8">
        <f>H300</f>
        <v>620</v>
      </c>
      <c r="I299" s="17">
        <f>G299-H299</f>
        <v>-620</v>
      </c>
      <c r="J299" s="9">
        <v>0</v>
      </c>
    </row>
    <row r="300" spans="1:10" ht="29.25" customHeight="1">
      <c r="A300" s="203" t="str">
        <f>'ПР.4'!A940</f>
        <v>Закупка товаров, работ и услуг для обеспечения государственных (муниципальных) нужд</v>
      </c>
      <c r="B300" s="205"/>
      <c r="C300" s="7" t="s">
        <v>35</v>
      </c>
      <c r="D300" s="7" t="s">
        <v>79</v>
      </c>
      <c r="E300" s="7" t="s">
        <v>744</v>
      </c>
      <c r="F300" s="7" t="s">
        <v>17</v>
      </c>
      <c r="G300" s="8">
        <f>G301</f>
        <v>0</v>
      </c>
      <c r="H300" s="8">
        <f>H301</f>
        <v>620</v>
      </c>
      <c r="I300" s="17">
        <f>G300-H300</f>
        <v>-620</v>
      </c>
      <c r="J300" s="9">
        <v>0</v>
      </c>
    </row>
    <row r="301" spans="1:10" ht="29.25" customHeight="1">
      <c r="A301" s="203" t="str">
        <f>'ПР.4'!A941</f>
        <v>Иные закупки товаров, работ и услуг для обеспечения государственных (муниципальных) нужд</v>
      </c>
      <c r="B301" s="205"/>
      <c r="C301" s="7" t="s">
        <v>35</v>
      </c>
      <c r="D301" s="7" t="s">
        <v>79</v>
      </c>
      <c r="E301" s="7" t="s">
        <v>744</v>
      </c>
      <c r="F301" s="7" t="s">
        <v>19</v>
      </c>
      <c r="G301" s="8">
        <f>'ПР.4'!G941</f>
        <v>0</v>
      </c>
      <c r="H301" s="8">
        <f>'ПР.4'!I941</f>
        <v>620</v>
      </c>
      <c r="I301" s="17">
        <f>G301-H301</f>
        <v>-620</v>
      </c>
      <c r="J301" s="9">
        <v>0</v>
      </c>
    </row>
    <row r="302" spans="1:10" ht="42" customHeight="1">
      <c r="A302" s="203" t="s">
        <v>630</v>
      </c>
      <c r="B302" s="205"/>
      <c r="C302" s="7" t="s">
        <v>35</v>
      </c>
      <c r="D302" s="7" t="s">
        <v>79</v>
      </c>
      <c r="E302" s="7" t="s">
        <v>340</v>
      </c>
      <c r="F302" s="7"/>
      <c r="G302" s="8">
        <f aca="true" t="shared" si="31" ref="G302:H305">G303</f>
        <v>2700</v>
      </c>
      <c r="H302" s="8">
        <f t="shared" si="31"/>
        <v>519.5</v>
      </c>
      <c r="I302" s="17">
        <f t="shared" si="27"/>
        <v>2180.5</v>
      </c>
      <c r="J302" s="9">
        <f t="shared" si="28"/>
        <v>19.24074074074074</v>
      </c>
    </row>
    <row r="303" spans="1:10" ht="25.5" customHeight="1">
      <c r="A303" s="203" t="s">
        <v>631</v>
      </c>
      <c r="B303" s="205"/>
      <c r="C303" s="7" t="s">
        <v>35</v>
      </c>
      <c r="D303" s="7" t="s">
        <v>79</v>
      </c>
      <c r="E303" s="7" t="s">
        <v>341</v>
      </c>
      <c r="F303" s="7"/>
      <c r="G303" s="8">
        <f t="shared" si="31"/>
        <v>2700</v>
      </c>
      <c r="H303" s="8">
        <f t="shared" si="31"/>
        <v>519.5</v>
      </c>
      <c r="I303" s="17">
        <f t="shared" si="27"/>
        <v>2180.5</v>
      </c>
      <c r="J303" s="9">
        <f t="shared" si="28"/>
        <v>19.24074074074074</v>
      </c>
    </row>
    <row r="304" spans="1:10" ht="42" customHeight="1">
      <c r="A304" s="203" t="s">
        <v>342</v>
      </c>
      <c r="B304" s="205"/>
      <c r="C304" s="7" t="s">
        <v>35</v>
      </c>
      <c r="D304" s="7" t="s">
        <v>79</v>
      </c>
      <c r="E304" s="7" t="s">
        <v>343</v>
      </c>
      <c r="F304" s="7"/>
      <c r="G304" s="8">
        <f t="shared" si="31"/>
        <v>2700</v>
      </c>
      <c r="H304" s="8">
        <f t="shared" si="31"/>
        <v>519.5</v>
      </c>
      <c r="I304" s="17">
        <f t="shared" si="27"/>
        <v>2180.5</v>
      </c>
      <c r="J304" s="9">
        <f t="shared" si="28"/>
        <v>19.24074074074074</v>
      </c>
    </row>
    <row r="305" spans="1:10" ht="12.75">
      <c r="A305" s="203" t="s">
        <v>173</v>
      </c>
      <c r="B305" s="205"/>
      <c r="C305" s="7" t="s">
        <v>35</v>
      </c>
      <c r="D305" s="7" t="s">
        <v>79</v>
      </c>
      <c r="E305" s="7" t="s">
        <v>343</v>
      </c>
      <c r="F305" s="7" t="s">
        <v>174</v>
      </c>
      <c r="G305" s="8">
        <f t="shared" si="31"/>
        <v>2700</v>
      </c>
      <c r="H305" s="8">
        <f t="shared" si="31"/>
        <v>519.5</v>
      </c>
      <c r="I305" s="17">
        <f t="shared" si="27"/>
        <v>2180.5</v>
      </c>
      <c r="J305" s="9">
        <f t="shared" si="28"/>
        <v>19.24074074074074</v>
      </c>
    </row>
    <row r="306" spans="1:10" ht="40.5" customHeight="1">
      <c r="A306" s="203" t="s">
        <v>226</v>
      </c>
      <c r="B306" s="205"/>
      <c r="C306" s="7" t="s">
        <v>35</v>
      </c>
      <c r="D306" s="7" t="s">
        <v>79</v>
      </c>
      <c r="E306" s="7" t="s">
        <v>343</v>
      </c>
      <c r="F306" s="7" t="s">
        <v>227</v>
      </c>
      <c r="G306" s="8">
        <f>'ПР.4'!G946</f>
        <v>2700</v>
      </c>
      <c r="H306" s="8">
        <f>'ПР.4'!I946</f>
        <v>519.5</v>
      </c>
      <c r="I306" s="17">
        <f t="shared" si="27"/>
        <v>2180.5</v>
      </c>
      <c r="J306" s="9">
        <f t="shared" si="28"/>
        <v>19.24074074074074</v>
      </c>
    </row>
    <row r="307" spans="1:10" ht="12.75">
      <c r="A307" s="203" t="s">
        <v>518</v>
      </c>
      <c r="B307" s="205"/>
      <c r="C307" s="7" t="s">
        <v>35</v>
      </c>
      <c r="D307" s="7" t="s">
        <v>79</v>
      </c>
      <c r="E307" s="7" t="s">
        <v>519</v>
      </c>
      <c r="F307" s="7"/>
      <c r="G307" s="8">
        <f aca="true" t="shared" si="32" ref="G307:H309">G308</f>
        <v>9600</v>
      </c>
      <c r="H307" s="8">
        <f t="shared" si="32"/>
        <v>8614.5</v>
      </c>
      <c r="I307" s="17">
        <f t="shared" si="27"/>
        <v>985.5</v>
      </c>
      <c r="J307" s="9">
        <f t="shared" si="28"/>
        <v>89.734375</v>
      </c>
    </row>
    <row r="308" spans="1:10" ht="12.75">
      <c r="A308" s="203" t="s">
        <v>520</v>
      </c>
      <c r="B308" s="205"/>
      <c r="C308" s="7" t="s">
        <v>35</v>
      </c>
      <c r="D308" s="7" t="s">
        <v>79</v>
      </c>
      <c r="E308" s="7" t="s">
        <v>521</v>
      </c>
      <c r="F308" s="7"/>
      <c r="G308" s="8">
        <f t="shared" si="32"/>
        <v>9600</v>
      </c>
      <c r="H308" s="8">
        <f t="shared" si="32"/>
        <v>8614.5</v>
      </c>
      <c r="I308" s="17">
        <f t="shared" si="27"/>
        <v>985.5</v>
      </c>
      <c r="J308" s="9">
        <f t="shared" si="28"/>
        <v>89.734375</v>
      </c>
    </row>
    <row r="309" spans="1:10" ht="27.75" customHeight="1">
      <c r="A309" s="203" t="s">
        <v>16</v>
      </c>
      <c r="B309" s="205"/>
      <c r="C309" s="7" t="s">
        <v>35</v>
      </c>
      <c r="D309" s="7" t="s">
        <v>79</v>
      </c>
      <c r="E309" s="7" t="s">
        <v>521</v>
      </c>
      <c r="F309" s="7" t="s">
        <v>17</v>
      </c>
      <c r="G309" s="8">
        <f t="shared" si="32"/>
        <v>9600</v>
      </c>
      <c r="H309" s="8">
        <f t="shared" si="32"/>
        <v>8614.5</v>
      </c>
      <c r="I309" s="17">
        <f t="shared" si="27"/>
        <v>985.5</v>
      </c>
      <c r="J309" s="9">
        <f t="shared" si="28"/>
        <v>89.734375</v>
      </c>
    </row>
    <row r="310" spans="1:10" ht="27" customHeight="1">
      <c r="A310" s="203" t="s">
        <v>18</v>
      </c>
      <c r="B310" s="205"/>
      <c r="C310" s="7" t="s">
        <v>35</v>
      </c>
      <c r="D310" s="7" t="s">
        <v>79</v>
      </c>
      <c r="E310" s="7" t="s">
        <v>521</v>
      </c>
      <c r="F310" s="7" t="s">
        <v>19</v>
      </c>
      <c r="G310" s="8">
        <f>'ПР.4'!G950</f>
        <v>9600</v>
      </c>
      <c r="H310" s="8">
        <f>'ПР.4'!I950</f>
        <v>8614.5</v>
      </c>
      <c r="I310" s="17">
        <f t="shared" si="27"/>
        <v>985.5</v>
      </c>
      <c r="J310" s="9">
        <f t="shared" si="28"/>
        <v>89.734375</v>
      </c>
    </row>
    <row r="311" spans="1:10" ht="12.75">
      <c r="A311" s="200" t="s">
        <v>147</v>
      </c>
      <c r="B311" s="202"/>
      <c r="C311" s="3" t="s">
        <v>35</v>
      </c>
      <c r="D311" s="3" t="s">
        <v>97</v>
      </c>
      <c r="E311" s="3"/>
      <c r="F311" s="3"/>
      <c r="G311" s="30">
        <f>G312+G317+G322+G329+G336</f>
        <v>18279.9</v>
      </c>
      <c r="H311" s="30">
        <f>H312+H317+H322+H329+H336</f>
        <v>13530.4</v>
      </c>
      <c r="I311" s="16">
        <f t="shared" si="27"/>
        <v>4749.500000000002</v>
      </c>
      <c r="J311" s="6">
        <f t="shared" si="28"/>
        <v>74.01791038244191</v>
      </c>
    </row>
    <row r="312" spans="1:10" ht="27" customHeight="1">
      <c r="A312" s="203" t="s">
        <v>632</v>
      </c>
      <c r="B312" s="205"/>
      <c r="C312" s="7" t="s">
        <v>35</v>
      </c>
      <c r="D312" s="7" t="s">
        <v>97</v>
      </c>
      <c r="E312" s="7" t="s">
        <v>143</v>
      </c>
      <c r="F312" s="7"/>
      <c r="G312" s="8">
        <f aca="true" t="shared" si="33" ref="G312:H315">G313</f>
        <v>142</v>
      </c>
      <c r="H312" s="8">
        <f t="shared" si="33"/>
        <v>0</v>
      </c>
      <c r="I312" s="17">
        <f t="shared" si="27"/>
        <v>142</v>
      </c>
      <c r="J312" s="9">
        <f t="shared" si="28"/>
        <v>0</v>
      </c>
    </row>
    <row r="313" spans="1:10" ht="12.75">
      <c r="A313" s="203" t="s">
        <v>633</v>
      </c>
      <c r="B313" s="205"/>
      <c r="C313" s="7" t="s">
        <v>35</v>
      </c>
      <c r="D313" s="7" t="s">
        <v>97</v>
      </c>
      <c r="E313" s="7" t="s">
        <v>144</v>
      </c>
      <c r="F313" s="7"/>
      <c r="G313" s="8">
        <f t="shared" si="33"/>
        <v>142</v>
      </c>
      <c r="H313" s="8">
        <f t="shared" si="33"/>
        <v>0</v>
      </c>
      <c r="I313" s="17">
        <f t="shared" si="27"/>
        <v>142</v>
      </c>
      <c r="J313" s="9">
        <f t="shared" si="28"/>
        <v>0</v>
      </c>
    </row>
    <row r="314" spans="1:10" ht="27.75" customHeight="1">
      <c r="A314" s="203" t="s">
        <v>145</v>
      </c>
      <c r="B314" s="205"/>
      <c r="C314" s="7" t="s">
        <v>35</v>
      </c>
      <c r="D314" s="7" t="s">
        <v>97</v>
      </c>
      <c r="E314" s="7" t="s">
        <v>146</v>
      </c>
      <c r="F314" s="7"/>
      <c r="G314" s="8">
        <f t="shared" si="33"/>
        <v>142</v>
      </c>
      <c r="H314" s="8">
        <f t="shared" si="33"/>
        <v>0</v>
      </c>
      <c r="I314" s="17">
        <f t="shared" si="27"/>
        <v>142</v>
      </c>
      <c r="J314" s="9">
        <f t="shared" si="28"/>
        <v>0</v>
      </c>
    </row>
    <row r="315" spans="1:10" ht="26.25" customHeight="1">
      <c r="A315" s="203" t="s">
        <v>16</v>
      </c>
      <c r="B315" s="205"/>
      <c r="C315" s="7" t="s">
        <v>35</v>
      </c>
      <c r="D315" s="7" t="s">
        <v>97</v>
      </c>
      <c r="E315" s="7" t="s">
        <v>146</v>
      </c>
      <c r="F315" s="7" t="s">
        <v>17</v>
      </c>
      <c r="G315" s="8">
        <f t="shared" si="33"/>
        <v>142</v>
      </c>
      <c r="H315" s="8">
        <f t="shared" si="33"/>
        <v>0</v>
      </c>
      <c r="I315" s="17">
        <f t="shared" si="27"/>
        <v>142</v>
      </c>
      <c r="J315" s="9">
        <f t="shared" si="28"/>
        <v>0</v>
      </c>
    </row>
    <row r="316" spans="1:10" ht="29.25" customHeight="1">
      <c r="A316" s="203" t="s">
        <v>18</v>
      </c>
      <c r="B316" s="205"/>
      <c r="C316" s="7" t="s">
        <v>35</v>
      </c>
      <c r="D316" s="7" t="s">
        <v>97</v>
      </c>
      <c r="E316" s="7" t="s">
        <v>146</v>
      </c>
      <c r="F316" s="7" t="s">
        <v>19</v>
      </c>
      <c r="G316" s="8">
        <f>'ПР.4'!G956</f>
        <v>142</v>
      </c>
      <c r="H316" s="8">
        <f>'ПР.4'!I956</f>
        <v>0</v>
      </c>
      <c r="I316" s="17">
        <f t="shared" si="27"/>
        <v>142</v>
      </c>
      <c r="J316" s="9">
        <f t="shared" si="28"/>
        <v>0</v>
      </c>
    </row>
    <row r="317" spans="1:10" ht="40.5" customHeight="1">
      <c r="A317" s="203" t="s">
        <v>634</v>
      </c>
      <c r="B317" s="205"/>
      <c r="C317" s="7" t="s">
        <v>35</v>
      </c>
      <c r="D317" s="7" t="s">
        <v>97</v>
      </c>
      <c r="E317" s="7" t="s">
        <v>228</v>
      </c>
      <c r="F317" s="7"/>
      <c r="G317" s="8">
        <f aca="true" t="shared" si="34" ref="G317:H320">G318</f>
        <v>6648.5</v>
      </c>
      <c r="H317" s="8">
        <f t="shared" si="34"/>
        <v>6234.8</v>
      </c>
      <c r="I317" s="17">
        <f t="shared" si="27"/>
        <v>413.6999999999998</v>
      </c>
      <c r="J317" s="9">
        <f t="shared" si="28"/>
        <v>93.77754380687374</v>
      </c>
    </row>
    <row r="318" spans="1:10" ht="40.5" customHeight="1">
      <c r="A318" s="203" t="s">
        <v>635</v>
      </c>
      <c r="B318" s="205"/>
      <c r="C318" s="7" t="s">
        <v>35</v>
      </c>
      <c r="D318" s="7" t="s">
        <v>97</v>
      </c>
      <c r="E318" s="7" t="s">
        <v>229</v>
      </c>
      <c r="F318" s="7"/>
      <c r="G318" s="8">
        <f t="shared" si="34"/>
        <v>6648.5</v>
      </c>
      <c r="H318" s="8">
        <f t="shared" si="34"/>
        <v>6234.8</v>
      </c>
      <c r="I318" s="17">
        <f t="shared" si="27"/>
        <v>413.6999999999998</v>
      </c>
      <c r="J318" s="9">
        <f t="shared" si="28"/>
        <v>93.77754380687374</v>
      </c>
    </row>
    <row r="319" spans="1:10" ht="42" customHeight="1">
      <c r="A319" s="203" t="s">
        <v>636</v>
      </c>
      <c r="B319" s="205"/>
      <c r="C319" s="7" t="s">
        <v>35</v>
      </c>
      <c r="D319" s="7" t="s">
        <v>97</v>
      </c>
      <c r="E319" s="7" t="s">
        <v>231</v>
      </c>
      <c r="F319" s="7"/>
      <c r="G319" s="8">
        <f t="shared" si="34"/>
        <v>6648.5</v>
      </c>
      <c r="H319" s="8">
        <f t="shared" si="34"/>
        <v>6234.8</v>
      </c>
      <c r="I319" s="17">
        <f t="shared" si="27"/>
        <v>413.6999999999998</v>
      </c>
      <c r="J319" s="9">
        <f t="shared" si="28"/>
        <v>93.77754380687374</v>
      </c>
    </row>
    <row r="320" spans="1:10" ht="27" customHeight="1">
      <c r="A320" s="203" t="s">
        <v>16</v>
      </c>
      <c r="B320" s="205"/>
      <c r="C320" s="7" t="s">
        <v>35</v>
      </c>
      <c r="D320" s="7" t="s">
        <v>97</v>
      </c>
      <c r="E320" s="7" t="s">
        <v>231</v>
      </c>
      <c r="F320" s="7" t="s">
        <v>17</v>
      </c>
      <c r="G320" s="8">
        <f t="shared" si="34"/>
        <v>6648.5</v>
      </c>
      <c r="H320" s="8">
        <f t="shared" si="34"/>
        <v>6234.8</v>
      </c>
      <c r="I320" s="17">
        <f t="shared" si="27"/>
        <v>413.6999999999998</v>
      </c>
      <c r="J320" s="9">
        <f t="shared" si="28"/>
        <v>93.77754380687374</v>
      </c>
    </row>
    <row r="321" spans="1:10" ht="28.5" customHeight="1">
      <c r="A321" s="203" t="s">
        <v>18</v>
      </c>
      <c r="B321" s="205"/>
      <c r="C321" s="7" t="s">
        <v>35</v>
      </c>
      <c r="D321" s="7" t="s">
        <v>97</v>
      </c>
      <c r="E321" s="7" t="s">
        <v>231</v>
      </c>
      <c r="F321" s="7" t="s">
        <v>19</v>
      </c>
      <c r="G321" s="8">
        <f>'ПР.4'!G961</f>
        <v>6648.5</v>
      </c>
      <c r="H321" s="8">
        <f>'ПР.4'!I961</f>
        <v>6234.8</v>
      </c>
      <c r="I321" s="17">
        <f t="shared" si="27"/>
        <v>413.6999999999998</v>
      </c>
      <c r="J321" s="9">
        <f t="shared" si="28"/>
        <v>93.77754380687374</v>
      </c>
    </row>
    <row r="322" spans="1:10" ht="12.75">
      <c r="A322" s="203" t="s">
        <v>522</v>
      </c>
      <c r="B322" s="205"/>
      <c r="C322" s="7" t="s">
        <v>35</v>
      </c>
      <c r="D322" s="7" t="s">
        <v>97</v>
      </c>
      <c r="E322" s="7" t="s">
        <v>523</v>
      </c>
      <c r="F322" s="7"/>
      <c r="G322" s="8">
        <f>G323+G326</f>
        <v>3672.8</v>
      </c>
      <c r="H322" s="8">
        <f>H323+H326</f>
        <v>2093</v>
      </c>
      <c r="I322" s="17">
        <f t="shared" si="27"/>
        <v>1579.8000000000002</v>
      </c>
      <c r="J322" s="9">
        <f t="shared" si="28"/>
        <v>56.98649531692441</v>
      </c>
    </row>
    <row r="323" spans="1:10" ht="12.75">
      <c r="A323" s="203" t="s">
        <v>524</v>
      </c>
      <c r="B323" s="205"/>
      <c r="C323" s="7" t="s">
        <v>35</v>
      </c>
      <c r="D323" s="7" t="s">
        <v>97</v>
      </c>
      <c r="E323" s="7" t="s">
        <v>525</v>
      </c>
      <c r="F323" s="7"/>
      <c r="G323" s="8">
        <f>G324</f>
        <v>2762.8</v>
      </c>
      <c r="H323" s="8">
        <f>H324</f>
        <v>1593</v>
      </c>
      <c r="I323" s="17">
        <f t="shared" si="27"/>
        <v>1169.8000000000002</v>
      </c>
      <c r="J323" s="9">
        <f t="shared" si="28"/>
        <v>57.65889677139134</v>
      </c>
    </row>
    <row r="324" spans="1:10" ht="27" customHeight="1">
      <c r="A324" s="203" t="s">
        <v>16</v>
      </c>
      <c r="B324" s="205"/>
      <c r="C324" s="7" t="s">
        <v>35</v>
      </c>
      <c r="D324" s="7" t="s">
        <v>97</v>
      </c>
      <c r="E324" s="7" t="s">
        <v>525</v>
      </c>
      <c r="F324" s="7" t="s">
        <v>17</v>
      </c>
      <c r="G324" s="8">
        <f>G325</f>
        <v>2762.8</v>
      </c>
      <c r="H324" s="8">
        <f>H325</f>
        <v>1593</v>
      </c>
      <c r="I324" s="17">
        <f t="shared" si="27"/>
        <v>1169.8000000000002</v>
      </c>
      <c r="J324" s="9">
        <f t="shared" si="28"/>
        <v>57.65889677139134</v>
      </c>
    </row>
    <row r="325" spans="1:10" ht="27" customHeight="1">
      <c r="A325" s="203" t="s">
        <v>18</v>
      </c>
      <c r="B325" s="205"/>
      <c r="C325" s="7" t="s">
        <v>35</v>
      </c>
      <c r="D325" s="7" t="s">
        <v>97</v>
      </c>
      <c r="E325" s="7" t="s">
        <v>525</v>
      </c>
      <c r="F325" s="7" t="s">
        <v>19</v>
      </c>
      <c r="G325" s="8">
        <f>'ПР.4'!G965</f>
        <v>2762.8</v>
      </c>
      <c r="H325" s="8">
        <f>'ПР.4'!I965</f>
        <v>1593</v>
      </c>
      <c r="I325" s="17">
        <f t="shared" si="27"/>
        <v>1169.8000000000002</v>
      </c>
      <c r="J325" s="9">
        <f t="shared" si="28"/>
        <v>57.65889677139134</v>
      </c>
    </row>
    <row r="326" spans="1:10" ht="12.75">
      <c r="A326" s="203" t="s">
        <v>526</v>
      </c>
      <c r="B326" s="205"/>
      <c r="C326" s="7" t="s">
        <v>35</v>
      </c>
      <c r="D326" s="7" t="s">
        <v>97</v>
      </c>
      <c r="E326" s="7" t="s">
        <v>527</v>
      </c>
      <c r="F326" s="7"/>
      <c r="G326" s="8">
        <f>G327</f>
        <v>910</v>
      </c>
      <c r="H326" s="8">
        <f>H327</f>
        <v>500</v>
      </c>
      <c r="I326" s="17">
        <f t="shared" si="27"/>
        <v>410</v>
      </c>
      <c r="J326" s="9">
        <f t="shared" si="28"/>
        <v>54.94505494505495</v>
      </c>
    </row>
    <row r="327" spans="1:10" ht="27" customHeight="1">
      <c r="A327" s="203" t="s">
        <v>16</v>
      </c>
      <c r="B327" s="205"/>
      <c r="C327" s="7" t="s">
        <v>35</v>
      </c>
      <c r="D327" s="7" t="s">
        <v>97</v>
      </c>
      <c r="E327" s="7" t="s">
        <v>527</v>
      </c>
      <c r="F327" s="7" t="s">
        <v>17</v>
      </c>
      <c r="G327" s="8">
        <f>G328</f>
        <v>910</v>
      </c>
      <c r="H327" s="8">
        <f>H328</f>
        <v>500</v>
      </c>
      <c r="I327" s="17">
        <f t="shared" si="27"/>
        <v>410</v>
      </c>
      <c r="J327" s="9">
        <f t="shared" si="28"/>
        <v>54.94505494505495</v>
      </c>
    </row>
    <row r="328" spans="1:10" ht="27" customHeight="1">
      <c r="A328" s="203" t="s">
        <v>18</v>
      </c>
      <c r="B328" s="205"/>
      <c r="C328" s="7" t="s">
        <v>35</v>
      </c>
      <c r="D328" s="7" t="s">
        <v>97</v>
      </c>
      <c r="E328" s="7" t="s">
        <v>527</v>
      </c>
      <c r="F328" s="7" t="s">
        <v>19</v>
      </c>
      <c r="G328" s="8">
        <f>'ПР.4'!G968</f>
        <v>910</v>
      </c>
      <c r="H328" s="8">
        <f>'ПР.4'!I968</f>
        <v>500</v>
      </c>
      <c r="I328" s="17">
        <f t="shared" si="27"/>
        <v>410</v>
      </c>
      <c r="J328" s="9">
        <f t="shared" si="28"/>
        <v>54.94505494505495</v>
      </c>
    </row>
    <row r="329" spans="1:10" ht="12.75">
      <c r="A329" s="203" t="s">
        <v>528</v>
      </c>
      <c r="B329" s="205"/>
      <c r="C329" s="7" t="s">
        <v>35</v>
      </c>
      <c r="D329" s="7" t="s">
        <v>97</v>
      </c>
      <c r="E329" s="7" t="s">
        <v>529</v>
      </c>
      <c r="F329" s="7"/>
      <c r="G329" s="8">
        <f>G330+G333</f>
        <v>6270.1</v>
      </c>
      <c r="H329" s="8">
        <f>H330+H333</f>
        <v>4602.6</v>
      </c>
      <c r="I329" s="17">
        <f t="shared" si="27"/>
        <v>1667.5</v>
      </c>
      <c r="J329" s="9">
        <f t="shared" si="28"/>
        <v>73.40552782252277</v>
      </c>
    </row>
    <row r="330" spans="1:10" ht="27.75" customHeight="1">
      <c r="A330" s="203" t="s">
        <v>530</v>
      </c>
      <c r="B330" s="205"/>
      <c r="C330" s="7" t="s">
        <v>35</v>
      </c>
      <c r="D330" s="7" t="s">
        <v>97</v>
      </c>
      <c r="E330" s="7" t="s">
        <v>531</v>
      </c>
      <c r="F330" s="7"/>
      <c r="G330" s="8">
        <f>G331</f>
        <v>5870.1</v>
      </c>
      <c r="H330" s="8">
        <f>H331</f>
        <v>4402.6</v>
      </c>
      <c r="I330" s="17">
        <f t="shared" si="27"/>
        <v>1467.5</v>
      </c>
      <c r="J330" s="9">
        <f t="shared" si="28"/>
        <v>75.00042588712287</v>
      </c>
    </row>
    <row r="331" spans="1:10" ht="30" customHeight="1">
      <c r="A331" s="203" t="s">
        <v>44</v>
      </c>
      <c r="B331" s="205"/>
      <c r="C331" s="7" t="s">
        <v>35</v>
      </c>
      <c r="D331" s="7" t="s">
        <v>97</v>
      </c>
      <c r="E331" s="7" t="s">
        <v>531</v>
      </c>
      <c r="F331" s="7" t="s">
        <v>45</v>
      </c>
      <c r="G331" s="8">
        <f>G332</f>
        <v>5870.1</v>
      </c>
      <c r="H331" s="8">
        <f>H332</f>
        <v>4402.6</v>
      </c>
      <c r="I331" s="17">
        <f t="shared" si="27"/>
        <v>1467.5</v>
      </c>
      <c r="J331" s="9">
        <f t="shared" si="28"/>
        <v>75.00042588712287</v>
      </c>
    </row>
    <row r="332" spans="1:10" ht="12.75">
      <c r="A332" s="203" t="s">
        <v>459</v>
      </c>
      <c r="B332" s="205"/>
      <c r="C332" s="7" t="s">
        <v>35</v>
      </c>
      <c r="D332" s="7" t="s">
        <v>97</v>
      </c>
      <c r="E332" s="7" t="s">
        <v>531</v>
      </c>
      <c r="F332" s="7" t="s">
        <v>460</v>
      </c>
      <c r="G332" s="8">
        <f>'ПР.4'!G972</f>
        <v>5870.1</v>
      </c>
      <c r="H332" s="8">
        <f>'ПР.4'!I972</f>
        <v>4402.6</v>
      </c>
      <c r="I332" s="17">
        <f t="shared" si="27"/>
        <v>1467.5</v>
      </c>
      <c r="J332" s="9">
        <f t="shared" si="28"/>
        <v>75.00042588712287</v>
      </c>
    </row>
    <row r="333" spans="1:10" ht="12.75">
      <c r="A333" s="203" t="s">
        <v>532</v>
      </c>
      <c r="B333" s="205"/>
      <c r="C333" s="7" t="s">
        <v>35</v>
      </c>
      <c r="D333" s="7" t="s">
        <v>97</v>
      </c>
      <c r="E333" s="7" t="s">
        <v>533</v>
      </c>
      <c r="F333" s="7"/>
      <c r="G333" s="8">
        <f>G334</f>
        <v>400</v>
      </c>
      <c r="H333" s="8">
        <f>H334</f>
        <v>200</v>
      </c>
      <c r="I333" s="17">
        <f t="shared" si="27"/>
        <v>200</v>
      </c>
      <c r="J333" s="9">
        <f t="shared" si="28"/>
        <v>50</v>
      </c>
    </row>
    <row r="334" spans="1:10" ht="27.75" customHeight="1">
      <c r="A334" s="203" t="s">
        <v>16</v>
      </c>
      <c r="B334" s="205"/>
      <c r="C334" s="7" t="s">
        <v>35</v>
      </c>
      <c r="D334" s="7" t="s">
        <v>97</v>
      </c>
      <c r="E334" s="7" t="s">
        <v>533</v>
      </c>
      <c r="F334" s="7" t="s">
        <v>17</v>
      </c>
      <c r="G334" s="8">
        <f>G335</f>
        <v>400</v>
      </c>
      <c r="H334" s="8">
        <f>H335</f>
        <v>200</v>
      </c>
      <c r="I334" s="17">
        <f t="shared" si="27"/>
        <v>200</v>
      </c>
      <c r="J334" s="9">
        <f t="shared" si="28"/>
        <v>50</v>
      </c>
    </row>
    <row r="335" spans="1:10" ht="26.25" customHeight="1">
      <c r="A335" s="203" t="s">
        <v>18</v>
      </c>
      <c r="B335" s="205"/>
      <c r="C335" s="7" t="s">
        <v>35</v>
      </c>
      <c r="D335" s="7" t="s">
        <v>97</v>
      </c>
      <c r="E335" s="7" t="s">
        <v>533</v>
      </c>
      <c r="F335" s="7" t="s">
        <v>19</v>
      </c>
      <c r="G335" s="8">
        <f>'ПР.4'!G975</f>
        <v>400</v>
      </c>
      <c r="H335" s="8">
        <f>'ПР.4'!I975</f>
        <v>200</v>
      </c>
      <c r="I335" s="17">
        <f t="shared" si="27"/>
        <v>200</v>
      </c>
      <c r="J335" s="9">
        <f t="shared" si="28"/>
        <v>50</v>
      </c>
    </row>
    <row r="336" spans="1:10" ht="43.5" customHeight="1">
      <c r="A336" s="203" t="s">
        <v>356</v>
      </c>
      <c r="B336" s="205"/>
      <c r="C336" s="7" t="s">
        <v>35</v>
      </c>
      <c r="D336" s="7" t="s">
        <v>97</v>
      </c>
      <c r="E336" s="7" t="s">
        <v>357</v>
      </c>
      <c r="F336" s="7"/>
      <c r="G336" s="8">
        <f aca="true" t="shared" si="35" ref="G336:H339">G337</f>
        <v>1546.5</v>
      </c>
      <c r="H336" s="8">
        <f t="shared" si="35"/>
        <v>600</v>
      </c>
      <c r="I336" s="17">
        <f t="shared" si="27"/>
        <v>946.5</v>
      </c>
      <c r="J336" s="9">
        <f t="shared" si="28"/>
        <v>38.79728419010669</v>
      </c>
    </row>
    <row r="337" spans="1:10" ht="42" customHeight="1">
      <c r="A337" s="203" t="s">
        <v>534</v>
      </c>
      <c r="B337" s="205"/>
      <c r="C337" s="7" t="s">
        <v>35</v>
      </c>
      <c r="D337" s="7" t="s">
        <v>97</v>
      </c>
      <c r="E337" s="7" t="s">
        <v>535</v>
      </c>
      <c r="F337" s="7"/>
      <c r="G337" s="8">
        <f t="shared" si="35"/>
        <v>1546.5</v>
      </c>
      <c r="H337" s="8">
        <f t="shared" si="35"/>
        <v>600</v>
      </c>
      <c r="I337" s="17">
        <f aca="true" t="shared" si="36" ref="I337:I400">G337-H337</f>
        <v>946.5</v>
      </c>
      <c r="J337" s="9">
        <f aca="true" t="shared" si="37" ref="J337:J400">H337/G337*100</f>
        <v>38.79728419010669</v>
      </c>
    </row>
    <row r="338" spans="1:10" ht="45.75" customHeight="1">
      <c r="A338" s="203" t="s">
        <v>536</v>
      </c>
      <c r="B338" s="205"/>
      <c r="C338" s="7" t="s">
        <v>35</v>
      </c>
      <c r="D338" s="7" t="s">
        <v>97</v>
      </c>
      <c r="E338" s="7" t="s">
        <v>537</v>
      </c>
      <c r="F338" s="7"/>
      <c r="G338" s="8">
        <f t="shared" si="35"/>
        <v>1546.5</v>
      </c>
      <c r="H338" s="8">
        <f t="shared" si="35"/>
        <v>600</v>
      </c>
      <c r="I338" s="17">
        <f t="shared" si="36"/>
        <v>946.5</v>
      </c>
      <c r="J338" s="9">
        <f t="shared" si="37"/>
        <v>38.79728419010669</v>
      </c>
    </row>
    <row r="339" spans="1:10" ht="27.75" customHeight="1">
      <c r="A339" s="203" t="s">
        <v>16</v>
      </c>
      <c r="B339" s="205"/>
      <c r="C339" s="7" t="s">
        <v>35</v>
      </c>
      <c r="D339" s="7" t="s">
        <v>97</v>
      </c>
      <c r="E339" s="7" t="s">
        <v>537</v>
      </c>
      <c r="F339" s="7" t="s">
        <v>17</v>
      </c>
      <c r="G339" s="8">
        <f t="shared" si="35"/>
        <v>1546.5</v>
      </c>
      <c r="H339" s="8">
        <f t="shared" si="35"/>
        <v>600</v>
      </c>
      <c r="I339" s="17">
        <f t="shared" si="36"/>
        <v>946.5</v>
      </c>
      <c r="J339" s="9">
        <f t="shared" si="37"/>
        <v>38.79728419010669</v>
      </c>
    </row>
    <row r="340" spans="1:10" ht="27" customHeight="1">
      <c r="A340" s="203" t="s">
        <v>18</v>
      </c>
      <c r="B340" s="205"/>
      <c r="C340" s="7" t="s">
        <v>35</v>
      </c>
      <c r="D340" s="7" t="s">
        <v>97</v>
      </c>
      <c r="E340" s="7" t="s">
        <v>537</v>
      </c>
      <c r="F340" s="7" t="s">
        <v>19</v>
      </c>
      <c r="G340" s="8">
        <f>'ПР.4'!G980</f>
        <v>1546.5</v>
      </c>
      <c r="H340" s="8">
        <f>'ПР.4'!I980</f>
        <v>600</v>
      </c>
      <c r="I340" s="17">
        <f t="shared" si="36"/>
        <v>946.5</v>
      </c>
      <c r="J340" s="9">
        <f t="shared" si="37"/>
        <v>38.79728419010669</v>
      </c>
    </row>
    <row r="341" spans="1:10" ht="12.75">
      <c r="A341" s="200" t="s">
        <v>33</v>
      </c>
      <c r="B341" s="202"/>
      <c r="C341" s="3" t="s">
        <v>15</v>
      </c>
      <c r="D341" s="3"/>
      <c r="E341" s="3"/>
      <c r="F341" s="3"/>
      <c r="G341" s="4">
        <f aca="true" t="shared" si="38" ref="G341:H343">G342</f>
        <v>576.2</v>
      </c>
      <c r="H341" s="4">
        <f t="shared" si="38"/>
        <v>0</v>
      </c>
      <c r="I341" s="17">
        <f t="shared" si="36"/>
        <v>576.2</v>
      </c>
      <c r="J341" s="9">
        <f t="shared" si="37"/>
        <v>0</v>
      </c>
    </row>
    <row r="342" spans="1:10" ht="12.75">
      <c r="A342" s="200" t="s">
        <v>34</v>
      </c>
      <c r="B342" s="202"/>
      <c r="C342" s="3" t="s">
        <v>15</v>
      </c>
      <c r="D342" s="3" t="s">
        <v>35</v>
      </c>
      <c r="E342" s="3"/>
      <c r="F342" s="3"/>
      <c r="G342" s="4">
        <f t="shared" si="38"/>
        <v>576.2</v>
      </c>
      <c r="H342" s="4">
        <f t="shared" si="38"/>
        <v>0</v>
      </c>
      <c r="I342" s="17">
        <f t="shared" si="36"/>
        <v>576.2</v>
      </c>
      <c r="J342" s="9">
        <f t="shared" si="37"/>
        <v>0</v>
      </c>
    </row>
    <row r="343" spans="1:10" ht="56.25" customHeight="1">
      <c r="A343" s="203" t="s">
        <v>542</v>
      </c>
      <c r="B343" s="205"/>
      <c r="C343" s="7" t="s">
        <v>15</v>
      </c>
      <c r="D343" s="7" t="s">
        <v>35</v>
      </c>
      <c r="E343" s="7" t="s">
        <v>30</v>
      </c>
      <c r="F343" s="7"/>
      <c r="G343" s="8">
        <f t="shared" si="38"/>
        <v>576.2</v>
      </c>
      <c r="H343" s="8">
        <f t="shared" si="38"/>
        <v>0</v>
      </c>
      <c r="I343" s="17">
        <f t="shared" si="36"/>
        <v>576.2</v>
      </c>
      <c r="J343" s="9">
        <f t="shared" si="37"/>
        <v>0</v>
      </c>
    </row>
    <row r="344" spans="1:10" ht="27.75" customHeight="1">
      <c r="A344" s="203" t="s">
        <v>553</v>
      </c>
      <c r="B344" s="205"/>
      <c r="C344" s="7" t="s">
        <v>15</v>
      </c>
      <c r="D344" s="7" t="s">
        <v>35</v>
      </c>
      <c r="E344" s="7" t="s">
        <v>31</v>
      </c>
      <c r="F344" s="7"/>
      <c r="G344" s="8">
        <f>G345+G348</f>
        <v>576.2</v>
      </c>
      <c r="H344" s="8">
        <f>H345+H348</f>
        <v>0</v>
      </c>
      <c r="I344" s="17">
        <f t="shared" si="36"/>
        <v>576.2</v>
      </c>
      <c r="J344" s="9">
        <f t="shared" si="37"/>
        <v>0</v>
      </c>
    </row>
    <row r="345" spans="1:10" ht="41.25" customHeight="1">
      <c r="A345" s="203" t="s">
        <v>543</v>
      </c>
      <c r="B345" s="205"/>
      <c r="C345" s="7" t="s">
        <v>15</v>
      </c>
      <c r="D345" s="7" t="s">
        <v>35</v>
      </c>
      <c r="E345" s="7" t="s">
        <v>32</v>
      </c>
      <c r="F345" s="7"/>
      <c r="G345" s="8">
        <f>G346</f>
        <v>549.2</v>
      </c>
      <c r="H345" s="8">
        <f>H346</f>
        <v>0</v>
      </c>
      <c r="I345" s="17">
        <f t="shared" si="36"/>
        <v>549.2</v>
      </c>
      <c r="J345" s="9">
        <f t="shared" si="37"/>
        <v>0</v>
      </c>
    </row>
    <row r="346" spans="1:10" ht="28.5" customHeight="1">
      <c r="A346" s="203" t="s">
        <v>16</v>
      </c>
      <c r="B346" s="205"/>
      <c r="C346" s="7" t="s">
        <v>15</v>
      </c>
      <c r="D346" s="7" t="s">
        <v>35</v>
      </c>
      <c r="E346" s="7" t="s">
        <v>32</v>
      </c>
      <c r="F346" s="7" t="s">
        <v>17</v>
      </c>
      <c r="G346" s="8">
        <f>G347</f>
        <v>549.2</v>
      </c>
      <c r="H346" s="8">
        <f>H347</f>
        <v>0</v>
      </c>
      <c r="I346" s="17">
        <f t="shared" si="36"/>
        <v>549.2</v>
      </c>
      <c r="J346" s="9">
        <f t="shared" si="37"/>
        <v>0</v>
      </c>
    </row>
    <row r="347" spans="1:10" ht="28.5" customHeight="1">
      <c r="A347" s="203" t="s">
        <v>18</v>
      </c>
      <c r="B347" s="205"/>
      <c r="C347" s="7" t="s">
        <v>15</v>
      </c>
      <c r="D347" s="7" t="s">
        <v>35</v>
      </c>
      <c r="E347" s="7" t="s">
        <v>32</v>
      </c>
      <c r="F347" s="7" t="s">
        <v>19</v>
      </c>
      <c r="G347" s="8">
        <f>'ПР.4'!G987</f>
        <v>549.2</v>
      </c>
      <c r="H347" s="8">
        <f>'ПР.4'!I987</f>
        <v>0</v>
      </c>
      <c r="I347" s="17">
        <f t="shared" si="36"/>
        <v>549.2</v>
      </c>
      <c r="J347" s="9">
        <f t="shared" si="37"/>
        <v>0</v>
      </c>
    </row>
    <row r="348" spans="1:10" ht="56.25" customHeight="1">
      <c r="A348" s="203" t="s">
        <v>544</v>
      </c>
      <c r="B348" s="205"/>
      <c r="C348" s="7" t="s">
        <v>15</v>
      </c>
      <c r="D348" s="7" t="s">
        <v>35</v>
      </c>
      <c r="E348" s="7" t="s">
        <v>36</v>
      </c>
      <c r="F348" s="7"/>
      <c r="G348" s="8">
        <f>G349</f>
        <v>27</v>
      </c>
      <c r="H348" s="8">
        <f>H349</f>
        <v>0</v>
      </c>
      <c r="I348" s="17">
        <f t="shared" si="36"/>
        <v>27</v>
      </c>
      <c r="J348" s="9">
        <f t="shared" si="37"/>
        <v>0</v>
      </c>
    </row>
    <row r="349" spans="1:10" ht="27" customHeight="1">
      <c r="A349" s="203" t="s">
        <v>16</v>
      </c>
      <c r="B349" s="205"/>
      <c r="C349" s="7" t="s">
        <v>15</v>
      </c>
      <c r="D349" s="7" t="s">
        <v>35</v>
      </c>
      <c r="E349" s="7" t="s">
        <v>36</v>
      </c>
      <c r="F349" s="7" t="s">
        <v>17</v>
      </c>
      <c r="G349" s="8">
        <f>G350</f>
        <v>27</v>
      </c>
      <c r="H349" s="8">
        <f>H350</f>
        <v>0</v>
      </c>
      <c r="I349" s="17">
        <f t="shared" si="36"/>
        <v>27</v>
      </c>
      <c r="J349" s="9">
        <f t="shared" si="37"/>
        <v>0</v>
      </c>
    </row>
    <row r="350" spans="1:10" ht="28.5" customHeight="1">
      <c r="A350" s="203" t="s">
        <v>18</v>
      </c>
      <c r="B350" s="205"/>
      <c r="C350" s="7" t="s">
        <v>15</v>
      </c>
      <c r="D350" s="7" t="s">
        <v>35</v>
      </c>
      <c r="E350" s="7" t="s">
        <v>36</v>
      </c>
      <c r="F350" s="7" t="s">
        <v>19</v>
      </c>
      <c r="G350" s="8">
        <f>'ПР.4'!G990</f>
        <v>27</v>
      </c>
      <c r="H350" s="8">
        <f>'ПР.4'!I990</f>
        <v>0</v>
      </c>
      <c r="I350" s="17">
        <f t="shared" si="36"/>
        <v>27</v>
      </c>
      <c r="J350" s="9">
        <f t="shared" si="37"/>
        <v>0</v>
      </c>
    </row>
    <row r="351" spans="1:10" ht="12.75" customHeight="1">
      <c r="A351" s="200" t="s">
        <v>84</v>
      </c>
      <c r="B351" s="202"/>
      <c r="C351" s="3" t="s">
        <v>85</v>
      </c>
      <c r="D351" s="3"/>
      <c r="E351" s="3"/>
      <c r="F351" s="3"/>
      <c r="G351" s="30">
        <f>G352+G407+G503+G553+G613</f>
        <v>395323.9</v>
      </c>
      <c r="H351" s="30">
        <f>H352+H407+H503+H553+H613</f>
        <v>276215.19999999995</v>
      </c>
      <c r="I351" s="16">
        <f t="shared" si="36"/>
        <v>119108.70000000007</v>
      </c>
      <c r="J351" s="6">
        <f t="shared" si="37"/>
        <v>69.87060483820987</v>
      </c>
    </row>
    <row r="352" spans="1:10" ht="12.75">
      <c r="A352" s="200" t="s">
        <v>93</v>
      </c>
      <c r="B352" s="202"/>
      <c r="C352" s="3" t="s">
        <v>85</v>
      </c>
      <c r="D352" s="3" t="s">
        <v>56</v>
      </c>
      <c r="E352" s="3"/>
      <c r="F352" s="3"/>
      <c r="G352" s="30">
        <f>G353+G373+G378+G392+G397</f>
        <v>81956</v>
      </c>
      <c r="H352" s="30">
        <f>H353+H373+H378+H392+H397</f>
        <v>53765.799999999996</v>
      </c>
      <c r="I352" s="16">
        <f t="shared" si="36"/>
        <v>28190.200000000004</v>
      </c>
      <c r="J352" s="6">
        <f t="shared" si="37"/>
        <v>65.60325052467178</v>
      </c>
    </row>
    <row r="353" spans="1:10" ht="27" customHeight="1">
      <c r="A353" s="203" t="s">
        <v>549</v>
      </c>
      <c r="B353" s="205"/>
      <c r="C353" s="7" t="s">
        <v>85</v>
      </c>
      <c r="D353" s="7" t="s">
        <v>56</v>
      </c>
      <c r="E353" s="7" t="s">
        <v>80</v>
      </c>
      <c r="F353" s="7"/>
      <c r="G353" s="34">
        <f>G354</f>
        <v>66921.3</v>
      </c>
      <c r="H353" s="34">
        <f>H354</f>
        <v>44976.1</v>
      </c>
      <c r="I353" s="17">
        <f t="shared" si="36"/>
        <v>21945.200000000004</v>
      </c>
      <c r="J353" s="9">
        <f t="shared" si="37"/>
        <v>67.20745114036936</v>
      </c>
    </row>
    <row r="354" spans="1:10" ht="28.5" customHeight="1">
      <c r="A354" s="203" t="s">
        <v>548</v>
      </c>
      <c r="B354" s="205"/>
      <c r="C354" s="7" t="s">
        <v>85</v>
      </c>
      <c r="D354" s="7" t="s">
        <v>56</v>
      </c>
      <c r="E354" s="7" t="s">
        <v>81</v>
      </c>
      <c r="F354" s="7"/>
      <c r="G354" s="34">
        <f>G355+G358+G361+G364+G367+G370</f>
        <v>66921.3</v>
      </c>
      <c r="H354" s="34">
        <f>H355+H358+H361+H364+H367+H370</f>
        <v>44976.1</v>
      </c>
      <c r="I354" s="17">
        <f t="shared" si="36"/>
        <v>21945.200000000004</v>
      </c>
      <c r="J354" s="9">
        <f t="shared" si="37"/>
        <v>67.20745114036936</v>
      </c>
    </row>
    <row r="355" spans="1:10" ht="81" customHeight="1">
      <c r="A355" s="203" t="s">
        <v>91</v>
      </c>
      <c r="B355" s="205"/>
      <c r="C355" s="7" t="s">
        <v>85</v>
      </c>
      <c r="D355" s="7" t="s">
        <v>56</v>
      </c>
      <c r="E355" s="7" t="s">
        <v>92</v>
      </c>
      <c r="F355" s="7"/>
      <c r="G355" s="8">
        <f>G356</f>
        <v>41.2</v>
      </c>
      <c r="H355" s="8">
        <f>H356</f>
        <v>0</v>
      </c>
      <c r="I355" s="17">
        <f t="shared" si="36"/>
        <v>41.2</v>
      </c>
      <c r="J355" s="9">
        <f t="shared" si="37"/>
        <v>0</v>
      </c>
    </row>
    <row r="356" spans="1:10" ht="27" customHeight="1">
      <c r="A356" s="203" t="s">
        <v>44</v>
      </c>
      <c r="B356" s="205"/>
      <c r="C356" s="7" t="s">
        <v>85</v>
      </c>
      <c r="D356" s="7" t="s">
        <v>56</v>
      </c>
      <c r="E356" s="7" t="s">
        <v>92</v>
      </c>
      <c r="F356" s="7" t="s">
        <v>45</v>
      </c>
      <c r="G356" s="8">
        <f>G357</f>
        <v>41.2</v>
      </c>
      <c r="H356" s="8">
        <f>H357</f>
        <v>0</v>
      </c>
      <c r="I356" s="17">
        <f t="shared" si="36"/>
        <v>41.2</v>
      </c>
      <c r="J356" s="9">
        <f t="shared" si="37"/>
        <v>0</v>
      </c>
    </row>
    <row r="357" spans="1:10" ht="12.75">
      <c r="A357" s="203" t="s">
        <v>87</v>
      </c>
      <c r="B357" s="205"/>
      <c r="C357" s="7" t="s">
        <v>85</v>
      </c>
      <c r="D357" s="7" t="s">
        <v>56</v>
      </c>
      <c r="E357" s="7" t="s">
        <v>92</v>
      </c>
      <c r="F357" s="7" t="s">
        <v>88</v>
      </c>
      <c r="G357" s="8">
        <f>'ПР.4'!G340</f>
        <v>41.2</v>
      </c>
      <c r="H357" s="8">
        <f>'ПР.4'!I340</f>
        <v>0</v>
      </c>
      <c r="I357" s="17">
        <f t="shared" si="36"/>
        <v>41.2</v>
      </c>
      <c r="J357" s="9">
        <f t="shared" si="37"/>
        <v>0</v>
      </c>
    </row>
    <row r="358" spans="1:10" ht="56.25" customHeight="1">
      <c r="A358" s="203" t="s">
        <v>94</v>
      </c>
      <c r="B358" s="205"/>
      <c r="C358" s="7" t="s">
        <v>85</v>
      </c>
      <c r="D358" s="7" t="s">
        <v>56</v>
      </c>
      <c r="E358" s="7" t="s">
        <v>95</v>
      </c>
      <c r="F358" s="7"/>
      <c r="G358" s="8">
        <f>G359</f>
        <v>2389.5</v>
      </c>
      <c r="H358" s="8">
        <f>H359</f>
        <v>1075.9</v>
      </c>
      <c r="I358" s="17">
        <f t="shared" si="36"/>
        <v>1313.6</v>
      </c>
      <c r="J358" s="9">
        <f t="shared" si="37"/>
        <v>45.02615609960243</v>
      </c>
    </row>
    <row r="359" spans="1:10" ht="27.75" customHeight="1">
      <c r="A359" s="203" t="s">
        <v>44</v>
      </c>
      <c r="B359" s="205"/>
      <c r="C359" s="7" t="s">
        <v>85</v>
      </c>
      <c r="D359" s="7" t="s">
        <v>56</v>
      </c>
      <c r="E359" s="7" t="s">
        <v>95</v>
      </c>
      <c r="F359" s="7" t="s">
        <v>45</v>
      </c>
      <c r="G359" s="8">
        <f>G360</f>
        <v>2389.5</v>
      </c>
      <c r="H359" s="8">
        <f>H360</f>
        <v>1075.9</v>
      </c>
      <c r="I359" s="17">
        <f t="shared" si="36"/>
        <v>1313.6</v>
      </c>
      <c r="J359" s="9">
        <f t="shared" si="37"/>
        <v>45.02615609960243</v>
      </c>
    </row>
    <row r="360" spans="1:10" ht="12.75">
      <c r="A360" s="203" t="s">
        <v>87</v>
      </c>
      <c r="B360" s="205"/>
      <c r="C360" s="7" t="s">
        <v>85</v>
      </c>
      <c r="D360" s="7" t="s">
        <v>56</v>
      </c>
      <c r="E360" s="7" t="s">
        <v>95</v>
      </c>
      <c r="F360" s="7" t="s">
        <v>88</v>
      </c>
      <c r="G360" s="8">
        <f>'ПР.4'!G343</f>
        <v>2389.5</v>
      </c>
      <c r="H360" s="8">
        <f>'ПР.4'!I343</f>
        <v>1075.9</v>
      </c>
      <c r="I360" s="17">
        <f t="shared" si="36"/>
        <v>1313.6</v>
      </c>
      <c r="J360" s="9">
        <f t="shared" si="37"/>
        <v>45.02615609960243</v>
      </c>
    </row>
    <row r="361" spans="1:10" ht="44.25" customHeight="1">
      <c r="A361" s="203" t="s">
        <v>100</v>
      </c>
      <c r="B361" s="205"/>
      <c r="C361" s="7" t="s">
        <v>85</v>
      </c>
      <c r="D361" s="7" t="s">
        <v>56</v>
      </c>
      <c r="E361" s="7" t="s">
        <v>101</v>
      </c>
      <c r="F361" s="7"/>
      <c r="G361" s="8">
        <f>G362</f>
        <v>259.4</v>
      </c>
      <c r="H361" s="8">
        <f>H362</f>
        <v>140.8</v>
      </c>
      <c r="I361" s="17">
        <f t="shared" si="36"/>
        <v>118.59999999999997</v>
      </c>
      <c r="J361" s="9">
        <f t="shared" si="37"/>
        <v>54.27910562837318</v>
      </c>
    </row>
    <row r="362" spans="1:10" ht="27" customHeight="1">
      <c r="A362" s="203" t="s">
        <v>44</v>
      </c>
      <c r="B362" s="205"/>
      <c r="C362" s="7" t="s">
        <v>85</v>
      </c>
      <c r="D362" s="7" t="s">
        <v>56</v>
      </c>
      <c r="E362" s="7" t="s">
        <v>101</v>
      </c>
      <c r="F362" s="7" t="s">
        <v>45</v>
      </c>
      <c r="G362" s="8">
        <f>G363</f>
        <v>259.4</v>
      </c>
      <c r="H362" s="8">
        <f>H363</f>
        <v>140.8</v>
      </c>
      <c r="I362" s="17">
        <f t="shared" si="36"/>
        <v>118.59999999999997</v>
      </c>
      <c r="J362" s="9">
        <f t="shared" si="37"/>
        <v>54.27910562837318</v>
      </c>
    </row>
    <row r="363" spans="1:10" ht="12.75">
      <c r="A363" s="203" t="s">
        <v>87</v>
      </c>
      <c r="B363" s="205"/>
      <c r="C363" s="7" t="s">
        <v>85</v>
      </c>
      <c r="D363" s="7" t="s">
        <v>56</v>
      </c>
      <c r="E363" s="7" t="s">
        <v>101</v>
      </c>
      <c r="F363" s="7" t="s">
        <v>88</v>
      </c>
      <c r="G363" s="8">
        <f>'ПР.4'!G346</f>
        <v>259.4</v>
      </c>
      <c r="H363" s="8">
        <f>'ПР.4'!I346</f>
        <v>140.8</v>
      </c>
      <c r="I363" s="17">
        <f t="shared" si="36"/>
        <v>118.59999999999997</v>
      </c>
      <c r="J363" s="9">
        <f t="shared" si="37"/>
        <v>54.27910562837318</v>
      </c>
    </row>
    <row r="364" spans="1:10" ht="56.25" customHeight="1">
      <c r="A364" s="203" t="s">
        <v>102</v>
      </c>
      <c r="B364" s="205"/>
      <c r="C364" s="7" t="s">
        <v>85</v>
      </c>
      <c r="D364" s="7" t="s">
        <v>56</v>
      </c>
      <c r="E364" s="7" t="s">
        <v>103</v>
      </c>
      <c r="F364" s="7"/>
      <c r="G364" s="8">
        <f>G365</f>
        <v>1104.2</v>
      </c>
      <c r="H364" s="8">
        <f>H365</f>
        <v>568.8</v>
      </c>
      <c r="I364" s="17">
        <f t="shared" si="36"/>
        <v>535.4000000000001</v>
      </c>
      <c r="J364" s="9">
        <f t="shared" si="37"/>
        <v>51.51240717261365</v>
      </c>
    </row>
    <row r="365" spans="1:10" ht="27" customHeight="1">
      <c r="A365" s="203" t="s">
        <v>44</v>
      </c>
      <c r="B365" s="205"/>
      <c r="C365" s="7" t="s">
        <v>85</v>
      </c>
      <c r="D365" s="7" t="s">
        <v>56</v>
      </c>
      <c r="E365" s="7" t="s">
        <v>103</v>
      </c>
      <c r="F365" s="7" t="s">
        <v>45</v>
      </c>
      <c r="G365" s="8">
        <f>G366</f>
        <v>1104.2</v>
      </c>
      <c r="H365" s="8">
        <f>H366</f>
        <v>568.8</v>
      </c>
      <c r="I365" s="17">
        <f t="shared" si="36"/>
        <v>535.4000000000001</v>
      </c>
      <c r="J365" s="9">
        <f t="shared" si="37"/>
        <v>51.51240717261365</v>
      </c>
    </row>
    <row r="366" spans="1:10" ht="12.75">
      <c r="A366" s="203" t="s">
        <v>87</v>
      </c>
      <c r="B366" s="205"/>
      <c r="C366" s="7" t="s">
        <v>85</v>
      </c>
      <c r="D366" s="7" t="s">
        <v>56</v>
      </c>
      <c r="E366" s="7" t="s">
        <v>103</v>
      </c>
      <c r="F366" s="7" t="s">
        <v>88</v>
      </c>
      <c r="G366" s="8">
        <f>'ПР.4'!G349</f>
        <v>1104.2</v>
      </c>
      <c r="H366" s="8">
        <f>'ПР.4'!I349</f>
        <v>568.8</v>
      </c>
      <c r="I366" s="17">
        <f t="shared" si="36"/>
        <v>535.4000000000001</v>
      </c>
      <c r="J366" s="9">
        <f t="shared" si="37"/>
        <v>51.51240717261365</v>
      </c>
    </row>
    <row r="367" spans="1:10" ht="56.25" customHeight="1">
      <c r="A367" s="203" t="s">
        <v>104</v>
      </c>
      <c r="B367" s="205"/>
      <c r="C367" s="7" t="s">
        <v>85</v>
      </c>
      <c r="D367" s="7" t="s">
        <v>56</v>
      </c>
      <c r="E367" s="7" t="s">
        <v>105</v>
      </c>
      <c r="F367" s="7"/>
      <c r="G367" s="8">
        <f>G368</f>
        <v>63107</v>
      </c>
      <c r="H367" s="8">
        <f>H368</f>
        <v>43190.6</v>
      </c>
      <c r="I367" s="17">
        <f t="shared" si="36"/>
        <v>19916.4</v>
      </c>
      <c r="J367" s="9">
        <f t="shared" si="37"/>
        <v>68.44026811605686</v>
      </c>
    </row>
    <row r="368" spans="1:10" ht="29.25" customHeight="1">
      <c r="A368" s="203" t="s">
        <v>44</v>
      </c>
      <c r="B368" s="205"/>
      <c r="C368" s="7" t="s">
        <v>85</v>
      </c>
      <c r="D368" s="7" t="s">
        <v>56</v>
      </c>
      <c r="E368" s="7" t="s">
        <v>105</v>
      </c>
      <c r="F368" s="7" t="s">
        <v>45</v>
      </c>
      <c r="G368" s="8">
        <f>G369</f>
        <v>63107</v>
      </c>
      <c r="H368" s="8">
        <f>H369</f>
        <v>43190.6</v>
      </c>
      <c r="I368" s="17">
        <f t="shared" si="36"/>
        <v>19916.4</v>
      </c>
      <c r="J368" s="9">
        <f t="shared" si="37"/>
        <v>68.44026811605686</v>
      </c>
    </row>
    <row r="369" spans="1:10" ht="12.75">
      <c r="A369" s="203" t="s">
        <v>87</v>
      </c>
      <c r="B369" s="205"/>
      <c r="C369" s="7" t="s">
        <v>85</v>
      </c>
      <c r="D369" s="7" t="s">
        <v>56</v>
      </c>
      <c r="E369" s="7" t="s">
        <v>105</v>
      </c>
      <c r="F369" s="7" t="s">
        <v>88</v>
      </c>
      <c r="G369" s="8">
        <f>'ПР.4'!G352</f>
        <v>63107</v>
      </c>
      <c r="H369" s="8">
        <f>'ПР.4'!I352</f>
        <v>43190.6</v>
      </c>
      <c r="I369" s="17">
        <f t="shared" si="36"/>
        <v>19916.4</v>
      </c>
      <c r="J369" s="9">
        <f t="shared" si="37"/>
        <v>68.44026811605686</v>
      </c>
    </row>
    <row r="370" spans="1:10" ht="70.5" customHeight="1">
      <c r="A370" s="203" t="s">
        <v>108</v>
      </c>
      <c r="B370" s="205"/>
      <c r="C370" s="7" t="s">
        <v>85</v>
      </c>
      <c r="D370" s="7" t="s">
        <v>56</v>
      </c>
      <c r="E370" s="7" t="s">
        <v>109</v>
      </c>
      <c r="F370" s="7"/>
      <c r="G370" s="8">
        <f>G371</f>
        <v>20</v>
      </c>
      <c r="H370" s="8">
        <f>H371</f>
        <v>0</v>
      </c>
      <c r="I370" s="17">
        <f t="shared" si="36"/>
        <v>20</v>
      </c>
      <c r="J370" s="9">
        <f t="shared" si="37"/>
        <v>0</v>
      </c>
    </row>
    <row r="371" spans="1:10" ht="27" customHeight="1">
      <c r="A371" s="203" t="s">
        <v>44</v>
      </c>
      <c r="B371" s="205"/>
      <c r="C371" s="7" t="s">
        <v>85</v>
      </c>
      <c r="D371" s="7" t="s">
        <v>56</v>
      </c>
      <c r="E371" s="7" t="s">
        <v>109</v>
      </c>
      <c r="F371" s="7" t="s">
        <v>45</v>
      </c>
      <c r="G371" s="8">
        <f>G372</f>
        <v>20</v>
      </c>
      <c r="H371" s="8">
        <f>H372</f>
        <v>0</v>
      </c>
      <c r="I371" s="17">
        <f t="shared" si="36"/>
        <v>20</v>
      </c>
      <c r="J371" s="9">
        <f t="shared" si="37"/>
        <v>0</v>
      </c>
    </row>
    <row r="372" spans="1:10" ht="12.75">
      <c r="A372" s="203" t="s">
        <v>87</v>
      </c>
      <c r="B372" s="205"/>
      <c r="C372" s="7" t="s">
        <v>85</v>
      </c>
      <c r="D372" s="7" t="s">
        <v>56</v>
      </c>
      <c r="E372" s="7" t="s">
        <v>109</v>
      </c>
      <c r="F372" s="7" t="s">
        <v>88</v>
      </c>
      <c r="G372" s="8">
        <f>'ПР.4'!G355</f>
        <v>20</v>
      </c>
      <c r="H372" s="8">
        <f>'ПР.4'!I355</f>
        <v>0</v>
      </c>
      <c r="I372" s="17">
        <f t="shared" si="36"/>
        <v>20</v>
      </c>
      <c r="J372" s="9">
        <f t="shared" si="37"/>
        <v>0</v>
      </c>
    </row>
    <row r="373" spans="1:10" ht="40.5" customHeight="1">
      <c r="A373" s="203" t="s">
        <v>637</v>
      </c>
      <c r="B373" s="205"/>
      <c r="C373" s="7" t="s">
        <v>85</v>
      </c>
      <c r="D373" s="7" t="s">
        <v>56</v>
      </c>
      <c r="E373" s="7" t="s">
        <v>148</v>
      </c>
      <c r="F373" s="7"/>
      <c r="G373" s="34">
        <f aca="true" t="shared" si="39" ref="G373:H376">G374</f>
        <v>193.4</v>
      </c>
      <c r="H373" s="34">
        <f t="shared" si="39"/>
        <v>100.5</v>
      </c>
      <c r="I373" s="17">
        <f t="shared" si="36"/>
        <v>92.9</v>
      </c>
      <c r="J373" s="9">
        <f t="shared" si="37"/>
        <v>51.96483971044468</v>
      </c>
    </row>
    <row r="374" spans="1:10" ht="41.25" customHeight="1">
      <c r="A374" s="203" t="s">
        <v>566</v>
      </c>
      <c r="B374" s="205"/>
      <c r="C374" s="7" t="s">
        <v>85</v>
      </c>
      <c r="D374" s="7" t="s">
        <v>56</v>
      </c>
      <c r="E374" s="7" t="s">
        <v>149</v>
      </c>
      <c r="F374" s="7"/>
      <c r="G374" s="8">
        <f t="shared" si="39"/>
        <v>193.4</v>
      </c>
      <c r="H374" s="8">
        <f t="shared" si="39"/>
        <v>100.5</v>
      </c>
      <c r="I374" s="17">
        <f t="shared" si="36"/>
        <v>92.9</v>
      </c>
      <c r="J374" s="9">
        <f t="shared" si="37"/>
        <v>51.96483971044468</v>
      </c>
    </row>
    <row r="375" spans="1:10" ht="12.75">
      <c r="A375" s="203" t="s">
        <v>150</v>
      </c>
      <c r="B375" s="205"/>
      <c r="C375" s="7" t="s">
        <v>85</v>
      </c>
      <c r="D375" s="7" t="s">
        <v>56</v>
      </c>
      <c r="E375" s="7" t="s">
        <v>151</v>
      </c>
      <c r="F375" s="7"/>
      <c r="G375" s="8">
        <f t="shared" si="39"/>
        <v>193.4</v>
      </c>
      <c r="H375" s="8">
        <f t="shared" si="39"/>
        <v>100.5</v>
      </c>
      <c r="I375" s="17">
        <f t="shared" si="36"/>
        <v>92.9</v>
      </c>
      <c r="J375" s="9">
        <f t="shared" si="37"/>
        <v>51.96483971044468</v>
      </c>
    </row>
    <row r="376" spans="1:10" ht="27.75" customHeight="1">
      <c r="A376" s="203" t="s">
        <v>44</v>
      </c>
      <c r="B376" s="205"/>
      <c r="C376" s="7" t="s">
        <v>85</v>
      </c>
      <c r="D376" s="7" t="s">
        <v>56</v>
      </c>
      <c r="E376" s="7" t="s">
        <v>151</v>
      </c>
      <c r="F376" s="7" t="s">
        <v>45</v>
      </c>
      <c r="G376" s="8">
        <f t="shared" si="39"/>
        <v>193.4</v>
      </c>
      <c r="H376" s="8">
        <f t="shared" si="39"/>
        <v>100.5</v>
      </c>
      <c r="I376" s="17">
        <f t="shared" si="36"/>
        <v>92.9</v>
      </c>
      <c r="J376" s="9">
        <f t="shared" si="37"/>
        <v>51.96483971044468</v>
      </c>
    </row>
    <row r="377" spans="1:10" ht="12.75">
      <c r="A377" s="203" t="s">
        <v>87</v>
      </c>
      <c r="B377" s="205"/>
      <c r="C377" s="7" t="s">
        <v>85</v>
      </c>
      <c r="D377" s="7" t="s">
        <v>56</v>
      </c>
      <c r="E377" s="7" t="s">
        <v>151</v>
      </c>
      <c r="F377" s="7" t="s">
        <v>88</v>
      </c>
      <c r="G377" s="8">
        <f>'ПР.4'!G360</f>
        <v>193.4</v>
      </c>
      <c r="H377" s="8">
        <f>'ПР.4'!I360</f>
        <v>100.5</v>
      </c>
      <c r="I377" s="17">
        <f t="shared" si="36"/>
        <v>92.9</v>
      </c>
      <c r="J377" s="9">
        <f t="shared" si="37"/>
        <v>51.96483971044468</v>
      </c>
    </row>
    <row r="378" spans="1:10" ht="29.25" customHeight="1">
      <c r="A378" s="203" t="s">
        <v>596</v>
      </c>
      <c r="B378" s="205"/>
      <c r="C378" s="7" t="s">
        <v>85</v>
      </c>
      <c r="D378" s="7" t="s">
        <v>56</v>
      </c>
      <c r="E378" s="7" t="s">
        <v>261</v>
      </c>
      <c r="F378" s="7"/>
      <c r="G378" s="34">
        <f>G379</f>
        <v>458.3</v>
      </c>
      <c r="H378" s="34">
        <f>H379</f>
        <v>289.50000000000006</v>
      </c>
      <c r="I378" s="17">
        <f t="shared" si="36"/>
        <v>168.79999999999995</v>
      </c>
      <c r="J378" s="9">
        <f t="shared" si="37"/>
        <v>63.168230416757595</v>
      </c>
    </row>
    <row r="379" spans="1:10" ht="39" customHeight="1">
      <c r="A379" s="203" t="s">
        <v>597</v>
      </c>
      <c r="B379" s="205"/>
      <c r="C379" s="7" t="s">
        <v>85</v>
      </c>
      <c r="D379" s="7" t="s">
        <v>56</v>
      </c>
      <c r="E379" s="7" t="s">
        <v>263</v>
      </c>
      <c r="F379" s="7"/>
      <c r="G379" s="8">
        <f>G380+G383+G386+G389</f>
        <v>458.3</v>
      </c>
      <c r="H379" s="8">
        <f>H380+H383+H386+H389</f>
        <v>289.50000000000006</v>
      </c>
      <c r="I379" s="17">
        <f t="shared" si="36"/>
        <v>168.79999999999995</v>
      </c>
      <c r="J379" s="9">
        <f t="shared" si="37"/>
        <v>63.168230416757595</v>
      </c>
    </row>
    <row r="380" spans="1:10" ht="42" customHeight="1">
      <c r="A380" s="203" t="s">
        <v>264</v>
      </c>
      <c r="B380" s="205"/>
      <c r="C380" s="7" t="s">
        <v>85</v>
      </c>
      <c r="D380" s="7" t="s">
        <v>56</v>
      </c>
      <c r="E380" s="7" t="s">
        <v>265</v>
      </c>
      <c r="F380" s="7"/>
      <c r="G380" s="8">
        <f>G381</f>
        <v>295.9</v>
      </c>
      <c r="H380" s="8">
        <f>H381</f>
        <v>147.9</v>
      </c>
      <c r="I380" s="17">
        <f t="shared" si="36"/>
        <v>147.99999999999997</v>
      </c>
      <c r="J380" s="9">
        <f t="shared" si="37"/>
        <v>49.983102399459284</v>
      </c>
    </row>
    <row r="381" spans="1:10" ht="28.5" customHeight="1">
      <c r="A381" s="203" t="s">
        <v>44</v>
      </c>
      <c r="B381" s="205"/>
      <c r="C381" s="7" t="s">
        <v>85</v>
      </c>
      <c r="D381" s="7" t="s">
        <v>56</v>
      </c>
      <c r="E381" s="7" t="s">
        <v>265</v>
      </c>
      <c r="F381" s="7" t="s">
        <v>45</v>
      </c>
      <c r="G381" s="8">
        <f>G382</f>
        <v>295.9</v>
      </c>
      <c r="H381" s="8">
        <f>H382</f>
        <v>147.9</v>
      </c>
      <c r="I381" s="17">
        <f t="shared" si="36"/>
        <v>147.99999999999997</v>
      </c>
      <c r="J381" s="9">
        <f t="shared" si="37"/>
        <v>49.983102399459284</v>
      </c>
    </row>
    <row r="382" spans="1:10" ht="12.75">
      <c r="A382" s="203" t="s">
        <v>87</v>
      </c>
      <c r="B382" s="205"/>
      <c r="C382" s="7" t="s">
        <v>85</v>
      </c>
      <c r="D382" s="7" t="s">
        <v>56</v>
      </c>
      <c r="E382" s="7" t="s">
        <v>265</v>
      </c>
      <c r="F382" s="7" t="s">
        <v>88</v>
      </c>
      <c r="G382" s="8">
        <f>'ПР.4'!G365</f>
        <v>295.9</v>
      </c>
      <c r="H382" s="8">
        <f>'ПР.4'!I365</f>
        <v>147.9</v>
      </c>
      <c r="I382" s="17">
        <f t="shared" si="36"/>
        <v>147.99999999999997</v>
      </c>
      <c r="J382" s="9">
        <f t="shared" si="37"/>
        <v>49.983102399459284</v>
      </c>
    </row>
    <row r="383" spans="1:10" ht="27.75" customHeight="1">
      <c r="A383" s="203" t="s">
        <v>273</v>
      </c>
      <c r="B383" s="205"/>
      <c r="C383" s="7" t="s">
        <v>85</v>
      </c>
      <c r="D383" s="7" t="s">
        <v>56</v>
      </c>
      <c r="E383" s="7" t="s">
        <v>274</v>
      </c>
      <c r="F383" s="7"/>
      <c r="G383" s="8">
        <f>G384</f>
        <v>130.8</v>
      </c>
      <c r="H383" s="8">
        <f>H384</f>
        <v>130.8</v>
      </c>
      <c r="I383" s="17">
        <f t="shared" si="36"/>
        <v>0</v>
      </c>
      <c r="J383" s="9">
        <f t="shared" si="37"/>
        <v>100</v>
      </c>
    </row>
    <row r="384" spans="1:10" ht="27" customHeight="1">
      <c r="A384" s="203" t="s">
        <v>44</v>
      </c>
      <c r="B384" s="205"/>
      <c r="C384" s="7" t="s">
        <v>85</v>
      </c>
      <c r="D384" s="7" t="s">
        <v>56</v>
      </c>
      <c r="E384" s="7" t="s">
        <v>274</v>
      </c>
      <c r="F384" s="7" t="s">
        <v>45</v>
      </c>
      <c r="G384" s="8">
        <f>G385</f>
        <v>130.8</v>
      </c>
      <c r="H384" s="8">
        <f>H385</f>
        <v>130.8</v>
      </c>
      <c r="I384" s="17">
        <f t="shared" si="36"/>
        <v>0</v>
      </c>
      <c r="J384" s="9">
        <f t="shared" si="37"/>
        <v>100</v>
      </c>
    </row>
    <row r="385" spans="1:10" ht="12.75">
      <c r="A385" s="203" t="s">
        <v>87</v>
      </c>
      <c r="B385" s="205"/>
      <c r="C385" s="7" t="s">
        <v>85</v>
      </c>
      <c r="D385" s="7" t="s">
        <v>56</v>
      </c>
      <c r="E385" s="7" t="s">
        <v>274</v>
      </c>
      <c r="F385" s="7" t="s">
        <v>88</v>
      </c>
      <c r="G385" s="8">
        <f>'ПР.4'!G368</f>
        <v>130.8</v>
      </c>
      <c r="H385" s="8">
        <f>'ПР.4'!I368</f>
        <v>130.8</v>
      </c>
      <c r="I385" s="17">
        <f t="shared" si="36"/>
        <v>0</v>
      </c>
      <c r="J385" s="9">
        <f t="shared" si="37"/>
        <v>100</v>
      </c>
    </row>
    <row r="386" spans="1:10" ht="40.5" customHeight="1">
      <c r="A386" s="203" t="s">
        <v>275</v>
      </c>
      <c r="B386" s="205"/>
      <c r="C386" s="7" t="s">
        <v>85</v>
      </c>
      <c r="D386" s="7" t="s">
        <v>56</v>
      </c>
      <c r="E386" s="7" t="s">
        <v>276</v>
      </c>
      <c r="F386" s="7"/>
      <c r="G386" s="8">
        <f>G387</f>
        <v>21.6</v>
      </c>
      <c r="H386" s="8">
        <f>H387</f>
        <v>10.8</v>
      </c>
      <c r="I386" s="17">
        <f t="shared" si="36"/>
        <v>10.8</v>
      </c>
      <c r="J386" s="9">
        <f t="shared" si="37"/>
        <v>50</v>
      </c>
    </row>
    <row r="387" spans="1:10" ht="27" customHeight="1">
      <c r="A387" s="203" t="s">
        <v>44</v>
      </c>
      <c r="B387" s="205"/>
      <c r="C387" s="7" t="s">
        <v>85</v>
      </c>
      <c r="D387" s="7" t="s">
        <v>56</v>
      </c>
      <c r="E387" s="7" t="s">
        <v>276</v>
      </c>
      <c r="F387" s="7" t="s">
        <v>45</v>
      </c>
      <c r="G387" s="8">
        <f>G388</f>
        <v>21.6</v>
      </c>
      <c r="H387" s="8">
        <f>H388</f>
        <v>10.8</v>
      </c>
      <c r="I387" s="17">
        <f t="shared" si="36"/>
        <v>10.8</v>
      </c>
      <c r="J387" s="9">
        <f t="shared" si="37"/>
        <v>50</v>
      </c>
    </row>
    <row r="388" spans="1:10" ht="12.75">
      <c r="A388" s="203" t="s">
        <v>87</v>
      </c>
      <c r="B388" s="205"/>
      <c r="C388" s="7" t="s">
        <v>85</v>
      </c>
      <c r="D388" s="7" t="s">
        <v>56</v>
      </c>
      <c r="E388" s="7" t="s">
        <v>276</v>
      </c>
      <c r="F388" s="7" t="s">
        <v>88</v>
      </c>
      <c r="G388" s="8">
        <f>'ПР.4'!G371</f>
        <v>21.6</v>
      </c>
      <c r="H388" s="8">
        <f>'ПР.4'!I371</f>
        <v>10.8</v>
      </c>
      <c r="I388" s="17">
        <f t="shared" si="36"/>
        <v>10.8</v>
      </c>
      <c r="J388" s="9">
        <f t="shared" si="37"/>
        <v>50</v>
      </c>
    </row>
    <row r="389" spans="1:10" ht="12.75">
      <c r="A389" s="203" t="s">
        <v>277</v>
      </c>
      <c r="B389" s="205"/>
      <c r="C389" s="7" t="s">
        <v>85</v>
      </c>
      <c r="D389" s="7" t="s">
        <v>56</v>
      </c>
      <c r="E389" s="7" t="s">
        <v>278</v>
      </c>
      <c r="F389" s="7"/>
      <c r="G389" s="8">
        <f>G390</f>
        <v>10</v>
      </c>
      <c r="H389" s="8">
        <f>H390</f>
        <v>0</v>
      </c>
      <c r="I389" s="17">
        <f t="shared" si="36"/>
        <v>10</v>
      </c>
      <c r="J389" s="9">
        <f t="shared" si="37"/>
        <v>0</v>
      </c>
    </row>
    <row r="390" spans="1:10" ht="27.75" customHeight="1">
      <c r="A390" s="203" t="s">
        <v>44</v>
      </c>
      <c r="B390" s="205"/>
      <c r="C390" s="7" t="s">
        <v>85</v>
      </c>
      <c r="D390" s="7" t="s">
        <v>56</v>
      </c>
      <c r="E390" s="7" t="s">
        <v>278</v>
      </c>
      <c r="F390" s="7" t="s">
        <v>45</v>
      </c>
      <c r="G390" s="8">
        <f>G391</f>
        <v>10</v>
      </c>
      <c r="H390" s="8">
        <f>H391</f>
        <v>0</v>
      </c>
      <c r="I390" s="17">
        <f t="shared" si="36"/>
        <v>10</v>
      </c>
      <c r="J390" s="9">
        <f t="shared" si="37"/>
        <v>0</v>
      </c>
    </row>
    <row r="391" spans="1:10" ht="12.75">
      <c r="A391" s="203" t="s">
        <v>87</v>
      </c>
      <c r="B391" s="205"/>
      <c r="C391" s="7" t="s">
        <v>85</v>
      </c>
      <c r="D391" s="7" t="s">
        <v>56</v>
      </c>
      <c r="E391" s="7" t="s">
        <v>278</v>
      </c>
      <c r="F391" s="7" t="s">
        <v>88</v>
      </c>
      <c r="G391" s="8">
        <f>'ПР.4'!G374</f>
        <v>10</v>
      </c>
      <c r="H391" s="8">
        <f>'ПР.4'!I374</f>
        <v>0</v>
      </c>
      <c r="I391" s="17">
        <f t="shared" si="36"/>
        <v>10</v>
      </c>
      <c r="J391" s="9">
        <f t="shared" si="37"/>
        <v>0</v>
      </c>
    </row>
    <row r="392" spans="1:10" ht="42.75" customHeight="1">
      <c r="A392" s="203" t="s">
        <v>607</v>
      </c>
      <c r="B392" s="205"/>
      <c r="C392" s="7" t="s">
        <v>85</v>
      </c>
      <c r="D392" s="7" t="s">
        <v>56</v>
      </c>
      <c r="E392" s="7" t="s">
        <v>322</v>
      </c>
      <c r="F392" s="7"/>
      <c r="G392" s="34">
        <f aca="true" t="shared" si="40" ref="G392:H395">G393</f>
        <v>132</v>
      </c>
      <c r="H392" s="34">
        <f t="shared" si="40"/>
        <v>0</v>
      </c>
      <c r="I392" s="17">
        <f t="shared" si="36"/>
        <v>132</v>
      </c>
      <c r="J392" s="9">
        <f t="shared" si="37"/>
        <v>0</v>
      </c>
    </row>
    <row r="393" spans="1:10" ht="29.25" customHeight="1">
      <c r="A393" s="203" t="s">
        <v>608</v>
      </c>
      <c r="B393" s="205"/>
      <c r="C393" s="7" t="s">
        <v>85</v>
      </c>
      <c r="D393" s="7" t="s">
        <v>56</v>
      </c>
      <c r="E393" s="7" t="s">
        <v>323</v>
      </c>
      <c r="F393" s="7"/>
      <c r="G393" s="8">
        <f t="shared" si="40"/>
        <v>132</v>
      </c>
      <c r="H393" s="8">
        <f t="shared" si="40"/>
        <v>0</v>
      </c>
      <c r="I393" s="17">
        <f t="shared" si="36"/>
        <v>132</v>
      </c>
      <c r="J393" s="9">
        <f t="shared" si="37"/>
        <v>0</v>
      </c>
    </row>
    <row r="394" spans="1:10" ht="28.5" customHeight="1">
      <c r="A394" s="203" t="s">
        <v>330</v>
      </c>
      <c r="B394" s="205"/>
      <c r="C394" s="7" t="s">
        <v>85</v>
      </c>
      <c r="D394" s="7" t="s">
        <v>56</v>
      </c>
      <c r="E394" s="7" t="s">
        <v>331</v>
      </c>
      <c r="F394" s="7"/>
      <c r="G394" s="8">
        <f t="shared" si="40"/>
        <v>132</v>
      </c>
      <c r="H394" s="8">
        <f t="shared" si="40"/>
        <v>0</v>
      </c>
      <c r="I394" s="17">
        <f t="shared" si="36"/>
        <v>132</v>
      </c>
      <c r="J394" s="9">
        <f t="shared" si="37"/>
        <v>0</v>
      </c>
    </row>
    <row r="395" spans="1:10" ht="29.25" customHeight="1">
      <c r="A395" s="203" t="s">
        <v>44</v>
      </c>
      <c r="B395" s="205"/>
      <c r="C395" s="7" t="s">
        <v>85</v>
      </c>
      <c r="D395" s="7" t="s">
        <v>56</v>
      </c>
      <c r="E395" s="7" t="s">
        <v>331</v>
      </c>
      <c r="F395" s="7" t="s">
        <v>45</v>
      </c>
      <c r="G395" s="8">
        <f t="shared" si="40"/>
        <v>132</v>
      </c>
      <c r="H395" s="8">
        <f t="shared" si="40"/>
        <v>0</v>
      </c>
      <c r="I395" s="17">
        <f t="shared" si="36"/>
        <v>132</v>
      </c>
      <c r="J395" s="9">
        <f t="shared" si="37"/>
        <v>0</v>
      </c>
    </row>
    <row r="396" spans="1:10" ht="12.75">
      <c r="A396" s="203" t="s">
        <v>87</v>
      </c>
      <c r="B396" s="205"/>
      <c r="C396" s="7" t="s">
        <v>85</v>
      </c>
      <c r="D396" s="7" t="s">
        <v>56</v>
      </c>
      <c r="E396" s="7" t="s">
        <v>331</v>
      </c>
      <c r="F396" s="7" t="s">
        <v>88</v>
      </c>
      <c r="G396" s="8">
        <f>'ПР.4'!G379</f>
        <v>132</v>
      </c>
      <c r="H396" s="8">
        <f>'ПР.4'!I379</f>
        <v>0</v>
      </c>
      <c r="I396" s="17">
        <f t="shared" si="36"/>
        <v>132</v>
      </c>
      <c r="J396" s="9">
        <f t="shared" si="37"/>
        <v>0</v>
      </c>
    </row>
    <row r="397" spans="1:10" ht="12.75">
      <c r="A397" s="203" t="s">
        <v>461</v>
      </c>
      <c r="B397" s="205"/>
      <c r="C397" s="7" t="s">
        <v>85</v>
      </c>
      <c r="D397" s="7" t="s">
        <v>56</v>
      </c>
      <c r="E397" s="7" t="s">
        <v>462</v>
      </c>
      <c r="F397" s="7"/>
      <c r="G397" s="8">
        <f>G398+G401+G404</f>
        <v>14251</v>
      </c>
      <c r="H397" s="8">
        <f>H398+H401+H404</f>
        <v>8399.699999999999</v>
      </c>
      <c r="I397" s="17">
        <f t="shared" si="36"/>
        <v>5851.300000000001</v>
      </c>
      <c r="J397" s="9">
        <f t="shared" si="37"/>
        <v>58.94112693846046</v>
      </c>
    </row>
    <row r="398" spans="1:10" ht="69.75" customHeight="1">
      <c r="A398" s="203" t="s">
        <v>363</v>
      </c>
      <c r="B398" s="205"/>
      <c r="C398" s="7" t="s">
        <v>85</v>
      </c>
      <c r="D398" s="7" t="s">
        <v>56</v>
      </c>
      <c r="E398" s="7" t="s">
        <v>463</v>
      </c>
      <c r="F398" s="7"/>
      <c r="G398" s="8">
        <f>G399</f>
        <v>1550</v>
      </c>
      <c r="H398" s="8">
        <f>H399</f>
        <v>697.1</v>
      </c>
      <c r="I398" s="17">
        <f t="shared" si="36"/>
        <v>852.9</v>
      </c>
      <c r="J398" s="9">
        <f t="shared" si="37"/>
        <v>44.9741935483871</v>
      </c>
    </row>
    <row r="399" spans="1:10" ht="28.5" customHeight="1">
      <c r="A399" s="203" t="s">
        <v>44</v>
      </c>
      <c r="B399" s="205"/>
      <c r="C399" s="7" t="s">
        <v>85</v>
      </c>
      <c r="D399" s="7" t="s">
        <v>56</v>
      </c>
      <c r="E399" s="7" t="s">
        <v>463</v>
      </c>
      <c r="F399" s="7" t="s">
        <v>45</v>
      </c>
      <c r="G399" s="8">
        <f>G400</f>
        <v>1550</v>
      </c>
      <c r="H399" s="8">
        <f>H400</f>
        <v>697.1</v>
      </c>
      <c r="I399" s="17">
        <f t="shared" si="36"/>
        <v>852.9</v>
      </c>
      <c r="J399" s="9">
        <f t="shared" si="37"/>
        <v>44.9741935483871</v>
      </c>
    </row>
    <row r="400" spans="1:10" ht="12.75">
      <c r="A400" s="203" t="s">
        <v>87</v>
      </c>
      <c r="B400" s="205"/>
      <c r="C400" s="7" t="s">
        <v>85</v>
      </c>
      <c r="D400" s="7" t="s">
        <v>56</v>
      </c>
      <c r="E400" s="7" t="s">
        <v>463</v>
      </c>
      <c r="F400" s="7" t="s">
        <v>88</v>
      </c>
      <c r="G400" s="8">
        <f>'ПР.4'!G383</f>
        <v>1550</v>
      </c>
      <c r="H400" s="8">
        <f>'ПР.4'!I383</f>
        <v>697.1</v>
      </c>
      <c r="I400" s="17">
        <f t="shared" si="36"/>
        <v>852.9</v>
      </c>
      <c r="J400" s="9">
        <f t="shared" si="37"/>
        <v>44.9741935483871</v>
      </c>
    </row>
    <row r="401" spans="1:10" ht="12.75">
      <c r="A401" s="203" t="s">
        <v>372</v>
      </c>
      <c r="B401" s="205"/>
      <c r="C401" s="7" t="s">
        <v>85</v>
      </c>
      <c r="D401" s="7" t="s">
        <v>56</v>
      </c>
      <c r="E401" s="7" t="s">
        <v>464</v>
      </c>
      <c r="F401" s="7"/>
      <c r="G401" s="8">
        <f>G402</f>
        <v>318</v>
      </c>
      <c r="H401" s="8">
        <f>H402</f>
        <v>49.2</v>
      </c>
      <c r="I401" s="17">
        <f aca="true" t="shared" si="41" ref="I401:I464">G401-H401</f>
        <v>268.8</v>
      </c>
      <c r="J401" s="9">
        <f aca="true" t="shared" si="42" ref="J401:J464">H401/G401*100</f>
        <v>15.47169811320755</v>
      </c>
    </row>
    <row r="402" spans="1:10" ht="27.75" customHeight="1">
      <c r="A402" s="203" t="s">
        <v>44</v>
      </c>
      <c r="B402" s="205"/>
      <c r="C402" s="7" t="s">
        <v>85</v>
      </c>
      <c r="D402" s="7" t="s">
        <v>56</v>
      </c>
      <c r="E402" s="7" t="s">
        <v>464</v>
      </c>
      <c r="F402" s="7" t="s">
        <v>45</v>
      </c>
      <c r="G402" s="8">
        <f>G403</f>
        <v>318</v>
      </c>
      <c r="H402" s="8">
        <f>H403</f>
        <v>49.2</v>
      </c>
      <c r="I402" s="17">
        <f t="shared" si="41"/>
        <v>268.8</v>
      </c>
      <c r="J402" s="9">
        <f t="shared" si="42"/>
        <v>15.47169811320755</v>
      </c>
    </row>
    <row r="403" spans="1:10" ht="12.75">
      <c r="A403" s="203" t="s">
        <v>87</v>
      </c>
      <c r="B403" s="205"/>
      <c r="C403" s="7" t="s">
        <v>85</v>
      </c>
      <c r="D403" s="7" t="s">
        <v>56</v>
      </c>
      <c r="E403" s="7" t="s">
        <v>464</v>
      </c>
      <c r="F403" s="7" t="s">
        <v>88</v>
      </c>
      <c r="G403" s="8">
        <f>'ПР.4'!G386</f>
        <v>318</v>
      </c>
      <c r="H403" s="8">
        <f>'ПР.4'!I386</f>
        <v>49.2</v>
      </c>
      <c r="I403" s="17">
        <f t="shared" si="41"/>
        <v>268.8</v>
      </c>
      <c r="J403" s="9">
        <f t="shared" si="42"/>
        <v>15.47169811320755</v>
      </c>
    </row>
    <row r="404" spans="1:10" ht="27" customHeight="1">
      <c r="A404" s="203" t="s">
        <v>444</v>
      </c>
      <c r="B404" s="205"/>
      <c r="C404" s="7" t="s">
        <v>85</v>
      </c>
      <c r="D404" s="7" t="s">
        <v>56</v>
      </c>
      <c r="E404" s="7" t="s">
        <v>465</v>
      </c>
      <c r="F404" s="7"/>
      <c r="G404" s="8">
        <f>G405</f>
        <v>12383</v>
      </c>
      <c r="H404" s="8">
        <f>H405</f>
        <v>7653.4</v>
      </c>
      <c r="I404" s="17">
        <f t="shared" si="41"/>
        <v>4729.6</v>
      </c>
      <c r="J404" s="9">
        <f t="shared" si="42"/>
        <v>61.80570136477428</v>
      </c>
    </row>
    <row r="405" spans="1:10" ht="30.75" customHeight="1">
      <c r="A405" s="203" t="s">
        <v>44</v>
      </c>
      <c r="B405" s="205"/>
      <c r="C405" s="7" t="s">
        <v>85</v>
      </c>
      <c r="D405" s="7" t="s">
        <v>56</v>
      </c>
      <c r="E405" s="7" t="s">
        <v>465</v>
      </c>
      <c r="F405" s="7" t="s">
        <v>45</v>
      </c>
      <c r="G405" s="8">
        <f>G406</f>
        <v>12383</v>
      </c>
      <c r="H405" s="8">
        <f>H406</f>
        <v>7653.4</v>
      </c>
      <c r="I405" s="17">
        <f t="shared" si="41"/>
        <v>4729.6</v>
      </c>
      <c r="J405" s="9">
        <f t="shared" si="42"/>
        <v>61.80570136477428</v>
      </c>
    </row>
    <row r="406" spans="1:10" ht="12.75">
      <c r="A406" s="203" t="s">
        <v>87</v>
      </c>
      <c r="B406" s="205"/>
      <c r="C406" s="7" t="s">
        <v>85</v>
      </c>
      <c r="D406" s="7" t="s">
        <v>56</v>
      </c>
      <c r="E406" s="7" t="s">
        <v>465</v>
      </c>
      <c r="F406" s="7" t="s">
        <v>88</v>
      </c>
      <c r="G406" s="8">
        <f>'ПР.4'!G389</f>
        <v>12383</v>
      </c>
      <c r="H406" s="8">
        <f>'ПР.4'!I389</f>
        <v>7653.4</v>
      </c>
      <c r="I406" s="17">
        <f t="shared" si="41"/>
        <v>4729.6</v>
      </c>
      <c r="J406" s="9">
        <f t="shared" si="42"/>
        <v>61.80570136477428</v>
      </c>
    </row>
    <row r="407" spans="1:10" ht="12.75">
      <c r="A407" s="200" t="s">
        <v>86</v>
      </c>
      <c r="B407" s="202"/>
      <c r="C407" s="3" t="s">
        <v>85</v>
      </c>
      <c r="D407" s="3" t="s">
        <v>79</v>
      </c>
      <c r="E407" s="3"/>
      <c r="F407" s="3"/>
      <c r="G407" s="30">
        <f>G408+G439+G450+G467+G493</f>
        <v>210089.8</v>
      </c>
      <c r="H407" s="30">
        <f>H408+H439+H450+H467+H493</f>
        <v>145407.4</v>
      </c>
      <c r="I407" s="16">
        <f t="shared" si="41"/>
        <v>64682.399999999994</v>
      </c>
      <c r="J407" s="6">
        <f t="shared" si="42"/>
        <v>69.2120226684018</v>
      </c>
    </row>
    <row r="408" spans="1:10" ht="27.75" customHeight="1">
      <c r="A408" s="203" t="s">
        <v>549</v>
      </c>
      <c r="B408" s="205"/>
      <c r="C408" s="7" t="s">
        <v>85</v>
      </c>
      <c r="D408" s="7" t="s">
        <v>79</v>
      </c>
      <c r="E408" s="7" t="s">
        <v>80</v>
      </c>
      <c r="F408" s="7"/>
      <c r="G408" s="8">
        <f>G409+G431+G435</f>
        <v>156453.4</v>
      </c>
      <c r="H408" s="8">
        <f>H409+H431+H435</f>
        <v>114482.59999999999</v>
      </c>
      <c r="I408" s="17">
        <f t="shared" si="41"/>
        <v>41970.8</v>
      </c>
      <c r="J408" s="9">
        <f t="shared" si="42"/>
        <v>73.17360952206855</v>
      </c>
    </row>
    <row r="409" spans="1:10" ht="28.5" customHeight="1">
      <c r="A409" s="203" t="s">
        <v>548</v>
      </c>
      <c r="B409" s="205"/>
      <c r="C409" s="7" t="s">
        <v>85</v>
      </c>
      <c r="D409" s="7" t="s">
        <v>79</v>
      </c>
      <c r="E409" s="7" t="s">
        <v>81</v>
      </c>
      <c r="F409" s="7"/>
      <c r="G409" s="8">
        <f>G410+G413+G416+G419+G422+G425+G428</f>
        <v>155545.4</v>
      </c>
      <c r="H409" s="8">
        <f>H410+H413+H416+H419+H422+H425+H428</f>
        <v>113631.29999999999</v>
      </c>
      <c r="I409" s="17">
        <f t="shared" si="41"/>
        <v>41914.100000000006</v>
      </c>
      <c r="J409" s="9">
        <f t="shared" si="42"/>
        <v>73.05346220460393</v>
      </c>
    </row>
    <row r="410" spans="1:10" ht="27" customHeight="1">
      <c r="A410" s="203" t="s">
        <v>82</v>
      </c>
      <c r="B410" s="205"/>
      <c r="C410" s="7" t="s">
        <v>85</v>
      </c>
      <c r="D410" s="7" t="s">
        <v>79</v>
      </c>
      <c r="E410" s="7" t="s">
        <v>83</v>
      </c>
      <c r="F410" s="7"/>
      <c r="G410" s="8">
        <f>G411</f>
        <v>8007.3</v>
      </c>
      <c r="H410" s="8">
        <f>H411</f>
        <v>5738.5</v>
      </c>
      <c r="I410" s="17">
        <f t="shared" si="41"/>
        <v>2268.8</v>
      </c>
      <c r="J410" s="9">
        <f t="shared" si="42"/>
        <v>71.66585490739699</v>
      </c>
    </row>
    <row r="411" spans="1:10" ht="30" customHeight="1">
      <c r="A411" s="203" t="s">
        <v>44</v>
      </c>
      <c r="B411" s="205"/>
      <c r="C411" s="7" t="s">
        <v>85</v>
      </c>
      <c r="D411" s="7" t="s">
        <v>79</v>
      </c>
      <c r="E411" s="7" t="s">
        <v>83</v>
      </c>
      <c r="F411" s="7" t="s">
        <v>45</v>
      </c>
      <c r="G411" s="8">
        <f>G412</f>
        <v>8007.3</v>
      </c>
      <c r="H411" s="8">
        <f>H412</f>
        <v>5738.5</v>
      </c>
      <c r="I411" s="17">
        <f t="shared" si="41"/>
        <v>2268.8</v>
      </c>
      <c r="J411" s="9">
        <f t="shared" si="42"/>
        <v>71.66585490739699</v>
      </c>
    </row>
    <row r="412" spans="1:10" ht="12.75">
      <c r="A412" s="203" t="s">
        <v>87</v>
      </c>
      <c r="B412" s="205"/>
      <c r="C412" s="7" t="s">
        <v>85</v>
      </c>
      <c r="D412" s="7" t="s">
        <v>79</v>
      </c>
      <c r="E412" s="7" t="s">
        <v>83</v>
      </c>
      <c r="F412" s="7" t="s">
        <v>88</v>
      </c>
      <c r="G412" s="8">
        <f>'ПР.4'!G395</f>
        <v>8007.3</v>
      </c>
      <c r="H412" s="8">
        <f>'ПР.4'!I395</f>
        <v>5738.5</v>
      </c>
      <c r="I412" s="17">
        <f t="shared" si="41"/>
        <v>2268.8</v>
      </c>
      <c r="J412" s="9">
        <f t="shared" si="42"/>
        <v>71.66585490739699</v>
      </c>
    </row>
    <row r="413" spans="1:10" ht="85.5" customHeight="1">
      <c r="A413" s="203" t="s">
        <v>91</v>
      </c>
      <c r="B413" s="205"/>
      <c r="C413" s="7" t="s">
        <v>85</v>
      </c>
      <c r="D413" s="7" t="s">
        <v>79</v>
      </c>
      <c r="E413" s="7" t="s">
        <v>92</v>
      </c>
      <c r="F413" s="7"/>
      <c r="G413" s="8">
        <f>G414</f>
        <v>81.3</v>
      </c>
      <c r="H413" s="8">
        <f>H414</f>
        <v>0</v>
      </c>
      <c r="I413" s="17">
        <f t="shared" si="41"/>
        <v>81.3</v>
      </c>
      <c r="J413" s="9">
        <f t="shared" si="42"/>
        <v>0</v>
      </c>
    </row>
    <row r="414" spans="1:10" ht="30" customHeight="1">
      <c r="A414" s="203" t="s">
        <v>44</v>
      </c>
      <c r="B414" s="205"/>
      <c r="C414" s="7" t="s">
        <v>85</v>
      </c>
      <c r="D414" s="7" t="s">
        <v>79</v>
      </c>
      <c r="E414" s="7" t="s">
        <v>92</v>
      </c>
      <c r="F414" s="7" t="s">
        <v>45</v>
      </c>
      <c r="G414" s="8">
        <f>G415</f>
        <v>81.3</v>
      </c>
      <c r="H414" s="8">
        <f>H415</f>
        <v>0</v>
      </c>
      <c r="I414" s="17">
        <f t="shared" si="41"/>
        <v>81.3</v>
      </c>
      <c r="J414" s="9">
        <f t="shared" si="42"/>
        <v>0</v>
      </c>
    </row>
    <row r="415" spans="1:10" ht="12.75">
      <c r="A415" s="203" t="s">
        <v>87</v>
      </c>
      <c r="B415" s="205"/>
      <c r="C415" s="7" t="s">
        <v>85</v>
      </c>
      <c r="D415" s="7" t="s">
        <v>79</v>
      </c>
      <c r="E415" s="7" t="s">
        <v>92</v>
      </c>
      <c r="F415" s="7" t="s">
        <v>88</v>
      </c>
      <c r="G415" s="8">
        <f>'ПР.4'!G398</f>
        <v>81.3</v>
      </c>
      <c r="H415" s="8">
        <f>'ПР.4'!H398</f>
        <v>0</v>
      </c>
      <c r="I415" s="17">
        <f t="shared" si="41"/>
        <v>81.3</v>
      </c>
      <c r="J415" s="9">
        <f t="shared" si="42"/>
        <v>0</v>
      </c>
    </row>
    <row r="416" spans="1:10" ht="56.25" customHeight="1">
      <c r="A416" s="203" t="s">
        <v>94</v>
      </c>
      <c r="B416" s="205"/>
      <c r="C416" s="7" t="s">
        <v>85</v>
      </c>
      <c r="D416" s="7" t="s">
        <v>79</v>
      </c>
      <c r="E416" s="7" t="s">
        <v>95</v>
      </c>
      <c r="F416" s="7"/>
      <c r="G416" s="8">
        <f>G417</f>
        <v>6183.6</v>
      </c>
      <c r="H416" s="8">
        <f>H417</f>
        <v>2609.9</v>
      </c>
      <c r="I416" s="17">
        <f t="shared" si="41"/>
        <v>3573.7000000000003</v>
      </c>
      <c r="J416" s="9">
        <f t="shared" si="42"/>
        <v>42.20680509735429</v>
      </c>
    </row>
    <row r="417" spans="1:10" ht="27" customHeight="1">
      <c r="A417" s="203" t="s">
        <v>44</v>
      </c>
      <c r="B417" s="205"/>
      <c r="C417" s="7" t="s">
        <v>85</v>
      </c>
      <c r="D417" s="7" t="s">
        <v>79</v>
      </c>
      <c r="E417" s="7" t="s">
        <v>95</v>
      </c>
      <c r="F417" s="7" t="s">
        <v>45</v>
      </c>
      <c r="G417" s="8">
        <f>G418</f>
        <v>6183.6</v>
      </c>
      <c r="H417" s="8">
        <f>H418</f>
        <v>2609.9</v>
      </c>
      <c r="I417" s="17">
        <f t="shared" si="41"/>
        <v>3573.7000000000003</v>
      </c>
      <c r="J417" s="9">
        <f t="shared" si="42"/>
        <v>42.20680509735429</v>
      </c>
    </row>
    <row r="418" spans="1:10" ht="12.75">
      <c r="A418" s="203" t="s">
        <v>87</v>
      </c>
      <c r="B418" s="205"/>
      <c r="C418" s="7" t="s">
        <v>85</v>
      </c>
      <c r="D418" s="7" t="s">
        <v>79</v>
      </c>
      <c r="E418" s="7" t="s">
        <v>95</v>
      </c>
      <c r="F418" s="7" t="s">
        <v>88</v>
      </c>
      <c r="G418" s="8">
        <f>'ПР.4'!G401</f>
        <v>6183.6</v>
      </c>
      <c r="H418" s="8">
        <f>'ПР.4'!I401</f>
        <v>2609.9</v>
      </c>
      <c r="I418" s="17">
        <f t="shared" si="41"/>
        <v>3573.7000000000003</v>
      </c>
      <c r="J418" s="9">
        <f t="shared" si="42"/>
        <v>42.20680509735429</v>
      </c>
    </row>
    <row r="419" spans="1:10" ht="42" customHeight="1">
      <c r="A419" s="203" t="s">
        <v>98</v>
      </c>
      <c r="B419" s="205"/>
      <c r="C419" s="7" t="s">
        <v>85</v>
      </c>
      <c r="D419" s="7" t="s">
        <v>79</v>
      </c>
      <c r="E419" s="7" t="s">
        <v>99</v>
      </c>
      <c r="F419" s="7"/>
      <c r="G419" s="8">
        <f>G420</f>
        <v>136397.6</v>
      </c>
      <c r="H419" s="8">
        <f>H420</f>
        <v>102357.9</v>
      </c>
      <c r="I419" s="17">
        <f t="shared" si="41"/>
        <v>34039.70000000001</v>
      </c>
      <c r="J419" s="9">
        <f t="shared" si="42"/>
        <v>75.0437690985765</v>
      </c>
    </row>
    <row r="420" spans="1:10" ht="28.5" customHeight="1">
      <c r="A420" s="203" t="s">
        <v>44</v>
      </c>
      <c r="B420" s="205"/>
      <c r="C420" s="7" t="s">
        <v>85</v>
      </c>
      <c r="D420" s="7" t="s">
        <v>79</v>
      </c>
      <c r="E420" s="7" t="s">
        <v>99</v>
      </c>
      <c r="F420" s="7" t="s">
        <v>45</v>
      </c>
      <c r="G420" s="8">
        <f>G421</f>
        <v>136397.6</v>
      </c>
      <c r="H420" s="8">
        <f>H421</f>
        <v>102357.9</v>
      </c>
      <c r="I420" s="17">
        <f t="shared" si="41"/>
        <v>34039.70000000001</v>
      </c>
      <c r="J420" s="9">
        <f t="shared" si="42"/>
        <v>75.0437690985765</v>
      </c>
    </row>
    <row r="421" spans="1:10" ht="12.75">
      <c r="A421" s="203" t="s">
        <v>87</v>
      </c>
      <c r="B421" s="205"/>
      <c r="C421" s="7" t="s">
        <v>85</v>
      </c>
      <c r="D421" s="7" t="s">
        <v>79</v>
      </c>
      <c r="E421" s="7" t="s">
        <v>99</v>
      </c>
      <c r="F421" s="7" t="s">
        <v>88</v>
      </c>
      <c r="G421" s="8">
        <f>'ПР.4'!G404</f>
        <v>136397.6</v>
      </c>
      <c r="H421" s="8">
        <f>'ПР.4'!I404</f>
        <v>102357.9</v>
      </c>
      <c r="I421" s="17">
        <f t="shared" si="41"/>
        <v>34039.70000000001</v>
      </c>
      <c r="J421" s="9">
        <f t="shared" si="42"/>
        <v>75.0437690985765</v>
      </c>
    </row>
    <row r="422" spans="1:10" ht="41.25" customHeight="1">
      <c r="A422" s="203" t="s">
        <v>100</v>
      </c>
      <c r="B422" s="205"/>
      <c r="C422" s="7" t="s">
        <v>85</v>
      </c>
      <c r="D422" s="7" t="s">
        <v>79</v>
      </c>
      <c r="E422" s="7" t="s">
        <v>101</v>
      </c>
      <c r="F422" s="7"/>
      <c r="G422" s="8">
        <f>G423</f>
        <v>944.4</v>
      </c>
      <c r="H422" s="8">
        <f>H423</f>
        <v>524</v>
      </c>
      <c r="I422" s="17">
        <f t="shared" si="41"/>
        <v>420.4</v>
      </c>
      <c r="J422" s="9">
        <f t="shared" si="42"/>
        <v>55.4849639983058</v>
      </c>
    </row>
    <row r="423" spans="1:10" ht="30" customHeight="1">
      <c r="A423" s="203" t="s">
        <v>44</v>
      </c>
      <c r="B423" s="205"/>
      <c r="C423" s="7" t="s">
        <v>85</v>
      </c>
      <c r="D423" s="7" t="s">
        <v>79</v>
      </c>
      <c r="E423" s="7" t="s">
        <v>101</v>
      </c>
      <c r="F423" s="7" t="s">
        <v>45</v>
      </c>
      <c r="G423" s="8">
        <f>G424</f>
        <v>944.4</v>
      </c>
      <c r="H423" s="8">
        <f>H424</f>
        <v>524</v>
      </c>
      <c r="I423" s="17">
        <f t="shared" si="41"/>
        <v>420.4</v>
      </c>
      <c r="J423" s="9">
        <f t="shared" si="42"/>
        <v>55.4849639983058</v>
      </c>
    </row>
    <row r="424" spans="1:10" ht="12.75">
      <c r="A424" s="203" t="s">
        <v>87</v>
      </c>
      <c r="B424" s="205"/>
      <c r="C424" s="7" t="s">
        <v>85</v>
      </c>
      <c r="D424" s="7" t="s">
        <v>79</v>
      </c>
      <c r="E424" s="7" t="s">
        <v>101</v>
      </c>
      <c r="F424" s="7" t="s">
        <v>88</v>
      </c>
      <c r="G424" s="8">
        <f>'ПР.4'!G407</f>
        <v>944.4</v>
      </c>
      <c r="H424" s="8">
        <f>'ПР.4'!I407</f>
        <v>524</v>
      </c>
      <c r="I424" s="17">
        <f t="shared" si="41"/>
        <v>420.4</v>
      </c>
      <c r="J424" s="9">
        <f t="shared" si="42"/>
        <v>55.4849639983058</v>
      </c>
    </row>
    <row r="425" spans="1:10" ht="56.25" customHeight="1">
      <c r="A425" s="203" t="s">
        <v>102</v>
      </c>
      <c r="B425" s="205"/>
      <c r="C425" s="7" t="s">
        <v>85</v>
      </c>
      <c r="D425" s="7" t="s">
        <v>79</v>
      </c>
      <c r="E425" s="7" t="s">
        <v>103</v>
      </c>
      <c r="F425" s="7"/>
      <c r="G425" s="8">
        <f>G426</f>
        <v>2821.9</v>
      </c>
      <c r="H425" s="8">
        <f>H426</f>
        <v>1630.5</v>
      </c>
      <c r="I425" s="17">
        <f t="shared" si="41"/>
        <v>1191.4</v>
      </c>
      <c r="J425" s="9">
        <f t="shared" si="42"/>
        <v>57.78021900138205</v>
      </c>
    </row>
    <row r="426" spans="1:10" ht="29.25" customHeight="1">
      <c r="A426" s="203" t="s">
        <v>44</v>
      </c>
      <c r="B426" s="205"/>
      <c r="C426" s="7" t="s">
        <v>85</v>
      </c>
      <c r="D426" s="7" t="s">
        <v>79</v>
      </c>
      <c r="E426" s="7" t="s">
        <v>103</v>
      </c>
      <c r="F426" s="7" t="s">
        <v>45</v>
      </c>
      <c r="G426" s="8">
        <f>G427</f>
        <v>2821.9</v>
      </c>
      <c r="H426" s="8">
        <f>H427</f>
        <v>1630.5</v>
      </c>
      <c r="I426" s="17">
        <f t="shared" si="41"/>
        <v>1191.4</v>
      </c>
      <c r="J426" s="9">
        <f t="shared" si="42"/>
        <v>57.78021900138205</v>
      </c>
    </row>
    <row r="427" spans="1:10" ht="12.75">
      <c r="A427" s="203" t="s">
        <v>87</v>
      </c>
      <c r="B427" s="205"/>
      <c r="C427" s="7" t="s">
        <v>85</v>
      </c>
      <c r="D427" s="7" t="s">
        <v>79</v>
      </c>
      <c r="E427" s="7" t="s">
        <v>103</v>
      </c>
      <c r="F427" s="7" t="s">
        <v>88</v>
      </c>
      <c r="G427" s="8">
        <f>'ПР.4'!G410</f>
        <v>2821.9</v>
      </c>
      <c r="H427" s="8">
        <f>'ПР.4'!I410</f>
        <v>1630.5</v>
      </c>
      <c r="I427" s="17">
        <f t="shared" si="41"/>
        <v>1191.4</v>
      </c>
      <c r="J427" s="9">
        <f t="shared" si="42"/>
        <v>57.78021900138205</v>
      </c>
    </row>
    <row r="428" spans="1:10" ht="28.5" customHeight="1">
      <c r="A428" s="203" t="s">
        <v>106</v>
      </c>
      <c r="B428" s="205"/>
      <c r="C428" s="7" t="s">
        <v>85</v>
      </c>
      <c r="D428" s="7" t="s">
        <v>79</v>
      </c>
      <c r="E428" s="7" t="s">
        <v>107</v>
      </c>
      <c r="F428" s="7"/>
      <c r="G428" s="8">
        <f>G429</f>
        <v>1109.3</v>
      </c>
      <c r="H428" s="8">
        <f>H429</f>
        <v>770.5</v>
      </c>
      <c r="I428" s="17">
        <f t="shared" si="41"/>
        <v>338.79999999999995</v>
      </c>
      <c r="J428" s="9">
        <f t="shared" si="42"/>
        <v>69.45821689353646</v>
      </c>
    </row>
    <row r="429" spans="1:10" ht="27.75" customHeight="1">
      <c r="A429" s="203" t="s">
        <v>44</v>
      </c>
      <c r="B429" s="205"/>
      <c r="C429" s="7" t="s">
        <v>85</v>
      </c>
      <c r="D429" s="7" t="s">
        <v>79</v>
      </c>
      <c r="E429" s="7" t="s">
        <v>107</v>
      </c>
      <c r="F429" s="7" t="s">
        <v>45</v>
      </c>
      <c r="G429" s="8">
        <f>G430</f>
        <v>1109.3</v>
      </c>
      <c r="H429" s="8">
        <f>H430</f>
        <v>770.5</v>
      </c>
      <c r="I429" s="17">
        <f t="shared" si="41"/>
        <v>338.79999999999995</v>
      </c>
      <c r="J429" s="9">
        <f t="shared" si="42"/>
        <v>69.45821689353646</v>
      </c>
    </row>
    <row r="430" spans="1:10" ht="12.75">
      <c r="A430" s="203" t="s">
        <v>87</v>
      </c>
      <c r="B430" s="205"/>
      <c r="C430" s="7" t="s">
        <v>85</v>
      </c>
      <c r="D430" s="7" t="s">
        <v>79</v>
      </c>
      <c r="E430" s="7" t="s">
        <v>107</v>
      </c>
      <c r="F430" s="7" t="s">
        <v>88</v>
      </c>
      <c r="G430" s="8">
        <f>'ПР.4'!G413</f>
        <v>1109.3</v>
      </c>
      <c r="H430" s="8">
        <f>'ПР.4'!I413</f>
        <v>770.5</v>
      </c>
      <c r="I430" s="17">
        <f t="shared" si="41"/>
        <v>338.79999999999995</v>
      </c>
      <c r="J430" s="9">
        <f t="shared" si="42"/>
        <v>69.45821689353646</v>
      </c>
    </row>
    <row r="431" spans="1:10" ht="30.75" customHeight="1">
      <c r="A431" s="203" t="s">
        <v>557</v>
      </c>
      <c r="B431" s="205"/>
      <c r="C431" s="7" t="s">
        <v>85</v>
      </c>
      <c r="D431" s="7" t="s">
        <v>79</v>
      </c>
      <c r="E431" s="7" t="s">
        <v>117</v>
      </c>
      <c r="F431" s="7"/>
      <c r="G431" s="8">
        <f aca="true" t="shared" si="43" ref="G431:H433">G432</f>
        <v>45</v>
      </c>
      <c r="H431" s="8">
        <f t="shared" si="43"/>
        <v>0</v>
      </c>
      <c r="I431" s="17">
        <f t="shared" si="41"/>
        <v>45</v>
      </c>
      <c r="J431" s="9">
        <f t="shared" si="42"/>
        <v>0</v>
      </c>
    </row>
    <row r="432" spans="1:10" ht="27.75" customHeight="1">
      <c r="A432" s="203" t="s">
        <v>118</v>
      </c>
      <c r="B432" s="205"/>
      <c r="C432" s="7" t="s">
        <v>85</v>
      </c>
      <c r="D432" s="7" t="s">
        <v>79</v>
      </c>
      <c r="E432" s="7" t="s">
        <v>119</v>
      </c>
      <c r="F432" s="7"/>
      <c r="G432" s="8">
        <f t="shared" si="43"/>
        <v>45</v>
      </c>
      <c r="H432" s="8">
        <f t="shared" si="43"/>
        <v>0</v>
      </c>
      <c r="I432" s="17">
        <f t="shared" si="41"/>
        <v>45</v>
      </c>
      <c r="J432" s="9">
        <f t="shared" si="42"/>
        <v>0</v>
      </c>
    </row>
    <row r="433" spans="1:10" ht="27.75" customHeight="1">
      <c r="A433" s="203" t="s">
        <v>44</v>
      </c>
      <c r="B433" s="205"/>
      <c r="C433" s="7" t="s">
        <v>85</v>
      </c>
      <c r="D433" s="7" t="s">
        <v>79</v>
      </c>
      <c r="E433" s="7" t="s">
        <v>119</v>
      </c>
      <c r="F433" s="7" t="s">
        <v>45</v>
      </c>
      <c r="G433" s="8">
        <f t="shared" si="43"/>
        <v>45</v>
      </c>
      <c r="H433" s="8">
        <f t="shared" si="43"/>
        <v>0</v>
      </c>
      <c r="I433" s="17">
        <f t="shared" si="41"/>
        <v>45</v>
      </c>
      <c r="J433" s="9">
        <f t="shared" si="42"/>
        <v>0</v>
      </c>
    </row>
    <row r="434" spans="1:10" ht="12.75">
      <c r="A434" s="203" t="s">
        <v>87</v>
      </c>
      <c r="B434" s="205"/>
      <c r="C434" s="7" t="s">
        <v>85</v>
      </c>
      <c r="D434" s="7" t="s">
        <v>79</v>
      </c>
      <c r="E434" s="7" t="s">
        <v>119</v>
      </c>
      <c r="F434" s="7" t="s">
        <v>88</v>
      </c>
      <c r="G434" s="8">
        <f>'ПР.4'!G417</f>
        <v>45</v>
      </c>
      <c r="H434" s="8">
        <f>'ПР.4'!I417</f>
        <v>0</v>
      </c>
      <c r="I434" s="17">
        <f t="shared" si="41"/>
        <v>45</v>
      </c>
      <c r="J434" s="9">
        <f t="shared" si="42"/>
        <v>0</v>
      </c>
    </row>
    <row r="435" spans="1:10" ht="42.75" customHeight="1">
      <c r="A435" s="203" t="s">
        <v>562</v>
      </c>
      <c r="B435" s="205"/>
      <c r="C435" s="7" t="s">
        <v>85</v>
      </c>
      <c r="D435" s="7" t="s">
        <v>79</v>
      </c>
      <c r="E435" s="7" t="s">
        <v>127</v>
      </c>
      <c r="F435" s="7"/>
      <c r="G435" s="8">
        <f aca="true" t="shared" si="44" ref="G435:H437">G436</f>
        <v>863</v>
      </c>
      <c r="H435" s="8">
        <f t="shared" si="44"/>
        <v>851.3</v>
      </c>
      <c r="I435" s="17">
        <f t="shared" si="41"/>
        <v>11.700000000000045</v>
      </c>
      <c r="J435" s="9">
        <f t="shared" si="42"/>
        <v>98.64426419466974</v>
      </c>
    </row>
    <row r="436" spans="1:10" ht="42.75" customHeight="1">
      <c r="A436" s="203" t="s">
        <v>128</v>
      </c>
      <c r="B436" s="205"/>
      <c r="C436" s="7" t="s">
        <v>85</v>
      </c>
      <c r="D436" s="7" t="s">
        <v>79</v>
      </c>
      <c r="E436" s="7" t="s">
        <v>129</v>
      </c>
      <c r="F436" s="7"/>
      <c r="G436" s="8">
        <f t="shared" si="44"/>
        <v>863</v>
      </c>
      <c r="H436" s="8">
        <f t="shared" si="44"/>
        <v>851.3</v>
      </c>
      <c r="I436" s="17">
        <f t="shared" si="41"/>
        <v>11.700000000000045</v>
      </c>
      <c r="J436" s="9">
        <f t="shared" si="42"/>
        <v>98.64426419466974</v>
      </c>
    </row>
    <row r="437" spans="1:10" ht="27.75" customHeight="1">
      <c r="A437" s="203" t="s">
        <v>44</v>
      </c>
      <c r="B437" s="205"/>
      <c r="C437" s="7" t="s">
        <v>85</v>
      </c>
      <c r="D437" s="7" t="s">
        <v>79</v>
      </c>
      <c r="E437" s="7" t="s">
        <v>129</v>
      </c>
      <c r="F437" s="7" t="s">
        <v>45</v>
      </c>
      <c r="G437" s="8">
        <f t="shared" si="44"/>
        <v>863</v>
      </c>
      <c r="H437" s="8">
        <f t="shared" si="44"/>
        <v>851.3</v>
      </c>
      <c r="I437" s="17">
        <f t="shared" si="41"/>
        <v>11.700000000000045</v>
      </c>
      <c r="J437" s="9">
        <f t="shared" si="42"/>
        <v>98.64426419466974</v>
      </c>
    </row>
    <row r="438" spans="1:10" ht="12.75">
      <c r="A438" s="203" t="s">
        <v>87</v>
      </c>
      <c r="B438" s="205"/>
      <c r="C438" s="7" t="s">
        <v>85</v>
      </c>
      <c r="D438" s="7" t="s">
        <v>79</v>
      </c>
      <c r="E438" s="7" t="s">
        <v>129</v>
      </c>
      <c r="F438" s="7" t="s">
        <v>88</v>
      </c>
      <c r="G438" s="8">
        <f>'ПР.4'!G421</f>
        <v>863</v>
      </c>
      <c r="H438" s="8">
        <f>'ПР.4'!I421</f>
        <v>851.3</v>
      </c>
      <c r="I438" s="17">
        <f t="shared" si="41"/>
        <v>11.700000000000045</v>
      </c>
      <c r="J438" s="9">
        <f t="shared" si="42"/>
        <v>98.64426419466974</v>
      </c>
    </row>
    <row r="439" spans="1:10" ht="42" customHeight="1">
      <c r="A439" s="203" t="s">
        <v>637</v>
      </c>
      <c r="B439" s="205"/>
      <c r="C439" s="7" t="s">
        <v>85</v>
      </c>
      <c r="D439" s="7" t="s">
        <v>79</v>
      </c>
      <c r="E439" s="7" t="s">
        <v>148</v>
      </c>
      <c r="F439" s="7"/>
      <c r="G439" s="34">
        <f>G440</f>
        <v>1143.8</v>
      </c>
      <c r="H439" s="34">
        <f>H440</f>
        <v>296</v>
      </c>
      <c r="I439" s="17">
        <f t="shared" si="41"/>
        <v>847.8</v>
      </c>
      <c r="J439" s="9">
        <f t="shared" si="42"/>
        <v>25.87865011365623</v>
      </c>
    </row>
    <row r="440" spans="1:10" ht="45" customHeight="1">
      <c r="A440" s="203" t="s">
        <v>566</v>
      </c>
      <c r="B440" s="205"/>
      <c r="C440" s="7" t="s">
        <v>85</v>
      </c>
      <c r="D440" s="7" t="s">
        <v>79</v>
      </c>
      <c r="E440" s="7" t="s">
        <v>149</v>
      </c>
      <c r="F440" s="7"/>
      <c r="G440" s="8">
        <f>G441+G444+G447</f>
        <v>1143.8</v>
      </c>
      <c r="H440" s="8">
        <f>H441+H444+H447</f>
        <v>296</v>
      </c>
      <c r="I440" s="17">
        <f t="shared" si="41"/>
        <v>847.8</v>
      </c>
      <c r="J440" s="9">
        <f t="shared" si="42"/>
        <v>25.87865011365623</v>
      </c>
    </row>
    <row r="441" spans="1:10" ht="12.75">
      <c r="A441" s="203" t="s">
        <v>150</v>
      </c>
      <c r="B441" s="205"/>
      <c r="C441" s="7" t="s">
        <v>85</v>
      </c>
      <c r="D441" s="7" t="s">
        <v>79</v>
      </c>
      <c r="E441" s="7" t="s">
        <v>151</v>
      </c>
      <c r="F441" s="7"/>
      <c r="G441" s="8">
        <f>G442</f>
        <v>690</v>
      </c>
      <c r="H441" s="8">
        <f>H442</f>
        <v>296</v>
      </c>
      <c r="I441" s="17">
        <f t="shared" si="41"/>
        <v>394</v>
      </c>
      <c r="J441" s="9">
        <f t="shared" si="42"/>
        <v>42.89855072463768</v>
      </c>
    </row>
    <row r="442" spans="1:10" ht="27.75" customHeight="1">
      <c r="A442" s="203" t="s">
        <v>44</v>
      </c>
      <c r="B442" s="205"/>
      <c r="C442" s="7" t="s">
        <v>85</v>
      </c>
      <c r="D442" s="7" t="s">
        <v>79</v>
      </c>
      <c r="E442" s="7" t="s">
        <v>151</v>
      </c>
      <c r="F442" s="7" t="s">
        <v>45</v>
      </c>
      <c r="G442" s="8">
        <f>G443</f>
        <v>690</v>
      </c>
      <c r="H442" s="8">
        <f>H443</f>
        <v>296</v>
      </c>
      <c r="I442" s="17">
        <f t="shared" si="41"/>
        <v>394</v>
      </c>
      <c r="J442" s="9">
        <f t="shared" si="42"/>
        <v>42.89855072463768</v>
      </c>
    </row>
    <row r="443" spans="1:10" ht="12.75">
      <c r="A443" s="203" t="s">
        <v>87</v>
      </c>
      <c r="B443" s="205"/>
      <c r="C443" s="7" t="s">
        <v>85</v>
      </c>
      <c r="D443" s="7" t="s">
        <v>79</v>
      </c>
      <c r="E443" s="7" t="s">
        <v>151</v>
      </c>
      <c r="F443" s="7" t="s">
        <v>88</v>
      </c>
      <c r="G443" s="8">
        <f>'ПР.4'!G426</f>
        <v>690</v>
      </c>
      <c r="H443" s="8">
        <f>'ПР.4'!I426</f>
        <v>296</v>
      </c>
      <c r="I443" s="17">
        <f t="shared" si="41"/>
        <v>394</v>
      </c>
      <c r="J443" s="9">
        <f t="shared" si="42"/>
        <v>42.89855072463768</v>
      </c>
    </row>
    <row r="444" spans="1:10" ht="12.75">
      <c r="A444" s="203" t="s">
        <v>152</v>
      </c>
      <c r="B444" s="205"/>
      <c r="C444" s="7" t="s">
        <v>85</v>
      </c>
      <c r="D444" s="7" t="s">
        <v>79</v>
      </c>
      <c r="E444" s="7" t="s">
        <v>153</v>
      </c>
      <c r="F444" s="7"/>
      <c r="G444" s="8">
        <f>G445</f>
        <v>53.8</v>
      </c>
      <c r="H444" s="8">
        <f>H445</f>
        <v>0</v>
      </c>
      <c r="I444" s="17">
        <f t="shared" si="41"/>
        <v>53.8</v>
      </c>
      <c r="J444" s="9">
        <f t="shared" si="42"/>
        <v>0</v>
      </c>
    </row>
    <row r="445" spans="1:10" ht="29.25" customHeight="1">
      <c r="A445" s="203" t="s">
        <v>44</v>
      </c>
      <c r="B445" s="205"/>
      <c r="C445" s="7" t="s">
        <v>85</v>
      </c>
      <c r="D445" s="7" t="s">
        <v>79</v>
      </c>
      <c r="E445" s="7" t="s">
        <v>153</v>
      </c>
      <c r="F445" s="7" t="s">
        <v>45</v>
      </c>
      <c r="G445" s="8">
        <f>G446</f>
        <v>53.8</v>
      </c>
      <c r="H445" s="8">
        <f>H446</f>
        <v>0</v>
      </c>
      <c r="I445" s="17">
        <f t="shared" si="41"/>
        <v>53.8</v>
      </c>
      <c r="J445" s="9">
        <f t="shared" si="42"/>
        <v>0</v>
      </c>
    </row>
    <row r="446" spans="1:10" ht="12.75">
      <c r="A446" s="203" t="s">
        <v>87</v>
      </c>
      <c r="B446" s="205"/>
      <c r="C446" s="7" t="s">
        <v>85</v>
      </c>
      <c r="D446" s="7" t="s">
        <v>79</v>
      </c>
      <c r="E446" s="7" t="s">
        <v>153</v>
      </c>
      <c r="F446" s="7" t="s">
        <v>88</v>
      </c>
      <c r="G446" s="8">
        <f>'ПР.4'!G429</f>
        <v>53.8</v>
      </c>
      <c r="H446" s="8">
        <f>'ПР.4'!I429</f>
        <v>0</v>
      </c>
      <c r="I446" s="17">
        <f t="shared" si="41"/>
        <v>53.8</v>
      </c>
      <c r="J446" s="9">
        <f t="shared" si="42"/>
        <v>0</v>
      </c>
    </row>
    <row r="447" spans="1:10" ht="12.75">
      <c r="A447" s="203" t="s">
        <v>154</v>
      </c>
      <c r="B447" s="205"/>
      <c r="C447" s="7" t="s">
        <v>85</v>
      </c>
      <c r="D447" s="7" t="s">
        <v>79</v>
      </c>
      <c r="E447" s="7" t="s">
        <v>155</v>
      </c>
      <c r="F447" s="7"/>
      <c r="G447" s="8">
        <f>G448</f>
        <v>400</v>
      </c>
      <c r="H447" s="8">
        <f>H448</f>
        <v>0</v>
      </c>
      <c r="I447" s="17">
        <f t="shared" si="41"/>
        <v>400</v>
      </c>
      <c r="J447" s="9">
        <f t="shared" si="42"/>
        <v>0</v>
      </c>
    </row>
    <row r="448" spans="1:10" ht="28.5" customHeight="1">
      <c r="A448" s="203" t="s">
        <v>44</v>
      </c>
      <c r="B448" s="205"/>
      <c r="C448" s="7" t="s">
        <v>85</v>
      </c>
      <c r="D448" s="7" t="s">
        <v>79</v>
      </c>
      <c r="E448" s="7" t="s">
        <v>155</v>
      </c>
      <c r="F448" s="7" t="s">
        <v>45</v>
      </c>
      <c r="G448" s="8">
        <f>G449</f>
        <v>400</v>
      </c>
      <c r="H448" s="8">
        <f>H449</f>
        <v>0</v>
      </c>
      <c r="I448" s="17">
        <f t="shared" si="41"/>
        <v>400</v>
      </c>
      <c r="J448" s="9">
        <f t="shared" si="42"/>
        <v>0</v>
      </c>
    </row>
    <row r="449" spans="1:10" ht="12.75">
      <c r="A449" s="203" t="s">
        <v>87</v>
      </c>
      <c r="B449" s="205"/>
      <c r="C449" s="7" t="s">
        <v>85</v>
      </c>
      <c r="D449" s="7" t="s">
        <v>79</v>
      </c>
      <c r="E449" s="7" t="s">
        <v>155</v>
      </c>
      <c r="F449" s="7" t="s">
        <v>88</v>
      </c>
      <c r="G449" s="8">
        <f>'ПР.4'!G432</f>
        <v>400</v>
      </c>
      <c r="H449" s="8">
        <f>'ПР.4'!I432</f>
        <v>0</v>
      </c>
      <c r="I449" s="17">
        <f t="shared" si="41"/>
        <v>400</v>
      </c>
      <c r="J449" s="9">
        <f t="shared" si="42"/>
        <v>0</v>
      </c>
    </row>
    <row r="450" spans="1:10" ht="29.25" customHeight="1">
      <c r="A450" s="203" t="s">
        <v>596</v>
      </c>
      <c r="B450" s="205"/>
      <c r="C450" s="7" t="s">
        <v>85</v>
      </c>
      <c r="D450" s="7" t="s">
        <v>79</v>
      </c>
      <c r="E450" s="7" t="s">
        <v>261</v>
      </c>
      <c r="F450" s="7"/>
      <c r="G450" s="34">
        <f>G451</f>
        <v>1415.1</v>
      </c>
      <c r="H450" s="34">
        <f>H451</f>
        <v>817.1</v>
      </c>
      <c r="I450" s="17">
        <f t="shared" si="41"/>
        <v>597.9999999999999</v>
      </c>
      <c r="J450" s="9">
        <f t="shared" si="42"/>
        <v>57.741502367323875</v>
      </c>
    </row>
    <row r="451" spans="1:10" ht="42" customHeight="1">
      <c r="A451" s="203" t="s">
        <v>597</v>
      </c>
      <c r="B451" s="205"/>
      <c r="C451" s="7" t="s">
        <v>85</v>
      </c>
      <c r="D451" s="7" t="s">
        <v>79</v>
      </c>
      <c r="E451" s="7" t="s">
        <v>263</v>
      </c>
      <c r="F451" s="7"/>
      <c r="G451" s="8">
        <f>G452+G455+G458+G461+G464</f>
        <v>1415.1</v>
      </c>
      <c r="H451" s="8">
        <f>H452+H455+H458+H461+H464</f>
        <v>817.1</v>
      </c>
      <c r="I451" s="17">
        <f t="shared" si="41"/>
        <v>597.9999999999999</v>
      </c>
      <c r="J451" s="9">
        <f t="shared" si="42"/>
        <v>57.741502367323875</v>
      </c>
    </row>
    <row r="452" spans="1:10" ht="41.25" customHeight="1">
      <c r="A452" s="203" t="s">
        <v>264</v>
      </c>
      <c r="B452" s="205"/>
      <c r="C452" s="7" t="s">
        <v>85</v>
      </c>
      <c r="D452" s="7" t="s">
        <v>79</v>
      </c>
      <c r="E452" s="7" t="s">
        <v>265</v>
      </c>
      <c r="F452" s="7"/>
      <c r="G452" s="8">
        <f>G453</f>
        <v>886</v>
      </c>
      <c r="H452" s="8">
        <f>H453</f>
        <v>461.3</v>
      </c>
      <c r="I452" s="17">
        <f t="shared" si="41"/>
        <v>424.7</v>
      </c>
      <c r="J452" s="9">
        <f t="shared" si="42"/>
        <v>52.06546275395034</v>
      </c>
    </row>
    <row r="453" spans="1:10" ht="27.75" customHeight="1">
      <c r="A453" s="203" t="s">
        <v>44</v>
      </c>
      <c r="B453" s="205"/>
      <c r="C453" s="7" t="s">
        <v>85</v>
      </c>
      <c r="D453" s="7" t="s">
        <v>79</v>
      </c>
      <c r="E453" s="7" t="s">
        <v>265</v>
      </c>
      <c r="F453" s="7" t="s">
        <v>45</v>
      </c>
      <c r="G453" s="8">
        <f>G454</f>
        <v>886</v>
      </c>
      <c r="H453" s="8">
        <f>H454</f>
        <v>461.3</v>
      </c>
      <c r="I453" s="17">
        <f t="shared" si="41"/>
        <v>424.7</v>
      </c>
      <c r="J453" s="9">
        <f t="shared" si="42"/>
        <v>52.06546275395034</v>
      </c>
    </row>
    <row r="454" spans="1:10" ht="12.75">
      <c r="A454" s="203" t="s">
        <v>87</v>
      </c>
      <c r="B454" s="205"/>
      <c r="C454" s="7" t="s">
        <v>85</v>
      </c>
      <c r="D454" s="7" t="s">
        <v>79</v>
      </c>
      <c r="E454" s="7" t="s">
        <v>265</v>
      </c>
      <c r="F454" s="7" t="s">
        <v>88</v>
      </c>
      <c r="G454" s="8">
        <f>'ПР.4'!G437</f>
        <v>886</v>
      </c>
      <c r="H454" s="8">
        <f>'ПР.4'!I437</f>
        <v>461.3</v>
      </c>
      <c r="I454" s="17">
        <f t="shared" si="41"/>
        <v>424.7</v>
      </c>
      <c r="J454" s="9">
        <f t="shared" si="42"/>
        <v>52.06546275395034</v>
      </c>
    </row>
    <row r="455" spans="1:10" ht="12.75">
      <c r="A455" s="203" t="s">
        <v>269</v>
      </c>
      <c r="B455" s="205"/>
      <c r="C455" s="7" t="s">
        <v>85</v>
      </c>
      <c r="D455" s="7" t="s">
        <v>79</v>
      </c>
      <c r="E455" s="7" t="s">
        <v>270</v>
      </c>
      <c r="F455" s="7"/>
      <c r="G455" s="8">
        <f>G456</f>
        <v>136.6</v>
      </c>
      <c r="H455" s="8">
        <f>H456</f>
        <v>92.6</v>
      </c>
      <c r="I455" s="17">
        <f t="shared" si="41"/>
        <v>44</v>
      </c>
      <c r="J455" s="9">
        <f t="shared" si="42"/>
        <v>67.7891654465593</v>
      </c>
    </row>
    <row r="456" spans="1:10" ht="29.25" customHeight="1">
      <c r="A456" s="203" t="s">
        <v>44</v>
      </c>
      <c r="B456" s="205"/>
      <c r="C456" s="7" t="s">
        <v>85</v>
      </c>
      <c r="D456" s="7" t="s">
        <v>79</v>
      </c>
      <c r="E456" s="7" t="s">
        <v>270</v>
      </c>
      <c r="F456" s="7" t="s">
        <v>45</v>
      </c>
      <c r="G456" s="8">
        <f>G457</f>
        <v>136.6</v>
      </c>
      <c r="H456" s="8">
        <f>H457</f>
        <v>92.6</v>
      </c>
      <c r="I456" s="17">
        <f t="shared" si="41"/>
        <v>44</v>
      </c>
      <c r="J456" s="9">
        <f t="shared" si="42"/>
        <v>67.7891654465593</v>
      </c>
    </row>
    <row r="457" spans="1:10" ht="12.75">
      <c r="A457" s="203" t="s">
        <v>87</v>
      </c>
      <c r="B457" s="205"/>
      <c r="C457" s="7" t="s">
        <v>85</v>
      </c>
      <c r="D457" s="7" t="s">
        <v>79</v>
      </c>
      <c r="E457" s="7" t="s">
        <v>270</v>
      </c>
      <c r="F457" s="7" t="s">
        <v>88</v>
      </c>
      <c r="G457" s="8">
        <f>'ПР.4'!G440</f>
        <v>136.6</v>
      </c>
      <c r="H457" s="8">
        <f>'ПР.4'!I440</f>
        <v>92.6</v>
      </c>
      <c r="I457" s="17">
        <f t="shared" si="41"/>
        <v>44</v>
      </c>
      <c r="J457" s="9">
        <f t="shared" si="42"/>
        <v>67.7891654465593</v>
      </c>
    </row>
    <row r="458" spans="1:10" ht="27.75" customHeight="1">
      <c r="A458" s="203" t="s">
        <v>273</v>
      </c>
      <c r="B458" s="205"/>
      <c r="C458" s="7" t="s">
        <v>85</v>
      </c>
      <c r="D458" s="7" t="s">
        <v>79</v>
      </c>
      <c r="E458" s="7" t="s">
        <v>274</v>
      </c>
      <c r="F458" s="7"/>
      <c r="G458" s="8">
        <f>G459</f>
        <v>308.2</v>
      </c>
      <c r="H458" s="8">
        <f>H459</f>
        <v>233.6</v>
      </c>
      <c r="I458" s="17">
        <f t="shared" si="41"/>
        <v>74.6</v>
      </c>
      <c r="J458" s="9">
        <f t="shared" si="42"/>
        <v>75.79493835171967</v>
      </c>
    </row>
    <row r="459" spans="1:10" ht="28.5" customHeight="1">
      <c r="A459" s="203" t="s">
        <v>44</v>
      </c>
      <c r="B459" s="205"/>
      <c r="C459" s="7" t="s">
        <v>85</v>
      </c>
      <c r="D459" s="7" t="s">
        <v>79</v>
      </c>
      <c r="E459" s="7" t="s">
        <v>274</v>
      </c>
      <c r="F459" s="7" t="s">
        <v>45</v>
      </c>
      <c r="G459" s="8">
        <f>G460</f>
        <v>308.2</v>
      </c>
      <c r="H459" s="8">
        <f>H460</f>
        <v>233.6</v>
      </c>
      <c r="I459" s="17">
        <f t="shared" si="41"/>
        <v>74.6</v>
      </c>
      <c r="J459" s="9">
        <f t="shared" si="42"/>
        <v>75.79493835171967</v>
      </c>
    </row>
    <row r="460" spans="1:10" ht="12.75">
      <c r="A460" s="203" t="s">
        <v>87</v>
      </c>
      <c r="B460" s="205"/>
      <c r="C460" s="7" t="s">
        <v>85</v>
      </c>
      <c r="D460" s="7" t="s">
        <v>79</v>
      </c>
      <c r="E460" s="7" t="s">
        <v>274</v>
      </c>
      <c r="F460" s="7" t="s">
        <v>88</v>
      </c>
      <c r="G460" s="8">
        <f>'ПР.4'!G443</f>
        <v>308.2</v>
      </c>
      <c r="H460" s="8">
        <f>'ПР.4'!I443</f>
        <v>233.6</v>
      </c>
      <c r="I460" s="17">
        <f t="shared" si="41"/>
        <v>74.6</v>
      </c>
      <c r="J460" s="9">
        <f t="shared" si="42"/>
        <v>75.79493835171967</v>
      </c>
    </row>
    <row r="461" spans="1:10" ht="45" customHeight="1">
      <c r="A461" s="203" t="s">
        <v>275</v>
      </c>
      <c r="B461" s="205"/>
      <c r="C461" s="7" t="s">
        <v>85</v>
      </c>
      <c r="D461" s="7" t="s">
        <v>79</v>
      </c>
      <c r="E461" s="7" t="s">
        <v>276</v>
      </c>
      <c r="F461" s="7"/>
      <c r="G461" s="8">
        <f>G462</f>
        <v>59.3</v>
      </c>
      <c r="H461" s="8">
        <f>H462</f>
        <v>29.6</v>
      </c>
      <c r="I461" s="17">
        <f t="shared" si="41"/>
        <v>29.699999999999996</v>
      </c>
      <c r="J461" s="9">
        <f t="shared" si="42"/>
        <v>49.91568296795953</v>
      </c>
    </row>
    <row r="462" spans="1:10" ht="27.75" customHeight="1">
      <c r="A462" s="203" t="s">
        <v>44</v>
      </c>
      <c r="B462" s="205"/>
      <c r="C462" s="7" t="s">
        <v>85</v>
      </c>
      <c r="D462" s="7" t="s">
        <v>79</v>
      </c>
      <c r="E462" s="7" t="s">
        <v>276</v>
      </c>
      <c r="F462" s="7" t="s">
        <v>45</v>
      </c>
      <c r="G462" s="8">
        <f>G463</f>
        <v>59.3</v>
      </c>
      <c r="H462" s="8">
        <f>H463</f>
        <v>29.6</v>
      </c>
      <c r="I462" s="17">
        <f t="shared" si="41"/>
        <v>29.699999999999996</v>
      </c>
      <c r="J462" s="9">
        <f t="shared" si="42"/>
        <v>49.91568296795953</v>
      </c>
    </row>
    <row r="463" spans="1:10" ht="12.75">
      <c r="A463" s="203" t="s">
        <v>87</v>
      </c>
      <c r="B463" s="205"/>
      <c r="C463" s="7" t="s">
        <v>85</v>
      </c>
      <c r="D463" s="7" t="s">
        <v>79</v>
      </c>
      <c r="E463" s="7" t="s">
        <v>276</v>
      </c>
      <c r="F463" s="7" t="s">
        <v>88</v>
      </c>
      <c r="G463" s="8">
        <f>'ПР.4'!G446</f>
        <v>59.3</v>
      </c>
      <c r="H463" s="8">
        <f>'ПР.4'!I446</f>
        <v>29.6</v>
      </c>
      <c r="I463" s="17">
        <f t="shared" si="41"/>
        <v>29.699999999999996</v>
      </c>
      <c r="J463" s="9">
        <f t="shared" si="42"/>
        <v>49.91568296795953</v>
      </c>
    </row>
    <row r="464" spans="1:10" ht="12.75">
      <c r="A464" s="203" t="s">
        <v>277</v>
      </c>
      <c r="B464" s="205"/>
      <c r="C464" s="7" t="s">
        <v>85</v>
      </c>
      <c r="D464" s="7" t="s">
        <v>79</v>
      </c>
      <c r="E464" s="7" t="s">
        <v>278</v>
      </c>
      <c r="F464" s="7"/>
      <c r="G464" s="8">
        <f>G465</f>
        <v>25</v>
      </c>
      <c r="H464" s="8">
        <f>H465</f>
        <v>0</v>
      </c>
      <c r="I464" s="17">
        <f t="shared" si="41"/>
        <v>25</v>
      </c>
      <c r="J464" s="9">
        <f t="shared" si="42"/>
        <v>0</v>
      </c>
    </row>
    <row r="465" spans="1:10" ht="27" customHeight="1">
      <c r="A465" s="203" t="s">
        <v>44</v>
      </c>
      <c r="B465" s="205"/>
      <c r="C465" s="7" t="s">
        <v>85</v>
      </c>
      <c r="D465" s="7" t="s">
        <v>79</v>
      </c>
      <c r="E465" s="7" t="s">
        <v>278</v>
      </c>
      <c r="F465" s="7" t="s">
        <v>45</v>
      </c>
      <c r="G465" s="8">
        <f>G466</f>
        <v>25</v>
      </c>
      <c r="H465" s="8">
        <f>H466</f>
        <v>0</v>
      </c>
      <c r="I465" s="17">
        <f aca="true" t="shared" si="45" ref="I465:I528">G465-H465</f>
        <v>25</v>
      </c>
      <c r="J465" s="9">
        <f aca="true" t="shared" si="46" ref="J465:J528">H465/G465*100</f>
        <v>0</v>
      </c>
    </row>
    <row r="466" spans="1:10" ht="12.75">
      <c r="A466" s="203" t="s">
        <v>87</v>
      </c>
      <c r="B466" s="205"/>
      <c r="C466" s="7" t="s">
        <v>85</v>
      </c>
      <c r="D466" s="7" t="s">
        <v>79</v>
      </c>
      <c r="E466" s="7" t="s">
        <v>278</v>
      </c>
      <c r="F466" s="7" t="s">
        <v>88</v>
      </c>
      <c r="G466" s="8">
        <f>'ПР.4'!G449</f>
        <v>25</v>
      </c>
      <c r="H466" s="8">
        <f>'ПР.4'!I449</f>
        <v>0</v>
      </c>
      <c r="I466" s="17">
        <f t="shared" si="45"/>
        <v>25</v>
      </c>
      <c r="J466" s="9">
        <f t="shared" si="46"/>
        <v>0</v>
      </c>
    </row>
    <row r="467" spans="1:10" ht="43.5" customHeight="1">
      <c r="A467" s="203" t="s">
        <v>607</v>
      </c>
      <c r="B467" s="205"/>
      <c r="C467" s="7" t="s">
        <v>85</v>
      </c>
      <c r="D467" s="7" t="s">
        <v>79</v>
      </c>
      <c r="E467" s="7" t="s">
        <v>322</v>
      </c>
      <c r="F467" s="7"/>
      <c r="G467" s="34">
        <f>G468</f>
        <v>11206.2</v>
      </c>
      <c r="H467" s="34">
        <f>H468</f>
        <v>2687.2</v>
      </c>
      <c r="I467" s="17">
        <f t="shared" si="45"/>
        <v>8519</v>
      </c>
      <c r="J467" s="9">
        <f t="shared" si="46"/>
        <v>23.9795827309882</v>
      </c>
    </row>
    <row r="468" spans="1:10" ht="30" customHeight="1">
      <c r="A468" s="203" t="s">
        <v>608</v>
      </c>
      <c r="B468" s="205"/>
      <c r="C468" s="7" t="s">
        <v>85</v>
      </c>
      <c r="D468" s="7" t="s">
        <v>79</v>
      </c>
      <c r="E468" s="7" t="s">
        <v>323</v>
      </c>
      <c r="F468" s="7"/>
      <c r="G468" s="8">
        <f>G469+G472+G475+G478+G481+G484+G487+G490</f>
        <v>11206.2</v>
      </c>
      <c r="H468" s="8">
        <f>H469+H472+H475+H478+H481+H484+H487+H490</f>
        <v>2687.2</v>
      </c>
      <c r="I468" s="17">
        <f t="shared" si="45"/>
        <v>8519</v>
      </c>
      <c r="J468" s="9">
        <f t="shared" si="46"/>
        <v>23.9795827309882</v>
      </c>
    </row>
    <row r="469" spans="1:10" ht="27" customHeight="1">
      <c r="A469" s="203" t="s">
        <v>324</v>
      </c>
      <c r="B469" s="205"/>
      <c r="C469" s="7" t="s">
        <v>85</v>
      </c>
      <c r="D469" s="7" t="s">
        <v>79</v>
      </c>
      <c r="E469" s="7" t="s">
        <v>325</v>
      </c>
      <c r="F469" s="7"/>
      <c r="G469" s="8">
        <f>G470</f>
        <v>1012.9</v>
      </c>
      <c r="H469" s="8">
        <f>H470</f>
        <v>0</v>
      </c>
      <c r="I469" s="17">
        <f t="shared" si="45"/>
        <v>1012.9</v>
      </c>
      <c r="J469" s="9">
        <f t="shared" si="46"/>
        <v>0</v>
      </c>
    </row>
    <row r="470" spans="1:10" ht="27.75" customHeight="1">
      <c r="A470" s="203" t="s">
        <v>44</v>
      </c>
      <c r="B470" s="205"/>
      <c r="C470" s="7" t="s">
        <v>85</v>
      </c>
      <c r="D470" s="7" t="s">
        <v>79</v>
      </c>
      <c r="E470" s="7" t="s">
        <v>325</v>
      </c>
      <c r="F470" s="7" t="s">
        <v>45</v>
      </c>
      <c r="G470" s="8">
        <f>G471</f>
        <v>1012.9</v>
      </c>
      <c r="H470" s="8">
        <f>H471</f>
        <v>0</v>
      </c>
      <c r="I470" s="17">
        <f t="shared" si="45"/>
        <v>1012.9</v>
      </c>
      <c r="J470" s="9">
        <f t="shared" si="46"/>
        <v>0</v>
      </c>
    </row>
    <row r="471" spans="1:10" ht="12.75">
      <c r="A471" s="203" t="s">
        <v>87</v>
      </c>
      <c r="B471" s="205"/>
      <c r="C471" s="7" t="s">
        <v>85</v>
      </c>
      <c r="D471" s="7" t="s">
        <v>79</v>
      </c>
      <c r="E471" s="7" t="s">
        <v>325</v>
      </c>
      <c r="F471" s="7" t="s">
        <v>88</v>
      </c>
      <c r="G471" s="8">
        <f>'ПР.4'!G454</f>
        <v>1012.9</v>
      </c>
      <c r="H471" s="8">
        <f>'ПР.4'!I454</f>
        <v>0</v>
      </c>
      <c r="I471" s="17">
        <f t="shared" si="45"/>
        <v>1012.9</v>
      </c>
      <c r="J471" s="9">
        <f t="shared" si="46"/>
        <v>0</v>
      </c>
    </row>
    <row r="472" spans="1:10" ht="28.5" customHeight="1">
      <c r="A472" s="203" t="s">
        <v>326</v>
      </c>
      <c r="B472" s="205"/>
      <c r="C472" s="7" t="s">
        <v>85</v>
      </c>
      <c r="D472" s="7" t="s">
        <v>79</v>
      </c>
      <c r="E472" s="7" t="s">
        <v>327</v>
      </c>
      <c r="F472" s="7"/>
      <c r="G472" s="8">
        <f>G473</f>
        <v>642.6</v>
      </c>
      <c r="H472" s="8">
        <f>H473</f>
        <v>0</v>
      </c>
      <c r="I472" s="17">
        <f t="shared" si="45"/>
        <v>642.6</v>
      </c>
      <c r="J472" s="9">
        <f t="shared" si="46"/>
        <v>0</v>
      </c>
    </row>
    <row r="473" spans="1:10" ht="28.5" customHeight="1">
      <c r="A473" s="203" t="s">
        <v>44</v>
      </c>
      <c r="B473" s="205"/>
      <c r="C473" s="7" t="s">
        <v>85</v>
      </c>
      <c r="D473" s="7" t="s">
        <v>79</v>
      </c>
      <c r="E473" s="7" t="s">
        <v>327</v>
      </c>
      <c r="F473" s="7" t="s">
        <v>45</v>
      </c>
      <c r="G473" s="8">
        <f>G474</f>
        <v>642.6</v>
      </c>
      <c r="H473" s="8">
        <f>H474</f>
        <v>0</v>
      </c>
      <c r="I473" s="17">
        <f t="shared" si="45"/>
        <v>642.6</v>
      </c>
      <c r="J473" s="9">
        <f t="shared" si="46"/>
        <v>0</v>
      </c>
    </row>
    <row r="474" spans="1:10" ht="12.75">
      <c r="A474" s="203" t="s">
        <v>87</v>
      </c>
      <c r="B474" s="205"/>
      <c r="C474" s="7" t="s">
        <v>85</v>
      </c>
      <c r="D474" s="7" t="s">
        <v>79</v>
      </c>
      <c r="E474" s="7" t="s">
        <v>327</v>
      </c>
      <c r="F474" s="7" t="s">
        <v>88</v>
      </c>
      <c r="G474" s="8">
        <f>'ПР.4'!G457</f>
        <v>642.6</v>
      </c>
      <c r="H474" s="8">
        <f>'ПР.4'!I457</f>
        <v>0</v>
      </c>
      <c r="I474" s="17">
        <f t="shared" si="45"/>
        <v>642.6</v>
      </c>
      <c r="J474" s="9">
        <f t="shared" si="46"/>
        <v>0</v>
      </c>
    </row>
    <row r="475" spans="1:10" ht="30" customHeight="1">
      <c r="A475" s="203" t="s">
        <v>328</v>
      </c>
      <c r="B475" s="205"/>
      <c r="C475" s="7" t="s">
        <v>85</v>
      </c>
      <c r="D475" s="7" t="s">
        <v>79</v>
      </c>
      <c r="E475" s="7" t="s">
        <v>329</v>
      </c>
      <c r="F475" s="7"/>
      <c r="G475" s="8">
        <f>G476</f>
        <v>841.2</v>
      </c>
      <c r="H475" s="8">
        <f>H476</f>
        <v>95</v>
      </c>
      <c r="I475" s="17">
        <f t="shared" si="45"/>
        <v>746.2</v>
      </c>
      <c r="J475" s="9">
        <f t="shared" si="46"/>
        <v>11.293390394674274</v>
      </c>
    </row>
    <row r="476" spans="1:10" ht="27" customHeight="1">
      <c r="A476" s="203" t="s">
        <v>44</v>
      </c>
      <c r="B476" s="205"/>
      <c r="C476" s="7" t="s">
        <v>85</v>
      </c>
      <c r="D476" s="7" t="s">
        <v>79</v>
      </c>
      <c r="E476" s="7" t="s">
        <v>329</v>
      </c>
      <c r="F476" s="7" t="s">
        <v>45</v>
      </c>
      <c r="G476" s="8">
        <f>G477</f>
        <v>841.2</v>
      </c>
      <c r="H476" s="8">
        <f>H477</f>
        <v>95</v>
      </c>
      <c r="I476" s="17">
        <f t="shared" si="45"/>
        <v>746.2</v>
      </c>
      <c r="J476" s="9">
        <f t="shared" si="46"/>
        <v>11.293390394674274</v>
      </c>
    </row>
    <row r="477" spans="1:10" ht="12.75">
      <c r="A477" s="203" t="s">
        <v>87</v>
      </c>
      <c r="B477" s="205"/>
      <c r="C477" s="7" t="s">
        <v>85</v>
      </c>
      <c r="D477" s="7" t="s">
        <v>79</v>
      </c>
      <c r="E477" s="7" t="s">
        <v>329</v>
      </c>
      <c r="F477" s="7" t="s">
        <v>88</v>
      </c>
      <c r="G477" s="8">
        <f>'ПР.4'!G460</f>
        <v>841.2</v>
      </c>
      <c r="H477" s="8">
        <f>'ПР.4'!I460</f>
        <v>95</v>
      </c>
      <c r="I477" s="17">
        <f t="shared" si="45"/>
        <v>746.2</v>
      </c>
      <c r="J477" s="9">
        <f t="shared" si="46"/>
        <v>11.293390394674274</v>
      </c>
    </row>
    <row r="478" spans="1:10" ht="27" customHeight="1">
      <c r="A478" s="203" t="s">
        <v>330</v>
      </c>
      <c r="B478" s="205"/>
      <c r="C478" s="7" t="s">
        <v>85</v>
      </c>
      <c r="D478" s="7" t="s">
        <v>79</v>
      </c>
      <c r="E478" s="7" t="s">
        <v>331</v>
      </c>
      <c r="F478" s="7"/>
      <c r="G478" s="8">
        <f>G479</f>
        <v>253</v>
      </c>
      <c r="H478" s="8">
        <f>H479</f>
        <v>0</v>
      </c>
      <c r="I478" s="17">
        <f t="shared" si="45"/>
        <v>253</v>
      </c>
      <c r="J478" s="9">
        <f t="shared" si="46"/>
        <v>0</v>
      </c>
    </row>
    <row r="479" spans="1:10" ht="27.75" customHeight="1">
      <c r="A479" s="203" t="s">
        <v>44</v>
      </c>
      <c r="B479" s="205"/>
      <c r="C479" s="7" t="s">
        <v>85</v>
      </c>
      <c r="D479" s="7" t="s">
        <v>79</v>
      </c>
      <c r="E479" s="7" t="s">
        <v>331</v>
      </c>
      <c r="F479" s="7" t="s">
        <v>45</v>
      </c>
      <c r="G479" s="8">
        <f>G480</f>
        <v>253</v>
      </c>
      <c r="H479" s="8">
        <f>H480</f>
        <v>0</v>
      </c>
      <c r="I479" s="17">
        <f t="shared" si="45"/>
        <v>253</v>
      </c>
      <c r="J479" s="9">
        <f t="shared" si="46"/>
        <v>0</v>
      </c>
    </row>
    <row r="480" spans="1:10" ht="12.75">
      <c r="A480" s="203" t="s">
        <v>87</v>
      </c>
      <c r="B480" s="205"/>
      <c r="C480" s="7" t="s">
        <v>85</v>
      </c>
      <c r="D480" s="7" t="s">
        <v>79</v>
      </c>
      <c r="E480" s="7" t="s">
        <v>331</v>
      </c>
      <c r="F480" s="7" t="s">
        <v>88</v>
      </c>
      <c r="G480" s="8">
        <f>'ПР.4'!G463</f>
        <v>253</v>
      </c>
      <c r="H480" s="8">
        <f>'ПР.4'!I463</f>
        <v>0</v>
      </c>
      <c r="I480" s="17">
        <f t="shared" si="45"/>
        <v>253</v>
      </c>
      <c r="J480" s="9">
        <f t="shared" si="46"/>
        <v>0</v>
      </c>
    </row>
    <row r="481" spans="1:10" ht="27" customHeight="1">
      <c r="A481" s="203" t="s">
        <v>332</v>
      </c>
      <c r="B481" s="205"/>
      <c r="C481" s="7" t="s">
        <v>85</v>
      </c>
      <c r="D481" s="7" t="s">
        <v>79</v>
      </c>
      <c r="E481" s="7" t="s">
        <v>333</v>
      </c>
      <c r="F481" s="7"/>
      <c r="G481" s="8">
        <f>G482</f>
        <v>107.4</v>
      </c>
      <c r="H481" s="8">
        <f>H482</f>
        <v>0</v>
      </c>
      <c r="I481" s="17">
        <f t="shared" si="45"/>
        <v>107.4</v>
      </c>
      <c r="J481" s="9">
        <f t="shared" si="46"/>
        <v>0</v>
      </c>
    </row>
    <row r="482" spans="1:10" ht="30" customHeight="1">
      <c r="A482" s="203" t="s">
        <v>44</v>
      </c>
      <c r="B482" s="205"/>
      <c r="C482" s="7" t="s">
        <v>85</v>
      </c>
      <c r="D482" s="7" t="s">
        <v>79</v>
      </c>
      <c r="E482" s="7" t="s">
        <v>333</v>
      </c>
      <c r="F482" s="7" t="s">
        <v>45</v>
      </c>
      <c r="G482" s="8">
        <f>G483</f>
        <v>107.4</v>
      </c>
      <c r="H482" s="8">
        <f>H483</f>
        <v>0</v>
      </c>
      <c r="I482" s="17">
        <f t="shared" si="45"/>
        <v>107.4</v>
      </c>
      <c r="J482" s="9">
        <f t="shared" si="46"/>
        <v>0</v>
      </c>
    </row>
    <row r="483" spans="1:10" ht="12.75">
      <c r="A483" s="203" t="s">
        <v>87</v>
      </c>
      <c r="B483" s="205"/>
      <c r="C483" s="7" t="s">
        <v>85</v>
      </c>
      <c r="D483" s="7" t="s">
        <v>79</v>
      </c>
      <c r="E483" s="7" t="s">
        <v>333</v>
      </c>
      <c r="F483" s="7" t="s">
        <v>88</v>
      </c>
      <c r="G483" s="8">
        <f>'ПР.4'!G466</f>
        <v>107.4</v>
      </c>
      <c r="H483" s="8">
        <f>'ПР.4'!I466</f>
        <v>0</v>
      </c>
      <c r="I483" s="17">
        <f t="shared" si="45"/>
        <v>107.4</v>
      </c>
      <c r="J483" s="9">
        <f t="shared" si="46"/>
        <v>0</v>
      </c>
    </row>
    <row r="484" spans="1:10" ht="42" customHeight="1">
      <c r="A484" s="203" t="s">
        <v>334</v>
      </c>
      <c r="B484" s="205"/>
      <c r="C484" s="7" t="s">
        <v>85</v>
      </c>
      <c r="D484" s="7" t="s">
        <v>79</v>
      </c>
      <c r="E484" s="7" t="s">
        <v>335</v>
      </c>
      <c r="F484" s="7"/>
      <c r="G484" s="8">
        <f>G485</f>
        <v>5663</v>
      </c>
      <c r="H484" s="8">
        <f>H485</f>
        <v>2592.2</v>
      </c>
      <c r="I484" s="17">
        <f t="shared" si="45"/>
        <v>3070.8</v>
      </c>
      <c r="J484" s="9">
        <f t="shared" si="46"/>
        <v>45.77432456295249</v>
      </c>
    </row>
    <row r="485" spans="1:10" ht="27.75" customHeight="1">
      <c r="A485" s="203" t="s">
        <v>44</v>
      </c>
      <c r="B485" s="205"/>
      <c r="C485" s="7" t="s">
        <v>85</v>
      </c>
      <c r="D485" s="7" t="s">
        <v>79</v>
      </c>
      <c r="E485" s="7" t="s">
        <v>335</v>
      </c>
      <c r="F485" s="7" t="s">
        <v>45</v>
      </c>
      <c r="G485" s="8">
        <f>G486</f>
        <v>5663</v>
      </c>
      <c r="H485" s="8">
        <f>H486</f>
        <v>2592.2</v>
      </c>
      <c r="I485" s="17">
        <f t="shared" si="45"/>
        <v>3070.8</v>
      </c>
      <c r="J485" s="9">
        <f t="shared" si="46"/>
        <v>45.77432456295249</v>
      </c>
    </row>
    <row r="486" spans="1:10" ht="16.5" customHeight="1">
      <c r="A486" s="203" t="s">
        <v>87</v>
      </c>
      <c r="B486" s="205"/>
      <c r="C486" s="7" t="s">
        <v>85</v>
      </c>
      <c r="D486" s="7" t="s">
        <v>79</v>
      </c>
      <c r="E486" s="7" t="s">
        <v>335</v>
      </c>
      <c r="F486" s="7" t="s">
        <v>88</v>
      </c>
      <c r="G486" s="8">
        <f>'ПР.4'!G469</f>
        <v>5663</v>
      </c>
      <c r="H486" s="8">
        <f>'ПР.4'!I469</f>
        <v>2592.2</v>
      </c>
      <c r="I486" s="17">
        <f t="shared" si="45"/>
        <v>3070.8</v>
      </c>
      <c r="J486" s="9">
        <f t="shared" si="46"/>
        <v>45.77432456295249</v>
      </c>
    </row>
    <row r="487" spans="1:10" ht="43.5" customHeight="1">
      <c r="A487" s="203" t="s">
        <v>336</v>
      </c>
      <c r="B487" s="205"/>
      <c r="C487" s="7" t="s">
        <v>85</v>
      </c>
      <c r="D487" s="7" t="s">
        <v>79</v>
      </c>
      <c r="E487" s="7" t="s">
        <v>337</v>
      </c>
      <c r="F487" s="7"/>
      <c r="G487" s="8">
        <f>G488</f>
        <v>2350.1</v>
      </c>
      <c r="H487" s="8">
        <f>H488</f>
        <v>0</v>
      </c>
      <c r="I487" s="17">
        <f t="shared" si="45"/>
        <v>2350.1</v>
      </c>
      <c r="J487" s="9">
        <f t="shared" si="46"/>
        <v>0</v>
      </c>
    </row>
    <row r="488" spans="1:10" ht="30" customHeight="1">
      <c r="A488" s="203" t="s">
        <v>44</v>
      </c>
      <c r="B488" s="205"/>
      <c r="C488" s="7" t="s">
        <v>85</v>
      </c>
      <c r="D488" s="7" t="s">
        <v>79</v>
      </c>
      <c r="E488" s="7" t="s">
        <v>337</v>
      </c>
      <c r="F488" s="7" t="s">
        <v>45</v>
      </c>
      <c r="G488" s="8">
        <f>G489</f>
        <v>2350.1</v>
      </c>
      <c r="H488" s="8">
        <f>H489</f>
        <v>0</v>
      </c>
      <c r="I488" s="17">
        <f t="shared" si="45"/>
        <v>2350.1</v>
      </c>
      <c r="J488" s="9">
        <f t="shared" si="46"/>
        <v>0</v>
      </c>
    </row>
    <row r="489" spans="1:10" ht="15.75" customHeight="1">
      <c r="A489" s="203" t="s">
        <v>87</v>
      </c>
      <c r="B489" s="205"/>
      <c r="C489" s="7" t="s">
        <v>85</v>
      </c>
      <c r="D489" s="7" t="s">
        <v>79</v>
      </c>
      <c r="E489" s="7" t="s">
        <v>337</v>
      </c>
      <c r="F489" s="7" t="s">
        <v>88</v>
      </c>
      <c r="G489" s="8">
        <f>'ПР.4'!G472</f>
        <v>2350.1</v>
      </c>
      <c r="H489" s="8">
        <f>'ПР.4'!I472</f>
        <v>0</v>
      </c>
      <c r="I489" s="17">
        <f t="shared" si="45"/>
        <v>2350.1</v>
      </c>
      <c r="J489" s="9">
        <f t="shared" si="46"/>
        <v>0</v>
      </c>
    </row>
    <row r="490" spans="1:10" ht="45.75" customHeight="1">
      <c r="A490" s="203" t="s">
        <v>338</v>
      </c>
      <c r="B490" s="205"/>
      <c r="C490" s="7" t="s">
        <v>85</v>
      </c>
      <c r="D490" s="7" t="s">
        <v>79</v>
      </c>
      <c r="E490" s="7" t="s">
        <v>339</v>
      </c>
      <c r="F490" s="7"/>
      <c r="G490" s="8">
        <f>G491</f>
        <v>336</v>
      </c>
      <c r="H490" s="8">
        <f>H491</f>
        <v>0</v>
      </c>
      <c r="I490" s="17">
        <f t="shared" si="45"/>
        <v>336</v>
      </c>
      <c r="J490" s="9">
        <f t="shared" si="46"/>
        <v>0</v>
      </c>
    </row>
    <row r="491" spans="1:10" ht="30.75" customHeight="1">
      <c r="A491" s="203" t="s">
        <v>44</v>
      </c>
      <c r="B491" s="205"/>
      <c r="C491" s="7" t="s">
        <v>85</v>
      </c>
      <c r="D491" s="7" t="s">
        <v>79</v>
      </c>
      <c r="E491" s="7" t="s">
        <v>339</v>
      </c>
      <c r="F491" s="7" t="s">
        <v>45</v>
      </c>
      <c r="G491" s="8">
        <f>G492</f>
        <v>336</v>
      </c>
      <c r="H491" s="8">
        <f>H492</f>
        <v>0</v>
      </c>
      <c r="I491" s="17">
        <f t="shared" si="45"/>
        <v>336</v>
      </c>
      <c r="J491" s="9">
        <f t="shared" si="46"/>
        <v>0</v>
      </c>
    </row>
    <row r="492" spans="1:10" ht="14.25" customHeight="1">
      <c r="A492" s="203" t="s">
        <v>87</v>
      </c>
      <c r="B492" s="205"/>
      <c r="C492" s="7" t="s">
        <v>85</v>
      </c>
      <c r="D492" s="7" t="s">
        <v>79</v>
      </c>
      <c r="E492" s="7" t="s">
        <v>339</v>
      </c>
      <c r="F492" s="7" t="s">
        <v>88</v>
      </c>
      <c r="G492" s="8">
        <f>'ПР.4'!G475</f>
        <v>336</v>
      </c>
      <c r="H492" s="8">
        <f>'ПР.4'!I475</f>
        <v>0</v>
      </c>
      <c r="I492" s="17">
        <f t="shared" si="45"/>
        <v>336</v>
      </c>
      <c r="J492" s="9">
        <f t="shared" si="46"/>
        <v>0</v>
      </c>
    </row>
    <row r="493" spans="1:10" ht="27" customHeight="1">
      <c r="A493" s="203" t="s">
        <v>466</v>
      </c>
      <c r="B493" s="205"/>
      <c r="C493" s="7" t="s">
        <v>85</v>
      </c>
      <c r="D493" s="7" t="s">
        <v>79</v>
      </c>
      <c r="E493" s="7" t="s">
        <v>467</v>
      </c>
      <c r="F493" s="7"/>
      <c r="G493" s="8">
        <f>G494+G497+G500</f>
        <v>39871.3</v>
      </c>
      <c r="H493" s="8">
        <f>H494+H497+H500</f>
        <v>27124.5</v>
      </c>
      <c r="I493" s="17">
        <f t="shared" si="45"/>
        <v>12746.800000000003</v>
      </c>
      <c r="J493" s="9">
        <f t="shared" si="46"/>
        <v>68.03013696568709</v>
      </c>
    </row>
    <row r="494" spans="1:10" ht="69.75" customHeight="1">
      <c r="A494" s="203" t="s">
        <v>363</v>
      </c>
      <c r="B494" s="205"/>
      <c r="C494" s="7" t="s">
        <v>85</v>
      </c>
      <c r="D494" s="7" t="s">
        <v>79</v>
      </c>
      <c r="E494" s="7" t="s">
        <v>468</v>
      </c>
      <c r="F494" s="7"/>
      <c r="G494" s="8">
        <f>G495</f>
        <v>2420</v>
      </c>
      <c r="H494" s="8">
        <f>H495</f>
        <v>2813.3</v>
      </c>
      <c r="I494" s="17">
        <f t="shared" si="45"/>
        <v>-393.3000000000002</v>
      </c>
      <c r="J494" s="9">
        <f t="shared" si="46"/>
        <v>116.25206611570249</v>
      </c>
    </row>
    <row r="495" spans="1:10" ht="27.75" customHeight="1">
      <c r="A495" s="203" t="s">
        <v>44</v>
      </c>
      <c r="B495" s="205"/>
      <c r="C495" s="7" t="s">
        <v>85</v>
      </c>
      <c r="D495" s="7" t="s">
        <v>79</v>
      </c>
      <c r="E495" s="7" t="s">
        <v>468</v>
      </c>
      <c r="F495" s="7" t="s">
        <v>45</v>
      </c>
      <c r="G495" s="8">
        <f>G496</f>
        <v>2420</v>
      </c>
      <c r="H495" s="8">
        <f>H496</f>
        <v>2813.3</v>
      </c>
      <c r="I495" s="17">
        <f t="shared" si="45"/>
        <v>-393.3000000000002</v>
      </c>
      <c r="J495" s="9">
        <f t="shared" si="46"/>
        <v>116.25206611570249</v>
      </c>
    </row>
    <row r="496" spans="1:10" ht="12.75">
      <c r="A496" s="203" t="s">
        <v>87</v>
      </c>
      <c r="B496" s="205"/>
      <c r="C496" s="7" t="s">
        <v>85</v>
      </c>
      <c r="D496" s="7" t="s">
        <v>79</v>
      </c>
      <c r="E496" s="7" t="s">
        <v>468</v>
      </c>
      <c r="F496" s="7" t="s">
        <v>88</v>
      </c>
      <c r="G496" s="8">
        <f>'ПР.4'!G479</f>
        <v>2420</v>
      </c>
      <c r="H496" s="8">
        <f>'ПР.4'!I479</f>
        <v>2813.3</v>
      </c>
      <c r="I496" s="17">
        <f t="shared" si="45"/>
        <v>-393.3000000000002</v>
      </c>
      <c r="J496" s="9">
        <f t="shared" si="46"/>
        <v>116.25206611570249</v>
      </c>
    </row>
    <row r="497" spans="1:10" ht="12.75">
      <c r="A497" s="203" t="s">
        <v>372</v>
      </c>
      <c r="B497" s="205"/>
      <c r="C497" s="7" t="s">
        <v>85</v>
      </c>
      <c r="D497" s="7" t="s">
        <v>79</v>
      </c>
      <c r="E497" s="7" t="s">
        <v>469</v>
      </c>
      <c r="F497" s="7"/>
      <c r="G497" s="8">
        <f>G498</f>
        <v>535</v>
      </c>
      <c r="H497" s="8">
        <f>H498</f>
        <v>61.1</v>
      </c>
      <c r="I497" s="17">
        <f t="shared" si="45"/>
        <v>473.9</v>
      </c>
      <c r="J497" s="9">
        <f t="shared" si="46"/>
        <v>11.420560747663552</v>
      </c>
    </row>
    <row r="498" spans="1:10" ht="30" customHeight="1">
      <c r="A498" s="203" t="s">
        <v>44</v>
      </c>
      <c r="B498" s="205"/>
      <c r="C498" s="7" t="s">
        <v>85</v>
      </c>
      <c r="D498" s="7" t="s">
        <v>79</v>
      </c>
      <c r="E498" s="7" t="s">
        <v>469</v>
      </c>
      <c r="F498" s="7" t="s">
        <v>45</v>
      </c>
      <c r="G498" s="8">
        <f>G499</f>
        <v>535</v>
      </c>
      <c r="H498" s="8">
        <f>H499</f>
        <v>61.1</v>
      </c>
      <c r="I498" s="17">
        <f t="shared" si="45"/>
        <v>473.9</v>
      </c>
      <c r="J498" s="9">
        <f t="shared" si="46"/>
        <v>11.420560747663552</v>
      </c>
    </row>
    <row r="499" spans="1:10" ht="12.75">
      <c r="A499" s="203" t="s">
        <v>87</v>
      </c>
      <c r="B499" s="205"/>
      <c r="C499" s="7" t="s">
        <v>85</v>
      </c>
      <c r="D499" s="7" t="s">
        <v>79</v>
      </c>
      <c r="E499" s="7" t="s">
        <v>469</v>
      </c>
      <c r="F499" s="7" t="s">
        <v>88</v>
      </c>
      <c r="G499" s="8">
        <f>'ПР.4'!G482</f>
        <v>535</v>
      </c>
      <c r="H499" s="8">
        <f>'ПР.4'!I482</f>
        <v>61.1</v>
      </c>
      <c r="I499" s="17">
        <f t="shared" si="45"/>
        <v>473.9</v>
      </c>
      <c r="J499" s="9">
        <f t="shared" si="46"/>
        <v>11.420560747663552</v>
      </c>
    </row>
    <row r="500" spans="1:10" ht="26.25" customHeight="1">
      <c r="A500" s="203" t="s">
        <v>444</v>
      </c>
      <c r="B500" s="205"/>
      <c r="C500" s="7" t="s">
        <v>85</v>
      </c>
      <c r="D500" s="7" t="s">
        <v>79</v>
      </c>
      <c r="E500" s="7" t="s">
        <v>470</v>
      </c>
      <c r="F500" s="7"/>
      <c r="G500" s="8">
        <f>G501</f>
        <v>36916.3</v>
      </c>
      <c r="H500" s="8">
        <f>H501</f>
        <v>24250.1</v>
      </c>
      <c r="I500" s="17">
        <f t="shared" si="45"/>
        <v>12666.200000000004</v>
      </c>
      <c r="J500" s="9">
        <f t="shared" si="46"/>
        <v>65.68941091062754</v>
      </c>
    </row>
    <row r="501" spans="1:10" ht="28.5" customHeight="1">
      <c r="A501" s="203" t="s">
        <v>44</v>
      </c>
      <c r="B501" s="205"/>
      <c r="C501" s="7" t="s">
        <v>85</v>
      </c>
      <c r="D501" s="7" t="s">
        <v>79</v>
      </c>
      <c r="E501" s="7" t="s">
        <v>470</v>
      </c>
      <c r="F501" s="7" t="s">
        <v>45</v>
      </c>
      <c r="G501" s="8">
        <f>G502</f>
        <v>36916.3</v>
      </c>
      <c r="H501" s="8">
        <f>H502</f>
        <v>24250.1</v>
      </c>
      <c r="I501" s="17">
        <f t="shared" si="45"/>
        <v>12666.200000000004</v>
      </c>
      <c r="J501" s="9">
        <f t="shared" si="46"/>
        <v>65.68941091062754</v>
      </c>
    </row>
    <row r="502" spans="1:10" ht="12.75">
      <c r="A502" s="203" t="s">
        <v>87</v>
      </c>
      <c r="B502" s="205"/>
      <c r="C502" s="7" t="s">
        <v>85</v>
      </c>
      <c r="D502" s="7" t="s">
        <v>79</v>
      </c>
      <c r="E502" s="7" t="s">
        <v>470</v>
      </c>
      <c r="F502" s="7" t="s">
        <v>88</v>
      </c>
      <c r="G502" s="8">
        <f>'ПР.4'!G485</f>
        <v>36916.3</v>
      </c>
      <c r="H502" s="8">
        <f>'ПР.4'!I485</f>
        <v>24250.1</v>
      </c>
      <c r="I502" s="17">
        <f t="shared" si="45"/>
        <v>12666.200000000004</v>
      </c>
      <c r="J502" s="9">
        <f t="shared" si="46"/>
        <v>65.68941091062754</v>
      </c>
    </row>
    <row r="503" spans="1:10" ht="12.75">
      <c r="A503" s="200" t="s">
        <v>96</v>
      </c>
      <c r="B503" s="202"/>
      <c r="C503" s="3" t="s">
        <v>85</v>
      </c>
      <c r="D503" s="3" t="s">
        <v>97</v>
      </c>
      <c r="E503" s="3"/>
      <c r="F503" s="3"/>
      <c r="G503" s="30">
        <f>G504+G515+G520+G540</f>
        <v>77255.6</v>
      </c>
      <c r="H503" s="168">
        <f>H504+H515+H520+H540</f>
        <v>57242.7</v>
      </c>
      <c r="I503" s="16">
        <f t="shared" si="45"/>
        <v>20012.90000000001</v>
      </c>
      <c r="J503" s="6">
        <f t="shared" si="46"/>
        <v>74.09521122093413</v>
      </c>
    </row>
    <row r="504" spans="1:10" ht="29.25" customHeight="1">
      <c r="A504" s="203" t="s">
        <v>549</v>
      </c>
      <c r="B504" s="205"/>
      <c r="C504" s="7" t="s">
        <v>85</v>
      </c>
      <c r="D504" s="7" t="s">
        <v>97</v>
      </c>
      <c r="E504" s="7" t="s">
        <v>80</v>
      </c>
      <c r="F504" s="7"/>
      <c r="G504" s="8">
        <f>G505</f>
        <v>4130.4</v>
      </c>
      <c r="H504" s="8">
        <f>H505</f>
        <v>1944</v>
      </c>
      <c r="I504" s="17">
        <f t="shared" si="45"/>
        <v>2186.3999999999996</v>
      </c>
      <c r="J504" s="9">
        <f t="shared" si="46"/>
        <v>47.065659500290536</v>
      </c>
    </row>
    <row r="505" spans="1:10" ht="27" customHeight="1">
      <c r="A505" s="203" t="s">
        <v>548</v>
      </c>
      <c r="B505" s="205"/>
      <c r="C505" s="7" t="s">
        <v>85</v>
      </c>
      <c r="D505" s="7" t="s">
        <v>97</v>
      </c>
      <c r="E505" s="7" t="s">
        <v>81</v>
      </c>
      <c r="F505" s="7"/>
      <c r="G505" s="8">
        <f>G506+G509+G512</f>
        <v>4130.4</v>
      </c>
      <c r="H505" s="8">
        <f>H506+H509+H512</f>
        <v>1944</v>
      </c>
      <c r="I505" s="17">
        <f t="shared" si="45"/>
        <v>2186.3999999999996</v>
      </c>
      <c r="J505" s="9">
        <f t="shared" si="46"/>
        <v>47.065659500290536</v>
      </c>
    </row>
    <row r="506" spans="1:10" ht="56.25" customHeight="1">
      <c r="A506" s="203" t="s">
        <v>94</v>
      </c>
      <c r="B506" s="205"/>
      <c r="C506" s="7" t="s">
        <v>85</v>
      </c>
      <c r="D506" s="7" t="s">
        <v>97</v>
      </c>
      <c r="E506" s="7" t="s">
        <v>95</v>
      </c>
      <c r="F506" s="7"/>
      <c r="G506" s="8">
        <f>G507</f>
        <v>2637.8</v>
      </c>
      <c r="H506" s="8">
        <f>H507</f>
        <v>1017.7</v>
      </c>
      <c r="I506" s="17">
        <f t="shared" si="45"/>
        <v>1620.1000000000001</v>
      </c>
      <c r="J506" s="9">
        <f t="shared" si="46"/>
        <v>38.58139358556373</v>
      </c>
    </row>
    <row r="507" spans="1:10" ht="30" customHeight="1">
      <c r="A507" s="203" t="s">
        <v>44</v>
      </c>
      <c r="B507" s="205"/>
      <c r="C507" s="7" t="s">
        <v>85</v>
      </c>
      <c r="D507" s="7" t="s">
        <v>97</v>
      </c>
      <c r="E507" s="7" t="s">
        <v>95</v>
      </c>
      <c r="F507" s="7" t="s">
        <v>45</v>
      </c>
      <c r="G507" s="8">
        <f>G508</f>
        <v>2637.8</v>
      </c>
      <c r="H507" s="8">
        <f>H508</f>
        <v>1017.7</v>
      </c>
      <c r="I507" s="17">
        <f t="shared" si="45"/>
        <v>1620.1000000000001</v>
      </c>
      <c r="J507" s="9">
        <f t="shared" si="46"/>
        <v>38.58139358556373</v>
      </c>
    </row>
    <row r="508" spans="1:10" ht="14.25" customHeight="1">
      <c r="A508" s="203" t="s">
        <v>87</v>
      </c>
      <c r="B508" s="205"/>
      <c r="C508" s="7" t="s">
        <v>85</v>
      </c>
      <c r="D508" s="7" t="s">
        <v>97</v>
      </c>
      <c r="E508" s="7" t="s">
        <v>95</v>
      </c>
      <c r="F508" s="7" t="s">
        <v>88</v>
      </c>
      <c r="G508" s="8">
        <f>'ПР.4'!G491+'ПР.4'!G598</f>
        <v>2637.8</v>
      </c>
      <c r="H508" s="8">
        <f>'ПР.4'!I491+'ПР.4'!I598</f>
        <v>1017.7</v>
      </c>
      <c r="I508" s="17">
        <f t="shared" si="45"/>
        <v>1620.1000000000001</v>
      </c>
      <c r="J508" s="9">
        <f t="shared" si="46"/>
        <v>38.58139358556373</v>
      </c>
    </row>
    <row r="509" spans="1:10" ht="42" customHeight="1">
      <c r="A509" s="203" t="s">
        <v>100</v>
      </c>
      <c r="B509" s="205"/>
      <c r="C509" s="7" t="s">
        <v>85</v>
      </c>
      <c r="D509" s="7" t="s">
        <v>97</v>
      </c>
      <c r="E509" s="7" t="s">
        <v>101</v>
      </c>
      <c r="F509" s="7"/>
      <c r="G509" s="8">
        <f>G510</f>
        <v>306.70000000000005</v>
      </c>
      <c r="H509" s="8">
        <f>H510</f>
        <v>225.8</v>
      </c>
      <c r="I509" s="17">
        <f t="shared" si="45"/>
        <v>80.90000000000003</v>
      </c>
      <c r="J509" s="9">
        <f t="shared" si="46"/>
        <v>73.6224323443104</v>
      </c>
    </row>
    <row r="510" spans="1:10" ht="27" customHeight="1">
      <c r="A510" s="203" t="s">
        <v>44</v>
      </c>
      <c r="B510" s="205"/>
      <c r="C510" s="7" t="s">
        <v>85</v>
      </c>
      <c r="D510" s="7" t="s">
        <v>97</v>
      </c>
      <c r="E510" s="7" t="s">
        <v>101</v>
      </c>
      <c r="F510" s="7" t="s">
        <v>45</v>
      </c>
      <c r="G510" s="8">
        <f>G511</f>
        <v>306.70000000000005</v>
      </c>
      <c r="H510" s="8">
        <f>H511</f>
        <v>225.8</v>
      </c>
      <c r="I510" s="17">
        <f t="shared" si="45"/>
        <v>80.90000000000003</v>
      </c>
      <c r="J510" s="9">
        <f t="shared" si="46"/>
        <v>73.6224323443104</v>
      </c>
    </row>
    <row r="511" spans="1:10" ht="12.75">
      <c r="A511" s="203" t="s">
        <v>87</v>
      </c>
      <c r="B511" s="205"/>
      <c r="C511" s="7" t="s">
        <v>85</v>
      </c>
      <c r="D511" s="7" t="s">
        <v>97</v>
      </c>
      <c r="E511" s="7" t="s">
        <v>101</v>
      </c>
      <c r="F511" s="7" t="s">
        <v>88</v>
      </c>
      <c r="G511" s="8">
        <f>'ПР.4'!G601+'ПР.4'!G494</f>
        <v>306.70000000000005</v>
      </c>
      <c r="H511" s="8">
        <f>'ПР.4'!I601+'ПР.4'!I494</f>
        <v>225.8</v>
      </c>
      <c r="I511" s="17">
        <f t="shared" si="45"/>
        <v>80.90000000000003</v>
      </c>
      <c r="J511" s="9">
        <f t="shared" si="46"/>
        <v>73.6224323443104</v>
      </c>
    </row>
    <row r="512" spans="1:10" ht="56.25" customHeight="1">
      <c r="A512" s="203" t="s">
        <v>102</v>
      </c>
      <c r="B512" s="205"/>
      <c r="C512" s="7" t="s">
        <v>85</v>
      </c>
      <c r="D512" s="7" t="s">
        <v>97</v>
      </c>
      <c r="E512" s="7" t="s">
        <v>103</v>
      </c>
      <c r="F512" s="7"/>
      <c r="G512" s="8">
        <f>G513</f>
        <v>1185.9</v>
      </c>
      <c r="H512" s="8">
        <f>H513</f>
        <v>700.5</v>
      </c>
      <c r="I512" s="17">
        <f t="shared" si="45"/>
        <v>485.4000000000001</v>
      </c>
      <c r="J512" s="9">
        <f t="shared" si="46"/>
        <v>59.06906147229951</v>
      </c>
    </row>
    <row r="513" spans="1:10" ht="30" customHeight="1">
      <c r="A513" s="203" t="s">
        <v>44</v>
      </c>
      <c r="B513" s="205"/>
      <c r="C513" s="7" t="s">
        <v>85</v>
      </c>
      <c r="D513" s="7" t="s">
        <v>97</v>
      </c>
      <c r="E513" s="7" t="s">
        <v>103</v>
      </c>
      <c r="F513" s="7" t="s">
        <v>45</v>
      </c>
      <c r="G513" s="8">
        <f>G514</f>
        <v>1185.9</v>
      </c>
      <c r="H513" s="8">
        <f>H514</f>
        <v>700.5</v>
      </c>
      <c r="I513" s="17">
        <f t="shared" si="45"/>
        <v>485.4000000000001</v>
      </c>
      <c r="J513" s="9">
        <f t="shared" si="46"/>
        <v>59.06906147229951</v>
      </c>
    </row>
    <row r="514" spans="1:10" ht="12.75">
      <c r="A514" s="203" t="s">
        <v>87</v>
      </c>
      <c r="B514" s="205"/>
      <c r="C514" s="7" t="s">
        <v>85</v>
      </c>
      <c r="D514" s="7" t="s">
        <v>97</v>
      </c>
      <c r="E514" s="7" t="s">
        <v>103</v>
      </c>
      <c r="F514" s="7" t="s">
        <v>88</v>
      </c>
      <c r="G514" s="8">
        <f>'ПР.4'!G497+'ПР.4'!G604</f>
        <v>1185.9</v>
      </c>
      <c r="H514" s="8">
        <f>'ПР.4'!I497+'ПР.4'!I604</f>
        <v>700.5</v>
      </c>
      <c r="I514" s="17">
        <f t="shared" si="45"/>
        <v>485.4000000000001</v>
      </c>
      <c r="J514" s="9">
        <f t="shared" si="46"/>
        <v>59.06906147229951</v>
      </c>
    </row>
    <row r="515" spans="1:10" ht="41.25" customHeight="1">
      <c r="A515" s="203" t="s">
        <v>637</v>
      </c>
      <c r="B515" s="205"/>
      <c r="C515" s="7" t="s">
        <v>85</v>
      </c>
      <c r="D515" s="7" t="s">
        <v>97</v>
      </c>
      <c r="E515" s="7" t="s">
        <v>148</v>
      </c>
      <c r="F515" s="7"/>
      <c r="G515" s="8">
        <f aca="true" t="shared" si="47" ref="G515:H518">G516</f>
        <v>175.6</v>
      </c>
      <c r="H515" s="8">
        <f t="shared" si="47"/>
        <v>80</v>
      </c>
      <c r="I515" s="17">
        <f t="shared" si="45"/>
        <v>95.6</v>
      </c>
      <c r="J515" s="9">
        <f t="shared" si="46"/>
        <v>45.558086560364465</v>
      </c>
    </row>
    <row r="516" spans="1:10" ht="38.25" customHeight="1">
      <c r="A516" s="203" t="s">
        <v>566</v>
      </c>
      <c r="B516" s="205"/>
      <c r="C516" s="7" t="s">
        <v>85</v>
      </c>
      <c r="D516" s="7" t="s">
        <v>97</v>
      </c>
      <c r="E516" s="7" t="s">
        <v>149</v>
      </c>
      <c r="F516" s="7"/>
      <c r="G516" s="8">
        <f t="shared" si="47"/>
        <v>175.6</v>
      </c>
      <c r="H516" s="8">
        <f t="shared" si="47"/>
        <v>80</v>
      </c>
      <c r="I516" s="17">
        <f t="shared" si="45"/>
        <v>95.6</v>
      </c>
      <c r="J516" s="9">
        <f t="shared" si="46"/>
        <v>45.558086560364465</v>
      </c>
    </row>
    <row r="517" spans="1:10" ht="12.75">
      <c r="A517" s="203" t="s">
        <v>150</v>
      </c>
      <c r="B517" s="205"/>
      <c r="C517" s="7" t="s">
        <v>85</v>
      </c>
      <c r="D517" s="7" t="s">
        <v>97</v>
      </c>
      <c r="E517" s="7" t="s">
        <v>151</v>
      </c>
      <c r="F517" s="7"/>
      <c r="G517" s="8">
        <f t="shared" si="47"/>
        <v>175.6</v>
      </c>
      <c r="H517" s="8">
        <f t="shared" si="47"/>
        <v>80</v>
      </c>
      <c r="I517" s="17">
        <f t="shared" si="45"/>
        <v>95.6</v>
      </c>
      <c r="J517" s="9">
        <f t="shared" si="46"/>
        <v>45.558086560364465</v>
      </c>
    </row>
    <row r="518" spans="1:10" ht="27.75" customHeight="1">
      <c r="A518" s="203" t="s">
        <v>44</v>
      </c>
      <c r="B518" s="205"/>
      <c r="C518" s="7" t="s">
        <v>85</v>
      </c>
      <c r="D518" s="7" t="s">
        <v>97</v>
      </c>
      <c r="E518" s="7" t="s">
        <v>151</v>
      </c>
      <c r="F518" s="7" t="s">
        <v>45</v>
      </c>
      <c r="G518" s="8">
        <f t="shared" si="47"/>
        <v>175.6</v>
      </c>
      <c r="H518" s="8">
        <f t="shared" si="47"/>
        <v>80</v>
      </c>
      <c r="I518" s="17">
        <f t="shared" si="45"/>
        <v>95.6</v>
      </c>
      <c r="J518" s="9">
        <f t="shared" si="46"/>
        <v>45.558086560364465</v>
      </c>
    </row>
    <row r="519" spans="1:10" ht="12.75">
      <c r="A519" s="203" t="s">
        <v>87</v>
      </c>
      <c r="B519" s="205"/>
      <c r="C519" s="7" t="s">
        <v>85</v>
      </c>
      <c r="D519" s="7" t="s">
        <v>97</v>
      </c>
      <c r="E519" s="7" t="s">
        <v>151</v>
      </c>
      <c r="F519" s="7" t="s">
        <v>88</v>
      </c>
      <c r="G519" s="8">
        <f>'ПР.4'!G502</f>
        <v>175.6</v>
      </c>
      <c r="H519" s="8">
        <f>'ПР.4'!I502</f>
        <v>80</v>
      </c>
      <c r="I519" s="17">
        <f t="shared" si="45"/>
        <v>95.6</v>
      </c>
      <c r="J519" s="9">
        <f t="shared" si="46"/>
        <v>45.558086560364465</v>
      </c>
    </row>
    <row r="520" spans="1:10" ht="27" customHeight="1">
      <c r="A520" s="203" t="s">
        <v>596</v>
      </c>
      <c r="B520" s="205"/>
      <c r="C520" s="7" t="s">
        <v>85</v>
      </c>
      <c r="D520" s="7" t="s">
        <v>97</v>
      </c>
      <c r="E520" s="7" t="s">
        <v>261</v>
      </c>
      <c r="F520" s="7"/>
      <c r="G520" s="8">
        <f>G521</f>
        <v>653.4</v>
      </c>
      <c r="H520" s="8">
        <f>H521</f>
        <v>401.59999999999997</v>
      </c>
      <c r="I520" s="17">
        <f t="shared" si="45"/>
        <v>251.8</v>
      </c>
      <c r="J520" s="9">
        <f t="shared" si="46"/>
        <v>61.46311600857055</v>
      </c>
    </row>
    <row r="521" spans="1:10" ht="42.75" customHeight="1">
      <c r="A521" s="203" t="s">
        <v>597</v>
      </c>
      <c r="B521" s="205"/>
      <c r="C521" s="7" t="s">
        <v>85</v>
      </c>
      <c r="D521" s="7" t="s">
        <v>97</v>
      </c>
      <c r="E521" s="7" t="s">
        <v>263</v>
      </c>
      <c r="F521" s="7"/>
      <c r="G521" s="8">
        <f>G522+G525+G528+G531+G534+G537</f>
        <v>653.4</v>
      </c>
      <c r="H521" s="8">
        <f>H522+H525+H528+H531+H534+H537</f>
        <v>401.59999999999997</v>
      </c>
      <c r="I521" s="17">
        <f t="shared" si="45"/>
        <v>251.8</v>
      </c>
      <c r="J521" s="9">
        <f t="shared" si="46"/>
        <v>61.46311600857055</v>
      </c>
    </row>
    <row r="522" spans="1:10" ht="42" customHeight="1">
      <c r="A522" s="203" t="s">
        <v>264</v>
      </c>
      <c r="B522" s="205"/>
      <c r="C522" s="7" t="s">
        <v>85</v>
      </c>
      <c r="D522" s="7" t="s">
        <v>97</v>
      </c>
      <c r="E522" s="7" t="s">
        <v>265</v>
      </c>
      <c r="F522" s="7"/>
      <c r="G522" s="8">
        <f>G523</f>
        <v>476.8</v>
      </c>
      <c r="H522" s="8">
        <f>H523</f>
        <v>205.39999999999998</v>
      </c>
      <c r="I522" s="17">
        <f t="shared" si="45"/>
        <v>271.40000000000003</v>
      </c>
      <c r="J522" s="9">
        <f t="shared" si="46"/>
        <v>43.07885906040268</v>
      </c>
    </row>
    <row r="523" spans="1:10" ht="27" customHeight="1">
      <c r="A523" s="203" t="s">
        <v>44</v>
      </c>
      <c r="B523" s="205"/>
      <c r="C523" s="7" t="s">
        <v>85</v>
      </c>
      <c r="D523" s="7" t="s">
        <v>97</v>
      </c>
      <c r="E523" s="7" t="s">
        <v>265</v>
      </c>
      <c r="F523" s="7" t="s">
        <v>45</v>
      </c>
      <c r="G523" s="8">
        <f>G524</f>
        <v>476.8</v>
      </c>
      <c r="H523" s="8">
        <f>H524</f>
        <v>205.39999999999998</v>
      </c>
      <c r="I523" s="17">
        <f t="shared" si="45"/>
        <v>271.40000000000003</v>
      </c>
      <c r="J523" s="9">
        <f t="shared" si="46"/>
        <v>43.07885906040268</v>
      </c>
    </row>
    <row r="524" spans="1:10" ht="12.75">
      <c r="A524" s="203" t="s">
        <v>87</v>
      </c>
      <c r="B524" s="205"/>
      <c r="C524" s="7" t="s">
        <v>85</v>
      </c>
      <c r="D524" s="7" t="s">
        <v>97</v>
      </c>
      <c r="E524" s="7" t="s">
        <v>265</v>
      </c>
      <c r="F524" s="7" t="s">
        <v>88</v>
      </c>
      <c r="G524" s="8">
        <f>'ПР.4'!G507+'ПР.4'!G609</f>
        <v>476.8</v>
      </c>
      <c r="H524" s="8">
        <f>'ПР.4'!I507+'ПР.4'!I609</f>
        <v>205.39999999999998</v>
      </c>
      <c r="I524" s="17">
        <f t="shared" si="45"/>
        <v>271.40000000000003</v>
      </c>
      <c r="J524" s="9">
        <f t="shared" si="46"/>
        <v>43.07885906040268</v>
      </c>
    </row>
    <row r="525" spans="1:10" ht="12.75">
      <c r="A525" s="203" t="s">
        <v>269</v>
      </c>
      <c r="B525" s="205"/>
      <c r="C525" s="7" t="s">
        <v>85</v>
      </c>
      <c r="D525" s="7" t="s">
        <v>97</v>
      </c>
      <c r="E525" s="7" t="s">
        <v>270</v>
      </c>
      <c r="F525" s="7"/>
      <c r="G525" s="8">
        <f>G526</f>
        <v>70</v>
      </c>
      <c r="H525" s="8">
        <f>H526</f>
        <v>70</v>
      </c>
      <c r="I525" s="17">
        <f t="shared" si="45"/>
        <v>0</v>
      </c>
      <c r="J525" s="9">
        <f t="shared" si="46"/>
        <v>100</v>
      </c>
    </row>
    <row r="526" spans="1:10" ht="27" customHeight="1">
      <c r="A526" s="203" t="s">
        <v>44</v>
      </c>
      <c r="B526" s="205"/>
      <c r="C526" s="7" t="s">
        <v>85</v>
      </c>
      <c r="D526" s="7" t="s">
        <v>97</v>
      </c>
      <c r="E526" s="7" t="s">
        <v>270</v>
      </c>
      <c r="F526" s="7" t="s">
        <v>45</v>
      </c>
      <c r="G526" s="8">
        <f>G527</f>
        <v>70</v>
      </c>
      <c r="H526" s="8">
        <f>H527</f>
        <v>70</v>
      </c>
      <c r="I526" s="17">
        <f t="shared" si="45"/>
        <v>0</v>
      </c>
      <c r="J526" s="9">
        <f t="shared" si="46"/>
        <v>100</v>
      </c>
    </row>
    <row r="527" spans="1:10" ht="12.75">
      <c r="A527" s="203" t="s">
        <v>87</v>
      </c>
      <c r="B527" s="205"/>
      <c r="C527" s="7" t="s">
        <v>85</v>
      </c>
      <c r="D527" s="7" t="s">
        <v>97</v>
      </c>
      <c r="E527" s="7" t="s">
        <v>270</v>
      </c>
      <c r="F527" s="7" t="s">
        <v>88</v>
      </c>
      <c r="G527" s="8">
        <f>'ПР.4'!G612</f>
        <v>70</v>
      </c>
      <c r="H527" s="8">
        <f>'ПР.4'!I612</f>
        <v>70</v>
      </c>
      <c r="I527" s="17">
        <f t="shared" si="45"/>
        <v>0</v>
      </c>
      <c r="J527" s="9">
        <f t="shared" si="46"/>
        <v>100</v>
      </c>
    </row>
    <row r="528" spans="1:10" ht="26.25" customHeight="1">
      <c r="A528" s="203" t="s">
        <v>271</v>
      </c>
      <c r="B528" s="205"/>
      <c r="C528" s="7" t="s">
        <v>85</v>
      </c>
      <c r="D528" s="7" t="s">
        <v>97</v>
      </c>
      <c r="E528" s="7" t="s">
        <v>272</v>
      </c>
      <c r="F528" s="7"/>
      <c r="G528" s="8">
        <f>G529</f>
        <v>40</v>
      </c>
      <c r="H528" s="8">
        <f>H529</f>
        <v>20</v>
      </c>
      <c r="I528" s="17">
        <f t="shared" si="45"/>
        <v>20</v>
      </c>
      <c r="J528" s="9">
        <f t="shared" si="46"/>
        <v>50</v>
      </c>
    </row>
    <row r="529" spans="1:10" ht="27.75" customHeight="1">
      <c r="A529" s="203" t="s">
        <v>44</v>
      </c>
      <c r="B529" s="205"/>
      <c r="C529" s="7" t="s">
        <v>85</v>
      </c>
      <c r="D529" s="7" t="s">
        <v>97</v>
      </c>
      <c r="E529" s="7" t="s">
        <v>272</v>
      </c>
      <c r="F529" s="7" t="s">
        <v>45</v>
      </c>
      <c r="G529" s="8">
        <f>G530</f>
        <v>40</v>
      </c>
      <c r="H529" s="8">
        <f>H530</f>
        <v>20</v>
      </c>
      <c r="I529" s="17">
        <f aca="true" t="shared" si="48" ref="I529:I592">G529-H529</f>
        <v>20</v>
      </c>
      <c r="J529" s="9">
        <f aca="true" t="shared" si="49" ref="J529:J592">H529/G529*100</f>
        <v>50</v>
      </c>
    </row>
    <row r="530" spans="1:10" ht="12.75">
      <c r="A530" s="203" t="s">
        <v>87</v>
      </c>
      <c r="B530" s="205"/>
      <c r="C530" s="7" t="s">
        <v>85</v>
      </c>
      <c r="D530" s="7" t="s">
        <v>97</v>
      </c>
      <c r="E530" s="7" t="s">
        <v>272</v>
      </c>
      <c r="F530" s="7" t="s">
        <v>88</v>
      </c>
      <c r="G530" s="8">
        <f>'ПР.4'!G615</f>
        <v>40</v>
      </c>
      <c r="H530" s="8">
        <f>'ПР.4'!I615</f>
        <v>20</v>
      </c>
      <c r="I530" s="17">
        <f t="shared" si="48"/>
        <v>20</v>
      </c>
      <c r="J530" s="9">
        <f t="shared" si="49"/>
        <v>50</v>
      </c>
    </row>
    <row r="531" spans="1:10" ht="28.5" customHeight="1">
      <c r="A531" s="203" t="s">
        <v>273</v>
      </c>
      <c r="B531" s="205"/>
      <c r="C531" s="7" t="s">
        <v>85</v>
      </c>
      <c r="D531" s="7" t="s">
        <v>97</v>
      </c>
      <c r="E531" s="7" t="s">
        <v>274</v>
      </c>
      <c r="F531" s="7"/>
      <c r="G531" s="8">
        <f>G532</f>
        <v>40.4</v>
      </c>
      <c r="H531" s="8">
        <f>H532</f>
        <v>90.4</v>
      </c>
      <c r="I531" s="17">
        <f t="shared" si="48"/>
        <v>-50.00000000000001</v>
      </c>
      <c r="J531" s="9">
        <v>0</v>
      </c>
    </row>
    <row r="532" spans="1:10" ht="28.5" customHeight="1">
      <c r="A532" s="203" t="s">
        <v>44</v>
      </c>
      <c r="B532" s="205"/>
      <c r="C532" s="7" t="s">
        <v>85</v>
      </c>
      <c r="D532" s="7" t="s">
        <v>97</v>
      </c>
      <c r="E532" s="7" t="s">
        <v>274</v>
      </c>
      <c r="F532" s="7" t="s">
        <v>45</v>
      </c>
      <c r="G532" s="8">
        <f>G533</f>
        <v>40.4</v>
      </c>
      <c r="H532" s="8">
        <f>H533</f>
        <v>90.4</v>
      </c>
      <c r="I532" s="17">
        <f t="shared" si="48"/>
        <v>-50.00000000000001</v>
      </c>
      <c r="J532" s="9">
        <v>0</v>
      </c>
    </row>
    <row r="533" spans="1:10" ht="12.75">
      <c r="A533" s="203" t="s">
        <v>87</v>
      </c>
      <c r="B533" s="205"/>
      <c r="C533" s="7" t="s">
        <v>85</v>
      </c>
      <c r="D533" s="7" t="s">
        <v>97</v>
      </c>
      <c r="E533" s="7" t="s">
        <v>274</v>
      </c>
      <c r="F533" s="7" t="s">
        <v>88</v>
      </c>
      <c r="G533" s="8">
        <f>'ПР.4'!G510+'ПР.4'!G618</f>
        <v>40.4</v>
      </c>
      <c r="H533" s="8">
        <f>'ПР.4'!I510+'ПР.4'!I618</f>
        <v>90.4</v>
      </c>
      <c r="I533" s="17">
        <f t="shared" si="48"/>
        <v>-50.00000000000001</v>
      </c>
      <c r="J533" s="9">
        <v>0</v>
      </c>
    </row>
    <row r="534" spans="1:10" ht="45" customHeight="1">
      <c r="A534" s="203" t="s">
        <v>275</v>
      </c>
      <c r="B534" s="205"/>
      <c r="C534" s="7" t="s">
        <v>85</v>
      </c>
      <c r="D534" s="7" t="s">
        <v>97</v>
      </c>
      <c r="E534" s="7" t="s">
        <v>276</v>
      </c>
      <c r="F534" s="7"/>
      <c r="G534" s="8">
        <f>G535</f>
        <v>16.2</v>
      </c>
      <c r="H534" s="8">
        <f>H535</f>
        <v>14.1</v>
      </c>
      <c r="I534" s="17">
        <f t="shared" si="48"/>
        <v>2.0999999999999996</v>
      </c>
      <c r="J534" s="9">
        <f t="shared" si="49"/>
        <v>87.03703703703704</v>
      </c>
    </row>
    <row r="535" spans="1:10" ht="30" customHeight="1">
      <c r="A535" s="203" t="s">
        <v>44</v>
      </c>
      <c r="B535" s="205"/>
      <c r="C535" s="7" t="s">
        <v>85</v>
      </c>
      <c r="D535" s="7" t="s">
        <v>97</v>
      </c>
      <c r="E535" s="7" t="s">
        <v>276</v>
      </c>
      <c r="F535" s="7" t="s">
        <v>45</v>
      </c>
      <c r="G535" s="8">
        <f>G536</f>
        <v>16.2</v>
      </c>
      <c r="H535" s="8">
        <f>H536</f>
        <v>14.1</v>
      </c>
      <c r="I535" s="17">
        <f t="shared" si="48"/>
        <v>2.0999999999999996</v>
      </c>
      <c r="J535" s="9">
        <f t="shared" si="49"/>
        <v>87.03703703703704</v>
      </c>
    </row>
    <row r="536" spans="1:10" ht="12.75">
      <c r="A536" s="203" t="s">
        <v>87</v>
      </c>
      <c r="B536" s="205"/>
      <c r="C536" s="7" t="s">
        <v>85</v>
      </c>
      <c r="D536" s="7" t="s">
        <v>97</v>
      </c>
      <c r="E536" s="7" t="s">
        <v>276</v>
      </c>
      <c r="F536" s="7" t="s">
        <v>88</v>
      </c>
      <c r="G536" s="8">
        <f>'ПР.4'!G513+'ПР.4'!G621</f>
        <v>16.2</v>
      </c>
      <c r="H536" s="8">
        <f>'ПР.4'!I513+'ПР.4'!I621</f>
        <v>14.1</v>
      </c>
      <c r="I536" s="17">
        <f t="shared" si="48"/>
        <v>2.0999999999999996</v>
      </c>
      <c r="J536" s="9">
        <f t="shared" si="49"/>
        <v>87.03703703703704</v>
      </c>
    </row>
    <row r="537" spans="1:10" ht="12.75">
      <c r="A537" s="203" t="s">
        <v>277</v>
      </c>
      <c r="B537" s="205"/>
      <c r="C537" s="7" t="s">
        <v>85</v>
      </c>
      <c r="D537" s="7" t="s">
        <v>97</v>
      </c>
      <c r="E537" s="7" t="s">
        <v>278</v>
      </c>
      <c r="F537" s="7"/>
      <c r="G537" s="8">
        <f>G538</f>
        <v>10</v>
      </c>
      <c r="H537" s="8">
        <f>H538</f>
        <v>1.7</v>
      </c>
      <c r="I537" s="17">
        <f t="shared" si="48"/>
        <v>8.3</v>
      </c>
      <c r="J537" s="9">
        <f t="shared" si="49"/>
        <v>17</v>
      </c>
    </row>
    <row r="538" spans="1:10" ht="32.25" customHeight="1">
      <c r="A538" s="203" t="s">
        <v>44</v>
      </c>
      <c r="B538" s="205"/>
      <c r="C538" s="7" t="s">
        <v>85</v>
      </c>
      <c r="D538" s="7" t="s">
        <v>97</v>
      </c>
      <c r="E538" s="7" t="s">
        <v>278</v>
      </c>
      <c r="F538" s="7" t="s">
        <v>45</v>
      </c>
      <c r="G538" s="8">
        <f>G539</f>
        <v>10</v>
      </c>
      <c r="H538" s="8">
        <f>H539</f>
        <v>1.7</v>
      </c>
      <c r="I538" s="17">
        <f t="shared" si="48"/>
        <v>8.3</v>
      </c>
      <c r="J538" s="9">
        <f t="shared" si="49"/>
        <v>17</v>
      </c>
    </row>
    <row r="539" spans="1:10" ht="15.75" customHeight="1">
      <c r="A539" s="203" t="s">
        <v>87</v>
      </c>
      <c r="B539" s="205"/>
      <c r="C539" s="7" t="s">
        <v>85</v>
      </c>
      <c r="D539" s="7" t="s">
        <v>97</v>
      </c>
      <c r="E539" s="7" t="s">
        <v>278</v>
      </c>
      <c r="F539" s="7" t="s">
        <v>88</v>
      </c>
      <c r="G539" s="8">
        <f>'ПР.4'!G516</f>
        <v>10</v>
      </c>
      <c r="H539" s="8">
        <f>'ПР.4'!I516</f>
        <v>1.7</v>
      </c>
      <c r="I539" s="17">
        <f t="shared" si="48"/>
        <v>8.3</v>
      </c>
      <c r="J539" s="9">
        <f t="shared" si="49"/>
        <v>17</v>
      </c>
    </row>
    <row r="540" spans="1:10" ht="12.75">
      <c r="A540" s="203" t="s">
        <v>471</v>
      </c>
      <c r="B540" s="205"/>
      <c r="C540" s="7" t="s">
        <v>85</v>
      </c>
      <c r="D540" s="7" t="s">
        <v>97</v>
      </c>
      <c r="E540" s="7" t="s">
        <v>472</v>
      </c>
      <c r="F540" s="7"/>
      <c r="G540" s="8">
        <f>G541+G544+G547+G550</f>
        <v>72296.20000000001</v>
      </c>
      <c r="H540" s="8">
        <f>H541+H544+H547+H550</f>
        <v>54817.1</v>
      </c>
      <c r="I540" s="17">
        <f t="shared" si="48"/>
        <v>17479.100000000013</v>
      </c>
      <c r="J540" s="9">
        <f t="shared" si="49"/>
        <v>75.82293398546534</v>
      </c>
    </row>
    <row r="541" spans="1:10" ht="68.25" customHeight="1">
      <c r="A541" s="203" t="s">
        <v>363</v>
      </c>
      <c r="B541" s="205"/>
      <c r="C541" s="7" t="s">
        <v>85</v>
      </c>
      <c r="D541" s="7" t="s">
        <v>97</v>
      </c>
      <c r="E541" s="7" t="s">
        <v>473</v>
      </c>
      <c r="F541" s="7"/>
      <c r="G541" s="8">
        <f>G542</f>
        <v>1465</v>
      </c>
      <c r="H541" s="8">
        <f>H542</f>
        <v>1169.8</v>
      </c>
      <c r="I541" s="17">
        <f t="shared" si="48"/>
        <v>295.20000000000005</v>
      </c>
      <c r="J541" s="9">
        <f t="shared" si="49"/>
        <v>79.84982935153583</v>
      </c>
    </row>
    <row r="542" spans="1:10" ht="29.25" customHeight="1">
      <c r="A542" s="203" t="s">
        <v>44</v>
      </c>
      <c r="B542" s="205"/>
      <c r="C542" s="7" t="s">
        <v>85</v>
      </c>
      <c r="D542" s="7" t="s">
        <v>97</v>
      </c>
      <c r="E542" s="7" t="s">
        <v>473</v>
      </c>
      <c r="F542" s="7" t="s">
        <v>45</v>
      </c>
      <c r="G542" s="8">
        <f>G543</f>
        <v>1465</v>
      </c>
      <c r="H542" s="8">
        <f>H543</f>
        <v>1169.8</v>
      </c>
      <c r="I542" s="17">
        <f t="shared" si="48"/>
        <v>295.20000000000005</v>
      </c>
      <c r="J542" s="9">
        <f t="shared" si="49"/>
        <v>79.84982935153583</v>
      </c>
    </row>
    <row r="543" spans="1:10" ht="12.75">
      <c r="A543" s="203" t="s">
        <v>87</v>
      </c>
      <c r="B543" s="205"/>
      <c r="C543" s="7" t="s">
        <v>85</v>
      </c>
      <c r="D543" s="7" t="s">
        <v>97</v>
      </c>
      <c r="E543" s="7" t="s">
        <v>473</v>
      </c>
      <c r="F543" s="7" t="s">
        <v>88</v>
      </c>
      <c r="G543" s="8">
        <f>'ПР.4'!G520+'ПР.4'!G625</f>
        <v>1465</v>
      </c>
      <c r="H543" s="8">
        <f>'ПР.4'!I520+'ПР.4'!I625</f>
        <v>1169.8</v>
      </c>
      <c r="I543" s="17">
        <f t="shared" si="48"/>
        <v>295.20000000000005</v>
      </c>
      <c r="J543" s="9">
        <f t="shared" si="49"/>
        <v>79.84982935153583</v>
      </c>
    </row>
    <row r="544" spans="1:10" ht="12.75">
      <c r="A544" s="203" t="s">
        <v>372</v>
      </c>
      <c r="B544" s="205"/>
      <c r="C544" s="7" t="s">
        <v>85</v>
      </c>
      <c r="D544" s="7" t="s">
        <v>97</v>
      </c>
      <c r="E544" s="7" t="s">
        <v>474</v>
      </c>
      <c r="F544" s="7"/>
      <c r="G544" s="8">
        <f>G545</f>
        <v>442</v>
      </c>
      <c r="H544" s="8">
        <f>H545</f>
        <v>254.10000000000002</v>
      </c>
      <c r="I544" s="17">
        <f t="shared" si="48"/>
        <v>187.89999999999998</v>
      </c>
      <c r="J544" s="9">
        <f t="shared" si="49"/>
        <v>57.488687782805435</v>
      </c>
    </row>
    <row r="545" spans="1:10" ht="29.25" customHeight="1">
      <c r="A545" s="203" t="s">
        <v>44</v>
      </c>
      <c r="B545" s="205"/>
      <c r="C545" s="7" t="s">
        <v>85</v>
      </c>
      <c r="D545" s="7" t="s">
        <v>97</v>
      </c>
      <c r="E545" s="7" t="s">
        <v>474</v>
      </c>
      <c r="F545" s="7" t="s">
        <v>45</v>
      </c>
      <c r="G545" s="8">
        <f>G546</f>
        <v>442</v>
      </c>
      <c r="H545" s="8">
        <f>H546</f>
        <v>254.10000000000002</v>
      </c>
      <c r="I545" s="17">
        <f t="shared" si="48"/>
        <v>187.89999999999998</v>
      </c>
      <c r="J545" s="9">
        <f t="shared" si="49"/>
        <v>57.488687782805435</v>
      </c>
    </row>
    <row r="546" spans="1:10" ht="12.75">
      <c r="A546" s="203" t="s">
        <v>87</v>
      </c>
      <c r="B546" s="205"/>
      <c r="C546" s="7" t="s">
        <v>85</v>
      </c>
      <c r="D546" s="7" t="s">
        <v>97</v>
      </c>
      <c r="E546" s="7" t="s">
        <v>474</v>
      </c>
      <c r="F546" s="7" t="s">
        <v>88</v>
      </c>
      <c r="G546" s="8">
        <f>'ПР.4'!G628+'ПР.4'!G523</f>
        <v>442</v>
      </c>
      <c r="H546" s="8">
        <f>'ПР.4'!I628+'ПР.4'!I523</f>
        <v>254.10000000000002</v>
      </c>
      <c r="I546" s="17">
        <f t="shared" si="48"/>
        <v>187.89999999999998</v>
      </c>
      <c r="J546" s="9">
        <f t="shared" si="49"/>
        <v>57.488687782805435</v>
      </c>
    </row>
    <row r="547" spans="1:10" ht="27" customHeight="1">
      <c r="A547" s="203" t="s">
        <v>444</v>
      </c>
      <c r="B547" s="205"/>
      <c r="C547" s="7" t="s">
        <v>85</v>
      </c>
      <c r="D547" s="7" t="s">
        <v>97</v>
      </c>
      <c r="E547" s="7" t="s">
        <v>475</v>
      </c>
      <c r="F547" s="7"/>
      <c r="G547" s="8">
        <f>G548</f>
        <v>33159.8</v>
      </c>
      <c r="H547" s="8">
        <f>H548</f>
        <v>26841.6</v>
      </c>
      <c r="I547" s="17">
        <f t="shared" si="48"/>
        <v>6318.200000000004</v>
      </c>
      <c r="J547" s="9">
        <f t="shared" si="49"/>
        <v>80.94620594816614</v>
      </c>
    </row>
    <row r="548" spans="1:10" ht="27" customHeight="1">
      <c r="A548" s="203" t="s">
        <v>44</v>
      </c>
      <c r="B548" s="205"/>
      <c r="C548" s="7" t="s">
        <v>85</v>
      </c>
      <c r="D548" s="7" t="s">
        <v>97</v>
      </c>
      <c r="E548" s="7" t="s">
        <v>475</v>
      </c>
      <c r="F548" s="7" t="s">
        <v>45</v>
      </c>
      <c r="G548" s="8">
        <f>G549</f>
        <v>33159.8</v>
      </c>
      <c r="H548" s="8">
        <f>H549</f>
        <v>26841.6</v>
      </c>
      <c r="I548" s="17">
        <f t="shared" si="48"/>
        <v>6318.200000000004</v>
      </c>
      <c r="J548" s="9">
        <f t="shared" si="49"/>
        <v>80.94620594816614</v>
      </c>
    </row>
    <row r="549" spans="1:10" ht="12.75">
      <c r="A549" s="203" t="s">
        <v>87</v>
      </c>
      <c r="B549" s="205"/>
      <c r="C549" s="7" t="s">
        <v>85</v>
      </c>
      <c r="D549" s="7" t="s">
        <v>97</v>
      </c>
      <c r="E549" s="7" t="s">
        <v>475</v>
      </c>
      <c r="F549" s="7" t="s">
        <v>88</v>
      </c>
      <c r="G549" s="8">
        <f>'ПР.4'!G526+'ПР.4'!G631</f>
        <v>33159.8</v>
      </c>
      <c r="H549" s="8">
        <f>'ПР.4'!I526+'ПР.4'!I631</f>
        <v>26841.6</v>
      </c>
      <c r="I549" s="17">
        <f t="shared" si="48"/>
        <v>6318.200000000004</v>
      </c>
      <c r="J549" s="9">
        <f t="shared" si="49"/>
        <v>80.94620594816614</v>
      </c>
    </row>
    <row r="550" spans="1:10" ht="56.25" customHeight="1">
      <c r="A550" s="203" t="s">
        <v>476</v>
      </c>
      <c r="B550" s="205"/>
      <c r="C550" s="7" t="s">
        <v>85</v>
      </c>
      <c r="D550" s="7" t="s">
        <v>97</v>
      </c>
      <c r="E550" s="7" t="s">
        <v>477</v>
      </c>
      <c r="F550" s="7"/>
      <c r="G550" s="8">
        <f>G551</f>
        <v>37229.4</v>
      </c>
      <c r="H550" s="8">
        <f>H551</f>
        <v>26551.6</v>
      </c>
      <c r="I550" s="17">
        <f t="shared" si="48"/>
        <v>10677.800000000003</v>
      </c>
      <c r="J550" s="9">
        <f t="shared" si="49"/>
        <v>71.31890387704341</v>
      </c>
    </row>
    <row r="551" spans="1:10" ht="30.75" customHeight="1">
      <c r="A551" s="203" t="s">
        <v>44</v>
      </c>
      <c r="B551" s="205"/>
      <c r="C551" s="7" t="s">
        <v>85</v>
      </c>
      <c r="D551" s="7" t="s">
        <v>97</v>
      </c>
      <c r="E551" s="7" t="s">
        <v>477</v>
      </c>
      <c r="F551" s="7" t="s">
        <v>45</v>
      </c>
      <c r="G551" s="8">
        <f>G552</f>
        <v>37229.4</v>
      </c>
      <c r="H551" s="8">
        <f>H552</f>
        <v>26551.6</v>
      </c>
      <c r="I551" s="17">
        <f t="shared" si="48"/>
        <v>10677.800000000003</v>
      </c>
      <c r="J551" s="9">
        <f t="shared" si="49"/>
        <v>71.31890387704341</v>
      </c>
    </row>
    <row r="552" spans="1:10" ht="16.5" customHeight="1">
      <c r="A552" s="203" t="s">
        <v>87</v>
      </c>
      <c r="B552" s="205"/>
      <c r="C552" s="7" t="s">
        <v>85</v>
      </c>
      <c r="D552" s="7" t="s">
        <v>97</v>
      </c>
      <c r="E552" s="7" t="s">
        <v>477</v>
      </c>
      <c r="F552" s="7" t="s">
        <v>88</v>
      </c>
      <c r="G552" s="8">
        <f>'ПР.4'!G634+'ПР.4'!G529</f>
        <v>37229.4</v>
      </c>
      <c r="H552" s="8">
        <f>'ПР.4'!I634+'ПР.4'!I529</f>
        <v>26551.6</v>
      </c>
      <c r="I552" s="17">
        <f t="shared" si="48"/>
        <v>10677.800000000003</v>
      </c>
      <c r="J552" s="9">
        <f t="shared" si="49"/>
        <v>71.31890387704341</v>
      </c>
    </row>
    <row r="553" spans="1:10" ht="12.75">
      <c r="A553" s="200" t="s">
        <v>160</v>
      </c>
      <c r="B553" s="202"/>
      <c r="C553" s="3" t="s">
        <v>85</v>
      </c>
      <c r="D553" s="3" t="s">
        <v>85</v>
      </c>
      <c r="E553" s="3"/>
      <c r="F553" s="3"/>
      <c r="G553" s="30">
        <f>G554+G561+G571+G583+G601+G606</f>
        <v>10062.8</v>
      </c>
      <c r="H553" s="30">
        <f>H554+H561+H571+H583+H601+H606</f>
        <v>9450.199999999999</v>
      </c>
      <c r="I553" s="16">
        <f t="shared" si="48"/>
        <v>612.6000000000004</v>
      </c>
      <c r="J553" s="6">
        <f t="shared" si="49"/>
        <v>93.91223118813848</v>
      </c>
    </row>
    <row r="554" spans="1:10" ht="29.25" customHeight="1">
      <c r="A554" s="203" t="s">
        <v>567</v>
      </c>
      <c r="B554" s="205"/>
      <c r="C554" s="7" t="s">
        <v>85</v>
      </c>
      <c r="D554" s="7" t="s">
        <v>85</v>
      </c>
      <c r="E554" s="7" t="s">
        <v>156</v>
      </c>
      <c r="F554" s="7"/>
      <c r="G554" s="8">
        <f>G555</f>
        <v>493.3</v>
      </c>
      <c r="H554" s="8">
        <f>H555</f>
        <v>275.3</v>
      </c>
      <c r="I554" s="17">
        <f t="shared" si="48"/>
        <v>218</v>
      </c>
      <c r="J554" s="9">
        <f t="shared" si="49"/>
        <v>55.80782485303061</v>
      </c>
    </row>
    <row r="555" spans="1:10" ht="45" customHeight="1">
      <c r="A555" s="203" t="s">
        <v>568</v>
      </c>
      <c r="B555" s="205"/>
      <c r="C555" s="7" t="s">
        <v>85</v>
      </c>
      <c r="D555" s="7" t="s">
        <v>85</v>
      </c>
      <c r="E555" s="7" t="s">
        <v>157</v>
      </c>
      <c r="F555" s="7"/>
      <c r="G555" s="8">
        <f>G556</f>
        <v>493.3</v>
      </c>
      <c r="H555" s="8">
        <f>H556</f>
        <v>275.3</v>
      </c>
      <c r="I555" s="17">
        <f t="shared" si="48"/>
        <v>218</v>
      </c>
      <c r="J555" s="9">
        <f t="shared" si="49"/>
        <v>55.80782485303061</v>
      </c>
    </row>
    <row r="556" spans="1:10" ht="12.75">
      <c r="A556" s="203" t="s">
        <v>158</v>
      </c>
      <c r="B556" s="205"/>
      <c r="C556" s="7" t="s">
        <v>85</v>
      </c>
      <c r="D556" s="7" t="s">
        <v>85</v>
      </c>
      <c r="E556" s="7" t="s">
        <v>159</v>
      </c>
      <c r="F556" s="7"/>
      <c r="G556" s="8">
        <f>G557+G559</f>
        <v>493.3</v>
      </c>
      <c r="H556" s="8">
        <f>H557+H559</f>
        <v>275.3</v>
      </c>
      <c r="I556" s="17">
        <f t="shared" si="48"/>
        <v>218</v>
      </c>
      <c r="J556" s="9">
        <f t="shared" si="49"/>
        <v>55.80782485303061</v>
      </c>
    </row>
    <row r="557" spans="1:10" ht="27" customHeight="1">
      <c r="A557" s="203" t="s">
        <v>16</v>
      </c>
      <c r="B557" s="205"/>
      <c r="C557" s="7" t="s">
        <v>85</v>
      </c>
      <c r="D557" s="7" t="s">
        <v>85</v>
      </c>
      <c r="E557" s="7" t="s">
        <v>159</v>
      </c>
      <c r="F557" s="7" t="s">
        <v>17</v>
      </c>
      <c r="G557" s="8">
        <f>G558</f>
        <v>384.8</v>
      </c>
      <c r="H557" s="8">
        <f>H558</f>
        <v>184.1</v>
      </c>
      <c r="I557" s="17">
        <f t="shared" si="48"/>
        <v>200.70000000000002</v>
      </c>
      <c r="J557" s="9">
        <f t="shared" si="49"/>
        <v>47.84303534303534</v>
      </c>
    </row>
    <row r="558" spans="1:10" ht="27" customHeight="1">
      <c r="A558" s="203" t="s">
        <v>18</v>
      </c>
      <c r="B558" s="205"/>
      <c r="C558" s="7" t="s">
        <v>85</v>
      </c>
      <c r="D558" s="7" t="s">
        <v>85</v>
      </c>
      <c r="E558" s="7" t="s">
        <v>159</v>
      </c>
      <c r="F558" s="7" t="s">
        <v>19</v>
      </c>
      <c r="G558" s="8">
        <f>'ПР.4'!G640</f>
        <v>384.8</v>
      </c>
      <c r="H558" s="8">
        <f>'ПР.4'!I640</f>
        <v>184.1</v>
      </c>
      <c r="I558" s="17">
        <f t="shared" si="48"/>
        <v>200.70000000000002</v>
      </c>
      <c r="J558" s="9">
        <f t="shared" si="49"/>
        <v>47.84303534303534</v>
      </c>
    </row>
    <row r="559" spans="1:10" ht="29.25" customHeight="1">
      <c r="A559" s="203" t="s">
        <v>44</v>
      </c>
      <c r="B559" s="205"/>
      <c r="C559" s="7" t="s">
        <v>85</v>
      </c>
      <c r="D559" s="7" t="s">
        <v>85</v>
      </c>
      <c r="E559" s="7" t="s">
        <v>159</v>
      </c>
      <c r="F559" s="7" t="s">
        <v>45</v>
      </c>
      <c r="G559" s="8">
        <f>G560</f>
        <v>108.5</v>
      </c>
      <c r="H559" s="8">
        <f>H560</f>
        <v>91.2</v>
      </c>
      <c r="I559" s="17">
        <f t="shared" si="48"/>
        <v>17.299999999999997</v>
      </c>
      <c r="J559" s="9">
        <f t="shared" si="49"/>
        <v>84.05529953917052</v>
      </c>
    </row>
    <row r="560" spans="1:10" ht="12.75">
      <c r="A560" s="203" t="s">
        <v>87</v>
      </c>
      <c r="B560" s="205"/>
      <c r="C560" s="7" t="s">
        <v>85</v>
      </c>
      <c r="D560" s="7" t="s">
        <v>85</v>
      </c>
      <c r="E560" s="7" t="s">
        <v>159</v>
      </c>
      <c r="F560" s="7" t="s">
        <v>88</v>
      </c>
      <c r="G560" s="8">
        <f>'ПР.4'!G535</f>
        <v>108.5</v>
      </c>
      <c r="H560" s="8">
        <f>'ПР.4'!I535</f>
        <v>91.2</v>
      </c>
      <c r="I560" s="17">
        <f t="shared" si="48"/>
        <v>17.299999999999997</v>
      </c>
      <c r="J560" s="9">
        <f t="shared" si="49"/>
        <v>84.05529953917052</v>
      </c>
    </row>
    <row r="561" spans="1:10" ht="12.75">
      <c r="A561" s="203" t="s">
        <v>638</v>
      </c>
      <c r="B561" s="205"/>
      <c r="C561" s="7" t="s">
        <v>85</v>
      </c>
      <c r="D561" s="7" t="s">
        <v>85</v>
      </c>
      <c r="E561" s="7" t="s">
        <v>185</v>
      </c>
      <c r="F561" s="7"/>
      <c r="G561" s="34">
        <f>G562</f>
        <v>423.8</v>
      </c>
      <c r="H561" s="34">
        <f>H562</f>
        <v>215.5</v>
      </c>
      <c r="I561" s="17">
        <f t="shared" si="48"/>
        <v>208.3</v>
      </c>
      <c r="J561" s="9">
        <f t="shared" si="49"/>
        <v>50.849457291175085</v>
      </c>
    </row>
    <row r="562" spans="1:10" ht="27" customHeight="1">
      <c r="A562" s="203" t="s">
        <v>639</v>
      </c>
      <c r="B562" s="205"/>
      <c r="C562" s="7" t="s">
        <v>85</v>
      </c>
      <c r="D562" s="7" t="s">
        <v>85</v>
      </c>
      <c r="E562" s="7" t="s">
        <v>186</v>
      </c>
      <c r="F562" s="7"/>
      <c r="G562" s="34">
        <f>G563+G568</f>
        <v>423.8</v>
      </c>
      <c r="H562" s="34">
        <f>H563+H568</f>
        <v>215.5</v>
      </c>
      <c r="I562" s="17">
        <f t="shared" si="48"/>
        <v>208.3</v>
      </c>
      <c r="J562" s="9">
        <f t="shared" si="49"/>
        <v>50.849457291175085</v>
      </c>
    </row>
    <row r="563" spans="1:10" ht="12.75">
      <c r="A563" s="203" t="s">
        <v>187</v>
      </c>
      <c r="B563" s="205"/>
      <c r="C563" s="7" t="s">
        <v>85</v>
      </c>
      <c r="D563" s="7" t="s">
        <v>85</v>
      </c>
      <c r="E563" s="7" t="s">
        <v>188</v>
      </c>
      <c r="F563" s="7"/>
      <c r="G563" s="8">
        <f>G564+G566</f>
        <v>341.8</v>
      </c>
      <c r="H563" s="8">
        <f>H564+H566</f>
        <v>213.5</v>
      </c>
      <c r="I563" s="17">
        <f t="shared" si="48"/>
        <v>128.3</v>
      </c>
      <c r="J563" s="9">
        <f t="shared" si="49"/>
        <v>62.46342890579286</v>
      </c>
    </row>
    <row r="564" spans="1:10" ht="30" customHeight="1">
      <c r="A564" s="203" t="s">
        <v>16</v>
      </c>
      <c r="B564" s="205"/>
      <c r="C564" s="7" t="s">
        <v>85</v>
      </c>
      <c r="D564" s="7" t="s">
        <v>85</v>
      </c>
      <c r="E564" s="7" t="s">
        <v>188</v>
      </c>
      <c r="F564" s="7" t="s">
        <v>17</v>
      </c>
      <c r="G564" s="8">
        <f>G565</f>
        <v>26.3</v>
      </c>
      <c r="H564" s="8">
        <f>H565</f>
        <v>0</v>
      </c>
      <c r="I564" s="17">
        <f t="shared" si="48"/>
        <v>26.3</v>
      </c>
      <c r="J564" s="9">
        <f t="shared" si="49"/>
        <v>0</v>
      </c>
    </row>
    <row r="565" spans="1:10" ht="29.25" customHeight="1">
      <c r="A565" s="203" t="s">
        <v>18</v>
      </c>
      <c r="B565" s="205"/>
      <c r="C565" s="7" t="s">
        <v>85</v>
      </c>
      <c r="D565" s="7" t="s">
        <v>85</v>
      </c>
      <c r="E565" s="7" t="s">
        <v>188</v>
      </c>
      <c r="F565" s="7" t="s">
        <v>19</v>
      </c>
      <c r="G565" s="8">
        <f>'ПР.4'!G540</f>
        <v>26.3</v>
      </c>
      <c r="H565" s="8">
        <f>'ПР.4'!I540</f>
        <v>0</v>
      </c>
      <c r="I565" s="17">
        <f t="shared" si="48"/>
        <v>26.3</v>
      </c>
      <c r="J565" s="9">
        <f t="shared" si="49"/>
        <v>0</v>
      </c>
    </row>
    <row r="566" spans="1:10" ht="12.75">
      <c r="A566" s="203" t="s">
        <v>123</v>
      </c>
      <c r="B566" s="205"/>
      <c r="C566" s="7" t="s">
        <v>85</v>
      </c>
      <c r="D566" s="7" t="s">
        <v>85</v>
      </c>
      <c r="E566" s="7" t="s">
        <v>188</v>
      </c>
      <c r="F566" s="7" t="s">
        <v>124</v>
      </c>
      <c r="G566" s="8">
        <f>G567</f>
        <v>315.5</v>
      </c>
      <c r="H566" s="8">
        <f>H567</f>
        <v>213.5</v>
      </c>
      <c r="I566" s="17">
        <f t="shared" si="48"/>
        <v>102</v>
      </c>
      <c r="J566" s="9">
        <f t="shared" si="49"/>
        <v>67.67036450079239</v>
      </c>
    </row>
    <row r="567" spans="1:10" ht="12.75">
      <c r="A567" s="203" t="s">
        <v>189</v>
      </c>
      <c r="B567" s="205"/>
      <c r="C567" s="7" t="s">
        <v>85</v>
      </c>
      <c r="D567" s="7" t="s">
        <v>85</v>
      </c>
      <c r="E567" s="7" t="s">
        <v>188</v>
      </c>
      <c r="F567" s="7" t="s">
        <v>190</v>
      </c>
      <c r="G567" s="8">
        <f>'ПР.4'!G542</f>
        <v>315.5</v>
      </c>
      <c r="H567" s="8">
        <f>'ПР.4'!I542</f>
        <v>213.5</v>
      </c>
      <c r="I567" s="17">
        <f t="shared" si="48"/>
        <v>102</v>
      </c>
      <c r="J567" s="9">
        <f t="shared" si="49"/>
        <v>67.67036450079239</v>
      </c>
    </row>
    <row r="568" spans="1:10" ht="12.75">
      <c r="A568" s="203" t="s">
        <v>191</v>
      </c>
      <c r="B568" s="205"/>
      <c r="C568" s="7" t="s">
        <v>85</v>
      </c>
      <c r="D568" s="7" t="s">
        <v>85</v>
      </c>
      <c r="E568" s="7" t="s">
        <v>192</v>
      </c>
      <c r="F568" s="7"/>
      <c r="G568" s="8">
        <f>G569</f>
        <v>82</v>
      </c>
      <c r="H568" s="8">
        <f>H569</f>
        <v>2</v>
      </c>
      <c r="I568" s="17">
        <f t="shared" si="48"/>
        <v>80</v>
      </c>
      <c r="J568" s="9">
        <f t="shared" si="49"/>
        <v>2.4390243902439024</v>
      </c>
    </row>
    <row r="569" spans="1:10" ht="27.75" customHeight="1">
      <c r="A569" s="203" t="s">
        <v>16</v>
      </c>
      <c r="B569" s="205"/>
      <c r="C569" s="7" t="s">
        <v>85</v>
      </c>
      <c r="D569" s="7" t="s">
        <v>85</v>
      </c>
      <c r="E569" s="7" t="s">
        <v>192</v>
      </c>
      <c r="F569" s="7" t="s">
        <v>17</v>
      </c>
      <c r="G569" s="8">
        <f>G570</f>
        <v>82</v>
      </c>
      <c r="H569" s="8">
        <f>H570</f>
        <v>2</v>
      </c>
      <c r="I569" s="17">
        <f t="shared" si="48"/>
        <v>80</v>
      </c>
      <c r="J569" s="9">
        <f t="shared" si="49"/>
        <v>2.4390243902439024</v>
      </c>
    </row>
    <row r="570" spans="1:10" ht="27.75" customHeight="1">
      <c r="A570" s="203" t="s">
        <v>18</v>
      </c>
      <c r="B570" s="205"/>
      <c r="C570" s="7" t="s">
        <v>85</v>
      </c>
      <c r="D570" s="7" t="s">
        <v>85</v>
      </c>
      <c r="E570" s="7" t="s">
        <v>192</v>
      </c>
      <c r="F570" s="7" t="s">
        <v>19</v>
      </c>
      <c r="G570" s="8">
        <f>'ПР.4'!G545</f>
        <v>82</v>
      </c>
      <c r="H570" s="8">
        <f>'ПР.4'!I545</f>
        <v>2</v>
      </c>
      <c r="I570" s="17">
        <f t="shared" si="48"/>
        <v>80</v>
      </c>
      <c r="J570" s="9">
        <f t="shared" si="49"/>
        <v>2.4390243902439024</v>
      </c>
    </row>
    <row r="571" spans="1:10" ht="12.75">
      <c r="A571" s="203" t="s">
        <v>640</v>
      </c>
      <c r="B571" s="205"/>
      <c r="C571" s="7" t="s">
        <v>85</v>
      </c>
      <c r="D571" s="7" t="s">
        <v>85</v>
      </c>
      <c r="E571" s="7" t="s">
        <v>232</v>
      </c>
      <c r="F571" s="7"/>
      <c r="G571" s="34">
        <f>G572+G579</f>
        <v>8625.4</v>
      </c>
      <c r="H571" s="34">
        <f>H572+H579</f>
        <v>8299.1</v>
      </c>
      <c r="I571" s="17">
        <f t="shared" si="48"/>
        <v>326.2999999999993</v>
      </c>
      <c r="J571" s="9">
        <f t="shared" si="49"/>
        <v>96.21698703828228</v>
      </c>
    </row>
    <row r="572" spans="1:10" ht="27" customHeight="1">
      <c r="A572" s="203" t="s">
        <v>641</v>
      </c>
      <c r="B572" s="205"/>
      <c r="C572" s="7" t="s">
        <v>85</v>
      </c>
      <c r="D572" s="7" t="s">
        <v>85</v>
      </c>
      <c r="E572" s="7" t="s">
        <v>233</v>
      </c>
      <c r="F572" s="7"/>
      <c r="G572" s="8">
        <f>G573+G576</f>
        <v>7601.8</v>
      </c>
      <c r="H572" s="8">
        <f>H573+H576</f>
        <v>7335</v>
      </c>
      <c r="I572" s="17">
        <f t="shared" si="48"/>
        <v>266.8000000000002</v>
      </c>
      <c r="J572" s="9">
        <f t="shared" si="49"/>
        <v>96.49030492778026</v>
      </c>
    </row>
    <row r="573" spans="1:10" ht="27" customHeight="1">
      <c r="A573" s="203" t="s">
        <v>234</v>
      </c>
      <c r="B573" s="205"/>
      <c r="C573" s="7" t="s">
        <v>85</v>
      </c>
      <c r="D573" s="7" t="s">
        <v>85</v>
      </c>
      <c r="E573" s="7" t="s">
        <v>235</v>
      </c>
      <c r="F573" s="7"/>
      <c r="G573" s="8">
        <f>G574</f>
        <v>4070.9</v>
      </c>
      <c r="H573" s="8">
        <f>H574</f>
        <v>4255.3</v>
      </c>
      <c r="I573" s="17">
        <f t="shared" si="48"/>
        <v>-184.4000000000001</v>
      </c>
      <c r="J573" s="9">
        <f t="shared" si="49"/>
        <v>104.52971087474513</v>
      </c>
    </row>
    <row r="574" spans="1:10" ht="27.75" customHeight="1">
      <c r="A574" s="203" t="s">
        <v>44</v>
      </c>
      <c r="B574" s="205"/>
      <c r="C574" s="7" t="s">
        <v>85</v>
      </c>
      <c r="D574" s="7" t="s">
        <v>85</v>
      </c>
      <c r="E574" s="7" t="s">
        <v>235</v>
      </c>
      <c r="F574" s="7" t="s">
        <v>45</v>
      </c>
      <c r="G574" s="8">
        <f>G575</f>
        <v>4070.9</v>
      </c>
      <c r="H574" s="8">
        <f>H575</f>
        <v>4255.3</v>
      </c>
      <c r="I574" s="17">
        <f t="shared" si="48"/>
        <v>-184.4000000000001</v>
      </c>
      <c r="J574" s="9">
        <f t="shared" si="49"/>
        <v>104.52971087474513</v>
      </c>
    </row>
    <row r="575" spans="1:10" ht="12.75">
      <c r="A575" s="203" t="s">
        <v>87</v>
      </c>
      <c r="B575" s="205"/>
      <c r="C575" s="7" t="s">
        <v>85</v>
      </c>
      <c r="D575" s="7" t="s">
        <v>85</v>
      </c>
      <c r="E575" s="7" t="s">
        <v>235</v>
      </c>
      <c r="F575" s="7" t="s">
        <v>88</v>
      </c>
      <c r="G575" s="8">
        <f>'ПР.4'!G550</f>
        <v>4070.9</v>
      </c>
      <c r="H575" s="8">
        <f>'ПР.4'!I550</f>
        <v>4255.3</v>
      </c>
      <c r="I575" s="17">
        <f t="shared" si="48"/>
        <v>-184.4000000000001</v>
      </c>
      <c r="J575" s="9">
        <f t="shared" si="49"/>
        <v>104.52971087474513</v>
      </c>
    </row>
    <row r="576" spans="1:10" ht="29.25" customHeight="1">
      <c r="A576" s="203" t="s">
        <v>236</v>
      </c>
      <c r="B576" s="205"/>
      <c r="C576" s="7" t="s">
        <v>85</v>
      </c>
      <c r="D576" s="7" t="s">
        <v>85</v>
      </c>
      <c r="E576" s="7" t="s">
        <v>237</v>
      </c>
      <c r="F576" s="7"/>
      <c r="G576" s="8">
        <f>G577</f>
        <v>3530.9</v>
      </c>
      <c r="H576" s="8">
        <f>H577</f>
        <v>3079.7</v>
      </c>
      <c r="I576" s="17">
        <f t="shared" si="48"/>
        <v>451.2000000000003</v>
      </c>
      <c r="J576" s="9">
        <f t="shared" si="49"/>
        <v>87.22138831459401</v>
      </c>
    </row>
    <row r="577" spans="1:10" ht="27.75" customHeight="1">
      <c r="A577" s="203" t="s">
        <v>44</v>
      </c>
      <c r="B577" s="205"/>
      <c r="C577" s="7" t="s">
        <v>85</v>
      </c>
      <c r="D577" s="7" t="s">
        <v>85</v>
      </c>
      <c r="E577" s="7" t="s">
        <v>237</v>
      </c>
      <c r="F577" s="7" t="s">
        <v>45</v>
      </c>
      <c r="G577" s="8">
        <f>G578</f>
        <v>3530.9</v>
      </c>
      <c r="H577" s="8">
        <f>H578</f>
        <v>3079.7</v>
      </c>
      <c r="I577" s="17">
        <f t="shared" si="48"/>
        <v>451.2000000000003</v>
      </c>
      <c r="J577" s="9">
        <f t="shared" si="49"/>
        <v>87.22138831459401</v>
      </c>
    </row>
    <row r="578" spans="1:10" ht="12.75">
      <c r="A578" s="203" t="s">
        <v>87</v>
      </c>
      <c r="B578" s="205"/>
      <c r="C578" s="7" t="s">
        <v>85</v>
      </c>
      <c r="D578" s="7" t="s">
        <v>85</v>
      </c>
      <c r="E578" s="7" t="s">
        <v>237</v>
      </c>
      <c r="F578" s="7" t="s">
        <v>88</v>
      </c>
      <c r="G578" s="8">
        <f>'ПР.4'!G553</f>
        <v>3530.9</v>
      </c>
      <c r="H578" s="8">
        <f>'ПР.4'!I553</f>
        <v>3079.7</v>
      </c>
      <c r="I578" s="17">
        <f t="shared" si="48"/>
        <v>451.2000000000003</v>
      </c>
      <c r="J578" s="9">
        <f t="shared" si="49"/>
        <v>87.22138831459401</v>
      </c>
    </row>
    <row r="579" spans="1:10" ht="27" customHeight="1">
      <c r="A579" s="203" t="s">
        <v>591</v>
      </c>
      <c r="B579" s="205"/>
      <c r="C579" s="7" t="s">
        <v>85</v>
      </c>
      <c r="D579" s="7" t="s">
        <v>85</v>
      </c>
      <c r="E579" s="7" t="s">
        <v>238</v>
      </c>
      <c r="F579" s="7"/>
      <c r="G579" s="8">
        <f aca="true" t="shared" si="50" ref="G579:H581">G580</f>
        <v>1023.6</v>
      </c>
      <c r="H579" s="8">
        <f t="shared" si="50"/>
        <v>964.1</v>
      </c>
      <c r="I579" s="17">
        <f t="shared" si="48"/>
        <v>59.5</v>
      </c>
      <c r="J579" s="9">
        <f t="shared" si="49"/>
        <v>94.18718249316139</v>
      </c>
    </row>
    <row r="580" spans="1:10" ht="12.75">
      <c r="A580" s="203" t="s">
        <v>239</v>
      </c>
      <c r="B580" s="205"/>
      <c r="C580" s="7" t="s">
        <v>85</v>
      </c>
      <c r="D580" s="7" t="s">
        <v>85</v>
      </c>
      <c r="E580" s="7" t="s">
        <v>240</v>
      </c>
      <c r="F580" s="7"/>
      <c r="G580" s="8">
        <f t="shared" si="50"/>
        <v>1023.6</v>
      </c>
      <c r="H580" s="8">
        <f t="shared" si="50"/>
        <v>964.1</v>
      </c>
      <c r="I580" s="17">
        <f t="shared" si="48"/>
        <v>59.5</v>
      </c>
      <c r="J580" s="9">
        <f t="shared" si="49"/>
        <v>94.18718249316139</v>
      </c>
    </row>
    <row r="581" spans="1:10" ht="29.25" customHeight="1">
      <c r="A581" s="203" t="s">
        <v>44</v>
      </c>
      <c r="B581" s="205"/>
      <c r="C581" s="7" t="s">
        <v>85</v>
      </c>
      <c r="D581" s="7" t="s">
        <v>85</v>
      </c>
      <c r="E581" s="7" t="s">
        <v>240</v>
      </c>
      <c r="F581" s="7" t="s">
        <v>45</v>
      </c>
      <c r="G581" s="8">
        <f t="shared" si="50"/>
        <v>1023.6</v>
      </c>
      <c r="H581" s="8">
        <f t="shared" si="50"/>
        <v>964.1</v>
      </c>
      <c r="I581" s="17">
        <f t="shared" si="48"/>
        <v>59.5</v>
      </c>
      <c r="J581" s="9">
        <f t="shared" si="49"/>
        <v>94.18718249316139</v>
      </c>
    </row>
    <row r="582" spans="1:10" ht="12.75">
      <c r="A582" s="203" t="s">
        <v>87</v>
      </c>
      <c r="B582" s="205"/>
      <c r="C582" s="7" t="s">
        <v>85</v>
      </c>
      <c r="D582" s="7" t="s">
        <v>85</v>
      </c>
      <c r="E582" s="7" t="s">
        <v>240</v>
      </c>
      <c r="F582" s="7" t="s">
        <v>88</v>
      </c>
      <c r="G582" s="8">
        <f>'ПР.4'!G557</f>
        <v>1023.6</v>
      </c>
      <c r="H582" s="8">
        <f>'ПР.4'!I557</f>
        <v>964.1</v>
      </c>
      <c r="I582" s="17">
        <f t="shared" si="48"/>
        <v>59.5</v>
      </c>
      <c r="J582" s="9">
        <f t="shared" si="49"/>
        <v>94.18718249316139</v>
      </c>
    </row>
    <row r="583" spans="1:10" ht="27" customHeight="1">
      <c r="A583" s="203" t="s">
        <v>593</v>
      </c>
      <c r="B583" s="205"/>
      <c r="C583" s="7" t="s">
        <v>85</v>
      </c>
      <c r="D583" s="7" t="s">
        <v>85</v>
      </c>
      <c r="E583" s="7" t="s">
        <v>241</v>
      </c>
      <c r="F583" s="7"/>
      <c r="G583" s="8">
        <f>G584+G588</f>
        <v>300</v>
      </c>
      <c r="H583" s="8">
        <f>H584+H588</f>
        <v>200.9</v>
      </c>
      <c r="I583" s="17">
        <f t="shared" si="48"/>
        <v>99.1</v>
      </c>
      <c r="J583" s="9">
        <f t="shared" si="49"/>
        <v>66.96666666666667</v>
      </c>
    </row>
    <row r="584" spans="1:10" ht="12.75">
      <c r="A584" s="203" t="s">
        <v>592</v>
      </c>
      <c r="B584" s="205"/>
      <c r="C584" s="7" t="s">
        <v>85</v>
      </c>
      <c r="D584" s="7" t="s">
        <v>85</v>
      </c>
      <c r="E584" s="7" t="s">
        <v>242</v>
      </c>
      <c r="F584" s="7"/>
      <c r="G584" s="8">
        <f aca="true" t="shared" si="51" ref="G584:H586">G585</f>
        <v>50</v>
      </c>
      <c r="H584" s="8">
        <f t="shared" si="51"/>
        <v>50</v>
      </c>
      <c r="I584" s="17">
        <f t="shared" si="48"/>
        <v>0</v>
      </c>
      <c r="J584" s="9">
        <f t="shared" si="49"/>
        <v>100</v>
      </c>
    </row>
    <row r="585" spans="1:10" ht="28.5" customHeight="1">
      <c r="A585" s="203" t="s">
        <v>243</v>
      </c>
      <c r="B585" s="205"/>
      <c r="C585" s="7" t="s">
        <v>85</v>
      </c>
      <c r="D585" s="7" t="s">
        <v>85</v>
      </c>
      <c r="E585" s="7" t="s">
        <v>244</v>
      </c>
      <c r="F585" s="7"/>
      <c r="G585" s="8">
        <f t="shared" si="51"/>
        <v>50</v>
      </c>
      <c r="H585" s="8">
        <f t="shared" si="51"/>
        <v>50</v>
      </c>
      <c r="I585" s="17">
        <f t="shared" si="48"/>
        <v>0</v>
      </c>
      <c r="J585" s="9">
        <f t="shared" si="49"/>
        <v>100</v>
      </c>
    </row>
    <row r="586" spans="1:10" ht="27" customHeight="1">
      <c r="A586" s="203" t="s">
        <v>16</v>
      </c>
      <c r="B586" s="205"/>
      <c r="C586" s="7" t="s">
        <v>85</v>
      </c>
      <c r="D586" s="7" t="s">
        <v>85</v>
      </c>
      <c r="E586" s="7" t="s">
        <v>244</v>
      </c>
      <c r="F586" s="7" t="s">
        <v>17</v>
      </c>
      <c r="G586" s="8">
        <f t="shared" si="51"/>
        <v>50</v>
      </c>
      <c r="H586" s="8">
        <f t="shared" si="51"/>
        <v>50</v>
      </c>
      <c r="I586" s="17">
        <f t="shared" si="48"/>
        <v>0</v>
      </c>
      <c r="J586" s="9">
        <f t="shared" si="49"/>
        <v>100</v>
      </c>
    </row>
    <row r="587" spans="1:10" ht="26.25" customHeight="1">
      <c r="A587" s="203" t="s">
        <v>18</v>
      </c>
      <c r="B587" s="205"/>
      <c r="C587" s="7" t="s">
        <v>85</v>
      </c>
      <c r="D587" s="7" t="s">
        <v>85</v>
      </c>
      <c r="E587" s="7" t="s">
        <v>244</v>
      </c>
      <c r="F587" s="7" t="s">
        <v>19</v>
      </c>
      <c r="G587" s="8">
        <f>'ПР.4'!G645</f>
        <v>50</v>
      </c>
      <c r="H587" s="8">
        <f>'ПР.4'!I645</f>
        <v>50</v>
      </c>
      <c r="I587" s="17">
        <f t="shared" si="48"/>
        <v>0</v>
      </c>
      <c r="J587" s="9">
        <f t="shared" si="49"/>
        <v>100</v>
      </c>
    </row>
    <row r="588" spans="1:10" ht="12.75">
      <c r="A588" s="203" t="s">
        <v>594</v>
      </c>
      <c r="B588" s="205"/>
      <c r="C588" s="7" t="s">
        <v>85</v>
      </c>
      <c r="D588" s="7" t="s">
        <v>85</v>
      </c>
      <c r="E588" s="7" t="s">
        <v>245</v>
      </c>
      <c r="F588" s="7"/>
      <c r="G588" s="8">
        <f>G589+G592+G595+G598</f>
        <v>250</v>
      </c>
      <c r="H588" s="8">
        <f>H589+H592+H595+H598</f>
        <v>150.9</v>
      </c>
      <c r="I588" s="17">
        <f t="shared" si="48"/>
        <v>99.1</v>
      </c>
      <c r="J588" s="9">
        <f t="shared" si="49"/>
        <v>60.36</v>
      </c>
    </row>
    <row r="589" spans="1:10" ht="12.75">
      <c r="A589" s="203" t="s">
        <v>246</v>
      </c>
      <c r="B589" s="205"/>
      <c r="C589" s="7" t="s">
        <v>85</v>
      </c>
      <c r="D589" s="7" t="s">
        <v>85</v>
      </c>
      <c r="E589" s="7" t="s">
        <v>247</v>
      </c>
      <c r="F589" s="7"/>
      <c r="G589" s="8">
        <f>G590</f>
        <v>95</v>
      </c>
      <c r="H589" s="8">
        <f>H590</f>
        <v>95</v>
      </c>
      <c r="I589" s="17">
        <f t="shared" si="48"/>
        <v>0</v>
      </c>
      <c r="J589" s="9">
        <f t="shared" si="49"/>
        <v>100</v>
      </c>
    </row>
    <row r="590" spans="1:10" ht="28.5" customHeight="1">
      <c r="A590" s="203" t="s">
        <v>16</v>
      </c>
      <c r="B590" s="205"/>
      <c r="C590" s="7" t="s">
        <v>85</v>
      </c>
      <c r="D590" s="7" t="s">
        <v>85</v>
      </c>
      <c r="E590" s="7" t="s">
        <v>247</v>
      </c>
      <c r="F590" s="7" t="s">
        <v>17</v>
      </c>
      <c r="G590" s="8">
        <f>G591</f>
        <v>95</v>
      </c>
      <c r="H590" s="8">
        <f>H591</f>
        <v>95</v>
      </c>
      <c r="I590" s="17">
        <f t="shared" si="48"/>
        <v>0</v>
      </c>
      <c r="J590" s="9">
        <f t="shared" si="49"/>
        <v>100</v>
      </c>
    </row>
    <row r="591" spans="1:10" ht="27" customHeight="1">
      <c r="A591" s="203" t="s">
        <v>18</v>
      </c>
      <c r="B591" s="205"/>
      <c r="C591" s="7" t="s">
        <v>85</v>
      </c>
      <c r="D591" s="7" t="s">
        <v>85</v>
      </c>
      <c r="E591" s="7" t="s">
        <v>247</v>
      </c>
      <c r="F591" s="7" t="s">
        <v>19</v>
      </c>
      <c r="G591" s="8">
        <f>'ПР.4'!G649</f>
        <v>95</v>
      </c>
      <c r="H591" s="8">
        <f>'ПР.4'!I649</f>
        <v>95</v>
      </c>
      <c r="I591" s="17">
        <f t="shared" si="48"/>
        <v>0</v>
      </c>
      <c r="J591" s="9">
        <f t="shared" si="49"/>
        <v>100</v>
      </c>
    </row>
    <row r="592" spans="1:10" ht="27.75" customHeight="1">
      <c r="A592" s="203" t="s">
        <v>248</v>
      </c>
      <c r="B592" s="205"/>
      <c r="C592" s="7" t="s">
        <v>85</v>
      </c>
      <c r="D592" s="7" t="s">
        <v>85</v>
      </c>
      <c r="E592" s="7" t="s">
        <v>249</v>
      </c>
      <c r="F592" s="7"/>
      <c r="G592" s="8">
        <f>G593</f>
        <v>100</v>
      </c>
      <c r="H592" s="8">
        <f>H593</f>
        <v>0.9</v>
      </c>
      <c r="I592" s="17">
        <f t="shared" si="48"/>
        <v>99.1</v>
      </c>
      <c r="J592" s="9">
        <f t="shared" si="49"/>
        <v>0.9000000000000001</v>
      </c>
    </row>
    <row r="593" spans="1:10" ht="56.25" customHeight="1">
      <c r="A593" s="203" t="s">
        <v>62</v>
      </c>
      <c r="B593" s="205"/>
      <c r="C593" s="7" t="s">
        <v>85</v>
      </c>
      <c r="D593" s="7" t="s">
        <v>85</v>
      </c>
      <c r="E593" s="7" t="s">
        <v>249</v>
      </c>
      <c r="F593" s="7" t="s">
        <v>63</v>
      </c>
      <c r="G593" s="8">
        <f>G594</f>
        <v>100</v>
      </c>
      <c r="H593" s="8">
        <f>H594</f>
        <v>0.9</v>
      </c>
      <c r="I593" s="17">
        <f aca="true" t="shared" si="52" ref="I593:I659">G593-H593</f>
        <v>99.1</v>
      </c>
      <c r="J593" s="9">
        <f aca="true" t="shared" si="53" ref="J593:J659">H593/G593*100</f>
        <v>0.9000000000000001</v>
      </c>
    </row>
    <row r="594" spans="1:10" ht="12.75">
      <c r="A594" s="203" t="s">
        <v>205</v>
      </c>
      <c r="B594" s="205"/>
      <c r="C594" s="7" t="s">
        <v>85</v>
      </c>
      <c r="D594" s="7" t="s">
        <v>85</v>
      </c>
      <c r="E594" s="7" t="s">
        <v>249</v>
      </c>
      <c r="F594" s="7" t="s">
        <v>206</v>
      </c>
      <c r="G594" s="8">
        <f>'ПР.4'!G652</f>
        <v>100</v>
      </c>
      <c r="H594" s="8">
        <f>'ПР.4'!I652</f>
        <v>0.9</v>
      </c>
      <c r="I594" s="17">
        <f t="shared" si="52"/>
        <v>99.1</v>
      </c>
      <c r="J594" s="9">
        <f t="shared" si="53"/>
        <v>0.9000000000000001</v>
      </c>
    </row>
    <row r="595" spans="1:10" ht="12.75">
      <c r="A595" s="203" t="s">
        <v>250</v>
      </c>
      <c r="B595" s="205"/>
      <c r="C595" s="7" t="s">
        <v>85</v>
      </c>
      <c r="D595" s="7" t="s">
        <v>85</v>
      </c>
      <c r="E595" s="7" t="s">
        <v>251</v>
      </c>
      <c r="F595" s="7"/>
      <c r="G595" s="8">
        <f>G596</f>
        <v>35</v>
      </c>
      <c r="H595" s="8">
        <f>H596</f>
        <v>35</v>
      </c>
      <c r="I595" s="17">
        <f t="shared" si="52"/>
        <v>0</v>
      </c>
      <c r="J595" s="9">
        <f t="shared" si="53"/>
        <v>100</v>
      </c>
    </row>
    <row r="596" spans="1:10" ht="29.25" customHeight="1">
      <c r="A596" s="203" t="s">
        <v>16</v>
      </c>
      <c r="B596" s="205"/>
      <c r="C596" s="7" t="s">
        <v>85</v>
      </c>
      <c r="D596" s="7" t="s">
        <v>85</v>
      </c>
      <c r="E596" s="7" t="s">
        <v>251</v>
      </c>
      <c r="F596" s="7" t="s">
        <v>17</v>
      </c>
      <c r="G596" s="8">
        <f>G597</f>
        <v>35</v>
      </c>
      <c r="H596" s="8">
        <f>H597</f>
        <v>35</v>
      </c>
      <c r="I596" s="17">
        <f t="shared" si="52"/>
        <v>0</v>
      </c>
      <c r="J596" s="9">
        <f t="shared" si="53"/>
        <v>100</v>
      </c>
    </row>
    <row r="597" spans="1:10" ht="27" customHeight="1">
      <c r="A597" s="203" t="s">
        <v>18</v>
      </c>
      <c r="B597" s="205"/>
      <c r="C597" s="7" t="s">
        <v>85</v>
      </c>
      <c r="D597" s="7" t="s">
        <v>85</v>
      </c>
      <c r="E597" s="7" t="s">
        <v>251</v>
      </c>
      <c r="F597" s="7" t="s">
        <v>19</v>
      </c>
      <c r="G597" s="8">
        <f>'ПР.4'!G655</f>
        <v>35</v>
      </c>
      <c r="H597" s="8">
        <f>'ПР.4'!I655</f>
        <v>35</v>
      </c>
      <c r="I597" s="17">
        <f t="shared" si="52"/>
        <v>0</v>
      </c>
      <c r="J597" s="9">
        <f t="shared" si="53"/>
        <v>100</v>
      </c>
    </row>
    <row r="598" spans="1:10" ht="27" customHeight="1">
      <c r="A598" s="203" t="s">
        <v>252</v>
      </c>
      <c r="B598" s="205"/>
      <c r="C598" s="7" t="s">
        <v>85</v>
      </c>
      <c r="D598" s="7" t="s">
        <v>85</v>
      </c>
      <c r="E598" s="7" t="s">
        <v>253</v>
      </c>
      <c r="F598" s="7"/>
      <c r="G598" s="8">
        <f>G599</f>
        <v>20</v>
      </c>
      <c r="H598" s="8">
        <f>H599</f>
        <v>20</v>
      </c>
      <c r="I598" s="17">
        <f t="shared" si="52"/>
        <v>0</v>
      </c>
      <c r="J598" s="9">
        <f t="shared" si="53"/>
        <v>100</v>
      </c>
    </row>
    <row r="599" spans="1:10" ht="29.25" customHeight="1">
      <c r="A599" s="203" t="s">
        <v>16</v>
      </c>
      <c r="B599" s="205"/>
      <c r="C599" s="7" t="s">
        <v>85</v>
      </c>
      <c r="D599" s="7" t="s">
        <v>85</v>
      </c>
      <c r="E599" s="7" t="s">
        <v>253</v>
      </c>
      <c r="F599" s="7" t="s">
        <v>17</v>
      </c>
      <c r="G599" s="8">
        <f>G600</f>
        <v>20</v>
      </c>
      <c r="H599" s="8">
        <f>H600</f>
        <v>20</v>
      </c>
      <c r="I599" s="17">
        <f t="shared" si="52"/>
        <v>0</v>
      </c>
      <c r="J599" s="9">
        <f t="shared" si="53"/>
        <v>100</v>
      </c>
    </row>
    <row r="600" spans="1:10" ht="27" customHeight="1">
      <c r="A600" s="203" t="s">
        <v>18</v>
      </c>
      <c r="B600" s="205"/>
      <c r="C600" s="7" t="s">
        <v>85</v>
      </c>
      <c r="D600" s="7" t="s">
        <v>85</v>
      </c>
      <c r="E600" s="7" t="s">
        <v>253</v>
      </c>
      <c r="F600" s="7" t="s">
        <v>19</v>
      </c>
      <c r="G600" s="8">
        <f>'ПР.4'!G658</f>
        <v>20</v>
      </c>
      <c r="H600" s="8">
        <f>'ПР.4'!I658</f>
        <v>20</v>
      </c>
      <c r="I600" s="17">
        <f t="shared" si="52"/>
        <v>0</v>
      </c>
      <c r="J600" s="9">
        <f t="shared" si="53"/>
        <v>100</v>
      </c>
    </row>
    <row r="601" spans="1:10" ht="44.25" customHeight="1">
      <c r="A601" s="203" t="s">
        <v>598</v>
      </c>
      <c r="B601" s="205"/>
      <c r="C601" s="7" t="s">
        <v>85</v>
      </c>
      <c r="D601" s="7" t="s">
        <v>85</v>
      </c>
      <c r="E601" s="7" t="s">
        <v>281</v>
      </c>
      <c r="F601" s="7"/>
      <c r="G601" s="8">
        <f aca="true" t="shared" si="54" ref="G601:H604">G602</f>
        <v>170.3</v>
      </c>
      <c r="H601" s="8">
        <f t="shared" si="54"/>
        <v>76.9</v>
      </c>
      <c r="I601" s="17">
        <f t="shared" si="52"/>
        <v>93.4</v>
      </c>
      <c r="J601" s="9">
        <f t="shared" si="53"/>
        <v>45.155607751027595</v>
      </c>
    </row>
    <row r="602" spans="1:10" ht="28.5" customHeight="1">
      <c r="A602" s="203" t="s">
        <v>601</v>
      </c>
      <c r="B602" s="205"/>
      <c r="C602" s="7" t="s">
        <v>85</v>
      </c>
      <c r="D602" s="7" t="s">
        <v>85</v>
      </c>
      <c r="E602" s="7" t="s">
        <v>295</v>
      </c>
      <c r="F602" s="7"/>
      <c r="G602" s="8">
        <f t="shared" si="54"/>
        <v>170.3</v>
      </c>
      <c r="H602" s="8">
        <f t="shared" si="54"/>
        <v>76.9</v>
      </c>
      <c r="I602" s="17">
        <f t="shared" si="52"/>
        <v>93.4</v>
      </c>
      <c r="J602" s="9">
        <f t="shared" si="53"/>
        <v>45.155607751027595</v>
      </c>
    </row>
    <row r="603" spans="1:10" ht="30" customHeight="1">
      <c r="A603" s="203" t="s">
        <v>296</v>
      </c>
      <c r="B603" s="205"/>
      <c r="C603" s="7" t="s">
        <v>85</v>
      </c>
      <c r="D603" s="7" t="s">
        <v>85</v>
      </c>
      <c r="E603" s="7" t="s">
        <v>297</v>
      </c>
      <c r="F603" s="7"/>
      <c r="G603" s="8">
        <f t="shared" si="54"/>
        <v>170.3</v>
      </c>
      <c r="H603" s="8">
        <f t="shared" si="54"/>
        <v>76.9</v>
      </c>
      <c r="I603" s="17">
        <f t="shared" si="52"/>
        <v>93.4</v>
      </c>
      <c r="J603" s="9">
        <f t="shared" si="53"/>
        <v>45.155607751027595</v>
      </c>
    </row>
    <row r="604" spans="1:10" ht="27" customHeight="1">
      <c r="A604" s="203" t="s">
        <v>44</v>
      </c>
      <c r="B604" s="205"/>
      <c r="C604" s="7" t="s">
        <v>85</v>
      </c>
      <c r="D604" s="7" t="s">
        <v>85</v>
      </c>
      <c r="E604" s="7" t="s">
        <v>297</v>
      </c>
      <c r="F604" s="7" t="s">
        <v>45</v>
      </c>
      <c r="G604" s="8">
        <f t="shared" si="54"/>
        <v>170.3</v>
      </c>
      <c r="H604" s="8">
        <f t="shared" si="54"/>
        <v>76.9</v>
      </c>
      <c r="I604" s="17">
        <f t="shared" si="52"/>
        <v>93.4</v>
      </c>
      <c r="J604" s="9">
        <f t="shared" si="53"/>
        <v>45.155607751027595</v>
      </c>
    </row>
    <row r="605" spans="1:10" ht="12.75">
      <c r="A605" s="203" t="s">
        <v>87</v>
      </c>
      <c r="B605" s="205"/>
      <c r="C605" s="7" t="s">
        <v>85</v>
      </c>
      <c r="D605" s="7" t="s">
        <v>85</v>
      </c>
      <c r="E605" s="7" t="s">
        <v>297</v>
      </c>
      <c r="F605" s="7" t="s">
        <v>88</v>
      </c>
      <c r="G605" s="8">
        <f>'ПР.4'!G562</f>
        <v>170.3</v>
      </c>
      <c r="H605" s="8">
        <f>'ПР.4'!I562</f>
        <v>76.9</v>
      </c>
      <c r="I605" s="17">
        <f t="shared" si="52"/>
        <v>93.4</v>
      </c>
      <c r="J605" s="9">
        <f t="shared" si="53"/>
        <v>45.155607751027595</v>
      </c>
    </row>
    <row r="606" spans="1:10" ht="12.75">
      <c r="A606" s="203" t="s">
        <v>482</v>
      </c>
      <c r="B606" s="205"/>
      <c r="C606" s="7" t="s">
        <v>85</v>
      </c>
      <c r="D606" s="7" t="s">
        <v>85</v>
      </c>
      <c r="E606" s="7" t="s">
        <v>483</v>
      </c>
      <c r="F606" s="7"/>
      <c r="G606" s="8">
        <f>G610+G607</f>
        <v>50</v>
      </c>
      <c r="H606" s="8">
        <f>H610+H607</f>
        <v>382.5</v>
      </c>
      <c r="I606" s="17">
        <f t="shared" si="52"/>
        <v>-332.5</v>
      </c>
      <c r="J606" s="9">
        <v>0</v>
      </c>
    </row>
    <row r="607" spans="1:10" ht="29.25" customHeight="1">
      <c r="A607" s="203" t="str">
        <f>'ПР.4'!A660</f>
        <v>Резервный фонд исполнительного органа власти субъекта Российской Федерации. </v>
      </c>
      <c r="B607" s="221"/>
      <c r="C607" s="7" t="s">
        <v>85</v>
      </c>
      <c r="D607" s="7" t="s">
        <v>85</v>
      </c>
      <c r="E607" s="7" t="str">
        <f>'ПР.4'!E660</f>
        <v>В2 0 00 00640</v>
      </c>
      <c r="F607" s="7"/>
      <c r="G607" s="8">
        <f>G608</f>
        <v>0</v>
      </c>
      <c r="H607" s="8">
        <f>H608</f>
        <v>200</v>
      </c>
      <c r="I607" s="17">
        <f>G607-H607</f>
        <v>-200</v>
      </c>
      <c r="J607" s="9">
        <v>0</v>
      </c>
    </row>
    <row r="608" spans="1:10" ht="28.5" customHeight="1">
      <c r="A608" s="203" t="str">
        <f>'ПР.4'!A661</f>
        <v>Закупка товаров, работ и услуг для обеспечения государственных (муниципальных) нужд</v>
      </c>
      <c r="B608" s="221"/>
      <c r="C608" s="7" t="s">
        <v>85</v>
      </c>
      <c r="D608" s="7" t="s">
        <v>85</v>
      </c>
      <c r="E608" s="7" t="str">
        <f>'ПР.4'!E661</f>
        <v>В2 0 00 00640</v>
      </c>
      <c r="F608" s="7" t="s">
        <v>17</v>
      </c>
      <c r="G608" s="8">
        <f>G609</f>
        <v>0</v>
      </c>
      <c r="H608" s="8">
        <f>H609</f>
        <v>200</v>
      </c>
      <c r="I608" s="17">
        <f>G608-H608</f>
        <v>-200</v>
      </c>
      <c r="J608" s="9">
        <v>0</v>
      </c>
    </row>
    <row r="609" spans="1:10" ht="29.25" customHeight="1">
      <c r="A609" s="203" t="str">
        <f>'ПР.4'!A662</f>
        <v>Иные закупки товаров, работ и услуг для обеспечения государственных (муниципальных) нужд</v>
      </c>
      <c r="B609" s="221"/>
      <c r="C609" s="7" t="s">
        <v>85</v>
      </c>
      <c r="D609" s="7" t="s">
        <v>85</v>
      </c>
      <c r="E609" s="7" t="str">
        <f>'ПР.4'!E662</f>
        <v>В2 0 00 00640</v>
      </c>
      <c r="F609" s="7" t="s">
        <v>19</v>
      </c>
      <c r="G609" s="8">
        <f>'ПР.4'!G662</f>
        <v>0</v>
      </c>
      <c r="H609" s="8">
        <f>'ПР.4'!I662</f>
        <v>200</v>
      </c>
      <c r="I609" s="17">
        <f>G609-H609</f>
        <v>-200</v>
      </c>
      <c r="J609" s="9">
        <v>0</v>
      </c>
    </row>
    <row r="610" spans="1:10" ht="12.75">
      <c r="A610" s="203" t="s">
        <v>484</v>
      </c>
      <c r="B610" s="205"/>
      <c r="C610" s="7" t="s">
        <v>85</v>
      </c>
      <c r="D610" s="7" t="s">
        <v>85</v>
      </c>
      <c r="E610" s="7" t="s">
        <v>485</v>
      </c>
      <c r="F610" s="7"/>
      <c r="G610" s="8">
        <f>G611</f>
        <v>50</v>
      </c>
      <c r="H610" s="8">
        <f>H611</f>
        <v>182.5</v>
      </c>
      <c r="I610" s="17">
        <f t="shared" si="52"/>
        <v>-132.5</v>
      </c>
      <c r="J610" s="9">
        <f t="shared" si="53"/>
        <v>365</v>
      </c>
    </row>
    <row r="611" spans="1:10" ht="29.25" customHeight="1">
      <c r="A611" s="203" t="s">
        <v>16</v>
      </c>
      <c r="B611" s="205"/>
      <c r="C611" s="7" t="s">
        <v>85</v>
      </c>
      <c r="D611" s="7" t="s">
        <v>85</v>
      </c>
      <c r="E611" s="7" t="s">
        <v>485</v>
      </c>
      <c r="F611" s="7" t="s">
        <v>17</v>
      </c>
      <c r="G611" s="8">
        <f>G612</f>
        <v>50</v>
      </c>
      <c r="H611" s="8">
        <f>H612</f>
        <v>182.5</v>
      </c>
      <c r="I611" s="17">
        <f t="shared" si="52"/>
        <v>-132.5</v>
      </c>
      <c r="J611" s="9">
        <f t="shared" si="53"/>
        <v>365</v>
      </c>
    </row>
    <row r="612" spans="1:10" ht="30.75" customHeight="1">
      <c r="A612" s="203" t="s">
        <v>18</v>
      </c>
      <c r="B612" s="205"/>
      <c r="C612" s="7" t="s">
        <v>85</v>
      </c>
      <c r="D612" s="7" t="s">
        <v>85</v>
      </c>
      <c r="E612" s="7" t="s">
        <v>485</v>
      </c>
      <c r="F612" s="7" t="s">
        <v>19</v>
      </c>
      <c r="G612" s="8">
        <f>'ПР.4'!G665</f>
        <v>50</v>
      </c>
      <c r="H612" s="8">
        <f>'ПР.4'!I665</f>
        <v>182.5</v>
      </c>
      <c r="I612" s="17">
        <f t="shared" si="52"/>
        <v>-132.5</v>
      </c>
      <c r="J612" s="9">
        <f t="shared" si="53"/>
        <v>365</v>
      </c>
    </row>
    <row r="613" spans="1:10" ht="12.75">
      <c r="A613" s="200" t="s">
        <v>113</v>
      </c>
      <c r="B613" s="202"/>
      <c r="C613" s="3" t="s">
        <v>85</v>
      </c>
      <c r="D613" s="3" t="s">
        <v>29</v>
      </c>
      <c r="E613" s="3"/>
      <c r="F613" s="3"/>
      <c r="G613" s="30">
        <f>G614+G625+G641</f>
        <v>15959.7</v>
      </c>
      <c r="H613" s="30">
        <f>H614+H625+H641</f>
        <v>10349.1</v>
      </c>
      <c r="I613" s="16">
        <f t="shared" si="52"/>
        <v>5610.6</v>
      </c>
      <c r="J613" s="6">
        <f t="shared" si="53"/>
        <v>64.84520385721537</v>
      </c>
    </row>
    <row r="614" spans="1:10" ht="30" customHeight="1">
      <c r="A614" s="203" t="s">
        <v>549</v>
      </c>
      <c r="B614" s="205"/>
      <c r="C614" s="7" t="s">
        <v>85</v>
      </c>
      <c r="D614" s="7" t="s">
        <v>29</v>
      </c>
      <c r="E614" s="7" t="s">
        <v>80</v>
      </c>
      <c r="F614" s="7"/>
      <c r="G614" s="8">
        <f>G615+G621</f>
        <v>2874.5</v>
      </c>
      <c r="H614" s="8">
        <f>H615+H621</f>
        <v>1449.2</v>
      </c>
      <c r="I614" s="17">
        <f t="shared" si="52"/>
        <v>1425.3</v>
      </c>
      <c r="J614" s="9">
        <f t="shared" si="53"/>
        <v>50.415724473821534</v>
      </c>
    </row>
    <row r="615" spans="1:10" ht="43.5" customHeight="1">
      <c r="A615" s="203" t="s">
        <v>555</v>
      </c>
      <c r="B615" s="205"/>
      <c r="C615" s="7" t="s">
        <v>85</v>
      </c>
      <c r="D615" s="7" t="s">
        <v>29</v>
      </c>
      <c r="E615" s="7" t="s">
        <v>110</v>
      </c>
      <c r="F615" s="7"/>
      <c r="G615" s="8">
        <f>G616</f>
        <v>2782.5</v>
      </c>
      <c r="H615" s="8">
        <f>H616</f>
        <v>1449.2</v>
      </c>
      <c r="I615" s="17">
        <f t="shared" si="52"/>
        <v>1333.3</v>
      </c>
      <c r="J615" s="9">
        <f t="shared" si="53"/>
        <v>52.082659478885894</v>
      </c>
    </row>
    <row r="616" spans="1:10" ht="40.5" customHeight="1">
      <c r="A616" s="203" t="s">
        <v>111</v>
      </c>
      <c r="B616" s="205"/>
      <c r="C616" s="7" t="s">
        <v>85</v>
      </c>
      <c r="D616" s="7" t="s">
        <v>29</v>
      </c>
      <c r="E616" s="7" t="s">
        <v>112</v>
      </c>
      <c r="F616" s="7"/>
      <c r="G616" s="8">
        <f>G617+G619</f>
        <v>2782.5</v>
      </c>
      <c r="H616" s="8">
        <f>H617+H619</f>
        <v>1449.2</v>
      </c>
      <c r="I616" s="17">
        <f t="shared" si="52"/>
        <v>1333.3</v>
      </c>
      <c r="J616" s="9">
        <f t="shared" si="53"/>
        <v>52.082659478885894</v>
      </c>
    </row>
    <row r="617" spans="1:10" ht="56.25" customHeight="1">
      <c r="A617" s="203" t="s">
        <v>62</v>
      </c>
      <c r="B617" s="205"/>
      <c r="C617" s="7" t="s">
        <v>85</v>
      </c>
      <c r="D617" s="7" t="s">
        <v>29</v>
      </c>
      <c r="E617" s="7" t="s">
        <v>112</v>
      </c>
      <c r="F617" s="7" t="s">
        <v>63</v>
      </c>
      <c r="G617" s="8">
        <f>G618</f>
        <v>2673</v>
      </c>
      <c r="H617" s="8">
        <f>H618</f>
        <v>1445.2</v>
      </c>
      <c r="I617" s="17">
        <f t="shared" si="52"/>
        <v>1227.8</v>
      </c>
      <c r="J617" s="9">
        <f t="shared" si="53"/>
        <v>54.066591844369626</v>
      </c>
    </row>
    <row r="618" spans="1:10" ht="27.75" customHeight="1">
      <c r="A618" s="203" t="s">
        <v>64</v>
      </c>
      <c r="B618" s="205"/>
      <c r="C618" s="7" t="s">
        <v>85</v>
      </c>
      <c r="D618" s="7" t="s">
        <v>29</v>
      </c>
      <c r="E618" s="7" t="s">
        <v>112</v>
      </c>
      <c r="F618" s="7" t="s">
        <v>65</v>
      </c>
      <c r="G618" s="8">
        <f>'ПР.4'!G171</f>
        <v>2673</v>
      </c>
      <c r="H618" s="8">
        <f>'ПР.4'!I171</f>
        <v>1445.2</v>
      </c>
      <c r="I618" s="17">
        <f t="shared" si="52"/>
        <v>1227.8</v>
      </c>
      <c r="J618" s="9">
        <f t="shared" si="53"/>
        <v>54.066591844369626</v>
      </c>
    </row>
    <row r="619" spans="1:10" ht="27.75" customHeight="1">
      <c r="A619" s="203" t="s">
        <v>16</v>
      </c>
      <c r="B619" s="205"/>
      <c r="C619" s="7" t="s">
        <v>85</v>
      </c>
      <c r="D619" s="7" t="s">
        <v>29</v>
      </c>
      <c r="E619" s="7" t="s">
        <v>112</v>
      </c>
      <c r="F619" s="7" t="s">
        <v>17</v>
      </c>
      <c r="G619" s="8">
        <f>G620</f>
        <v>109.5</v>
      </c>
      <c r="H619" s="8">
        <f>H620</f>
        <v>4</v>
      </c>
      <c r="I619" s="17">
        <f t="shared" si="52"/>
        <v>105.5</v>
      </c>
      <c r="J619" s="9">
        <f t="shared" si="53"/>
        <v>3.65296803652968</v>
      </c>
    </row>
    <row r="620" spans="1:10" ht="28.5" customHeight="1">
      <c r="A620" s="203" t="s">
        <v>18</v>
      </c>
      <c r="B620" s="205"/>
      <c r="C620" s="7" t="s">
        <v>85</v>
      </c>
      <c r="D620" s="7" t="s">
        <v>29</v>
      </c>
      <c r="E620" s="7" t="s">
        <v>112</v>
      </c>
      <c r="F620" s="7" t="s">
        <v>19</v>
      </c>
      <c r="G620" s="8">
        <f>'ПР.4'!G173</f>
        <v>109.5</v>
      </c>
      <c r="H620" s="8">
        <f>'ПР.4'!I173</f>
        <v>4</v>
      </c>
      <c r="I620" s="17">
        <f t="shared" si="52"/>
        <v>105.5</v>
      </c>
      <c r="J620" s="9">
        <f t="shared" si="53"/>
        <v>3.65296803652968</v>
      </c>
    </row>
    <row r="621" spans="1:10" ht="15.75" customHeight="1">
      <c r="A621" s="203" t="s">
        <v>558</v>
      </c>
      <c r="B621" s="205"/>
      <c r="C621" s="7" t="s">
        <v>85</v>
      </c>
      <c r="D621" s="7" t="s">
        <v>29</v>
      </c>
      <c r="E621" s="7" t="s">
        <v>120</v>
      </c>
      <c r="F621" s="7"/>
      <c r="G621" s="8">
        <f aca="true" t="shared" si="55" ref="G621:H623">G622</f>
        <v>92</v>
      </c>
      <c r="H621" s="8">
        <f t="shared" si="55"/>
        <v>0</v>
      </c>
      <c r="I621" s="17">
        <f t="shared" si="52"/>
        <v>92</v>
      </c>
      <c r="J621" s="9">
        <f t="shared" si="53"/>
        <v>0</v>
      </c>
    </row>
    <row r="622" spans="1:10" ht="29.25" customHeight="1">
      <c r="A622" s="203" t="s">
        <v>121</v>
      </c>
      <c r="B622" s="205"/>
      <c r="C622" s="7" t="s">
        <v>85</v>
      </c>
      <c r="D622" s="7" t="s">
        <v>29</v>
      </c>
      <c r="E622" s="7" t="s">
        <v>122</v>
      </c>
      <c r="F622" s="7"/>
      <c r="G622" s="8">
        <f t="shared" si="55"/>
        <v>92</v>
      </c>
      <c r="H622" s="8">
        <f t="shared" si="55"/>
        <v>0</v>
      </c>
      <c r="I622" s="17">
        <f t="shared" si="52"/>
        <v>92</v>
      </c>
      <c r="J622" s="9">
        <f t="shared" si="53"/>
        <v>0</v>
      </c>
    </row>
    <row r="623" spans="1:10" ht="15.75" customHeight="1">
      <c r="A623" s="203" t="s">
        <v>123</v>
      </c>
      <c r="B623" s="205"/>
      <c r="C623" s="7" t="s">
        <v>85</v>
      </c>
      <c r="D623" s="7" t="s">
        <v>29</v>
      </c>
      <c r="E623" s="7" t="s">
        <v>122</v>
      </c>
      <c r="F623" s="7" t="s">
        <v>124</v>
      </c>
      <c r="G623" s="8">
        <f t="shared" si="55"/>
        <v>92</v>
      </c>
      <c r="H623" s="8">
        <f t="shared" si="55"/>
        <v>0</v>
      </c>
      <c r="I623" s="17">
        <f t="shared" si="52"/>
        <v>92</v>
      </c>
      <c r="J623" s="9">
        <f t="shared" si="53"/>
        <v>0</v>
      </c>
    </row>
    <row r="624" spans="1:10" ht="12.75">
      <c r="A624" s="203" t="s">
        <v>125</v>
      </c>
      <c r="B624" s="205"/>
      <c r="C624" s="7" t="s">
        <v>85</v>
      </c>
      <c r="D624" s="7" t="s">
        <v>29</v>
      </c>
      <c r="E624" s="7" t="s">
        <v>122</v>
      </c>
      <c r="F624" s="7" t="s">
        <v>126</v>
      </c>
      <c r="G624" s="8">
        <f>'ПР.4'!G568</f>
        <v>92</v>
      </c>
      <c r="H624" s="8">
        <f>'ПР.4'!I568</f>
        <v>0</v>
      </c>
      <c r="I624" s="17">
        <f t="shared" si="52"/>
        <v>92</v>
      </c>
      <c r="J624" s="9">
        <f t="shared" si="53"/>
        <v>0</v>
      </c>
    </row>
    <row r="625" spans="1:10" ht="27" customHeight="1">
      <c r="A625" s="203" t="s">
        <v>349</v>
      </c>
      <c r="B625" s="205"/>
      <c r="C625" s="7" t="s">
        <v>85</v>
      </c>
      <c r="D625" s="7" t="s">
        <v>29</v>
      </c>
      <c r="E625" s="7" t="s">
        <v>350</v>
      </c>
      <c r="F625" s="7"/>
      <c r="G625" s="8">
        <f>G626</f>
        <v>10481.2</v>
      </c>
      <c r="H625" s="8">
        <f>H626</f>
        <v>5033.2</v>
      </c>
      <c r="I625" s="17">
        <f t="shared" si="52"/>
        <v>5448.000000000001</v>
      </c>
      <c r="J625" s="9">
        <f t="shared" si="53"/>
        <v>48.02121894439568</v>
      </c>
    </row>
    <row r="626" spans="1:10" ht="12.75">
      <c r="A626" s="203" t="s">
        <v>367</v>
      </c>
      <c r="B626" s="205"/>
      <c r="C626" s="7" t="s">
        <v>85</v>
      </c>
      <c r="D626" s="7" t="s">
        <v>29</v>
      </c>
      <c r="E626" s="7" t="s">
        <v>368</v>
      </c>
      <c r="F626" s="7"/>
      <c r="G626" s="8">
        <f>G627+G630+G633+G635+G638</f>
        <v>10481.2</v>
      </c>
      <c r="H626" s="8">
        <f>H627+H630+H633+H635+H638</f>
        <v>5033.2</v>
      </c>
      <c r="I626" s="17">
        <f t="shared" si="52"/>
        <v>5448.000000000001</v>
      </c>
      <c r="J626" s="9">
        <f t="shared" si="53"/>
        <v>48.02121894439568</v>
      </c>
    </row>
    <row r="627" spans="1:10" ht="27" customHeight="1">
      <c r="A627" s="203" t="s">
        <v>353</v>
      </c>
      <c r="B627" s="205"/>
      <c r="C627" s="7" t="s">
        <v>85</v>
      </c>
      <c r="D627" s="7" t="s">
        <v>29</v>
      </c>
      <c r="E627" s="7" t="s">
        <v>369</v>
      </c>
      <c r="F627" s="7"/>
      <c r="G627" s="8">
        <f>G628</f>
        <v>9857.5</v>
      </c>
      <c r="H627" s="8">
        <f>H628</f>
        <v>4795.6</v>
      </c>
      <c r="I627" s="17">
        <f t="shared" si="52"/>
        <v>5061.9</v>
      </c>
      <c r="J627" s="9">
        <f t="shared" si="53"/>
        <v>48.6492518387015</v>
      </c>
    </row>
    <row r="628" spans="1:10" ht="56.25" customHeight="1">
      <c r="A628" s="203" t="s">
        <v>62</v>
      </c>
      <c r="B628" s="205"/>
      <c r="C628" s="7" t="s">
        <v>85</v>
      </c>
      <c r="D628" s="7" t="s">
        <v>29</v>
      </c>
      <c r="E628" s="7" t="s">
        <v>369</v>
      </c>
      <c r="F628" s="7" t="s">
        <v>63</v>
      </c>
      <c r="G628" s="8">
        <f>G629</f>
        <v>9857.5</v>
      </c>
      <c r="H628" s="8">
        <f>H629</f>
        <v>4795.6</v>
      </c>
      <c r="I628" s="17">
        <f t="shared" si="52"/>
        <v>5061.9</v>
      </c>
      <c r="J628" s="9">
        <f t="shared" si="53"/>
        <v>48.6492518387015</v>
      </c>
    </row>
    <row r="629" spans="1:10" ht="31.5" customHeight="1">
      <c r="A629" s="203" t="s">
        <v>64</v>
      </c>
      <c r="B629" s="205"/>
      <c r="C629" s="7" t="s">
        <v>85</v>
      </c>
      <c r="D629" s="7" t="s">
        <v>29</v>
      </c>
      <c r="E629" s="7" t="s">
        <v>369</v>
      </c>
      <c r="F629" s="7" t="s">
        <v>65</v>
      </c>
      <c r="G629" s="8">
        <f>'ПР.4'!G573</f>
        <v>9857.5</v>
      </c>
      <c r="H629" s="8">
        <f>'ПР.4'!I573</f>
        <v>4795.6</v>
      </c>
      <c r="I629" s="17">
        <f t="shared" si="52"/>
        <v>5061.9</v>
      </c>
      <c r="J629" s="9">
        <f t="shared" si="53"/>
        <v>48.6492518387015</v>
      </c>
    </row>
    <row r="630" spans="1:10" ht="14.25" customHeight="1">
      <c r="A630" s="203" t="s">
        <v>361</v>
      </c>
      <c r="B630" s="205"/>
      <c r="C630" s="7" t="s">
        <v>85</v>
      </c>
      <c r="D630" s="7" t="s">
        <v>29</v>
      </c>
      <c r="E630" s="7" t="s">
        <v>370</v>
      </c>
      <c r="F630" s="7"/>
      <c r="G630" s="8">
        <f>G631</f>
        <v>392.1</v>
      </c>
      <c r="H630" s="8">
        <f>H631</f>
        <v>129.2</v>
      </c>
      <c r="I630" s="17">
        <f t="shared" si="52"/>
        <v>262.90000000000003</v>
      </c>
      <c r="J630" s="9">
        <f t="shared" si="53"/>
        <v>32.9507778627901</v>
      </c>
    </row>
    <row r="631" spans="1:10" ht="30" customHeight="1">
      <c r="A631" s="203" t="s">
        <v>16</v>
      </c>
      <c r="B631" s="205"/>
      <c r="C631" s="7" t="s">
        <v>85</v>
      </c>
      <c r="D631" s="7" t="s">
        <v>29</v>
      </c>
      <c r="E631" s="7" t="s">
        <v>370</v>
      </c>
      <c r="F631" s="7" t="s">
        <v>17</v>
      </c>
      <c r="G631" s="8">
        <f>G632</f>
        <v>392.1</v>
      </c>
      <c r="H631" s="8">
        <f>H632</f>
        <v>129.2</v>
      </c>
      <c r="I631" s="17">
        <f t="shared" si="52"/>
        <v>262.90000000000003</v>
      </c>
      <c r="J631" s="9">
        <f t="shared" si="53"/>
        <v>32.9507778627901</v>
      </c>
    </row>
    <row r="632" spans="1:10" ht="30" customHeight="1">
      <c r="A632" s="203" t="s">
        <v>18</v>
      </c>
      <c r="B632" s="205"/>
      <c r="C632" s="7" t="s">
        <v>85</v>
      </c>
      <c r="D632" s="7" t="s">
        <v>29</v>
      </c>
      <c r="E632" s="7" t="s">
        <v>370</v>
      </c>
      <c r="F632" s="7" t="s">
        <v>19</v>
      </c>
      <c r="G632" s="8">
        <f>'ПР.4'!G576</f>
        <v>392.1</v>
      </c>
      <c r="H632" s="8">
        <f>'ПР.4'!I576</f>
        <v>129.2</v>
      </c>
      <c r="I632" s="17">
        <f t="shared" si="52"/>
        <v>262.90000000000003</v>
      </c>
      <c r="J632" s="9">
        <f t="shared" si="53"/>
        <v>32.9507778627901</v>
      </c>
    </row>
    <row r="633" spans="1:10" ht="12.75">
      <c r="A633" s="203" t="s">
        <v>173</v>
      </c>
      <c r="B633" s="205"/>
      <c r="C633" s="7" t="s">
        <v>85</v>
      </c>
      <c r="D633" s="7" t="s">
        <v>29</v>
      </c>
      <c r="E633" s="7" t="s">
        <v>370</v>
      </c>
      <c r="F633" s="7" t="s">
        <v>174</v>
      </c>
      <c r="G633" s="8">
        <f>G634</f>
        <v>1.6</v>
      </c>
      <c r="H633" s="8">
        <f>H634</f>
        <v>4</v>
      </c>
      <c r="I633" s="17">
        <f t="shared" si="52"/>
        <v>-2.4</v>
      </c>
      <c r="J633" s="9">
        <f t="shared" si="53"/>
        <v>250</v>
      </c>
    </row>
    <row r="634" spans="1:10" ht="12.75">
      <c r="A634" s="203" t="s">
        <v>175</v>
      </c>
      <c r="B634" s="205"/>
      <c r="C634" s="7" t="s">
        <v>85</v>
      </c>
      <c r="D634" s="7" t="s">
        <v>29</v>
      </c>
      <c r="E634" s="7" t="s">
        <v>370</v>
      </c>
      <c r="F634" s="7" t="s">
        <v>176</v>
      </c>
      <c r="G634" s="8">
        <f>'ПР.4'!G578</f>
        <v>1.6</v>
      </c>
      <c r="H634" s="8">
        <f>'ПР.4'!I578</f>
        <v>4</v>
      </c>
      <c r="I634" s="17">
        <f t="shared" si="52"/>
        <v>-2.4</v>
      </c>
      <c r="J634" s="9">
        <f t="shared" si="53"/>
        <v>250</v>
      </c>
    </row>
    <row r="635" spans="1:10" ht="69" customHeight="1">
      <c r="A635" s="203" t="s">
        <v>363</v>
      </c>
      <c r="B635" s="205"/>
      <c r="C635" s="7" t="s">
        <v>85</v>
      </c>
      <c r="D635" s="7" t="s">
        <v>29</v>
      </c>
      <c r="E635" s="7" t="s">
        <v>371</v>
      </c>
      <c r="F635" s="7"/>
      <c r="G635" s="8">
        <f>G636</f>
        <v>200</v>
      </c>
      <c r="H635" s="8">
        <f>H636</f>
        <v>104.4</v>
      </c>
      <c r="I635" s="17">
        <f t="shared" si="52"/>
        <v>95.6</v>
      </c>
      <c r="J635" s="9">
        <f t="shared" si="53"/>
        <v>52.2</v>
      </c>
    </row>
    <row r="636" spans="1:10" ht="56.25" customHeight="1">
      <c r="A636" s="203" t="s">
        <v>62</v>
      </c>
      <c r="B636" s="205"/>
      <c r="C636" s="7" t="s">
        <v>85</v>
      </c>
      <c r="D636" s="7" t="s">
        <v>29</v>
      </c>
      <c r="E636" s="7" t="s">
        <v>371</v>
      </c>
      <c r="F636" s="7" t="s">
        <v>63</v>
      </c>
      <c r="G636" s="8">
        <f>G637</f>
        <v>200</v>
      </c>
      <c r="H636" s="8">
        <f>H637</f>
        <v>104.4</v>
      </c>
      <c r="I636" s="17">
        <f t="shared" si="52"/>
        <v>95.6</v>
      </c>
      <c r="J636" s="9">
        <f t="shared" si="53"/>
        <v>52.2</v>
      </c>
    </row>
    <row r="637" spans="1:10" ht="29.25" customHeight="1">
      <c r="A637" s="203" t="s">
        <v>64</v>
      </c>
      <c r="B637" s="205"/>
      <c r="C637" s="7" t="s">
        <v>85</v>
      </c>
      <c r="D637" s="7" t="s">
        <v>29</v>
      </c>
      <c r="E637" s="7" t="s">
        <v>371</v>
      </c>
      <c r="F637" s="7" t="s">
        <v>65</v>
      </c>
      <c r="G637" s="8">
        <f>'ПР.4'!G581</f>
        <v>200</v>
      </c>
      <c r="H637" s="8">
        <f>'ПР.4'!I581</f>
        <v>104.4</v>
      </c>
      <c r="I637" s="17">
        <f t="shared" si="52"/>
        <v>95.6</v>
      </c>
      <c r="J637" s="9">
        <f t="shared" si="53"/>
        <v>52.2</v>
      </c>
    </row>
    <row r="638" spans="1:10" ht="15" customHeight="1">
      <c r="A638" s="203" t="s">
        <v>372</v>
      </c>
      <c r="B638" s="205"/>
      <c r="C638" s="7" t="s">
        <v>85</v>
      </c>
      <c r="D638" s="7" t="s">
        <v>29</v>
      </c>
      <c r="E638" s="7" t="s">
        <v>373</v>
      </c>
      <c r="F638" s="7"/>
      <c r="G638" s="8">
        <f>G639</f>
        <v>30</v>
      </c>
      <c r="H638" s="8">
        <f>H639</f>
        <v>0</v>
      </c>
      <c r="I638" s="17">
        <f t="shared" si="52"/>
        <v>30</v>
      </c>
      <c r="J638" s="9">
        <f t="shared" si="53"/>
        <v>0</v>
      </c>
    </row>
    <row r="639" spans="1:10" ht="56.25" customHeight="1">
      <c r="A639" s="203" t="s">
        <v>62</v>
      </c>
      <c r="B639" s="205"/>
      <c r="C639" s="7" t="s">
        <v>85</v>
      </c>
      <c r="D639" s="7" t="s">
        <v>29</v>
      </c>
      <c r="E639" s="7" t="s">
        <v>373</v>
      </c>
      <c r="F639" s="7" t="s">
        <v>63</v>
      </c>
      <c r="G639" s="8">
        <f>G640</f>
        <v>30</v>
      </c>
      <c r="H639" s="8">
        <f>H640</f>
        <v>0</v>
      </c>
      <c r="I639" s="17">
        <f t="shared" si="52"/>
        <v>30</v>
      </c>
      <c r="J639" s="9">
        <f t="shared" si="53"/>
        <v>0</v>
      </c>
    </row>
    <row r="640" spans="1:10" ht="28.5" customHeight="1">
      <c r="A640" s="203" t="s">
        <v>64</v>
      </c>
      <c r="B640" s="205"/>
      <c r="C640" s="7" t="s">
        <v>85</v>
      </c>
      <c r="D640" s="7" t="s">
        <v>29</v>
      </c>
      <c r="E640" s="7" t="s">
        <v>373</v>
      </c>
      <c r="F640" s="7" t="s">
        <v>65</v>
      </c>
      <c r="G640" s="8">
        <f>'ПР.4'!G584</f>
        <v>30</v>
      </c>
      <c r="H640" s="8">
        <f>'ПР.4'!I584</f>
        <v>0</v>
      </c>
      <c r="I640" s="17">
        <f t="shared" si="52"/>
        <v>30</v>
      </c>
      <c r="J640" s="9">
        <f t="shared" si="53"/>
        <v>0</v>
      </c>
    </row>
    <row r="641" spans="1:10" ht="12.75">
      <c r="A641" s="203" t="s">
        <v>478</v>
      </c>
      <c r="B641" s="205"/>
      <c r="C641" s="7" t="s">
        <v>85</v>
      </c>
      <c r="D641" s="7" t="s">
        <v>29</v>
      </c>
      <c r="E641" s="7" t="s">
        <v>479</v>
      </c>
      <c r="F641" s="7"/>
      <c r="G641" s="8">
        <f>G642</f>
        <v>2604</v>
      </c>
      <c r="H641" s="8">
        <f>H642</f>
        <v>3866.7000000000003</v>
      </c>
      <c r="I641" s="17">
        <f t="shared" si="52"/>
        <v>-1262.7000000000003</v>
      </c>
      <c r="J641" s="9">
        <f t="shared" si="53"/>
        <v>148.49078341013825</v>
      </c>
    </row>
    <row r="642" spans="1:10" ht="27" customHeight="1">
      <c r="A642" s="203" t="s">
        <v>480</v>
      </c>
      <c r="B642" s="205"/>
      <c r="C642" s="7" t="s">
        <v>85</v>
      </c>
      <c r="D642" s="7" t="s">
        <v>29</v>
      </c>
      <c r="E642" s="7" t="s">
        <v>481</v>
      </c>
      <c r="F642" s="7"/>
      <c r="G642" s="8">
        <f>G643+G645</f>
        <v>2604</v>
      </c>
      <c r="H642" s="8">
        <f>H643+H645</f>
        <v>3866.7000000000003</v>
      </c>
      <c r="I642" s="17">
        <f t="shared" si="52"/>
        <v>-1262.7000000000003</v>
      </c>
      <c r="J642" s="9">
        <f t="shared" si="53"/>
        <v>148.49078341013825</v>
      </c>
    </row>
    <row r="643" spans="1:10" ht="56.25" customHeight="1">
      <c r="A643" s="203" t="s">
        <v>62</v>
      </c>
      <c r="B643" s="205"/>
      <c r="C643" s="7" t="s">
        <v>85</v>
      </c>
      <c r="D643" s="7" t="s">
        <v>29</v>
      </c>
      <c r="E643" s="7" t="s">
        <v>481</v>
      </c>
      <c r="F643" s="7" t="s">
        <v>63</v>
      </c>
      <c r="G643" s="8">
        <f>G644</f>
        <v>2135.7</v>
      </c>
      <c r="H643" s="8">
        <f>H644</f>
        <v>1781.4</v>
      </c>
      <c r="I643" s="17">
        <f t="shared" si="52"/>
        <v>354.2999999999997</v>
      </c>
      <c r="J643" s="9">
        <f t="shared" si="53"/>
        <v>83.41059137519315</v>
      </c>
    </row>
    <row r="644" spans="1:10" ht="12.75">
      <c r="A644" s="203" t="s">
        <v>205</v>
      </c>
      <c r="B644" s="205"/>
      <c r="C644" s="7" t="s">
        <v>85</v>
      </c>
      <c r="D644" s="7" t="s">
        <v>29</v>
      </c>
      <c r="E644" s="7" t="s">
        <v>481</v>
      </c>
      <c r="F644" s="7" t="s">
        <v>206</v>
      </c>
      <c r="G644" s="8">
        <f>'ПР.4'!G588</f>
        <v>2135.7</v>
      </c>
      <c r="H644" s="8">
        <f>'ПР.4'!I588</f>
        <v>1781.4</v>
      </c>
      <c r="I644" s="17">
        <f t="shared" si="52"/>
        <v>354.2999999999997</v>
      </c>
      <c r="J644" s="9">
        <f t="shared" si="53"/>
        <v>83.41059137519315</v>
      </c>
    </row>
    <row r="645" spans="1:10" ht="12.75">
      <c r="A645" s="203" t="s">
        <v>123</v>
      </c>
      <c r="B645" s="205"/>
      <c r="C645" s="7" t="s">
        <v>85</v>
      </c>
      <c r="D645" s="7" t="s">
        <v>29</v>
      </c>
      <c r="E645" s="7" t="s">
        <v>481</v>
      </c>
      <c r="F645" s="7" t="s">
        <v>124</v>
      </c>
      <c r="G645" s="8">
        <f>G646</f>
        <v>468.3</v>
      </c>
      <c r="H645" s="8">
        <f>H646</f>
        <v>2085.3</v>
      </c>
      <c r="I645" s="17">
        <f t="shared" si="52"/>
        <v>-1617.0000000000002</v>
      </c>
      <c r="J645" s="9">
        <f t="shared" si="53"/>
        <v>445.29147982062784</v>
      </c>
    </row>
    <row r="646" spans="1:10" ht="29.25" customHeight="1">
      <c r="A646" s="203" t="s">
        <v>218</v>
      </c>
      <c r="B646" s="205"/>
      <c r="C646" s="7" t="s">
        <v>85</v>
      </c>
      <c r="D646" s="7" t="s">
        <v>29</v>
      </c>
      <c r="E646" s="7" t="s">
        <v>481</v>
      </c>
      <c r="F646" s="7" t="s">
        <v>219</v>
      </c>
      <c r="G646" s="8">
        <f>'ПР.4'!G590</f>
        <v>468.3</v>
      </c>
      <c r="H646" s="8">
        <f>'ПР.4'!I590</f>
        <v>2085.3</v>
      </c>
      <c r="I646" s="17">
        <f t="shared" si="52"/>
        <v>-1617.0000000000002</v>
      </c>
      <c r="J646" s="9">
        <f t="shared" si="53"/>
        <v>445.29147982062784</v>
      </c>
    </row>
    <row r="647" spans="1:10" ht="12.75">
      <c r="A647" s="200" t="s">
        <v>68</v>
      </c>
      <c r="B647" s="202"/>
      <c r="C647" s="3" t="s">
        <v>69</v>
      </c>
      <c r="D647" s="3"/>
      <c r="E647" s="3"/>
      <c r="F647" s="3"/>
      <c r="G647" s="30">
        <f>G648+G721</f>
        <v>44637.7</v>
      </c>
      <c r="H647" s="30">
        <f>H648+H721</f>
        <v>28310.300000000003</v>
      </c>
      <c r="I647" s="16">
        <f t="shared" si="52"/>
        <v>16327.399999999994</v>
      </c>
      <c r="J647" s="6">
        <f t="shared" si="53"/>
        <v>63.42239855548114</v>
      </c>
    </row>
    <row r="648" spans="1:10" ht="12.75">
      <c r="A648" s="200" t="s">
        <v>197</v>
      </c>
      <c r="B648" s="202"/>
      <c r="C648" s="3" t="s">
        <v>69</v>
      </c>
      <c r="D648" s="3" t="s">
        <v>56</v>
      </c>
      <c r="E648" s="3"/>
      <c r="F648" s="3"/>
      <c r="G648" s="4">
        <f>G649+G673+G690+G695+G708</f>
        <v>36934.2</v>
      </c>
      <c r="H648" s="4">
        <f>H649+H673+H690+H695+H708</f>
        <v>23006.4</v>
      </c>
      <c r="I648" s="16">
        <f t="shared" si="52"/>
        <v>13927.799999999996</v>
      </c>
      <c r="J648" s="6">
        <f t="shared" si="53"/>
        <v>62.29023506668617</v>
      </c>
    </row>
    <row r="649" spans="1:10" ht="27" customHeight="1">
      <c r="A649" s="203" t="s">
        <v>576</v>
      </c>
      <c r="B649" s="205"/>
      <c r="C649" s="7" t="s">
        <v>69</v>
      </c>
      <c r="D649" s="7" t="s">
        <v>56</v>
      </c>
      <c r="E649" s="7" t="s">
        <v>193</v>
      </c>
      <c r="F649" s="7"/>
      <c r="G649" s="8">
        <f>G650+G657+G661+G665+G669</f>
        <v>1851</v>
      </c>
      <c r="H649" s="8">
        <f>H650+H657+H661+H665+H669</f>
        <v>1205.4</v>
      </c>
      <c r="I649" s="17">
        <f t="shared" si="52"/>
        <v>645.5999999999999</v>
      </c>
      <c r="J649" s="9">
        <f t="shared" si="53"/>
        <v>65.12155591572125</v>
      </c>
    </row>
    <row r="650" spans="1:10" ht="28.5" customHeight="1">
      <c r="A650" s="203" t="s">
        <v>577</v>
      </c>
      <c r="B650" s="205"/>
      <c r="C650" s="7" t="s">
        <v>69</v>
      </c>
      <c r="D650" s="7" t="s">
        <v>56</v>
      </c>
      <c r="E650" s="7" t="s">
        <v>194</v>
      </c>
      <c r="F650" s="7"/>
      <c r="G650" s="8">
        <f>G651+G654</f>
        <v>49.4</v>
      </c>
      <c r="H650" s="8">
        <f>H651+H654</f>
        <v>0</v>
      </c>
      <c r="I650" s="17">
        <f t="shared" si="52"/>
        <v>49.4</v>
      </c>
      <c r="J650" s="9">
        <f t="shared" si="53"/>
        <v>0</v>
      </c>
    </row>
    <row r="651" spans="1:10" ht="15.75" customHeight="1">
      <c r="A651" s="203" t="s">
        <v>195</v>
      </c>
      <c r="B651" s="205"/>
      <c r="C651" s="7" t="s">
        <v>69</v>
      </c>
      <c r="D651" s="7" t="s">
        <v>56</v>
      </c>
      <c r="E651" s="7" t="s">
        <v>196</v>
      </c>
      <c r="F651" s="7"/>
      <c r="G651" s="8">
        <f>G652</f>
        <v>39.4</v>
      </c>
      <c r="H651" s="8">
        <f>H652</f>
        <v>0</v>
      </c>
      <c r="I651" s="17">
        <f t="shared" si="52"/>
        <v>39.4</v>
      </c>
      <c r="J651" s="9">
        <f t="shared" si="53"/>
        <v>0</v>
      </c>
    </row>
    <row r="652" spans="1:10" ht="28.5" customHeight="1">
      <c r="A652" s="203" t="s">
        <v>44</v>
      </c>
      <c r="B652" s="205"/>
      <c r="C652" s="7" t="s">
        <v>69</v>
      </c>
      <c r="D652" s="7" t="s">
        <v>56</v>
      </c>
      <c r="E652" s="7" t="s">
        <v>196</v>
      </c>
      <c r="F652" s="7" t="s">
        <v>45</v>
      </c>
      <c r="G652" s="8">
        <f>G653</f>
        <v>39.4</v>
      </c>
      <c r="H652" s="8">
        <f>H653</f>
        <v>0</v>
      </c>
      <c r="I652" s="17">
        <f t="shared" si="52"/>
        <v>39.4</v>
      </c>
      <c r="J652" s="9">
        <f t="shared" si="53"/>
        <v>0</v>
      </c>
    </row>
    <row r="653" spans="1:10" ht="12.75">
      <c r="A653" s="203" t="s">
        <v>87</v>
      </c>
      <c r="B653" s="205"/>
      <c r="C653" s="7" t="s">
        <v>69</v>
      </c>
      <c r="D653" s="7" t="s">
        <v>56</v>
      </c>
      <c r="E653" s="7" t="s">
        <v>196</v>
      </c>
      <c r="F653" s="7" t="s">
        <v>88</v>
      </c>
      <c r="G653" s="8">
        <f>'ПР.4'!G672</f>
        <v>39.4</v>
      </c>
      <c r="H653" s="8">
        <f>'ПР.4'!I672</f>
        <v>0</v>
      </c>
      <c r="I653" s="17">
        <f t="shared" si="52"/>
        <v>39.4</v>
      </c>
      <c r="J653" s="9">
        <f t="shared" si="53"/>
        <v>0</v>
      </c>
    </row>
    <row r="654" spans="1:10" ht="27.75" customHeight="1">
      <c r="A654" s="203" t="s">
        <v>198</v>
      </c>
      <c r="B654" s="205"/>
      <c r="C654" s="7" t="s">
        <v>69</v>
      </c>
      <c r="D654" s="7" t="s">
        <v>56</v>
      </c>
      <c r="E654" s="7" t="s">
        <v>199</v>
      </c>
      <c r="F654" s="7"/>
      <c r="G654" s="8">
        <f>G655</f>
        <v>10</v>
      </c>
      <c r="H654" s="8">
        <f>H655</f>
        <v>0</v>
      </c>
      <c r="I654" s="17">
        <f t="shared" si="52"/>
        <v>10</v>
      </c>
      <c r="J654" s="9">
        <f t="shared" si="53"/>
        <v>0</v>
      </c>
    </row>
    <row r="655" spans="1:10" ht="29.25" customHeight="1">
      <c r="A655" s="203" t="s">
        <v>44</v>
      </c>
      <c r="B655" s="205"/>
      <c r="C655" s="7" t="s">
        <v>69</v>
      </c>
      <c r="D655" s="7" t="s">
        <v>56</v>
      </c>
      <c r="E655" s="7" t="s">
        <v>199</v>
      </c>
      <c r="F655" s="7" t="s">
        <v>45</v>
      </c>
      <c r="G655" s="8">
        <f>G656</f>
        <v>10</v>
      </c>
      <c r="H655" s="8">
        <f>H656</f>
        <v>0</v>
      </c>
      <c r="I655" s="17">
        <f t="shared" si="52"/>
        <v>10</v>
      </c>
      <c r="J655" s="9">
        <f t="shared" si="53"/>
        <v>0</v>
      </c>
    </row>
    <row r="656" spans="1:10" ht="12.75">
      <c r="A656" s="203" t="s">
        <v>87</v>
      </c>
      <c r="B656" s="205"/>
      <c r="C656" s="7" t="s">
        <v>69</v>
      </c>
      <c r="D656" s="7" t="s">
        <v>56</v>
      </c>
      <c r="E656" s="7" t="s">
        <v>199</v>
      </c>
      <c r="F656" s="7" t="s">
        <v>88</v>
      </c>
      <c r="G656" s="8">
        <f>'ПР.4'!G675</f>
        <v>10</v>
      </c>
      <c r="H656" s="8">
        <f>'ПР.4'!I675</f>
        <v>0</v>
      </c>
      <c r="I656" s="17">
        <f t="shared" si="52"/>
        <v>10</v>
      </c>
      <c r="J656" s="9">
        <f t="shared" si="53"/>
        <v>0</v>
      </c>
    </row>
    <row r="657" spans="1:10" ht="27" customHeight="1">
      <c r="A657" s="203" t="s">
        <v>611</v>
      </c>
      <c r="B657" s="205"/>
      <c r="C657" s="7" t="s">
        <v>69</v>
      </c>
      <c r="D657" s="7" t="s">
        <v>56</v>
      </c>
      <c r="E657" s="7" t="s">
        <v>200</v>
      </c>
      <c r="F657" s="7"/>
      <c r="G657" s="8">
        <f aca="true" t="shared" si="56" ref="G657:H659">G658</f>
        <v>74.5</v>
      </c>
      <c r="H657" s="8">
        <f t="shared" si="56"/>
        <v>74.5</v>
      </c>
      <c r="I657" s="17">
        <f t="shared" si="52"/>
        <v>0</v>
      </c>
      <c r="J657" s="9">
        <f t="shared" si="53"/>
        <v>100</v>
      </c>
    </row>
    <row r="658" spans="1:10" ht="15" customHeight="1">
      <c r="A658" s="203" t="s">
        <v>201</v>
      </c>
      <c r="B658" s="205"/>
      <c r="C658" s="7" t="s">
        <v>69</v>
      </c>
      <c r="D658" s="7" t="s">
        <v>56</v>
      </c>
      <c r="E658" s="7" t="s">
        <v>202</v>
      </c>
      <c r="F658" s="7"/>
      <c r="G658" s="8">
        <f t="shared" si="56"/>
        <v>74.5</v>
      </c>
      <c r="H658" s="8">
        <f t="shared" si="56"/>
        <v>74.5</v>
      </c>
      <c r="I658" s="17">
        <f t="shared" si="52"/>
        <v>0</v>
      </c>
      <c r="J658" s="9">
        <f t="shared" si="53"/>
        <v>100</v>
      </c>
    </row>
    <row r="659" spans="1:10" ht="28.5" customHeight="1">
      <c r="A659" s="203" t="s">
        <v>44</v>
      </c>
      <c r="B659" s="205"/>
      <c r="C659" s="7" t="s">
        <v>69</v>
      </c>
      <c r="D659" s="7" t="s">
        <v>56</v>
      </c>
      <c r="E659" s="7" t="s">
        <v>202</v>
      </c>
      <c r="F659" s="7" t="s">
        <v>45</v>
      </c>
      <c r="G659" s="8">
        <f t="shared" si="56"/>
        <v>74.5</v>
      </c>
      <c r="H659" s="8">
        <f t="shared" si="56"/>
        <v>74.5</v>
      </c>
      <c r="I659" s="17">
        <f t="shared" si="52"/>
        <v>0</v>
      </c>
      <c r="J659" s="9">
        <f t="shared" si="53"/>
        <v>100</v>
      </c>
    </row>
    <row r="660" spans="1:10" ht="12.75">
      <c r="A660" s="203" t="s">
        <v>87</v>
      </c>
      <c r="B660" s="205"/>
      <c r="C660" s="7" t="s">
        <v>69</v>
      </c>
      <c r="D660" s="7" t="s">
        <v>56</v>
      </c>
      <c r="E660" s="7" t="s">
        <v>202</v>
      </c>
      <c r="F660" s="7" t="s">
        <v>88</v>
      </c>
      <c r="G660" s="8">
        <f>'ПР.4'!G679</f>
        <v>74.5</v>
      </c>
      <c r="H660" s="8">
        <f>'ПР.4'!I679</f>
        <v>74.5</v>
      </c>
      <c r="I660" s="17">
        <f aca="true" t="shared" si="57" ref="I660:I723">G660-H660</f>
        <v>0</v>
      </c>
      <c r="J660" s="9">
        <f aca="true" t="shared" si="58" ref="J660:J723">H660/G660*100</f>
        <v>100</v>
      </c>
    </row>
    <row r="661" spans="1:10" ht="56.25" customHeight="1">
      <c r="A661" s="203" t="s">
        <v>578</v>
      </c>
      <c r="B661" s="205"/>
      <c r="C661" s="7" t="s">
        <v>69</v>
      </c>
      <c r="D661" s="7" t="s">
        <v>56</v>
      </c>
      <c r="E661" s="7" t="s">
        <v>207</v>
      </c>
      <c r="F661" s="7"/>
      <c r="G661" s="8">
        <f aca="true" t="shared" si="59" ref="G661:H663">G662</f>
        <v>1366.1</v>
      </c>
      <c r="H661" s="8">
        <f t="shared" si="59"/>
        <v>769.9</v>
      </c>
      <c r="I661" s="17">
        <f t="shared" si="57"/>
        <v>596.1999999999999</v>
      </c>
      <c r="J661" s="9">
        <f t="shared" si="58"/>
        <v>56.35751409120855</v>
      </c>
    </row>
    <row r="662" spans="1:10" ht="56.25" customHeight="1">
      <c r="A662" s="203" t="s">
        <v>94</v>
      </c>
      <c r="B662" s="205"/>
      <c r="C662" s="7" t="s">
        <v>69</v>
      </c>
      <c r="D662" s="7" t="s">
        <v>56</v>
      </c>
      <c r="E662" s="7" t="s">
        <v>208</v>
      </c>
      <c r="F662" s="7"/>
      <c r="G662" s="8">
        <f t="shared" si="59"/>
        <v>1366.1</v>
      </c>
      <c r="H662" s="8">
        <f t="shared" si="59"/>
        <v>769.9</v>
      </c>
      <c r="I662" s="17">
        <f t="shared" si="57"/>
        <v>596.1999999999999</v>
      </c>
      <c r="J662" s="9">
        <f t="shared" si="58"/>
        <v>56.35751409120855</v>
      </c>
    </row>
    <row r="663" spans="1:10" ht="27.75" customHeight="1">
      <c r="A663" s="203" t="s">
        <v>44</v>
      </c>
      <c r="B663" s="205"/>
      <c r="C663" s="7" t="s">
        <v>69</v>
      </c>
      <c r="D663" s="7" t="s">
        <v>56</v>
      </c>
      <c r="E663" s="7" t="s">
        <v>208</v>
      </c>
      <c r="F663" s="7" t="s">
        <v>45</v>
      </c>
      <c r="G663" s="8">
        <f t="shared" si="59"/>
        <v>1366.1</v>
      </c>
      <c r="H663" s="8">
        <f t="shared" si="59"/>
        <v>769.9</v>
      </c>
      <c r="I663" s="17">
        <f t="shared" si="57"/>
        <v>596.1999999999999</v>
      </c>
      <c r="J663" s="9">
        <f t="shared" si="58"/>
        <v>56.35751409120855</v>
      </c>
    </row>
    <row r="664" spans="1:10" ht="12.75">
      <c r="A664" s="203" t="s">
        <v>87</v>
      </c>
      <c r="B664" s="205"/>
      <c r="C664" s="7" t="s">
        <v>69</v>
      </c>
      <c r="D664" s="7" t="s">
        <v>56</v>
      </c>
      <c r="E664" s="7" t="s">
        <v>208</v>
      </c>
      <c r="F664" s="7" t="s">
        <v>88</v>
      </c>
      <c r="G664" s="8">
        <f>'ПР.4'!G683</f>
        <v>1366.1</v>
      </c>
      <c r="H664" s="8">
        <f>'ПР.4'!I683</f>
        <v>769.9</v>
      </c>
      <c r="I664" s="17">
        <f t="shared" si="57"/>
        <v>596.1999999999999</v>
      </c>
      <c r="J664" s="9">
        <f t="shared" si="58"/>
        <v>56.35751409120855</v>
      </c>
    </row>
    <row r="665" spans="1:10" ht="28.5" customHeight="1">
      <c r="A665" s="203" t="s">
        <v>579</v>
      </c>
      <c r="B665" s="205"/>
      <c r="C665" s="7" t="s">
        <v>69</v>
      </c>
      <c r="D665" s="7" t="s">
        <v>56</v>
      </c>
      <c r="E665" s="7" t="s">
        <v>209</v>
      </c>
      <c r="F665" s="7"/>
      <c r="G665" s="8">
        <f aca="true" t="shared" si="60" ref="G665:H667">G666</f>
        <v>250</v>
      </c>
      <c r="H665" s="8">
        <f t="shared" si="60"/>
        <v>250</v>
      </c>
      <c r="I665" s="17">
        <f t="shared" si="57"/>
        <v>0</v>
      </c>
      <c r="J665" s="9">
        <f t="shared" si="58"/>
        <v>100</v>
      </c>
    </row>
    <row r="666" spans="1:10" ht="30" customHeight="1">
      <c r="A666" s="203" t="s">
        <v>581</v>
      </c>
      <c r="B666" s="205"/>
      <c r="C666" s="7" t="s">
        <v>69</v>
      </c>
      <c r="D666" s="7" t="s">
        <v>56</v>
      </c>
      <c r="E666" s="7" t="s">
        <v>210</v>
      </c>
      <c r="F666" s="7"/>
      <c r="G666" s="8">
        <f t="shared" si="60"/>
        <v>250</v>
      </c>
      <c r="H666" s="8">
        <f t="shared" si="60"/>
        <v>250</v>
      </c>
      <c r="I666" s="17">
        <f t="shared" si="57"/>
        <v>0</v>
      </c>
      <c r="J666" s="9">
        <f t="shared" si="58"/>
        <v>100</v>
      </c>
    </row>
    <row r="667" spans="1:10" ht="27.75" customHeight="1">
      <c r="A667" s="203" t="s">
        <v>44</v>
      </c>
      <c r="B667" s="205"/>
      <c r="C667" s="7" t="s">
        <v>69</v>
      </c>
      <c r="D667" s="7" t="s">
        <v>56</v>
      </c>
      <c r="E667" s="7" t="s">
        <v>210</v>
      </c>
      <c r="F667" s="7" t="s">
        <v>45</v>
      </c>
      <c r="G667" s="8">
        <f t="shared" si="60"/>
        <v>250</v>
      </c>
      <c r="H667" s="8">
        <f t="shared" si="60"/>
        <v>250</v>
      </c>
      <c r="I667" s="17">
        <f t="shared" si="57"/>
        <v>0</v>
      </c>
      <c r="J667" s="9">
        <f t="shared" si="58"/>
        <v>100</v>
      </c>
    </row>
    <row r="668" spans="1:10" ht="13.5" customHeight="1">
      <c r="A668" s="203" t="s">
        <v>87</v>
      </c>
      <c r="B668" s="205"/>
      <c r="C668" s="7" t="s">
        <v>69</v>
      </c>
      <c r="D668" s="7" t="s">
        <v>56</v>
      </c>
      <c r="E668" s="7" t="s">
        <v>210</v>
      </c>
      <c r="F668" s="7" t="s">
        <v>88</v>
      </c>
      <c r="G668" s="8">
        <f>'ПР.4'!G687</f>
        <v>250</v>
      </c>
      <c r="H668" s="8">
        <f>'ПР.4'!I687</f>
        <v>250</v>
      </c>
      <c r="I668" s="17">
        <f t="shared" si="57"/>
        <v>0</v>
      </c>
      <c r="J668" s="9">
        <f t="shared" si="58"/>
        <v>100</v>
      </c>
    </row>
    <row r="669" spans="1:10" ht="32.25" customHeight="1">
      <c r="A669" s="203" t="s">
        <v>642</v>
      </c>
      <c r="B669" s="205"/>
      <c r="C669" s="7" t="s">
        <v>69</v>
      </c>
      <c r="D669" s="7" t="s">
        <v>56</v>
      </c>
      <c r="E669" s="7" t="s">
        <v>211</v>
      </c>
      <c r="F669" s="7"/>
      <c r="G669" s="8">
        <f aca="true" t="shared" si="61" ref="G669:H671">G670</f>
        <v>111</v>
      </c>
      <c r="H669" s="8">
        <f t="shared" si="61"/>
        <v>111</v>
      </c>
      <c r="I669" s="17">
        <f t="shared" si="57"/>
        <v>0</v>
      </c>
      <c r="J669" s="9">
        <f t="shared" si="58"/>
        <v>100</v>
      </c>
    </row>
    <row r="670" spans="1:10" ht="30" customHeight="1">
      <c r="A670" s="203" t="s">
        <v>212</v>
      </c>
      <c r="B670" s="205"/>
      <c r="C670" s="7" t="s">
        <v>69</v>
      </c>
      <c r="D670" s="7" t="s">
        <v>56</v>
      </c>
      <c r="E670" s="7" t="s">
        <v>213</v>
      </c>
      <c r="F670" s="7"/>
      <c r="G670" s="8">
        <f t="shared" si="61"/>
        <v>111</v>
      </c>
      <c r="H670" s="8">
        <f t="shared" si="61"/>
        <v>111</v>
      </c>
      <c r="I670" s="17">
        <f t="shared" si="57"/>
        <v>0</v>
      </c>
      <c r="J670" s="9">
        <f t="shared" si="58"/>
        <v>100</v>
      </c>
    </row>
    <row r="671" spans="1:10" ht="27.75" customHeight="1">
      <c r="A671" s="203" t="s">
        <v>44</v>
      </c>
      <c r="B671" s="205"/>
      <c r="C671" s="7" t="s">
        <v>69</v>
      </c>
      <c r="D671" s="7" t="s">
        <v>56</v>
      </c>
      <c r="E671" s="7" t="s">
        <v>213</v>
      </c>
      <c r="F671" s="7" t="s">
        <v>45</v>
      </c>
      <c r="G671" s="8">
        <f t="shared" si="61"/>
        <v>111</v>
      </c>
      <c r="H671" s="8">
        <f t="shared" si="61"/>
        <v>111</v>
      </c>
      <c r="I671" s="17">
        <f t="shared" si="57"/>
        <v>0</v>
      </c>
      <c r="J671" s="9">
        <f t="shared" si="58"/>
        <v>100</v>
      </c>
    </row>
    <row r="672" spans="1:10" ht="12.75">
      <c r="A672" s="203" t="s">
        <v>87</v>
      </c>
      <c r="B672" s="205"/>
      <c r="C672" s="7" t="s">
        <v>69</v>
      </c>
      <c r="D672" s="7" t="s">
        <v>56</v>
      </c>
      <c r="E672" s="7" t="s">
        <v>213</v>
      </c>
      <c r="F672" s="7" t="s">
        <v>88</v>
      </c>
      <c r="G672" s="8">
        <f>'ПР.4'!G691</f>
        <v>111</v>
      </c>
      <c r="H672" s="8">
        <f>'ПР.4'!I691</f>
        <v>111</v>
      </c>
      <c r="I672" s="17">
        <f t="shared" si="57"/>
        <v>0</v>
      </c>
      <c r="J672" s="9">
        <f t="shared" si="58"/>
        <v>100</v>
      </c>
    </row>
    <row r="673" spans="1:10" ht="29.25" customHeight="1">
      <c r="A673" s="203" t="s">
        <v>596</v>
      </c>
      <c r="B673" s="205"/>
      <c r="C673" s="7" t="s">
        <v>69</v>
      </c>
      <c r="D673" s="7" t="s">
        <v>56</v>
      </c>
      <c r="E673" s="7" t="s">
        <v>261</v>
      </c>
      <c r="F673" s="7"/>
      <c r="G673" s="34">
        <f>G674</f>
        <v>479.5</v>
      </c>
      <c r="H673" s="34">
        <f>H674</f>
        <v>249.5</v>
      </c>
      <c r="I673" s="17">
        <f t="shared" si="57"/>
        <v>230</v>
      </c>
      <c r="J673" s="9">
        <f t="shared" si="58"/>
        <v>52.033368091762256</v>
      </c>
    </row>
    <row r="674" spans="1:10" ht="43.5" customHeight="1">
      <c r="A674" s="203" t="s">
        <v>597</v>
      </c>
      <c r="B674" s="205"/>
      <c r="C674" s="7" t="s">
        <v>69</v>
      </c>
      <c r="D674" s="7" t="s">
        <v>56</v>
      </c>
      <c r="E674" s="7" t="s">
        <v>263</v>
      </c>
      <c r="F674" s="7"/>
      <c r="G674" s="8">
        <f>G675+G678+G681+G684+G687</f>
        <v>479.5</v>
      </c>
      <c r="H674" s="8">
        <f>H675+H678+H681+H684+H687</f>
        <v>249.5</v>
      </c>
      <c r="I674" s="17">
        <f t="shared" si="57"/>
        <v>230</v>
      </c>
      <c r="J674" s="9">
        <f t="shared" si="58"/>
        <v>52.033368091762256</v>
      </c>
    </row>
    <row r="675" spans="1:10" ht="43.5" customHeight="1">
      <c r="A675" s="203" t="s">
        <v>264</v>
      </c>
      <c r="B675" s="205"/>
      <c r="C675" s="7" t="s">
        <v>69</v>
      </c>
      <c r="D675" s="7" t="s">
        <v>56</v>
      </c>
      <c r="E675" s="7" t="s">
        <v>265</v>
      </c>
      <c r="F675" s="7"/>
      <c r="G675" s="8">
        <f>G676</f>
        <v>295</v>
      </c>
      <c r="H675" s="8">
        <f>H676</f>
        <v>143.5</v>
      </c>
      <c r="I675" s="17">
        <f t="shared" si="57"/>
        <v>151.5</v>
      </c>
      <c r="J675" s="9">
        <f t="shared" si="58"/>
        <v>48.644067796610166</v>
      </c>
    </row>
    <row r="676" spans="1:10" ht="27.75" customHeight="1">
      <c r="A676" s="203" t="s">
        <v>44</v>
      </c>
      <c r="B676" s="205"/>
      <c r="C676" s="7" t="s">
        <v>69</v>
      </c>
      <c r="D676" s="7" t="s">
        <v>56</v>
      </c>
      <c r="E676" s="7" t="s">
        <v>265</v>
      </c>
      <c r="F676" s="7" t="s">
        <v>45</v>
      </c>
      <c r="G676" s="8">
        <f>G677</f>
        <v>295</v>
      </c>
      <c r="H676" s="8">
        <f>H677</f>
        <v>143.5</v>
      </c>
      <c r="I676" s="17">
        <f t="shared" si="57"/>
        <v>151.5</v>
      </c>
      <c r="J676" s="9">
        <f t="shared" si="58"/>
        <v>48.644067796610166</v>
      </c>
    </row>
    <row r="677" spans="1:10" ht="12.75">
      <c r="A677" s="203" t="s">
        <v>87</v>
      </c>
      <c r="B677" s="205"/>
      <c r="C677" s="7" t="s">
        <v>69</v>
      </c>
      <c r="D677" s="7" t="s">
        <v>56</v>
      </c>
      <c r="E677" s="7" t="s">
        <v>265</v>
      </c>
      <c r="F677" s="7" t="s">
        <v>88</v>
      </c>
      <c r="G677" s="8">
        <f>'ПР.4'!G696</f>
        <v>295</v>
      </c>
      <c r="H677" s="8">
        <f>'ПР.4'!I696</f>
        <v>143.5</v>
      </c>
      <c r="I677" s="17">
        <f t="shared" si="57"/>
        <v>151.5</v>
      </c>
      <c r="J677" s="9">
        <f t="shared" si="58"/>
        <v>48.644067796610166</v>
      </c>
    </row>
    <row r="678" spans="1:10" ht="12.75">
      <c r="A678" s="203" t="s">
        <v>269</v>
      </c>
      <c r="B678" s="205"/>
      <c r="C678" s="7" t="s">
        <v>69</v>
      </c>
      <c r="D678" s="7" t="s">
        <v>56</v>
      </c>
      <c r="E678" s="7" t="s">
        <v>270</v>
      </c>
      <c r="F678" s="7"/>
      <c r="G678" s="8">
        <f>G679</f>
        <v>80</v>
      </c>
      <c r="H678" s="8">
        <f>H679</f>
        <v>80</v>
      </c>
      <c r="I678" s="17">
        <f t="shared" si="57"/>
        <v>0</v>
      </c>
      <c r="J678" s="9">
        <f t="shared" si="58"/>
        <v>100</v>
      </c>
    </row>
    <row r="679" spans="1:10" ht="30" customHeight="1">
      <c r="A679" s="203" t="s">
        <v>44</v>
      </c>
      <c r="B679" s="205"/>
      <c r="C679" s="7" t="s">
        <v>69</v>
      </c>
      <c r="D679" s="7" t="s">
        <v>56</v>
      </c>
      <c r="E679" s="7" t="s">
        <v>270</v>
      </c>
      <c r="F679" s="7" t="s">
        <v>45</v>
      </c>
      <c r="G679" s="8">
        <f>G680</f>
        <v>80</v>
      </c>
      <c r="H679" s="8">
        <f>H680</f>
        <v>80</v>
      </c>
      <c r="I679" s="17">
        <f t="shared" si="57"/>
        <v>0</v>
      </c>
      <c r="J679" s="9">
        <f t="shared" si="58"/>
        <v>100</v>
      </c>
    </row>
    <row r="680" spans="1:10" ht="12.75">
      <c r="A680" s="203" t="s">
        <v>87</v>
      </c>
      <c r="B680" s="205"/>
      <c r="C680" s="7" t="s">
        <v>69</v>
      </c>
      <c r="D680" s="7" t="s">
        <v>56</v>
      </c>
      <c r="E680" s="7" t="s">
        <v>270</v>
      </c>
      <c r="F680" s="7" t="s">
        <v>88</v>
      </c>
      <c r="G680" s="8">
        <f>'ПР.4'!G699</f>
        <v>80</v>
      </c>
      <c r="H680" s="8">
        <f>'ПР.4'!I699</f>
        <v>80</v>
      </c>
      <c r="I680" s="17">
        <f t="shared" si="57"/>
        <v>0</v>
      </c>
      <c r="J680" s="9">
        <f t="shared" si="58"/>
        <v>100</v>
      </c>
    </row>
    <row r="681" spans="1:10" ht="27" customHeight="1">
      <c r="A681" s="203" t="s">
        <v>271</v>
      </c>
      <c r="B681" s="205"/>
      <c r="C681" s="7" t="s">
        <v>69</v>
      </c>
      <c r="D681" s="7" t="s">
        <v>56</v>
      </c>
      <c r="E681" s="7" t="s">
        <v>272</v>
      </c>
      <c r="F681" s="7"/>
      <c r="G681" s="8">
        <f>G682</f>
        <v>34.5</v>
      </c>
      <c r="H681" s="8">
        <f>H682</f>
        <v>16</v>
      </c>
      <c r="I681" s="17">
        <f t="shared" si="57"/>
        <v>18.5</v>
      </c>
      <c r="J681" s="9">
        <f t="shared" si="58"/>
        <v>46.3768115942029</v>
      </c>
    </row>
    <row r="682" spans="1:10" ht="29.25" customHeight="1">
      <c r="A682" s="203" t="s">
        <v>44</v>
      </c>
      <c r="B682" s="205"/>
      <c r="C682" s="7" t="s">
        <v>69</v>
      </c>
      <c r="D682" s="7" t="s">
        <v>56</v>
      </c>
      <c r="E682" s="7" t="s">
        <v>272</v>
      </c>
      <c r="F682" s="7" t="s">
        <v>45</v>
      </c>
      <c r="G682" s="8">
        <f>G683</f>
        <v>34.5</v>
      </c>
      <c r="H682" s="8">
        <f>H683</f>
        <v>16</v>
      </c>
      <c r="I682" s="17">
        <f t="shared" si="57"/>
        <v>18.5</v>
      </c>
      <c r="J682" s="9">
        <f t="shared" si="58"/>
        <v>46.3768115942029</v>
      </c>
    </row>
    <row r="683" spans="1:10" ht="12.75">
      <c r="A683" s="203" t="s">
        <v>87</v>
      </c>
      <c r="B683" s="205"/>
      <c r="C683" s="7" t="s">
        <v>69</v>
      </c>
      <c r="D683" s="7" t="s">
        <v>56</v>
      </c>
      <c r="E683" s="7" t="s">
        <v>272</v>
      </c>
      <c r="F683" s="7" t="s">
        <v>88</v>
      </c>
      <c r="G683" s="8">
        <f>'ПР.4'!G702</f>
        <v>34.5</v>
      </c>
      <c r="H683" s="8">
        <f>'ПР.4'!I702</f>
        <v>16</v>
      </c>
      <c r="I683" s="17">
        <f t="shared" si="57"/>
        <v>18.5</v>
      </c>
      <c r="J683" s="9">
        <f t="shared" si="58"/>
        <v>46.3768115942029</v>
      </c>
    </row>
    <row r="684" spans="1:10" ht="28.5" customHeight="1">
      <c r="A684" s="203" t="s">
        <v>273</v>
      </c>
      <c r="B684" s="205"/>
      <c r="C684" s="7" t="s">
        <v>69</v>
      </c>
      <c r="D684" s="7" t="s">
        <v>56</v>
      </c>
      <c r="E684" s="7" t="s">
        <v>274</v>
      </c>
      <c r="F684" s="7"/>
      <c r="G684" s="8">
        <f>G685</f>
        <v>50</v>
      </c>
      <c r="H684" s="8">
        <f>H685</f>
        <v>0</v>
      </c>
      <c r="I684" s="17">
        <f t="shared" si="57"/>
        <v>50</v>
      </c>
      <c r="J684" s="9">
        <f t="shared" si="58"/>
        <v>0</v>
      </c>
    </row>
    <row r="685" spans="1:10" ht="27" customHeight="1">
      <c r="A685" s="203" t="s">
        <v>44</v>
      </c>
      <c r="B685" s="205"/>
      <c r="C685" s="7" t="s">
        <v>69</v>
      </c>
      <c r="D685" s="7" t="s">
        <v>56</v>
      </c>
      <c r="E685" s="7" t="s">
        <v>274</v>
      </c>
      <c r="F685" s="7" t="s">
        <v>45</v>
      </c>
      <c r="G685" s="8">
        <f>G686</f>
        <v>50</v>
      </c>
      <c r="H685" s="8">
        <f>H686</f>
        <v>0</v>
      </c>
      <c r="I685" s="17">
        <f t="shared" si="57"/>
        <v>50</v>
      </c>
      <c r="J685" s="9">
        <f t="shared" si="58"/>
        <v>0</v>
      </c>
    </row>
    <row r="686" spans="1:10" ht="12.75">
      <c r="A686" s="203" t="s">
        <v>87</v>
      </c>
      <c r="B686" s="205"/>
      <c r="C686" s="7" t="s">
        <v>69</v>
      </c>
      <c r="D686" s="7" t="s">
        <v>56</v>
      </c>
      <c r="E686" s="7" t="s">
        <v>274</v>
      </c>
      <c r="F686" s="7" t="s">
        <v>88</v>
      </c>
      <c r="G686" s="8">
        <f>'ПР.4'!G705</f>
        <v>50</v>
      </c>
      <c r="H686" s="8">
        <f>'ПР.4'!I705</f>
        <v>0</v>
      </c>
      <c r="I686" s="17">
        <f t="shared" si="57"/>
        <v>50</v>
      </c>
      <c r="J686" s="9">
        <f t="shared" si="58"/>
        <v>0</v>
      </c>
    </row>
    <row r="687" spans="1:10" ht="44.25" customHeight="1">
      <c r="A687" s="203" t="s">
        <v>275</v>
      </c>
      <c r="B687" s="205"/>
      <c r="C687" s="7" t="s">
        <v>69</v>
      </c>
      <c r="D687" s="7" t="s">
        <v>56</v>
      </c>
      <c r="E687" s="7" t="s">
        <v>276</v>
      </c>
      <c r="F687" s="7"/>
      <c r="G687" s="8">
        <f>G688</f>
        <v>20</v>
      </c>
      <c r="H687" s="8">
        <f>H688</f>
        <v>10</v>
      </c>
      <c r="I687" s="17">
        <f t="shared" si="57"/>
        <v>10</v>
      </c>
      <c r="J687" s="9">
        <f t="shared" si="58"/>
        <v>50</v>
      </c>
    </row>
    <row r="688" spans="1:10" ht="27.75" customHeight="1">
      <c r="A688" s="203" t="s">
        <v>44</v>
      </c>
      <c r="B688" s="205"/>
      <c r="C688" s="7" t="s">
        <v>69</v>
      </c>
      <c r="D688" s="7" t="s">
        <v>56</v>
      </c>
      <c r="E688" s="7" t="s">
        <v>276</v>
      </c>
      <c r="F688" s="7" t="s">
        <v>45</v>
      </c>
      <c r="G688" s="8">
        <f>G689</f>
        <v>20</v>
      </c>
      <c r="H688" s="8">
        <f>H689</f>
        <v>10</v>
      </c>
      <c r="I688" s="17">
        <f t="shared" si="57"/>
        <v>10</v>
      </c>
      <c r="J688" s="9">
        <f t="shared" si="58"/>
        <v>50</v>
      </c>
    </row>
    <row r="689" spans="1:10" ht="12.75">
      <c r="A689" s="203" t="s">
        <v>87</v>
      </c>
      <c r="B689" s="205"/>
      <c r="C689" s="7" t="s">
        <v>69</v>
      </c>
      <c r="D689" s="7" t="s">
        <v>56</v>
      </c>
      <c r="E689" s="7" t="s">
        <v>276</v>
      </c>
      <c r="F689" s="7" t="s">
        <v>88</v>
      </c>
      <c r="G689" s="8">
        <f>'ПР.4'!G708</f>
        <v>20</v>
      </c>
      <c r="H689" s="8">
        <f>'ПР.4'!I708</f>
        <v>10</v>
      </c>
      <c r="I689" s="17">
        <f t="shared" si="57"/>
        <v>10</v>
      </c>
      <c r="J689" s="9">
        <f t="shared" si="58"/>
        <v>50</v>
      </c>
    </row>
    <row r="690" spans="1:10" ht="41.25" customHeight="1">
      <c r="A690" s="203" t="s">
        <v>652</v>
      </c>
      <c r="B690" s="205"/>
      <c r="C690" s="7" t="s">
        <v>69</v>
      </c>
      <c r="D690" s="7" t="s">
        <v>56</v>
      </c>
      <c r="E690" s="7" t="s">
        <v>281</v>
      </c>
      <c r="F690" s="7"/>
      <c r="G690" s="8">
        <f aca="true" t="shared" si="62" ref="G690:H693">G691</f>
        <v>310</v>
      </c>
      <c r="H690" s="8">
        <f t="shared" si="62"/>
        <v>310</v>
      </c>
      <c r="I690" s="17">
        <f t="shared" si="57"/>
        <v>0</v>
      </c>
      <c r="J690" s="9">
        <f t="shared" si="58"/>
        <v>100</v>
      </c>
    </row>
    <row r="691" spans="1:10" ht="27" customHeight="1">
      <c r="A691" s="203" t="s">
        <v>643</v>
      </c>
      <c r="B691" s="205"/>
      <c r="C691" s="7" t="s">
        <v>69</v>
      </c>
      <c r="D691" s="7" t="s">
        <v>56</v>
      </c>
      <c r="E691" s="7" t="s">
        <v>290</v>
      </c>
      <c r="F691" s="7"/>
      <c r="G691" s="8">
        <f t="shared" si="62"/>
        <v>310</v>
      </c>
      <c r="H691" s="8">
        <f t="shared" si="62"/>
        <v>310</v>
      </c>
      <c r="I691" s="17">
        <f t="shared" si="57"/>
        <v>0</v>
      </c>
      <c r="J691" s="9">
        <f t="shared" si="58"/>
        <v>100</v>
      </c>
    </row>
    <row r="692" spans="1:10" ht="12.75">
      <c r="A692" s="203" t="s">
        <v>291</v>
      </c>
      <c r="B692" s="205"/>
      <c r="C692" s="7" t="s">
        <v>69</v>
      </c>
      <c r="D692" s="7" t="s">
        <v>56</v>
      </c>
      <c r="E692" s="7" t="s">
        <v>292</v>
      </c>
      <c r="F692" s="7"/>
      <c r="G692" s="8">
        <f t="shared" si="62"/>
        <v>310</v>
      </c>
      <c r="H692" s="8">
        <f t="shared" si="62"/>
        <v>310</v>
      </c>
      <c r="I692" s="17">
        <f t="shared" si="57"/>
        <v>0</v>
      </c>
      <c r="J692" s="9">
        <f t="shared" si="58"/>
        <v>100</v>
      </c>
    </row>
    <row r="693" spans="1:10" ht="27" customHeight="1">
      <c r="A693" s="203" t="s">
        <v>44</v>
      </c>
      <c r="B693" s="205"/>
      <c r="C693" s="7" t="s">
        <v>69</v>
      </c>
      <c r="D693" s="7" t="s">
        <v>56</v>
      </c>
      <c r="E693" s="7" t="s">
        <v>292</v>
      </c>
      <c r="F693" s="7" t="s">
        <v>45</v>
      </c>
      <c r="G693" s="8">
        <f t="shared" si="62"/>
        <v>310</v>
      </c>
      <c r="H693" s="8">
        <f t="shared" si="62"/>
        <v>310</v>
      </c>
      <c r="I693" s="17">
        <f t="shared" si="57"/>
        <v>0</v>
      </c>
      <c r="J693" s="9">
        <f t="shared" si="58"/>
        <v>100</v>
      </c>
    </row>
    <row r="694" spans="1:10" ht="12.75">
      <c r="A694" s="203" t="s">
        <v>87</v>
      </c>
      <c r="B694" s="205"/>
      <c r="C694" s="7" t="s">
        <v>69</v>
      </c>
      <c r="D694" s="7" t="s">
        <v>56</v>
      </c>
      <c r="E694" s="7" t="s">
        <v>292</v>
      </c>
      <c r="F694" s="7" t="s">
        <v>88</v>
      </c>
      <c r="G694" s="8">
        <f>'ПР.4'!G713</f>
        <v>310</v>
      </c>
      <c r="H694" s="8">
        <f>'ПР.4'!I713</f>
        <v>310</v>
      </c>
      <c r="I694" s="17">
        <f t="shared" si="57"/>
        <v>0</v>
      </c>
      <c r="J694" s="9">
        <f t="shared" si="58"/>
        <v>100</v>
      </c>
    </row>
    <row r="695" spans="1:10" ht="12.75">
      <c r="A695" s="203" t="s">
        <v>486</v>
      </c>
      <c r="B695" s="205"/>
      <c r="C695" s="7" t="s">
        <v>69</v>
      </c>
      <c r="D695" s="7" t="s">
        <v>56</v>
      </c>
      <c r="E695" s="7" t="s">
        <v>487</v>
      </c>
      <c r="F695" s="7"/>
      <c r="G695" s="8">
        <f>G696+G699+G702+G705</f>
        <v>15742.3</v>
      </c>
      <c r="H695" s="8">
        <f>H696+H699+H702+H705</f>
        <v>10314.1</v>
      </c>
      <c r="I695" s="17">
        <f t="shared" si="57"/>
        <v>5428.199999999999</v>
      </c>
      <c r="J695" s="9">
        <f t="shared" si="58"/>
        <v>65.51838041455188</v>
      </c>
    </row>
    <row r="696" spans="1:10" ht="66.75" customHeight="1">
      <c r="A696" s="203" t="s">
        <v>363</v>
      </c>
      <c r="B696" s="205"/>
      <c r="C696" s="7" t="s">
        <v>69</v>
      </c>
      <c r="D696" s="7" t="s">
        <v>56</v>
      </c>
      <c r="E696" s="7" t="s">
        <v>488</v>
      </c>
      <c r="F696" s="7"/>
      <c r="G696" s="8">
        <f>G697</f>
        <v>300</v>
      </c>
      <c r="H696" s="8">
        <f>H697</f>
        <v>189.9</v>
      </c>
      <c r="I696" s="17">
        <f t="shared" si="57"/>
        <v>110.1</v>
      </c>
      <c r="J696" s="9">
        <f t="shared" si="58"/>
        <v>63.3</v>
      </c>
    </row>
    <row r="697" spans="1:10" ht="27" customHeight="1">
      <c r="A697" s="203" t="s">
        <v>44</v>
      </c>
      <c r="B697" s="205"/>
      <c r="C697" s="7" t="s">
        <v>69</v>
      </c>
      <c r="D697" s="7" t="s">
        <v>56</v>
      </c>
      <c r="E697" s="7" t="s">
        <v>488</v>
      </c>
      <c r="F697" s="7" t="s">
        <v>45</v>
      </c>
      <c r="G697" s="8">
        <f>G698</f>
        <v>300</v>
      </c>
      <c r="H697" s="8">
        <f>H698</f>
        <v>189.9</v>
      </c>
      <c r="I697" s="17">
        <f t="shared" si="57"/>
        <v>110.1</v>
      </c>
      <c r="J697" s="9">
        <f t="shared" si="58"/>
        <v>63.3</v>
      </c>
    </row>
    <row r="698" spans="1:10" ht="16.5" customHeight="1">
      <c r="A698" s="203" t="s">
        <v>87</v>
      </c>
      <c r="B698" s="205"/>
      <c r="C698" s="7" t="s">
        <v>69</v>
      </c>
      <c r="D698" s="7" t="s">
        <v>56</v>
      </c>
      <c r="E698" s="7" t="s">
        <v>488</v>
      </c>
      <c r="F698" s="7" t="s">
        <v>88</v>
      </c>
      <c r="G698" s="8">
        <f>'ПР.4'!G717</f>
        <v>300</v>
      </c>
      <c r="H698" s="8">
        <f>'ПР.4'!I717</f>
        <v>189.9</v>
      </c>
      <c r="I698" s="17">
        <f t="shared" si="57"/>
        <v>110.1</v>
      </c>
      <c r="J698" s="9">
        <f t="shared" si="58"/>
        <v>63.3</v>
      </c>
    </row>
    <row r="699" spans="1:10" ht="12.75">
      <c r="A699" s="203" t="s">
        <v>372</v>
      </c>
      <c r="B699" s="205"/>
      <c r="C699" s="7" t="s">
        <v>69</v>
      </c>
      <c r="D699" s="7" t="s">
        <v>56</v>
      </c>
      <c r="E699" s="7" t="s">
        <v>489</v>
      </c>
      <c r="F699" s="7"/>
      <c r="G699" s="8">
        <f>G700</f>
        <v>12</v>
      </c>
      <c r="H699" s="8">
        <f>H700</f>
        <v>0</v>
      </c>
      <c r="I699" s="17">
        <f t="shared" si="57"/>
        <v>12</v>
      </c>
      <c r="J699" s="9">
        <f t="shared" si="58"/>
        <v>0</v>
      </c>
    </row>
    <row r="700" spans="1:10" ht="30" customHeight="1">
      <c r="A700" s="203" t="s">
        <v>44</v>
      </c>
      <c r="B700" s="205"/>
      <c r="C700" s="7" t="s">
        <v>69</v>
      </c>
      <c r="D700" s="7" t="s">
        <v>56</v>
      </c>
      <c r="E700" s="7" t="s">
        <v>489</v>
      </c>
      <c r="F700" s="7" t="s">
        <v>45</v>
      </c>
      <c r="G700" s="8">
        <f>G701</f>
        <v>12</v>
      </c>
      <c r="H700" s="8">
        <f>H701</f>
        <v>0</v>
      </c>
      <c r="I700" s="17">
        <f t="shared" si="57"/>
        <v>12</v>
      </c>
      <c r="J700" s="9">
        <f t="shared" si="58"/>
        <v>0</v>
      </c>
    </row>
    <row r="701" spans="1:10" ht="12.75">
      <c r="A701" s="203" t="s">
        <v>87</v>
      </c>
      <c r="B701" s="205"/>
      <c r="C701" s="7" t="s">
        <v>69</v>
      </c>
      <c r="D701" s="7" t="s">
        <v>56</v>
      </c>
      <c r="E701" s="7" t="s">
        <v>489</v>
      </c>
      <c r="F701" s="7" t="s">
        <v>88</v>
      </c>
      <c r="G701" s="8">
        <f>'ПР.4'!G720</f>
        <v>12</v>
      </c>
      <c r="H701" s="8">
        <f>'ПР.4'!I720</f>
        <v>0</v>
      </c>
      <c r="I701" s="17">
        <f t="shared" si="57"/>
        <v>12</v>
      </c>
      <c r="J701" s="9">
        <f t="shared" si="58"/>
        <v>0</v>
      </c>
    </row>
    <row r="702" spans="1:10" ht="27.75" customHeight="1">
      <c r="A702" s="203" t="s">
        <v>444</v>
      </c>
      <c r="B702" s="205"/>
      <c r="C702" s="7" t="s">
        <v>69</v>
      </c>
      <c r="D702" s="7" t="s">
        <v>56</v>
      </c>
      <c r="E702" s="7" t="s">
        <v>490</v>
      </c>
      <c r="F702" s="7"/>
      <c r="G702" s="8">
        <f>G703</f>
        <v>2263.8</v>
      </c>
      <c r="H702" s="8">
        <f>H703</f>
        <v>1565</v>
      </c>
      <c r="I702" s="17">
        <f t="shared" si="57"/>
        <v>698.8000000000002</v>
      </c>
      <c r="J702" s="9">
        <f t="shared" si="58"/>
        <v>69.13154872338545</v>
      </c>
    </row>
    <row r="703" spans="1:10" ht="27" customHeight="1">
      <c r="A703" s="203" t="s">
        <v>44</v>
      </c>
      <c r="B703" s="205"/>
      <c r="C703" s="7" t="s">
        <v>69</v>
      </c>
      <c r="D703" s="7" t="s">
        <v>56</v>
      </c>
      <c r="E703" s="7" t="s">
        <v>490</v>
      </c>
      <c r="F703" s="7" t="s">
        <v>45</v>
      </c>
      <c r="G703" s="8">
        <f>G704</f>
        <v>2263.8</v>
      </c>
      <c r="H703" s="8">
        <f>H704</f>
        <v>1565</v>
      </c>
      <c r="I703" s="17">
        <f t="shared" si="57"/>
        <v>698.8000000000002</v>
      </c>
      <c r="J703" s="9">
        <f t="shared" si="58"/>
        <v>69.13154872338545</v>
      </c>
    </row>
    <row r="704" spans="1:10" ht="12.75">
      <c r="A704" s="203" t="s">
        <v>87</v>
      </c>
      <c r="B704" s="205"/>
      <c r="C704" s="7" t="s">
        <v>69</v>
      </c>
      <c r="D704" s="7" t="s">
        <v>56</v>
      </c>
      <c r="E704" s="7" t="s">
        <v>490</v>
      </c>
      <c r="F704" s="7" t="s">
        <v>88</v>
      </c>
      <c r="G704" s="8">
        <f>'ПР.4'!G723</f>
        <v>2263.8</v>
      </c>
      <c r="H704" s="8">
        <f>'ПР.4'!I723</f>
        <v>1565</v>
      </c>
      <c r="I704" s="17">
        <f t="shared" si="57"/>
        <v>698.8000000000002</v>
      </c>
      <c r="J704" s="9">
        <f t="shared" si="58"/>
        <v>69.13154872338545</v>
      </c>
    </row>
    <row r="705" spans="1:10" ht="82.5" customHeight="1">
      <c r="A705" s="203" t="s">
        <v>476</v>
      </c>
      <c r="B705" s="205"/>
      <c r="C705" s="7" t="s">
        <v>69</v>
      </c>
      <c r="D705" s="7" t="s">
        <v>56</v>
      </c>
      <c r="E705" s="7" t="s">
        <v>491</v>
      </c>
      <c r="F705" s="7"/>
      <c r="G705" s="8">
        <f>G706</f>
        <v>13166.5</v>
      </c>
      <c r="H705" s="8">
        <f>H706</f>
        <v>8559.2</v>
      </c>
      <c r="I705" s="17">
        <f t="shared" si="57"/>
        <v>4607.299999999999</v>
      </c>
      <c r="J705" s="9">
        <f t="shared" si="58"/>
        <v>65.0074051570273</v>
      </c>
    </row>
    <row r="706" spans="1:10" ht="27" customHeight="1">
      <c r="A706" s="203" t="s">
        <v>44</v>
      </c>
      <c r="B706" s="205"/>
      <c r="C706" s="7" t="s">
        <v>69</v>
      </c>
      <c r="D706" s="7" t="s">
        <v>56</v>
      </c>
      <c r="E706" s="7" t="s">
        <v>491</v>
      </c>
      <c r="F706" s="7" t="s">
        <v>45</v>
      </c>
      <c r="G706" s="8">
        <f>G707</f>
        <v>13166.5</v>
      </c>
      <c r="H706" s="8">
        <f>H707</f>
        <v>8559.2</v>
      </c>
      <c r="I706" s="17">
        <f t="shared" si="57"/>
        <v>4607.299999999999</v>
      </c>
      <c r="J706" s="9">
        <f t="shared" si="58"/>
        <v>65.0074051570273</v>
      </c>
    </row>
    <row r="707" spans="1:10" ht="12.75">
      <c r="A707" s="203" t="s">
        <v>87</v>
      </c>
      <c r="B707" s="205"/>
      <c r="C707" s="7" t="s">
        <v>69</v>
      </c>
      <c r="D707" s="7" t="s">
        <v>56</v>
      </c>
      <c r="E707" s="7" t="s">
        <v>491</v>
      </c>
      <c r="F707" s="7" t="s">
        <v>88</v>
      </c>
      <c r="G707" s="8">
        <f>'ПР.4'!G726</f>
        <v>13166.5</v>
      </c>
      <c r="H707" s="8">
        <f>'ПР.4'!I726</f>
        <v>8559.2</v>
      </c>
      <c r="I707" s="17">
        <f t="shared" si="57"/>
        <v>4607.299999999999</v>
      </c>
      <c r="J707" s="9">
        <f t="shared" si="58"/>
        <v>65.0074051570273</v>
      </c>
    </row>
    <row r="708" spans="1:10" ht="30" customHeight="1">
      <c r="A708" s="203" t="s">
        <v>492</v>
      </c>
      <c r="B708" s="205"/>
      <c r="C708" s="7" t="s">
        <v>69</v>
      </c>
      <c r="D708" s="7" t="s">
        <v>56</v>
      </c>
      <c r="E708" s="7" t="s">
        <v>493</v>
      </c>
      <c r="F708" s="7"/>
      <c r="G708" s="8">
        <f>G709+G712+G715+G718</f>
        <v>18551.4</v>
      </c>
      <c r="H708" s="8">
        <f>H709+H712+H715+H718</f>
        <v>10927.4</v>
      </c>
      <c r="I708" s="17">
        <f t="shared" si="57"/>
        <v>7624.000000000002</v>
      </c>
      <c r="J708" s="9">
        <f t="shared" si="58"/>
        <v>58.90337117414318</v>
      </c>
    </row>
    <row r="709" spans="1:10" ht="69.75" customHeight="1">
      <c r="A709" s="203" t="s">
        <v>363</v>
      </c>
      <c r="B709" s="205"/>
      <c r="C709" s="7" t="s">
        <v>69</v>
      </c>
      <c r="D709" s="7" t="s">
        <v>56</v>
      </c>
      <c r="E709" s="7" t="s">
        <v>494</v>
      </c>
      <c r="F709" s="7"/>
      <c r="G709" s="8">
        <f>G710</f>
        <v>300</v>
      </c>
      <c r="H709" s="8">
        <f>H710</f>
        <v>101.4</v>
      </c>
      <c r="I709" s="17">
        <f t="shared" si="57"/>
        <v>198.6</v>
      </c>
      <c r="J709" s="9">
        <f t="shared" si="58"/>
        <v>33.800000000000004</v>
      </c>
    </row>
    <row r="710" spans="1:10" ht="28.5" customHeight="1">
      <c r="A710" s="203" t="s">
        <v>44</v>
      </c>
      <c r="B710" s="205"/>
      <c r="C710" s="7" t="s">
        <v>69</v>
      </c>
      <c r="D710" s="7" t="s">
        <v>56</v>
      </c>
      <c r="E710" s="7" t="s">
        <v>494</v>
      </c>
      <c r="F710" s="7" t="s">
        <v>45</v>
      </c>
      <c r="G710" s="8">
        <f>G711</f>
        <v>300</v>
      </c>
      <c r="H710" s="8">
        <f>H711</f>
        <v>101.4</v>
      </c>
      <c r="I710" s="17">
        <f t="shared" si="57"/>
        <v>198.6</v>
      </c>
      <c r="J710" s="9">
        <f t="shared" si="58"/>
        <v>33.800000000000004</v>
      </c>
    </row>
    <row r="711" spans="1:10" ht="12.75">
      <c r="A711" s="203" t="s">
        <v>87</v>
      </c>
      <c r="B711" s="205"/>
      <c r="C711" s="7" t="s">
        <v>69</v>
      </c>
      <c r="D711" s="7" t="s">
        <v>56</v>
      </c>
      <c r="E711" s="7" t="s">
        <v>494</v>
      </c>
      <c r="F711" s="7" t="s">
        <v>88</v>
      </c>
      <c r="G711" s="8">
        <f>'ПР.4'!G730</f>
        <v>300</v>
      </c>
      <c r="H711" s="8">
        <f>'ПР.4'!I730</f>
        <v>101.4</v>
      </c>
      <c r="I711" s="17">
        <f t="shared" si="57"/>
        <v>198.6</v>
      </c>
      <c r="J711" s="9">
        <f t="shared" si="58"/>
        <v>33.800000000000004</v>
      </c>
    </row>
    <row r="712" spans="1:10" ht="12.75">
      <c r="A712" s="203" t="s">
        <v>372</v>
      </c>
      <c r="B712" s="205"/>
      <c r="C712" s="7" t="s">
        <v>69</v>
      </c>
      <c r="D712" s="7" t="s">
        <v>56</v>
      </c>
      <c r="E712" s="7" t="s">
        <v>495</v>
      </c>
      <c r="F712" s="7"/>
      <c r="G712" s="8">
        <f>G713</f>
        <v>7</v>
      </c>
      <c r="H712" s="8">
        <f>H713</f>
        <v>0</v>
      </c>
      <c r="I712" s="17">
        <f t="shared" si="57"/>
        <v>7</v>
      </c>
      <c r="J712" s="9">
        <f t="shared" si="58"/>
        <v>0</v>
      </c>
    </row>
    <row r="713" spans="1:10" ht="27.75" customHeight="1">
      <c r="A713" s="203" t="s">
        <v>44</v>
      </c>
      <c r="B713" s="205"/>
      <c r="C713" s="7" t="s">
        <v>69</v>
      </c>
      <c r="D713" s="7" t="s">
        <v>56</v>
      </c>
      <c r="E713" s="7" t="s">
        <v>495</v>
      </c>
      <c r="F713" s="7" t="s">
        <v>45</v>
      </c>
      <c r="G713" s="8">
        <f>G714</f>
        <v>7</v>
      </c>
      <c r="H713" s="8">
        <f>H714</f>
        <v>0</v>
      </c>
      <c r="I713" s="17">
        <f t="shared" si="57"/>
        <v>7</v>
      </c>
      <c r="J713" s="9">
        <f t="shared" si="58"/>
        <v>0</v>
      </c>
    </row>
    <row r="714" spans="1:10" ht="12.75">
      <c r="A714" s="203" t="s">
        <v>87</v>
      </c>
      <c r="B714" s="205"/>
      <c r="C714" s="7" t="s">
        <v>69</v>
      </c>
      <c r="D714" s="7" t="s">
        <v>56</v>
      </c>
      <c r="E714" s="7" t="s">
        <v>495</v>
      </c>
      <c r="F714" s="7" t="s">
        <v>88</v>
      </c>
      <c r="G714" s="8">
        <f>'ПР.4'!G733</f>
        <v>7</v>
      </c>
      <c r="H714" s="8">
        <f>'ПР.4'!I733</f>
        <v>0</v>
      </c>
      <c r="I714" s="17">
        <f t="shared" si="57"/>
        <v>7</v>
      </c>
      <c r="J714" s="9">
        <f t="shared" si="58"/>
        <v>0</v>
      </c>
    </row>
    <row r="715" spans="1:10" ht="28.5" customHeight="1">
      <c r="A715" s="203" t="s">
        <v>444</v>
      </c>
      <c r="B715" s="205"/>
      <c r="C715" s="7" t="s">
        <v>69</v>
      </c>
      <c r="D715" s="7" t="s">
        <v>56</v>
      </c>
      <c r="E715" s="7" t="s">
        <v>496</v>
      </c>
      <c r="F715" s="7"/>
      <c r="G715" s="8">
        <f>G716</f>
        <v>5149.1</v>
      </c>
      <c r="H715" s="8">
        <f>H716</f>
        <v>3284.5</v>
      </c>
      <c r="I715" s="17">
        <f t="shared" si="57"/>
        <v>1864.6000000000004</v>
      </c>
      <c r="J715" s="9">
        <f t="shared" si="58"/>
        <v>63.78784641976267</v>
      </c>
    </row>
    <row r="716" spans="1:10" ht="27.75" customHeight="1">
      <c r="A716" s="203" t="s">
        <v>44</v>
      </c>
      <c r="B716" s="205"/>
      <c r="C716" s="7" t="s">
        <v>69</v>
      </c>
      <c r="D716" s="7" t="s">
        <v>56</v>
      </c>
      <c r="E716" s="7" t="s">
        <v>496</v>
      </c>
      <c r="F716" s="7" t="s">
        <v>45</v>
      </c>
      <c r="G716" s="8">
        <f>G717</f>
        <v>5149.1</v>
      </c>
      <c r="H716" s="8">
        <f>H717</f>
        <v>3284.5</v>
      </c>
      <c r="I716" s="17">
        <f t="shared" si="57"/>
        <v>1864.6000000000004</v>
      </c>
      <c r="J716" s="9">
        <f t="shared" si="58"/>
        <v>63.78784641976267</v>
      </c>
    </row>
    <row r="717" spans="1:10" ht="12.75">
      <c r="A717" s="203" t="s">
        <v>87</v>
      </c>
      <c r="B717" s="205"/>
      <c r="C717" s="7" t="s">
        <v>69</v>
      </c>
      <c r="D717" s="7" t="s">
        <v>56</v>
      </c>
      <c r="E717" s="7" t="s">
        <v>496</v>
      </c>
      <c r="F717" s="7" t="s">
        <v>88</v>
      </c>
      <c r="G717" s="8">
        <f>'ПР.4'!G736</f>
        <v>5149.1</v>
      </c>
      <c r="H717" s="8">
        <f>'ПР.4'!I736</f>
        <v>3284.5</v>
      </c>
      <c r="I717" s="17">
        <f t="shared" si="57"/>
        <v>1864.6000000000004</v>
      </c>
      <c r="J717" s="9">
        <f t="shared" si="58"/>
        <v>63.78784641976267</v>
      </c>
    </row>
    <row r="718" spans="1:10" ht="83.25" customHeight="1">
      <c r="A718" s="203" t="s">
        <v>476</v>
      </c>
      <c r="B718" s="205"/>
      <c r="C718" s="7" t="s">
        <v>69</v>
      </c>
      <c r="D718" s="7" t="s">
        <v>56</v>
      </c>
      <c r="E718" s="7" t="s">
        <v>497</v>
      </c>
      <c r="F718" s="7"/>
      <c r="G718" s="8">
        <f>G719</f>
        <v>13095.3</v>
      </c>
      <c r="H718" s="8">
        <f>H719</f>
        <v>7541.5</v>
      </c>
      <c r="I718" s="17">
        <f t="shared" si="57"/>
        <v>5553.799999999999</v>
      </c>
      <c r="J718" s="9">
        <f t="shared" si="58"/>
        <v>57.58936412300597</v>
      </c>
    </row>
    <row r="719" spans="1:10" ht="28.5" customHeight="1">
      <c r="A719" s="203" t="s">
        <v>44</v>
      </c>
      <c r="B719" s="205"/>
      <c r="C719" s="7" t="s">
        <v>69</v>
      </c>
      <c r="D719" s="7" t="s">
        <v>56</v>
      </c>
      <c r="E719" s="7" t="s">
        <v>497</v>
      </c>
      <c r="F719" s="7" t="s">
        <v>45</v>
      </c>
      <c r="G719" s="8">
        <f>G720</f>
        <v>13095.3</v>
      </c>
      <c r="H719" s="8">
        <f>H720</f>
        <v>7541.5</v>
      </c>
      <c r="I719" s="17">
        <f t="shared" si="57"/>
        <v>5553.799999999999</v>
      </c>
      <c r="J719" s="9">
        <f t="shared" si="58"/>
        <v>57.58936412300597</v>
      </c>
    </row>
    <row r="720" spans="1:10" ht="12.75">
      <c r="A720" s="203" t="s">
        <v>87</v>
      </c>
      <c r="B720" s="205"/>
      <c r="C720" s="7" t="s">
        <v>69</v>
      </c>
      <c r="D720" s="7" t="s">
        <v>56</v>
      </c>
      <c r="E720" s="7" t="s">
        <v>497</v>
      </c>
      <c r="F720" s="7" t="s">
        <v>88</v>
      </c>
      <c r="G720" s="8">
        <f>'ПР.4'!G739</f>
        <v>13095.3</v>
      </c>
      <c r="H720" s="8">
        <f>'ПР.4'!I739</f>
        <v>7541.5</v>
      </c>
      <c r="I720" s="17">
        <f t="shared" si="57"/>
        <v>5553.799999999999</v>
      </c>
      <c r="J720" s="9">
        <f t="shared" si="58"/>
        <v>57.58936412300597</v>
      </c>
    </row>
    <row r="721" spans="1:10" ht="12.75">
      <c r="A721" s="200" t="s">
        <v>70</v>
      </c>
      <c r="B721" s="202"/>
      <c r="C721" s="3" t="s">
        <v>69</v>
      </c>
      <c r="D721" s="3" t="s">
        <v>13</v>
      </c>
      <c r="E721" s="3"/>
      <c r="F721" s="3"/>
      <c r="G721" s="4">
        <f>G722+G727+G734+G739+G755</f>
        <v>7703.5</v>
      </c>
      <c r="H721" s="4">
        <f>H722+H727+H734+H739+H755</f>
        <v>5303.9</v>
      </c>
      <c r="I721" s="16">
        <f t="shared" si="57"/>
        <v>2399.6000000000004</v>
      </c>
      <c r="J721" s="6">
        <f t="shared" si="58"/>
        <v>68.85052248977736</v>
      </c>
    </row>
    <row r="722" spans="1:10" ht="56.25" customHeight="1">
      <c r="A722" s="203" t="s">
        <v>644</v>
      </c>
      <c r="B722" s="205"/>
      <c r="C722" s="7" t="s">
        <v>69</v>
      </c>
      <c r="D722" s="7" t="s">
        <v>13</v>
      </c>
      <c r="E722" s="7" t="s">
        <v>37</v>
      </c>
      <c r="F722" s="7"/>
      <c r="G722" s="8">
        <f aca="true" t="shared" si="63" ref="G722:H725">G723</f>
        <v>6</v>
      </c>
      <c r="H722" s="8">
        <f t="shared" si="63"/>
        <v>6</v>
      </c>
      <c r="I722" s="17">
        <f t="shared" si="57"/>
        <v>0</v>
      </c>
      <c r="J722" s="9">
        <f t="shared" si="58"/>
        <v>100</v>
      </c>
    </row>
    <row r="723" spans="1:10" ht="27" customHeight="1">
      <c r="A723" s="203" t="s">
        <v>645</v>
      </c>
      <c r="B723" s="205"/>
      <c r="C723" s="7" t="s">
        <v>69</v>
      </c>
      <c r="D723" s="7" t="s">
        <v>13</v>
      </c>
      <c r="E723" s="7" t="s">
        <v>59</v>
      </c>
      <c r="F723" s="7"/>
      <c r="G723" s="8">
        <f t="shared" si="63"/>
        <v>6</v>
      </c>
      <c r="H723" s="8">
        <f t="shared" si="63"/>
        <v>6</v>
      </c>
      <c r="I723" s="17">
        <f t="shared" si="57"/>
        <v>0</v>
      </c>
      <c r="J723" s="9">
        <f t="shared" si="58"/>
        <v>100</v>
      </c>
    </row>
    <row r="724" spans="1:10" ht="28.5" customHeight="1">
      <c r="A724" s="203" t="s">
        <v>66</v>
      </c>
      <c r="B724" s="205"/>
      <c r="C724" s="7" t="s">
        <v>69</v>
      </c>
      <c r="D724" s="7" t="s">
        <v>13</v>
      </c>
      <c r="E724" s="7" t="s">
        <v>67</v>
      </c>
      <c r="F724" s="7"/>
      <c r="G724" s="8">
        <f t="shared" si="63"/>
        <v>6</v>
      </c>
      <c r="H724" s="8">
        <f t="shared" si="63"/>
        <v>6</v>
      </c>
      <c r="I724" s="17">
        <f aca="true" t="shared" si="64" ref="I724:I787">G724-H724</f>
        <v>0</v>
      </c>
      <c r="J724" s="9">
        <f aca="true" t="shared" si="65" ref="J724:J787">H724/G724*100</f>
        <v>100</v>
      </c>
    </row>
    <row r="725" spans="1:10" ht="27.75" customHeight="1">
      <c r="A725" s="203" t="s">
        <v>16</v>
      </c>
      <c r="B725" s="205"/>
      <c r="C725" s="7" t="s">
        <v>69</v>
      </c>
      <c r="D725" s="7" t="s">
        <v>13</v>
      </c>
      <c r="E725" s="7" t="s">
        <v>67</v>
      </c>
      <c r="F725" s="7" t="s">
        <v>17</v>
      </c>
      <c r="G725" s="8">
        <f t="shared" si="63"/>
        <v>6</v>
      </c>
      <c r="H725" s="8">
        <f t="shared" si="63"/>
        <v>6</v>
      </c>
      <c r="I725" s="17">
        <f t="shared" si="64"/>
        <v>0</v>
      </c>
      <c r="J725" s="9">
        <f t="shared" si="65"/>
        <v>100</v>
      </c>
    </row>
    <row r="726" spans="1:10" ht="30" customHeight="1">
      <c r="A726" s="203" t="s">
        <v>18</v>
      </c>
      <c r="B726" s="205"/>
      <c r="C726" s="7" t="s">
        <v>69</v>
      </c>
      <c r="D726" s="7" t="s">
        <v>13</v>
      </c>
      <c r="E726" s="7" t="s">
        <v>67</v>
      </c>
      <c r="F726" s="7" t="s">
        <v>19</v>
      </c>
      <c r="G726" s="8">
        <f>'ПР.4'!G745</f>
        <v>6</v>
      </c>
      <c r="H726" s="8">
        <f>'ПР.4'!I745</f>
        <v>6</v>
      </c>
      <c r="I726" s="17">
        <f t="shared" si="64"/>
        <v>0</v>
      </c>
      <c r="J726" s="9">
        <f t="shared" si="65"/>
        <v>100</v>
      </c>
    </row>
    <row r="727" spans="1:10" ht="28.5" customHeight="1">
      <c r="A727" s="203" t="s">
        <v>646</v>
      </c>
      <c r="B727" s="205"/>
      <c r="C727" s="7" t="s">
        <v>69</v>
      </c>
      <c r="D727" s="7" t="s">
        <v>13</v>
      </c>
      <c r="E727" s="7" t="s">
        <v>193</v>
      </c>
      <c r="F727" s="7"/>
      <c r="G727" s="8">
        <f>G728</f>
        <v>261.6</v>
      </c>
      <c r="H727" s="8">
        <f>H728</f>
        <v>95.4</v>
      </c>
      <c r="I727" s="17">
        <f t="shared" si="64"/>
        <v>166.20000000000002</v>
      </c>
      <c r="J727" s="9">
        <f t="shared" si="65"/>
        <v>36.46788990825688</v>
      </c>
    </row>
    <row r="728" spans="1:10" ht="28.5" customHeight="1">
      <c r="A728" s="203" t="s">
        <v>647</v>
      </c>
      <c r="B728" s="205"/>
      <c r="C728" s="7" t="s">
        <v>69</v>
      </c>
      <c r="D728" s="7" t="s">
        <v>13</v>
      </c>
      <c r="E728" s="7" t="s">
        <v>200</v>
      </c>
      <c r="F728" s="7"/>
      <c r="G728" s="8">
        <f>G729</f>
        <v>261.6</v>
      </c>
      <c r="H728" s="8">
        <f>H729</f>
        <v>95.4</v>
      </c>
      <c r="I728" s="17">
        <f t="shared" si="64"/>
        <v>166.20000000000002</v>
      </c>
      <c r="J728" s="9">
        <f t="shared" si="65"/>
        <v>36.46788990825688</v>
      </c>
    </row>
    <row r="729" spans="1:10" ht="29.25" customHeight="1">
      <c r="A729" s="203" t="s">
        <v>203</v>
      </c>
      <c r="B729" s="205"/>
      <c r="C729" s="7" t="s">
        <v>69</v>
      </c>
      <c r="D729" s="7" t="s">
        <v>13</v>
      </c>
      <c r="E729" s="7" t="s">
        <v>204</v>
      </c>
      <c r="F729" s="7"/>
      <c r="G729" s="8">
        <f>G730+G732</f>
        <v>261.6</v>
      </c>
      <c r="H729" s="8">
        <f>H730+H732</f>
        <v>95.4</v>
      </c>
      <c r="I729" s="17">
        <f t="shared" si="64"/>
        <v>166.20000000000002</v>
      </c>
      <c r="J729" s="9">
        <f t="shared" si="65"/>
        <v>36.46788990825688</v>
      </c>
    </row>
    <row r="730" spans="1:10" ht="56.25" customHeight="1">
      <c r="A730" s="203" t="s">
        <v>62</v>
      </c>
      <c r="B730" s="205"/>
      <c r="C730" s="7" t="s">
        <v>69</v>
      </c>
      <c r="D730" s="7" t="s">
        <v>13</v>
      </c>
      <c r="E730" s="7" t="s">
        <v>204</v>
      </c>
      <c r="F730" s="7" t="s">
        <v>63</v>
      </c>
      <c r="G730" s="8">
        <f>G731</f>
        <v>95.9</v>
      </c>
      <c r="H730" s="8">
        <f>H731</f>
        <v>0</v>
      </c>
      <c r="I730" s="17">
        <f t="shared" si="64"/>
        <v>95.9</v>
      </c>
      <c r="J730" s="9">
        <f t="shared" si="65"/>
        <v>0</v>
      </c>
    </row>
    <row r="731" spans="1:10" ht="12.75">
      <c r="A731" s="203" t="s">
        <v>205</v>
      </c>
      <c r="B731" s="205"/>
      <c r="C731" s="7" t="s">
        <v>69</v>
      </c>
      <c r="D731" s="7" t="s">
        <v>13</v>
      </c>
      <c r="E731" s="7" t="s">
        <v>204</v>
      </c>
      <c r="F731" s="7" t="s">
        <v>206</v>
      </c>
      <c r="G731" s="8">
        <f>'ПР.4'!G750</f>
        <v>95.9</v>
      </c>
      <c r="H731" s="8">
        <f>'ПР.4'!I750</f>
        <v>0</v>
      </c>
      <c r="I731" s="17">
        <f t="shared" si="64"/>
        <v>95.9</v>
      </c>
      <c r="J731" s="9">
        <f t="shared" si="65"/>
        <v>0</v>
      </c>
    </row>
    <row r="732" spans="1:10" ht="27" customHeight="1">
      <c r="A732" s="203" t="s">
        <v>16</v>
      </c>
      <c r="B732" s="205"/>
      <c r="C732" s="7" t="s">
        <v>69</v>
      </c>
      <c r="D732" s="7" t="s">
        <v>13</v>
      </c>
      <c r="E732" s="7" t="s">
        <v>204</v>
      </c>
      <c r="F732" s="7" t="s">
        <v>17</v>
      </c>
      <c r="G732" s="8">
        <f>G733</f>
        <v>165.7</v>
      </c>
      <c r="H732" s="8">
        <f>H733</f>
        <v>95.4</v>
      </c>
      <c r="I732" s="17">
        <f t="shared" si="64"/>
        <v>70.29999999999998</v>
      </c>
      <c r="J732" s="9">
        <f t="shared" si="65"/>
        <v>57.5739287869644</v>
      </c>
    </row>
    <row r="733" spans="1:10" ht="27.75" customHeight="1">
      <c r="A733" s="203" t="s">
        <v>18</v>
      </c>
      <c r="B733" s="205"/>
      <c r="C733" s="7" t="s">
        <v>69</v>
      </c>
      <c r="D733" s="7" t="s">
        <v>13</v>
      </c>
      <c r="E733" s="7" t="s">
        <v>204</v>
      </c>
      <c r="F733" s="7" t="s">
        <v>19</v>
      </c>
      <c r="G733" s="8">
        <f>'ПР.4'!G752</f>
        <v>165.7</v>
      </c>
      <c r="H733" s="8">
        <f>'ПР.4'!I752</f>
        <v>95.4</v>
      </c>
      <c r="I733" s="17">
        <f t="shared" si="64"/>
        <v>70.29999999999998</v>
      </c>
      <c r="J733" s="9">
        <f t="shared" si="65"/>
        <v>57.5739287869644</v>
      </c>
    </row>
    <row r="734" spans="1:10" ht="28.5" customHeight="1">
      <c r="A734" s="203" t="s">
        <v>596</v>
      </c>
      <c r="B734" s="205"/>
      <c r="C734" s="7" t="s">
        <v>69</v>
      </c>
      <c r="D734" s="7" t="s">
        <v>13</v>
      </c>
      <c r="E734" s="7" t="s">
        <v>261</v>
      </c>
      <c r="F734" s="7"/>
      <c r="G734" s="8">
        <f aca="true" t="shared" si="66" ref="G734:H737">G735</f>
        <v>36.4</v>
      </c>
      <c r="H734" s="8">
        <f t="shared" si="66"/>
        <v>2.8</v>
      </c>
      <c r="I734" s="17">
        <f t="shared" si="64"/>
        <v>33.6</v>
      </c>
      <c r="J734" s="9">
        <f t="shared" si="65"/>
        <v>7.6923076923076925</v>
      </c>
    </row>
    <row r="735" spans="1:10" ht="42" customHeight="1">
      <c r="A735" s="203" t="s">
        <v>597</v>
      </c>
      <c r="B735" s="205"/>
      <c r="C735" s="7" t="s">
        <v>69</v>
      </c>
      <c r="D735" s="7" t="s">
        <v>13</v>
      </c>
      <c r="E735" s="7" t="s">
        <v>263</v>
      </c>
      <c r="F735" s="7"/>
      <c r="G735" s="8">
        <f t="shared" si="66"/>
        <v>36.4</v>
      </c>
      <c r="H735" s="8">
        <f t="shared" si="66"/>
        <v>2.8</v>
      </c>
      <c r="I735" s="17">
        <f t="shared" si="64"/>
        <v>33.6</v>
      </c>
      <c r="J735" s="9">
        <f t="shared" si="65"/>
        <v>7.6923076923076925</v>
      </c>
    </row>
    <row r="736" spans="1:10" ht="27" customHeight="1">
      <c r="A736" s="203" t="s">
        <v>271</v>
      </c>
      <c r="B736" s="205"/>
      <c r="C736" s="7" t="s">
        <v>69</v>
      </c>
      <c r="D736" s="7" t="s">
        <v>13</v>
      </c>
      <c r="E736" s="7" t="s">
        <v>272</v>
      </c>
      <c r="F736" s="7"/>
      <c r="G736" s="8">
        <f t="shared" si="66"/>
        <v>36.4</v>
      </c>
      <c r="H736" s="8">
        <f t="shared" si="66"/>
        <v>2.8</v>
      </c>
      <c r="I736" s="17">
        <f t="shared" si="64"/>
        <v>33.6</v>
      </c>
      <c r="J736" s="9">
        <f t="shared" si="65"/>
        <v>7.6923076923076925</v>
      </c>
    </row>
    <row r="737" spans="1:10" ht="27" customHeight="1">
      <c r="A737" s="203" t="s">
        <v>16</v>
      </c>
      <c r="B737" s="205"/>
      <c r="C737" s="7" t="s">
        <v>69</v>
      </c>
      <c r="D737" s="7" t="s">
        <v>13</v>
      </c>
      <c r="E737" s="7" t="s">
        <v>272</v>
      </c>
      <c r="F737" s="7" t="s">
        <v>17</v>
      </c>
      <c r="G737" s="8">
        <f t="shared" si="66"/>
        <v>36.4</v>
      </c>
      <c r="H737" s="8">
        <f t="shared" si="66"/>
        <v>2.8</v>
      </c>
      <c r="I737" s="17">
        <f t="shared" si="64"/>
        <v>33.6</v>
      </c>
      <c r="J737" s="9">
        <f t="shared" si="65"/>
        <v>7.6923076923076925</v>
      </c>
    </row>
    <row r="738" spans="1:10" ht="27.75" customHeight="1">
      <c r="A738" s="203" t="s">
        <v>18</v>
      </c>
      <c r="B738" s="205"/>
      <c r="C738" s="7" t="s">
        <v>69</v>
      </c>
      <c r="D738" s="7" t="s">
        <v>13</v>
      </c>
      <c r="E738" s="7" t="s">
        <v>272</v>
      </c>
      <c r="F738" s="7" t="s">
        <v>19</v>
      </c>
      <c r="G738" s="8">
        <f>'ПР.4'!G757</f>
        <v>36.4</v>
      </c>
      <c r="H738" s="8">
        <f>'ПР.4'!I757</f>
        <v>2.8</v>
      </c>
      <c r="I738" s="17">
        <f t="shared" si="64"/>
        <v>33.6</v>
      </c>
      <c r="J738" s="9">
        <f t="shared" si="65"/>
        <v>7.6923076923076925</v>
      </c>
    </row>
    <row r="739" spans="1:10" ht="28.5" customHeight="1">
      <c r="A739" s="203" t="s">
        <v>349</v>
      </c>
      <c r="B739" s="205"/>
      <c r="C739" s="7" t="s">
        <v>69</v>
      </c>
      <c r="D739" s="7" t="s">
        <v>13</v>
      </c>
      <c r="E739" s="7" t="s">
        <v>350</v>
      </c>
      <c r="F739" s="7"/>
      <c r="G739" s="8">
        <f>G740</f>
        <v>6571.8</v>
      </c>
      <c r="H739" s="8">
        <f>H740</f>
        <v>4372</v>
      </c>
      <c r="I739" s="17">
        <f t="shared" si="64"/>
        <v>2199.8</v>
      </c>
      <c r="J739" s="9">
        <f t="shared" si="65"/>
        <v>66.52667457926292</v>
      </c>
    </row>
    <row r="740" spans="1:10" ht="12.75">
      <c r="A740" s="203" t="s">
        <v>367</v>
      </c>
      <c r="B740" s="205"/>
      <c r="C740" s="7" t="s">
        <v>69</v>
      </c>
      <c r="D740" s="7" t="s">
        <v>13</v>
      </c>
      <c r="E740" s="7" t="s">
        <v>368</v>
      </c>
      <c r="F740" s="7"/>
      <c r="G740" s="8">
        <f>G741+G744+G749+G752</f>
        <v>6571.8</v>
      </c>
      <c r="H740" s="8">
        <f>H741+H744+H749+H752</f>
        <v>4372</v>
      </c>
      <c r="I740" s="17">
        <f t="shared" si="64"/>
        <v>2199.8</v>
      </c>
      <c r="J740" s="9">
        <f t="shared" si="65"/>
        <v>66.52667457926292</v>
      </c>
    </row>
    <row r="741" spans="1:10" ht="28.5" customHeight="1">
      <c r="A741" s="203" t="s">
        <v>353</v>
      </c>
      <c r="B741" s="205"/>
      <c r="C741" s="7" t="s">
        <v>69</v>
      </c>
      <c r="D741" s="7" t="s">
        <v>13</v>
      </c>
      <c r="E741" s="7" t="s">
        <v>369</v>
      </c>
      <c r="F741" s="7"/>
      <c r="G741" s="8">
        <f>G742</f>
        <v>5979.8</v>
      </c>
      <c r="H741" s="8">
        <f>H742</f>
        <v>4009.1</v>
      </c>
      <c r="I741" s="17">
        <f t="shared" si="64"/>
        <v>1970.7000000000003</v>
      </c>
      <c r="J741" s="9">
        <f t="shared" si="65"/>
        <v>67.04404829592963</v>
      </c>
    </row>
    <row r="742" spans="1:10" ht="56.25" customHeight="1">
      <c r="A742" s="203" t="s">
        <v>62</v>
      </c>
      <c r="B742" s="205"/>
      <c r="C742" s="7" t="s">
        <v>69</v>
      </c>
      <c r="D742" s="7" t="s">
        <v>13</v>
      </c>
      <c r="E742" s="7" t="s">
        <v>369</v>
      </c>
      <c r="F742" s="7" t="s">
        <v>63</v>
      </c>
      <c r="G742" s="8">
        <f>G743</f>
        <v>5979.8</v>
      </c>
      <c r="H742" s="8">
        <f>H743</f>
        <v>4009.1</v>
      </c>
      <c r="I742" s="17">
        <f t="shared" si="64"/>
        <v>1970.7000000000003</v>
      </c>
      <c r="J742" s="9">
        <f t="shared" si="65"/>
        <v>67.04404829592963</v>
      </c>
    </row>
    <row r="743" spans="1:10" ht="27" customHeight="1">
      <c r="A743" s="203" t="s">
        <v>64</v>
      </c>
      <c r="B743" s="205"/>
      <c r="C743" s="7" t="s">
        <v>69</v>
      </c>
      <c r="D743" s="7" t="s">
        <v>13</v>
      </c>
      <c r="E743" s="7" t="s">
        <v>369</v>
      </c>
      <c r="F743" s="7" t="s">
        <v>65</v>
      </c>
      <c r="G743" s="8">
        <f>'ПР.4'!G762</f>
        <v>5979.8</v>
      </c>
      <c r="H743" s="8">
        <f>'ПР.4'!I762</f>
        <v>4009.1</v>
      </c>
      <c r="I743" s="17">
        <f t="shared" si="64"/>
        <v>1970.7000000000003</v>
      </c>
      <c r="J743" s="9">
        <f t="shared" si="65"/>
        <v>67.04404829592963</v>
      </c>
    </row>
    <row r="744" spans="1:10" ht="12.75">
      <c r="A744" s="203" t="s">
        <v>361</v>
      </c>
      <c r="B744" s="205"/>
      <c r="C744" s="7" t="s">
        <v>69</v>
      </c>
      <c r="D744" s="7" t="s">
        <v>13</v>
      </c>
      <c r="E744" s="7" t="s">
        <v>370</v>
      </c>
      <c r="F744" s="7"/>
      <c r="G744" s="8">
        <f>G745+G747</f>
        <v>327</v>
      </c>
      <c r="H744" s="8">
        <f>H745+H747</f>
        <v>210.4</v>
      </c>
      <c r="I744" s="17">
        <f t="shared" si="64"/>
        <v>116.6</v>
      </c>
      <c r="J744" s="9">
        <f t="shared" si="65"/>
        <v>64.34250764525994</v>
      </c>
    </row>
    <row r="745" spans="1:10" ht="28.5" customHeight="1">
      <c r="A745" s="203" t="s">
        <v>16</v>
      </c>
      <c r="B745" s="205"/>
      <c r="C745" s="7" t="s">
        <v>69</v>
      </c>
      <c r="D745" s="7" t="s">
        <v>13</v>
      </c>
      <c r="E745" s="7" t="s">
        <v>370</v>
      </c>
      <c r="F745" s="7" t="s">
        <v>17</v>
      </c>
      <c r="G745" s="8">
        <f>G746</f>
        <v>326</v>
      </c>
      <c r="H745" s="8">
        <f>H746</f>
        <v>210.4</v>
      </c>
      <c r="I745" s="17">
        <f t="shared" si="64"/>
        <v>115.6</v>
      </c>
      <c r="J745" s="9">
        <f t="shared" si="65"/>
        <v>64.5398773006135</v>
      </c>
    </row>
    <row r="746" spans="1:10" ht="29.25" customHeight="1">
      <c r="A746" s="203" t="s">
        <v>18</v>
      </c>
      <c r="B746" s="205"/>
      <c r="C746" s="7" t="s">
        <v>69</v>
      </c>
      <c r="D746" s="7" t="s">
        <v>13</v>
      </c>
      <c r="E746" s="7" t="s">
        <v>370</v>
      </c>
      <c r="F746" s="7" t="s">
        <v>19</v>
      </c>
      <c r="G746" s="8">
        <f>'ПР.4'!G765</f>
        <v>326</v>
      </c>
      <c r="H746" s="8">
        <f>'ПР.4'!I765</f>
        <v>210.4</v>
      </c>
      <c r="I746" s="17">
        <f t="shared" si="64"/>
        <v>115.6</v>
      </c>
      <c r="J746" s="9">
        <f t="shared" si="65"/>
        <v>64.5398773006135</v>
      </c>
    </row>
    <row r="747" spans="1:10" ht="12.75">
      <c r="A747" s="203" t="s">
        <v>173</v>
      </c>
      <c r="B747" s="205"/>
      <c r="C747" s="7" t="s">
        <v>69</v>
      </c>
      <c r="D747" s="7" t="s">
        <v>13</v>
      </c>
      <c r="E747" s="7" t="s">
        <v>370</v>
      </c>
      <c r="F747" s="7" t="s">
        <v>174</v>
      </c>
      <c r="G747" s="8">
        <f>G748</f>
        <v>1</v>
      </c>
      <c r="H747" s="8">
        <f>H748</f>
        <v>0</v>
      </c>
      <c r="I747" s="17">
        <f t="shared" si="64"/>
        <v>1</v>
      </c>
      <c r="J747" s="9">
        <f t="shared" si="65"/>
        <v>0</v>
      </c>
    </row>
    <row r="748" spans="1:10" ht="12.75">
      <c r="A748" s="203" t="s">
        <v>175</v>
      </c>
      <c r="B748" s="205"/>
      <c r="C748" s="7" t="s">
        <v>69</v>
      </c>
      <c r="D748" s="7" t="s">
        <v>13</v>
      </c>
      <c r="E748" s="7" t="s">
        <v>370</v>
      </c>
      <c r="F748" s="7" t="s">
        <v>176</v>
      </c>
      <c r="G748" s="8">
        <f>'ПР.4'!G767</f>
        <v>1</v>
      </c>
      <c r="H748" s="8">
        <f>'ПР.4'!I767</f>
        <v>0</v>
      </c>
      <c r="I748" s="17">
        <f t="shared" si="64"/>
        <v>1</v>
      </c>
      <c r="J748" s="9">
        <f t="shared" si="65"/>
        <v>0</v>
      </c>
    </row>
    <row r="749" spans="1:10" ht="67.5" customHeight="1">
      <c r="A749" s="203" t="s">
        <v>363</v>
      </c>
      <c r="B749" s="205"/>
      <c r="C749" s="7" t="s">
        <v>69</v>
      </c>
      <c r="D749" s="7" t="s">
        <v>13</v>
      </c>
      <c r="E749" s="7" t="s">
        <v>371</v>
      </c>
      <c r="F749" s="7"/>
      <c r="G749" s="8">
        <f>G750</f>
        <v>250</v>
      </c>
      <c r="H749" s="8">
        <f>H750</f>
        <v>152.5</v>
      </c>
      <c r="I749" s="17">
        <f t="shared" si="64"/>
        <v>97.5</v>
      </c>
      <c r="J749" s="9">
        <f t="shared" si="65"/>
        <v>61</v>
      </c>
    </row>
    <row r="750" spans="1:10" ht="56.25" customHeight="1">
      <c r="A750" s="203" t="s">
        <v>62</v>
      </c>
      <c r="B750" s="205"/>
      <c r="C750" s="7" t="s">
        <v>69</v>
      </c>
      <c r="D750" s="7" t="s">
        <v>13</v>
      </c>
      <c r="E750" s="7" t="s">
        <v>371</v>
      </c>
      <c r="F750" s="7" t="s">
        <v>63</v>
      </c>
      <c r="G750" s="8">
        <f>G751</f>
        <v>250</v>
      </c>
      <c r="H750" s="8">
        <f>H751</f>
        <v>152.5</v>
      </c>
      <c r="I750" s="17">
        <f t="shared" si="64"/>
        <v>97.5</v>
      </c>
      <c r="J750" s="9">
        <f t="shared" si="65"/>
        <v>61</v>
      </c>
    </row>
    <row r="751" spans="1:10" ht="28.5" customHeight="1">
      <c r="A751" s="203" t="s">
        <v>64</v>
      </c>
      <c r="B751" s="205"/>
      <c r="C751" s="7" t="s">
        <v>69</v>
      </c>
      <c r="D751" s="7" t="s">
        <v>13</v>
      </c>
      <c r="E751" s="7" t="s">
        <v>371</v>
      </c>
      <c r="F751" s="7" t="s">
        <v>65</v>
      </c>
      <c r="G751" s="8">
        <f>'ПР.4'!G770</f>
        <v>250</v>
      </c>
      <c r="H751" s="8">
        <f>'ПР.4'!I770</f>
        <v>152.5</v>
      </c>
      <c r="I751" s="17">
        <f t="shared" si="64"/>
        <v>97.5</v>
      </c>
      <c r="J751" s="9">
        <f t="shared" si="65"/>
        <v>61</v>
      </c>
    </row>
    <row r="752" spans="1:10" ht="12.75">
      <c r="A752" s="203" t="s">
        <v>372</v>
      </c>
      <c r="B752" s="205"/>
      <c r="C752" s="7" t="s">
        <v>69</v>
      </c>
      <c r="D752" s="7" t="s">
        <v>13</v>
      </c>
      <c r="E752" s="7" t="s">
        <v>373</v>
      </c>
      <c r="F752" s="7"/>
      <c r="G752" s="8">
        <f>G753</f>
        <v>15</v>
      </c>
      <c r="H752" s="8">
        <f>H753</f>
        <v>0</v>
      </c>
      <c r="I752" s="17">
        <f t="shared" si="64"/>
        <v>15</v>
      </c>
      <c r="J752" s="9">
        <f t="shared" si="65"/>
        <v>0</v>
      </c>
    </row>
    <row r="753" spans="1:10" ht="56.25" customHeight="1">
      <c r="A753" s="203" t="s">
        <v>62</v>
      </c>
      <c r="B753" s="205"/>
      <c r="C753" s="7" t="s">
        <v>69</v>
      </c>
      <c r="D753" s="7" t="s">
        <v>13</v>
      </c>
      <c r="E753" s="7" t="s">
        <v>373</v>
      </c>
      <c r="F753" s="7" t="s">
        <v>63</v>
      </c>
      <c r="G753" s="8">
        <f>G754</f>
        <v>15</v>
      </c>
      <c r="H753" s="8">
        <f>H754</f>
        <v>0</v>
      </c>
      <c r="I753" s="17">
        <f t="shared" si="64"/>
        <v>15</v>
      </c>
      <c r="J753" s="9">
        <f t="shared" si="65"/>
        <v>0</v>
      </c>
    </row>
    <row r="754" spans="1:10" ht="30" customHeight="1">
      <c r="A754" s="203" t="s">
        <v>64</v>
      </c>
      <c r="B754" s="205"/>
      <c r="C754" s="7" t="s">
        <v>69</v>
      </c>
      <c r="D754" s="7" t="s">
        <v>13</v>
      </c>
      <c r="E754" s="7" t="s">
        <v>373</v>
      </c>
      <c r="F754" s="7" t="s">
        <v>65</v>
      </c>
      <c r="G754" s="8">
        <f>'ПР.4'!G773</f>
        <v>15</v>
      </c>
      <c r="H754" s="8">
        <f>'ПР.4'!I773</f>
        <v>0</v>
      </c>
      <c r="I754" s="17">
        <f t="shared" si="64"/>
        <v>15</v>
      </c>
      <c r="J754" s="9">
        <f t="shared" si="65"/>
        <v>0</v>
      </c>
    </row>
    <row r="755" spans="1:10" ht="12.75">
      <c r="A755" s="203" t="s">
        <v>478</v>
      </c>
      <c r="B755" s="205"/>
      <c r="C755" s="7" t="s">
        <v>69</v>
      </c>
      <c r="D755" s="7" t="s">
        <v>13</v>
      </c>
      <c r="E755" s="7" t="s">
        <v>479</v>
      </c>
      <c r="F755" s="7"/>
      <c r="G755" s="8">
        <f aca="true" t="shared" si="67" ref="G755:H757">G756</f>
        <v>827.7</v>
      </c>
      <c r="H755" s="8">
        <f t="shared" si="67"/>
        <v>827.7</v>
      </c>
      <c r="I755" s="17">
        <f t="shared" si="64"/>
        <v>0</v>
      </c>
      <c r="J755" s="9">
        <f t="shared" si="65"/>
        <v>100</v>
      </c>
    </row>
    <row r="756" spans="1:10" ht="29.25" customHeight="1">
      <c r="A756" s="203" t="s">
        <v>480</v>
      </c>
      <c r="B756" s="205"/>
      <c r="C756" s="7" t="s">
        <v>69</v>
      </c>
      <c r="D756" s="7" t="s">
        <v>13</v>
      </c>
      <c r="E756" s="7" t="s">
        <v>481</v>
      </c>
      <c r="F756" s="7"/>
      <c r="G756" s="8">
        <f t="shared" si="67"/>
        <v>827.7</v>
      </c>
      <c r="H756" s="8">
        <f t="shared" si="67"/>
        <v>827.7</v>
      </c>
      <c r="I756" s="17">
        <f t="shared" si="64"/>
        <v>0</v>
      </c>
      <c r="J756" s="9">
        <f t="shared" si="65"/>
        <v>100</v>
      </c>
    </row>
    <row r="757" spans="1:10" ht="56.25" customHeight="1">
      <c r="A757" s="203" t="s">
        <v>62</v>
      </c>
      <c r="B757" s="205"/>
      <c r="C757" s="7" t="s">
        <v>69</v>
      </c>
      <c r="D757" s="7" t="s">
        <v>13</v>
      </c>
      <c r="E757" s="7" t="s">
        <v>481</v>
      </c>
      <c r="F757" s="7" t="s">
        <v>63</v>
      </c>
      <c r="G757" s="8">
        <f t="shared" si="67"/>
        <v>827.7</v>
      </c>
      <c r="H757" s="8">
        <f t="shared" si="67"/>
        <v>827.7</v>
      </c>
      <c r="I757" s="17">
        <f t="shared" si="64"/>
        <v>0</v>
      </c>
      <c r="J757" s="9">
        <f t="shared" si="65"/>
        <v>100</v>
      </c>
    </row>
    <row r="758" spans="1:10" ht="12.75">
      <c r="A758" s="203" t="s">
        <v>205</v>
      </c>
      <c r="B758" s="205"/>
      <c r="C758" s="7" t="s">
        <v>69</v>
      </c>
      <c r="D758" s="7" t="s">
        <v>13</v>
      </c>
      <c r="E758" s="7" t="s">
        <v>481</v>
      </c>
      <c r="F758" s="7" t="s">
        <v>206</v>
      </c>
      <c r="G758" s="8">
        <f>'ПР.4'!G777</f>
        <v>827.7</v>
      </c>
      <c r="H758" s="8">
        <f>'ПР.4'!I777</f>
        <v>827.7</v>
      </c>
      <c r="I758" s="17">
        <f t="shared" si="64"/>
        <v>0</v>
      </c>
      <c r="J758" s="9">
        <f t="shared" si="65"/>
        <v>100</v>
      </c>
    </row>
    <row r="759" spans="1:10" ht="12.75">
      <c r="A759" s="200" t="s">
        <v>41</v>
      </c>
      <c r="B759" s="202"/>
      <c r="C759" s="3" t="s">
        <v>42</v>
      </c>
      <c r="D759" s="3"/>
      <c r="E759" s="3"/>
      <c r="F759" s="3"/>
      <c r="G759" s="4">
        <f>G760+G765+G786</f>
        <v>23075.8</v>
      </c>
      <c r="H759" s="4">
        <f>H760+H765+H786</f>
        <v>15064.300000000001</v>
      </c>
      <c r="I759" s="16">
        <f t="shared" si="64"/>
        <v>8011.499999999998</v>
      </c>
      <c r="J759" s="6">
        <f t="shared" si="65"/>
        <v>65.28181038143856</v>
      </c>
    </row>
    <row r="760" spans="1:10" ht="12.75">
      <c r="A760" s="200" t="s">
        <v>412</v>
      </c>
      <c r="B760" s="202"/>
      <c r="C760" s="3" t="s">
        <v>42</v>
      </c>
      <c r="D760" s="3" t="s">
        <v>56</v>
      </c>
      <c r="E760" s="3"/>
      <c r="F760" s="3"/>
      <c r="G760" s="4">
        <f aca="true" t="shared" si="68" ref="G760:H763">G761</f>
        <v>9870.1</v>
      </c>
      <c r="H760" s="4">
        <f t="shared" si="68"/>
        <v>6530.6</v>
      </c>
      <c r="I760" s="16">
        <f t="shared" si="64"/>
        <v>3339.5</v>
      </c>
      <c r="J760" s="6">
        <f t="shared" si="65"/>
        <v>66.16548971135045</v>
      </c>
    </row>
    <row r="761" spans="1:10" ht="12.75">
      <c r="A761" s="203" t="s">
        <v>413</v>
      </c>
      <c r="B761" s="205"/>
      <c r="C761" s="7" t="s">
        <v>42</v>
      </c>
      <c r="D761" s="7" t="s">
        <v>56</v>
      </c>
      <c r="E761" s="7" t="s">
        <v>414</v>
      </c>
      <c r="F761" s="7"/>
      <c r="G761" s="8">
        <f t="shared" si="68"/>
        <v>9870.1</v>
      </c>
      <c r="H761" s="8">
        <f t="shared" si="68"/>
        <v>6530.6</v>
      </c>
      <c r="I761" s="17">
        <f t="shared" si="64"/>
        <v>3339.5</v>
      </c>
      <c r="J761" s="9">
        <f t="shared" si="65"/>
        <v>66.16548971135045</v>
      </c>
    </row>
    <row r="762" spans="1:10" ht="12.75">
      <c r="A762" s="203" t="s">
        <v>415</v>
      </c>
      <c r="B762" s="205"/>
      <c r="C762" s="7" t="s">
        <v>42</v>
      </c>
      <c r="D762" s="7" t="s">
        <v>56</v>
      </c>
      <c r="E762" s="7" t="s">
        <v>416</v>
      </c>
      <c r="F762" s="7"/>
      <c r="G762" s="8">
        <f t="shared" si="68"/>
        <v>9870.1</v>
      </c>
      <c r="H762" s="8">
        <f t="shared" si="68"/>
        <v>6530.6</v>
      </c>
      <c r="I762" s="17">
        <f t="shared" si="64"/>
        <v>3339.5</v>
      </c>
      <c r="J762" s="9">
        <f t="shared" si="65"/>
        <v>66.16548971135045</v>
      </c>
    </row>
    <row r="763" spans="1:10" ht="12.75">
      <c r="A763" s="203" t="s">
        <v>123</v>
      </c>
      <c r="B763" s="205"/>
      <c r="C763" s="7" t="s">
        <v>42</v>
      </c>
      <c r="D763" s="7" t="s">
        <v>56</v>
      </c>
      <c r="E763" s="7" t="s">
        <v>416</v>
      </c>
      <c r="F763" s="7" t="s">
        <v>124</v>
      </c>
      <c r="G763" s="8">
        <f t="shared" si="68"/>
        <v>9870.1</v>
      </c>
      <c r="H763" s="8">
        <f t="shared" si="68"/>
        <v>6530.6</v>
      </c>
      <c r="I763" s="17">
        <f t="shared" si="64"/>
        <v>3339.5</v>
      </c>
      <c r="J763" s="9">
        <f t="shared" si="65"/>
        <v>66.16548971135045</v>
      </c>
    </row>
    <row r="764" spans="1:10" ht="12.75">
      <c r="A764" s="203" t="s">
        <v>417</v>
      </c>
      <c r="B764" s="205"/>
      <c r="C764" s="7" t="s">
        <v>42</v>
      </c>
      <c r="D764" s="7" t="s">
        <v>56</v>
      </c>
      <c r="E764" s="7" t="s">
        <v>416</v>
      </c>
      <c r="F764" s="7" t="s">
        <v>418</v>
      </c>
      <c r="G764" s="8">
        <f>'ПР.4'!G179</f>
        <v>9870.1</v>
      </c>
      <c r="H764" s="8">
        <f>'ПР.4'!I179</f>
        <v>6530.6</v>
      </c>
      <c r="I764" s="17">
        <f t="shared" si="64"/>
        <v>3339.5</v>
      </c>
      <c r="J764" s="9">
        <f t="shared" si="65"/>
        <v>66.16548971135045</v>
      </c>
    </row>
    <row r="765" spans="1:10" ht="12.75">
      <c r="A765" s="200" t="s">
        <v>164</v>
      </c>
      <c r="B765" s="202"/>
      <c r="C765" s="3" t="s">
        <v>42</v>
      </c>
      <c r="D765" s="3" t="s">
        <v>97</v>
      </c>
      <c r="E765" s="3"/>
      <c r="F765" s="3"/>
      <c r="G765" s="4">
        <f>G766+G774+G781</f>
        <v>9324.4</v>
      </c>
      <c r="H765" s="4">
        <f>H766+H774+H781</f>
        <v>7099.8</v>
      </c>
      <c r="I765" s="16">
        <f t="shared" si="64"/>
        <v>2224.5999999999995</v>
      </c>
      <c r="J765" s="6">
        <f t="shared" si="65"/>
        <v>76.14216464330144</v>
      </c>
    </row>
    <row r="766" spans="1:10" ht="28.5" customHeight="1">
      <c r="A766" s="203" t="s">
        <v>567</v>
      </c>
      <c r="B766" s="205"/>
      <c r="C766" s="7" t="s">
        <v>42</v>
      </c>
      <c r="D766" s="7" t="s">
        <v>97</v>
      </c>
      <c r="E766" s="7" t="s">
        <v>156</v>
      </c>
      <c r="F766" s="7"/>
      <c r="G766" s="8">
        <f>G767</f>
        <v>117.19999999999999</v>
      </c>
      <c r="H766" s="8">
        <f>H767</f>
        <v>0</v>
      </c>
      <c r="I766" s="17">
        <f t="shared" si="64"/>
        <v>117.19999999999999</v>
      </c>
      <c r="J766" s="9">
        <f t="shared" si="65"/>
        <v>0</v>
      </c>
    </row>
    <row r="767" spans="1:10" ht="45" customHeight="1">
      <c r="A767" s="203" t="s">
        <v>569</v>
      </c>
      <c r="B767" s="205"/>
      <c r="C767" s="7" t="s">
        <v>42</v>
      </c>
      <c r="D767" s="7" t="s">
        <v>97</v>
      </c>
      <c r="E767" s="7" t="s">
        <v>161</v>
      </c>
      <c r="F767" s="7"/>
      <c r="G767" s="8">
        <f>G768+G771</f>
        <v>117.19999999999999</v>
      </c>
      <c r="H767" s="8">
        <f>H768+H771</f>
        <v>0</v>
      </c>
      <c r="I767" s="17">
        <f t="shared" si="64"/>
        <v>117.19999999999999</v>
      </c>
      <c r="J767" s="9">
        <f t="shared" si="65"/>
        <v>0</v>
      </c>
    </row>
    <row r="768" spans="1:10" ht="12.75">
      <c r="A768" s="203" t="s">
        <v>162</v>
      </c>
      <c r="B768" s="205"/>
      <c r="C768" s="7" t="s">
        <v>42</v>
      </c>
      <c r="D768" s="7" t="s">
        <v>97</v>
      </c>
      <c r="E768" s="7" t="s">
        <v>163</v>
      </c>
      <c r="F768" s="7"/>
      <c r="G768" s="8">
        <f>G769</f>
        <v>27.6</v>
      </c>
      <c r="H768" s="8">
        <f>H769</f>
        <v>0</v>
      </c>
      <c r="I768" s="17">
        <f t="shared" si="64"/>
        <v>27.6</v>
      </c>
      <c r="J768" s="9">
        <f t="shared" si="65"/>
        <v>0</v>
      </c>
    </row>
    <row r="769" spans="1:10" ht="12.75">
      <c r="A769" s="203" t="s">
        <v>123</v>
      </c>
      <c r="B769" s="205"/>
      <c r="C769" s="7" t="s">
        <v>42</v>
      </c>
      <c r="D769" s="7" t="s">
        <v>97</v>
      </c>
      <c r="E769" s="7" t="s">
        <v>163</v>
      </c>
      <c r="F769" s="7" t="s">
        <v>124</v>
      </c>
      <c r="G769" s="8">
        <f>G770</f>
        <v>27.6</v>
      </c>
      <c r="H769" s="8">
        <f>H770</f>
        <v>0</v>
      </c>
      <c r="I769" s="17">
        <f t="shared" si="64"/>
        <v>27.6</v>
      </c>
      <c r="J769" s="9">
        <f t="shared" si="65"/>
        <v>0</v>
      </c>
    </row>
    <row r="770" spans="1:10" ht="12.75">
      <c r="A770" s="203" t="s">
        <v>165</v>
      </c>
      <c r="B770" s="205"/>
      <c r="C770" s="7" t="s">
        <v>42</v>
      </c>
      <c r="D770" s="7" t="s">
        <v>97</v>
      </c>
      <c r="E770" s="7" t="s">
        <v>163</v>
      </c>
      <c r="F770" s="7" t="s">
        <v>166</v>
      </c>
      <c r="G770" s="8">
        <f>'ПР.4'!G185</f>
        <v>27.6</v>
      </c>
      <c r="H770" s="8">
        <f>'ПР.4'!I185</f>
        <v>0</v>
      </c>
      <c r="I770" s="17">
        <f t="shared" si="64"/>
        <v>27.6</v>
      </c>
      <c r="J770" s="9">
        <f t="shared" si="65"/>
        <v>0</v>
      </c>
    </row>
    <row r="771" spans="1:10" ht="12.75">
      <c r="A771" s="203" t="s">
        <v>167</v>
      </c>
      <c r="B771" s="205"/>
      <c r="C771" s="7" t="s">
        <v>42</v>
      </c>
      <c r="D771" s="7" t="s">
        <v>97</v>
      </c>
      <c r="E771" s="7" t="s">
        <v>168</v>
      </c>
      <c r="F771" s="7"/>
      <c r="G771" s="8">
        <f>G772</f>
        <v>89.6</v>
      </c>
      <c r="H771" s="8">
        <f>H772</f>
        <v>0</v>
      </c>
      <c r="I771" s="17">
        <f t="shared" si="64"/>
        <v>89.6</v>
      </c>
      <c r="J771" s="9">
        <f t="shared" si="65"/>
        <v>0</v>
      </c>
    </row>
    <row r="772" spans="1:10" ht="12.75">
      <c r="A772" s="203" t="s">
        <v>123</v>
      </c>
      <c r="B772" s="205"/>
      <c r="C772" s="7" t="s">
        <v>42</v>
      </c>
      <c r="D772" s="7" t="s">
        <v>97</v>
      </c>
      <c r="E772" s="7" t="s">
        <v>168</v>
      </c>
      <c r="F772" s="7" t="s">
        <v>124</v>
      </c>
      <c r="G772" s="8">
        <f>G773</f>
        <v>89.6</v>
      </c>
      <c r="H772" s="8">
        <f>H773</f>
        <v>0</v>
      </c>
      <c r="I772" s="17">
        <f t="shared" si="64"/>
        <v>89.6</v>
      </c>
      <c r="J772" s="9">
        <f t="shared" si="65"/>
        <v>0</v>
      </c>
    </row>
    <row r="773" spans="1:10" ht="12.75">
      <c r="A773" s="203" t="s">
        <v>165</v>
      </c>
      <c r="B773" s="205"/>
      <c r="C773" s="7" t="s">
        <v>42</v>
      </c>
      <c r="D773" s="7" t="s">
        <v>97</v>
      </c>
      <c r="E773" s="7" t="s">
        <v>168</v>
      </c>
      <c r="F773" s="7" t="s">
        <v>166</v>
      </c>
      <c r="G773" s="8">
        <f>'ПР.4'!G188</f>
        <v>89.6</v>
      </c>
      <c r="H773" s="8">
        <f>'ПР.4'!I188</f>
        <v>0</v>
      </c>
      <c r="I773" s="17">
        <f t="shared" si="64"/>
        <v>89.6</v>
      </c>
      <c r="J773" s="9">
        <f t="shared" si="65"/>
        <v>0</v>
      </c>
    </row>
    <row r="774" spans="1:10" ht="42.75" customHeight="1">
      <c r="A774" s="203" t="s">
        <v>570</v>
      </c>
      <c r="B774" s="205"/>
      <c r="C774" s="7" t="s">
        <v>42</v>
      </c>
      <c r="D774" s="7" t="s">
        <v>97</v>
      </c>
      <c r="E774" s="7" t="s">
        <v>169</v>
      </c>
      <c r="F774" s="7"/>
      <c r="G774" s="8">
        <f>G775</f>
        <v>7581.8</v>
      </c>
      <c r="H774" s="8">
        <f>H775</f>
        <v>5928</v>
      </c>
      <c r="I774" s="17">
        <f t="shared" si="64"/>
        <v>1653.8000000000002</v>
      </c>
      <c r="J774" s="9">
        <f t="shared" si="65"/>
        <v>78.1872378590836</v>
      </c>
    </row>
    <row r="775" spans="1:10" ht="30.75" customHeight="1">
      <c r="A775" s="203" t="s">
        <v>571</v>
      </c>
      <c r="B775" s="205"/>
      <c r="C775" s="7" t="s">
        <v>42</v>
      </c>
      <c r="D775" s="7" t="s">
        <v>97</v>
      </c>
      <c r="E775" s="7" t="s">
        <v>170</v>
      </c>
      <c r="F775" s="7"/>
      <c r="G775" s="8">
        <f>G776</f>
        <v>7581.8</v>
      </c>
      <c r="H775" s="8">
        <f>H776</f>
        <v>5928</v>
      </c>
      <c r="I775" s="17">
        <f t="shared" si="64"/>
        <v>1653.8000000000002</v>
      </c>
      <c r="J775" s="9">
        <f t="shared" si="65"/>
        <v>78.1872378590836</v>
      </c>
    </row>
    <row r="776" spans="1:10" ht="56.25" customHeight="1">
      <c r="A776" s="203" t="s">
        <v>653</v>
      </c>
      <c r="B776" s="205"/>
      <c r="C776" s="7" t="s">
        <v>42</v>
      </c>
      <c r="D776" s="7" t="s">
        <v>97</v>
      </c>
      <c r="E776" s="7" t="s">
        <v>172</v>
      </c>
      <c r="F776" s="7"/>
      <c r="G776" s="8">
        <f>G777+G779</f>
        <v>7581.8</v>
      </c>
      <c r="H776" s="8">
        <f>H777+H779</f>
        <v>5928</v>
      </c>
      <c r="I776" s="17">
        <f t="shared" si="64"/>
        <v>1653.8000000000002</v>
      </c>
      <c r="J776" s="9">
        <f t="shared" si="65"/>
        <v>78.1872378590836</v>
      </c>
    </row>
    <row r="777" spans="1:10" ht="30" customHeight="1">
      <c r="A777" s="203" t="s">
        <v>16</v>
      </c>
      <c r="B777" s="205"/>
      <c r="C777" s="7" t="s">
        <v>42</v>
      </c>
      <c r="D777" s="7" t="s">
        <v>97</v>
      </c>
      <c r="E777" s="7" t="s">
        <v>172</v>
      </c>
      <c r="F777" s="7" t="s">
        <v>17</v>
      </c>
      <c r="G777" s="8">
        <f>G778</f>
        <v>739.1</v>
      </c>
      <c r="H777" s="8">
        <f>H778</f>
        <v>0</v>
      </c>
      <c r="I777" s="17">
        <f t="shared" si="64"/>
        <v>739.1</v>
      </c>
      <c r="J777" s="9">
        <f t="shared" si="65"/>
        <v>0</v>
      </c>
    </row>
    <row r="778" spans="1:10" ht="30" customHeight="1">
      <c r="A778" s="203" t="s">
        <v>18</v>
      </c>
      <c r="B778" s="205"/>
      <c r="C778" s="7" t="s">
        <v>42</v>
      </c>
      <c r="D778" s="7" t="s">
        <v>97</v>
      </c>
      <c r="E778" s="7" t="s">
        <v>172</v>
      </c>
      <c r="F778" s="7" t="s">
        <v>19</v>
      </c>
      <c r="G778" s="8">
        <f>'ПР.4'!G193</f>
        <v>739.1</v>
      </c>
      <c r="H778" s="8">
        <f>'ПР.4'!I193</f>
        <v>0</v>
      </c>
      <c r="I778" s="17">
        <f t="shared" si="64"/>
        <v>739.1</v>
      </c>
      <c r="J778" s="9">
        <f t="shared" si="65"/>
        <v>0</v>
      </c>
    </row>
    <row r="779" spans="1:10" ht="12.75">
      <c r="A779" s="203" t="s">
        <v>173</v>
      </c>
      <c r="B779" s="205"/>
      <c r="C779" s="7" t="s">
        <v>42</v>
      </c>
      <c r="D779" s="7" t="s">
        <v>97</v>
      </c>
      <c r="E779" s="7" t="s">
        <v>172</v>
      </c>
      <c r="F779" s="7" t="s">
        <v>174</v>
      </c>
      <c r="G779" s="8">
        <f>G780</f>
        <v>6842.7</v>
      </c>
      <c r="H779" s="8">
        <f>H780</f>
        <v>5928</v>
      </c>
      <c r="I779" s="17">
        <f t="shared" si="64"/>
        <v>914.6999999999998</v>
      </c>
      <c r="J779" s="9">
        <f t="shared" si="65"/>
        <v>86.63246963917753</v>
      </c>
    </row>
    <row r="780" spans="1:10" ht="12.75">
      <c r="A780" s="203" t="s">
        <v>175</v>
      </c>
      <c r="B780" s="205"/>
      <c r="C780" s="7" t="s">
        <v>42</v>
      </c>
      <c r="D780" s="7" t="s">
        <v>97</v>
      </c>
      <c r="E780" s="7" t="s">
        <v>172</v>
      </c>
      <c r="F780" s="7" t="s">
        <v>176</v>
      </c>
      <c r="G780" s="8">
        <f>'ПР.4'!G195</f>
        <v>6842.7</v>
      </c>
      <c r="H780" s="8">
        <f>'ПР.4'!I195</f>
        <v>5928</v>
      </c>
      <c r="I780" s="17">
        <f t="shared" si="64"/>
        <v>914.6999999999998</v>
      </c>
      <c r="J780" s="9">
        <f t="shared" si="65"/>
        <v>86.63246963917753</v>
      </c>
    </row>
    <row r="781" spans="1:10" ht="28.5" customHeight="1">
      <c r="A781" s="203" t="s">
        <v>648</v>
      </c>
      <c r="B781" s="205"/>
      <c r="C781" s="7" t="s">
        <v>42</v>
      </c>
      <c r="D781" s="7" t="s">
        <v>97</v>
      </c>
      <c r="E781" s="7" t="s">
        <v>214</v>
      </c>
      <c r="F781" s="7"/>
      <c r="G781" s="8">
        <f aca="true" t="shared" si="69" ref="G781:H784">G782</f>
        <v>1625.4</v>
      </c>
      <c r="H781" s="8">
        <f t="shared" si="69"/>
        <v>1171.8</v>
      </c>
      <c r="I781" s="17">
        <f t="shared" si="64"/>
        <v>453.60000000000014</v>
      </c>
      <c r="J781" s="9">
        <f t="shared" si="65"/>
        <v>72.09302325581395</v>
      </c>
    </row>
    <row r="782" spans="1:10" ht="27.75" customHeight="1">
      <c r="A782" s="203" t="s">
        <v>649</v>
      </c>
      <c r="B782" s="205"/>
      <c r="C782" s="7" t="s">
        <v>42</v>
      </c>
      <c r="D782" s="7" t="s">
        <v>97</v>
      </c>
      <c r="E782" s="7" t="s">
        <v>215</v>
      </c>
      <c r="F782" s="7"/>
      <c r="G782" s="8">
        <f t="shared" si="69"/>
        <v>1625.4</v>
      </c>
      <c r="H782" s="8">
        <f t="shared" si="69"/>
        <v>1171.8</v>
      </c>
      <c r="I782" s="17">
        <f t="shared" si="64"/>
        <v>453.60000000000014</v>
      </c>
      <c r="J782" s="9">
        <f t="shared" si="65"/>
        <v>72.09302325581395</v>
      </c>
    </row>
    <row r="783" spans="1:10" ht="27.75" customHeight="1">
      <c r="A783" s="203" t="s">
        <v>216</v>
      </c>
      <c r="B783" s="205"/>
      <c r="C783" s="7" t="s">
        <v>42</v>
      </c>
      <c r="D783" s="7" t="s">
        <v>97</v>
      </c>
      <c r="E783" s="7" t="s">
        <v>217</v>
      </c>
      <c r="F783" s="7"/>
      <c r="G783" s="8">
        <f t="shared" si="69"/>
        <v>1625.4</v>
      </c>
      <c r="H783" s="8">
        <f t="shared" si="69"/>
        <v>1171.8</v>
      </c>
      <c r="I783" s="17">
        <f t="shared" si="64"/>
        <v>453.60000000000014</v>
      </c>
      <c r="J783" s="9">
        <f t="shared" si="65"/>
        <v>72.09302325581395</v>
      </c>
    </row>
    <row r="784" spans="1:10" ht="12.75">
      <c r="A784" s="203" t="s">
        <v>123</v>
      </c>
      <c r="B784" s="205"/>
      <c r="C784" s="7" t="s">
        <v>42</v>
      </c>
      <c r="D784" s="7" t="s">
        <v>97</v>
      </c>
      <c r="E784" s="7" t="s">
        <v>217</v>
      </c>
      <c r="F784" s="7" t="s">
        <v>124</v>
      </c>
      <c r="G784" s="8">
        <f t="shared" si="69"/>
        <v>1625.4</v>
      </c>
      <c r="H784" s="8">
        <f t="shared" si="69"/>
        <v>1171.8</v>
      </c>
      <c r="I784" s="17">
        <f t="shared" si="64"/>
        <v>453.60000000000014</v>
      </c>
      <c r="J784" s="9">
        <f t="shared" si="65"/>
        <v>72.09302325581395</v>
      </c>
    </row>
    <row r="785" spans="1:10" ht="26.25" customHeight="1">
      <c r="A785" s="203" t="s">
        <v>218</v>
      </c>
      <c r="B785" s="205"/>
      <c r="C785" s="7" t="s">
        <v>42</v>
      </c>
      <c r="D785" s="7" t="s">
        <v>97</v>
      </c>
      <c r="E785" s="7" t="s">
        <v>217</v>
      </c>
      <c r="F785" s="7" t="s">
        <v>219</v>
      </c>
      <c r="G785" s="8">
        <f>'ПР.4'!G784</f>
        <v>1625.4</v>
      </c>
      <c r="H785" s="8">
        <f>'ПР.4'!I784</f>
        <v>1171.8</v>
      </c>
      <c r="I785" s="17">
        <f t="shared" si="64"/>
        <v>453.60000000000014</v>
      </c>
      <c r="J785" s="9">
        <f t="shared" si="65"/>
        <v>72.09302325581395</v>
      </c>
    </row>
    <row r="786" spans="1:10" ht="12.75">
      <c r="A786" s="200" t="s">
        <v>43</v>
      </c>
      <c r="B786" s="202"/>
      <c r="C786" s="3" t="s">
        <v>42</v>
      </c>
      <c r="D786" s="3" t="s">
        <v>15</v>
      </c>
      <c r="E786" s="3"/>
      <c r="F786" s="3"/>
      <c r="G786" s="4">
        <f>G787+G795+G802</f>
        <v>3881.2999999999997</v>
      </c>
      <c r="H786" s="4">
        <f>H787+H795+H802</f>
        <v>1433.9</v>
      </c>
      <c r="I786" s="16">
        <f t="shared" si="64"/>
        <v>2447.3999999999996</v>
      </c>
      <c r="J786" s="6">
        <f t="shared" si="65"/>
        <v>36.943807487182134</v>
      </c>
    </row>
    <row r="787" spans="1:10" ht="56.25" customHeight="1">
      <c r="A787" s="203" t="s">
        <v>621</v>
      </c>
      <c r="B787" s="205"/>
      <c r="C787" s="7" t="s">
        <v>42</v>
      </c>
      <c r="D787" s="7" t="s">
        <v>15</v>
      </c>
      <c r="E787" s="7" t="s">
        <v>37</v>
      </c>
      <c r="F787" s="7"/>
      <c r="G787" s="8">
        <f>G788</f>
        <v>69.7</v>
      </c>
      <c r="H787" s="8">
        <f>H788</f>
        <v>0</v>
      </c>
      <c r="I787" s="17">
        <f t="shared" si="64"/>
        <v>69.7</v>
      </c>
      <c r="J787" s="9">
        <f t="shared" si="65"/>
        <v>0</v>
      </c>
    </row>
    <row r="788" spans="1:10" ht="45" customHeight="1">
      <c r="A788" s="203" t="s">
        <v>650</v>
      </c>
      <c r="B788" s="205"/>
      <c r="C788" s="7" t="s">
        <v>42</v>
      </c>
      <c r="D788" s="7" t="s">
        <v>15</v>
      </c>
      <c r="E788" s="7" t="s">
        <v>38</v>
      </c>
      <c r="F788" s="7"/>
      <c r="G788" s="8">
        <f>G789+G792</f>
        <v>69.7</v>
      </c>
      <c r="H788" s="8">
        <f>H789+H792</f>
        <v>0</v>
      </c>
      <c r="I788" s="17">
        <f aca="true" t="shared" si="70" ref="I788:I851">G788-H788</f>
        <v>69.7</v>
      </c>
      <c r="J788" s="9">
        <f aca="true" t="shared" si="71" ref="J788:J851">H788/G788*100</f>
        <v>0</v>
      </c>
    </row>
    <row r="789" spans="1:10" ht="42" customHeight="1">
      <c r="A789" s="203" t="s">
        <v>39</v>
      </c>
      <c r="B789" s="205"/>
      <c r="C789" s="7" t="s">
        <v>42</v>
      </c>
      <c r="D789" s="7" t="s">
        <v>15</v>
      </c>
      <c r="E789" s="7" t="s">
        <v>40</v>
      </c>
      <c r="F789" s="7"/>
      <c r="G789" s="8">
        <f>G790</f>
        <v>39.7</v>
      </c>
      <c r="H789" s="8">
        <f>H790</f>
        <v>0</v>
      </c>
      <c r="I789" s="17">
        <f t="shared" si="70"/>
        <v>39.7</v>
      </c>
      <c r="J789" s="9">
        <f t="shared" si="71"/>
        <v>0</v>
      </c>
    </row>
    <row r="790" spans="1:10" ht="27" customHeight="1">
      <c r="A790" s="203" t="s">
        <v>44</v>
      </c>
      <c r="B790" s="205"/>
      <c r="C790" s="7" t="s">
        <v>42</v>
      </c>
      <c r="D790" s="7" t="s">
        <v>15</v>
      </c>
      <c r="E790" s="7" t="s">
        <v>40</v>
      </c>
      <c r="F790" s="7" t="s">
        <v>45</v>
      </c>
      <c r="G790" s="8">
        <f>G791</f>
        <v>39.7</v>
      </c>
      <c r="H790" s="8">
        <f>H791</f>
        <v>0</v>
      </c>
      <c r="I790" s="17">
        <f t="shared" si="70"/>
        <v>39.7</v>
      </c>
      <c r="J790" s="9">
        <f t="shared" si="71"/>
        <v>0</v>
      </c>
    </row>
    <row r="791" spans="1:10" ht="40.5" customHeight="1">
      <c r="A791" s="203" t="s">
        <v>46</v>
      </c>
      <c r="B791" s="205"/>
      <c r="C791" s="7" t="s">
        <v>42</v>
      </c>
      <c r="D791" s="7" t="s">
        <v>15</v>
      </c>
      <c r="E791" s="7" t="s">
        <v>40</v>
      </c>
      <c r="F791" s="7" t="s">
        <v>47</v>
      </c>
      <c r="G791" s="8">
        <f>'ПР.4'!G201</f>
        <v>39.7</v>
      </c>
      <c r="H791" s="8">
        <f>'ПР.4'!I201</f>
        <v>0</v>
      </c>
      <c r="I791" s="17">
        <f t="shared" si="70"/>
        <v>39.7</v>
      </c>
      <c r="J791" s="9">
        <f t="shared" si="71"/>
        <v>0</v>
      </c>
    </row>
    <row r="792" spans="1:10" ht="27.75" customHeight="1">
      <c r="A792" s="203" t="s">
        <v>50</v>
      </c>
      <c r="B792" s="205"/>
      <c r="C792" s="7" t="s">
        <v>42</v>
      </c>
      <c r="D792" s="7" t="s">
        <v>15</v>
      </c>
      <c r="E792" s="7" t="s">
        <v>51</v>
      </c>
      <c r="F792" s="7"/>
      <c r="G792" s="8">
        <f>G793</f>
        <v>30</v>
      </c>
      <c r="H792" s="8">
        <f>H793</f>
        <v>0</v>
      </c>
      <c r="I792" s="17">
        <f t="shared" si="70"/>
        <v>30</v>
      </c>
      <c r="J792" s="9">
        <f t="shared" si="71"/>
        <v>0</v>
      </c>
    </row>
    <row r="793" spans="1:10" ht="28.5" customHeight="1">
      <c r="A793" s="203" t="s">
        <v>44</v>
      </c>
      <c r="B793" s="205"/>
      <c r="C793" s="7" t="s">
        <v>42</v>
      </c>
      <c r="D793" s="7" t="s">
        <v>15</v>
      </c>
      <c r="E793" s="7" t="s">
        <v>51</v>
      </c>
      <c r="F793" s="7" t="s">
        <v>45</v>
      </c>
      <c r="G793" s="8">
        <f>G794</f>
        <v>30</v>
      </c>
      <c r="H793" s="8">
        <f>H794</f>
        <v>0</v>
      </c>
      <c r="I793" s="17">
        <f t="shared" si="70"/>
        <v>30</v>
      </c>
      <c r="J793" s="9">
        <f t="shared" si="71"/>
        <v>0</v>
      </c>
    </row>
    <row r="794" spans="1:10" ht="41.25" customHeight="1">
      <c r="A794" s="203" t="s">
        <v>46</v>
      </c>
      <c r="B794" s="205"/>
      <c r="C794" s="7" t="s">
        <v>42</v>
      </c>
      <c r="D794" s="7" t="s">
        <v>15</v>
      </c>
      <c r="E794" s="7" t="s">
        <v>51</v>
      </c>
      <c r="F794" s="7" t="s">
        <v>47</v>
      </c>
      <c r="G794" s="8">
        <f>'ПР.4'!G204</f>
        <v>30</v>
      </c>
      <c r="H794" s="8">
        <f>'ПР.4'!I204</f>
        <v>0</v>
      </c>
      <c r="I794" s="17">
        <f t="shared" si="70"/>
        <v>30</v>
      </c>
      <c r="J794" s="9">
        <f t="shared" si="71"/>
        <v>0</v>
      </c>
    </row>
    <row r="795" spans="1:10" ht="27.75" customHeight="1">
      <c r="A795" s="203" t="s">
        <v>549</v>
      </c>
      <c r="B795" s="205"/>
      <c r="C795" s="7" t="s">
        <v>42</v>
      </c>
      <c r="D795" s="7" t="s">
        <v>15</v>
      </c>
      <c r="E795" s="7" t="s">
        <v>80</v>
      </c>
      <c r="F795" s="7"/>
      <c r="G795" s="8">
        <f>G796</f>
        <v>2837.2</v>
      </c>
      <c r="H795" s="8">
        <f>H796</f>
        <v>1278.1000000000001</v>
      </c>
      <c r="I795" s="17">
        <f t="shared" si="70"/>
        <v>1559.0999999999997</v>
      </c>
      <c r="J795" s="9">
        <f t="shared" si="71"/>
        <v>45.047934583392085</v>
      </c>
    </row>
    <row r="796" spans="1:10" ht="42" customHeight="1">
      <c r="A796" s="203" t="s">
        <v>556</v>
      </c>
      <c r="B796" s="205"/>
      <c r="C796" s="7" t="s">
        <v>42</v>
      </c>
      <c r="D796" s="7" t="s">
        <v>15</v>
      </c>
      <c r="E796" s="7" t="s">
        <v>114</v>
      </c>
      <c r="F796" s="7"/>
      <c r="G796" s="8">
        <f>G797</f>
        <v>2837.2</v>
      </c>
      <c r="H796" s="8">
        <f>H797</f>
        <v>1278.1000000000001</v>
      </c>
      <c r="I796" s="17">
        <f t="shared" si="70"/>
        <v>1559.0999999999997</v>
      </c>
      <c r="J796" s="9">
        <f t="shared" si="71"/>
        <v>45.047934583392085</v>
      </c>
    </row>
    <row r="797" spans="1:10" ht="26.25" customHeight="1">
      <c r="A797" s="203" t="s">
        <v>115</v>
      </c>
      <c r="B797" s="205"/>
      <c r="C797" s="7" t="s">
        <v>42</v>
      </c>
      <c r="D797" s="7" t="s">
        <v>15</v>
      </c>
      <c r="E797" s="7" t="s">
        <v>116</v>
      </c>
      <c r="F797" s="7"/>
      <c r="G797" s="8">
        <f>G798+G800</f>
        <v>2837.2</v>
      </c>
      <c r="H797" s="8">
        <f>H798+H800</f>
        <v>1278.1000000000001</v>
      </c>
      <c r="I797" s="17">
        <f t="shared" si="70"/>
        <v>1559.0999999999997</v>
      </c>
      <c r="J797" s="9">
        <f t="shared" si="71"/>
        <v>45.047934583392085</v>
      </c>
    </row>
    <row r="798" spans="1:10" ht="56.25" customHeight="1">
      <c r="A798" s="203" t="s">
        <v>62</v>
      </c>
      <c r="B798" s="205"/>
      <c r="C798" s="7" t="s">
        <v>42</v>
      </c>
      <c r="D798" s="7" t="s">
        <v>15</v>
      </c>
      <c r="E798" s="7" t="s">
        <v>116</v>
      </c>
      <c r="F798" s="7" t="s">
        <v>63</v>
      </c>
      <c r="G798" s="8">
        <f>G799</f>
        <v>2641.2</v>
      </c>
      <c r="H798" s="8">
        <f>H799</f>
        <v>1250.7</v>
      </c>
      <c r="I798" s="17">
        <f t="shared" si="70"/>
        <v>1390.4999999999998</v>
      </c>
      <c r="J798" s="9">
        <f t="shared" si="71"/>
        <v>47.35347569286688</v>
      </c>
    </row>
    <row r="799" spans="1:10" ht="28.5" customHeight="1">
      <c r="A799" s="203" t="s">
        <v>64</v>
      </c>
      <c r="B799" s="205"/>
      <c r="C799" s="7" t="s">
        <v>42</v>
      </c>
      <c r="D799" s="7" t="s">
        <v>15</v>
      </c>
      <c r="E799" s="7" t="s">
        <v>116</v>
      </c>
      <c r="F799" s="7" t="s">
        <v>65</v>
      </c>
      <c r="G799" s="8">
        <f>'ПР.4'!G209</f>
        <v>2641.2</v>
      </c>
      <c r="H799" s="8">
        <f>'ПР.4'!I209</f>
        <v>1250.7</v>
      </c>
      <c r="I799" s="17">
        <f t="shared" si="70"/>
        <v>1390.4999999999998</v>
      </c>
      <c r="J799" s="9">
        <f t="shared" si="71"/>
        <v>47.35347569286688</v>
      </c>
    </row>
    <row r="800" spans="1:10" ht="28.5" customHeight="1">
      <c r="A800" s="203" t="s">
        <v>16</v>
      </c>
      <c r="B800" s="205"/>
      <c r="C800" s="7" t="s">
        <v>42</v>
      </c>
      <c r="D800" s="7" t="s">
        <v>15</v>
      </c>
      <c r="E800" s="7" t="s">
        <v>116</v>
      </c>
      <c r="F800" s="7" t="s">
        <v>17</v>
      </c>
      <c r="G800" s="8">
        <f>G801</f>
        <v>196</v>
      </c>
      <c r="H800" s="8">
        <f>H801</f>
        <v>27.4</v>
      </c>
      <c r="I800" s="17">
        <f t="shared" si="70"/>
        <v>168.6</v>
      </c>
      <c r="J800" s="9">
        <f t="shared" si="71"/>
        <v>13.979591836734691</v>
      </c>
    </row>
    <row r="801" spans="1:10" ht="27.75" customHeight="1">
      <c r="A801" s="203" t="s">
        <v>18</v>
      </c>
      <c r="B801" s="205"/>
      <c r="C801" s="7" t="s">
        <v>42</v>
      </c>
      <c r="D801" s="7" t="s">
        <v>15</v>
      </c>
      <c r="E801" s="7" t="s">
        <v>116</v>
      </c>
      <c r="F801" s="7" t="s">
        <v>19</v>
      </c>
      <c r="G801" s="8">
        <f>'ПР.4'!G211</f>
        <v>196</v>
      </c>
      <c r="H801" s="8">
        <f>'ПР.4'!I211</f>
        <v>27.4</v>
      </c>
      <c r="I801" s="17">
        <f t="shared" si="70"/>
        <v>168.6</v>
      </c>
      <c r="J801" s="9">
        <f t="shared" si="71"/>
        <v>13.979591836734691</v>
      </c>
    </row>
    <row r="802" spans="1:10" ht="45" customHeight="1">
      <c r="A802" s="203" t="s">
        <v>356</v>
      </c>
      <c r="B802" s="205"/>
      <c r="C802" s="7" t="s">
        <v>42</v>
      </c>
      <c r="D802" s="7" t="s">
        <v>15</v>
      </c>
      <c r="E802" s="7" t="s">
        <v>357</v>
      </c>
      <c r="F802" s="7"/>
      <c r="G802" s="8">
        <f>G803</f>
        <v>974.4000000000001</v>
      </c>
      <c r="H802" s="8">
        <f>H803</f>
        <v>155.8</v>
      </c>
      <c r="I802" s="17">
        <f t="shared" si="70"/>
        <v>818.6000000000001</v>
      </c>
      <c r="J802" s="9">
        <f t="shared" si="71"/>
        <v>15.989326765188833</v>
      </c>
    </row>
    <row r="803" spans="1:10" ht="27.75" customHeight="1">
      <c r="A803" s="203" t="s">
        <v>419</v>
      </c>
      <c r="B803" s="205"/>
      <c r="C803" s="7" t="s">
        <v>42</v>
      </c>
      <c r="D803" s="7" t="s">
        <v>15</v>
      </c>
      <c r="E803" s="7" t="s">
        <v>420</v>
      </c>
      <c r="F803" s="7"/>
      <c r="G803" s="8">
        <f>G804</f>
        <v>974.4000000000001</v>
      </c>
      <c r="H803" s="8">
        <f>H804</f>
        <v>155.8</v>
      </c>
      <c r="I803" s="17">
        <f t="shared" si="70"/>
        <v>818.6000000000001</v>
      </c>
      <c r="J803" s="9">
        <f t="shared" si="71"/>
        <v>15.989326765188833</v>
      </c>
    </row>
    <row r="804" spans="1:10" ht="27.75" customHeight="1">
      <c r="A804" s="203" t="s">
        <v>115</v>
      </c>
      <c r="B804" s="205"/>
      <c r="C804" s="7" t="s">
        <v>42</v>
      </c>
      <c r="D804" s="7" t="s">
        <v>15</v>
      </c>
      <c r="E804" s="7" t="s">
        <v>421</v>
      </c>
      <c r="F804" s="7"/>
      <c r="G804" s="8">
        <f>G805+G807</f>
        <v>974.4000000000001</v>
      </c>
      <c r="H804" s="8">
        <f>H805+H807</f>
        <v>155.8</v>
      </c>
      <c r="I804" s="17">
        <f t="shared" si="70"/>
        <v>818.6000000000001</v>
      </c>
      <c r="J804" s="9">
        <f t="shared" si="71"/>
        <v>15.989326765188833</v>
      </c>
    </row>
    <row r="805" spans="1:10" ht="56.25" customHeight="1">
      <c r="A805" s="203" t="s">
        <v>62</v>
      </c>
      <c r="B805" s="205"/>
      <c r="C805" s="7" t="s">
        <v>42</v>
      </c>
      <c r="D805" s="7" t="s">
        <v>15</v>
      </c>
      <c r="E805" s="7" t="s">
        <v>421</v>
      </c>
      <c r="F805" s="7" t="s">
        <v>63</v>
      </c>
      <c r="G805" s="8">
        <f>G806</f>
        <v>691.1</v>
      </c>
      <c r="H805" s="8">
        <f>H806</f>
        <v>148.4</v>
      </c>
      <c r="I805" s="17">
        <f t="shared" si="70"/>
        <v>542.7</v>
      </c>
      <c r="J805" s="9">
        <f t="shared" si="71"/>
        <v>21.473014035595426</v>
      </c>
    </row>
    <row r="806" spans="1:10" ht="27" customHeight="1">
      <c r="A806" s="203" t="s">
        <v>64</v>
      </c>
      <c r="B806" s="205"/>
      <c r="C806" s="7" t="s">
        <v>42</v>
      </c>
      <c r="D806" s="7" t="s">
        <v>15</v>
      </c>
      <c r="E806" s="7" t="s">
        <v>421</v>
      </c>
      <c r="F806" s="7" t="s">
        <v>65</v>
      </c>
      <c r="G806" s="8">
        <f>'ПР.4'!G216</f>
        <v>691.1</v>
      </c>
      <c r="H806" s="8">
        <f>'ПР.4'!I216</f>
        <v>148.4</v>
      </c>
      <c r="I806" s="17">
        <f t="shared" si="70"/>
        <v>542.7</v>
      </c>
      <c r="J806" s="9">
        <f t="shared" si="71"/>
        <v>21.473014035595426</v>
      </c>
    </row>
    <row r="807" spans="1:10" ht="30" customHeight="1">
      <c r="A807" s="203" t="s">
        <v>16</v>
      </c>
      <c r="B807" s="205"/>
      <c r="C807" s="7" t="s">
        <v>42</v>
      </c>
      <c r="D807" s="7" t="s">
        <v>15</v>
      </c>
      <c r="E807" s="7" t="s">
        <v>421</v>
      </c>
      <c r="F807" s="7" t="s">
        <v>17</v>
      </c>
      <c r="G807" s="8">
        <f>G808</f>
        <v>283.3</v>
      </c>
      <c r="H807" s="8">
        <f>H808</f>
        <v>7.4</v>
      </c>
      <c r="I807" s="17">
        <f t="shared" si="70"/>
        <v>275.90000000000003</v>
      </c>
      <c r="J807" s="9">
        <f t="shared" si="71"/>
        <v>2.6120720084715847</v>
      </c>
    </row>
    <row r="808" spans="1:10" ht="28.5" customHeight="1">
      <c r="A808" s="203" t="s">
        <v>18</v>
      </c>
      <c r="B808" s="205"/>
      <c r="C808" s="7" t="s">
        <v>42</v>
      </c>
      <c r="D808" s="7" t="s">
        <v>15</v>
      </c>
      <c r="E808" s="7" t="s">
        <v>421</v>
      </c>
      <c r="F808" s="7" t="s">
        <v>19</v>
      </c>
      <c r="G808" s="8">
        <f>'ПР.4'!G218</f>
        <v>283.3</v>
      </c>
      <c r="H808" s="8">
        <f>'ПР.4'!I218</f>
        <v>7.4</v>
      </c>
      <c r="I808" s="17">
        <f t="shared" si="70"/>
        <v>275.90000000000003</v>
      </c>
      <c r="J808" s="9">
        <f t="shared" si="71"/>
        <v>2.6120720084715847</v>
      </c>
    </row>
    <row r="809" spans="1:10" ht="12.75">
      <c r="A809" s="200" t="s">
        <v>266</v>
      </c>
      <c r="B809" s="202"/>
      <c r="C809" s="3" t="s">
        <v>267</v>
      </c>
      <c r="D809" s="3"/>
      <c r="E809" s="3"/>
      <c r="F809" s="3"/>
      <c r="G809" s="30">
        <f>G810+G821+G847</f>
        <v>31643.5</v>
      </c>
      <c r="H809" s="30">
        <f>H810+H821+H847</f>
        <v>21819.600000000002</v>
      </c>
      <c r="I809" s="16">
        <f t="shared" si="70"/>
        <v>9823.899999999998</v>
      </c>
      <c r="J809" s="6">
        <f t="shared" si="71"/>
        <v>68.9544456207436</v>
      </c>
    </row>
    <row r="810" spans="1:10" ht="12.75">
      <c r="A810" s="200" t="s">
        <v>498</v>
      </c>
      <c r="B810" s="202"/>
      <c r="C810" s="3" t="s">
        <v>267</v>
      </c>
      <c r="D810" s="3" t="s">
        <v>56</v>
      </c>
      <c r="E810" s="3"/>
      <c r="F810" s="3"/>
      <c r="G810" s="4">
        <f>G811</f>
        <v>22138.7</v>
      </c>
      <c r="H810" s="4">
        <f>H811</f>
        <v>14833.2</v>
      </c>
      <c r="I810" s="16">
        <f t="shared" si="70"/>
        <v>7305.5</v>
      </c>
      <c r="J810" s="6">
        <f t="shared" si="71"/>
        <v>67.00122410078279</v>
      </c>
    </row>
    <row r="811" spans="1:10" ht="26.25" customHeight="1">
      <c r="A811" s="203" t="s">
        <v>499</v>
      </c>
      <c r="B811" s="205"/>
      <c r="C811" s="7" t="s">
        <v>267</v>
      </c>
      <c r="D811" s="7" t="s">
        <v>56</v>
      </c>
      <c r="E811" s="7" t="s">
        <v>500</v>
      </c>
      <c r="F811" s="7"/>
      <c r="G811" s="8">
        <f>G812+G815+G818</f>
        <v>22138.7</v>
      </c>
      <c r="H811" s="8">
        <f>H812+H815+H818</f>
        <v>14833.2</v>
      </c>
      <c r="I811" s="17">
        <f t="shared" si="70"/>
        <v>7305.5</v>
      </c>
      <c r="J811" s="9">
        <f t="shared" si="71"/>
        <v>67.00122410078279</v>
      </c>
    </row>
    <row r="812" spans="1:10" ht="65.25" customHeight="1">
      <c r="A812" s="203" t="s">
        <v>363</v>
      </c>
      <c r="B812" s="205"/>
      <c r="C812" s="7" t="s">
        <v>267</v>
      </c>
      <c r="D812" s="7" t="s">
        <v>56</v>
      </c>
      <c r="E812" s="7" t="s">
        <v>501</v>
      </c>
      <c r="F812" s="7"/>
      <c r="G812" s="8">
        <f>G813</f>
        <v>400</v>
      </c>
      <c r="H812" s="8">
        <f>H813</f>
        <v>195.8</v>
      </c>
      <c r="I812" s="17">
        <f t="shared" si="70"/>
        <v>204.2</v>
      </c>
      <c r="J812" s="9">
        <f t="shared" si="71"/>
        <v>48.95</v>
      </c>
    </row>
    <row r="813" spans="1:10" ht="27.75" customHeight="1">
      <c r="A813" s="203" t="s">
        <v>44</v>
      </c>
      <c r="B813" s="205"/>
      <c r="C813" s="7" t="s">
        <v>267</v>
      </c>
      <c r="D813" s="7" t="s">
        <v>56</v>
      </c>
      <c r="E813" s="7" t="s">
        <v>501</v>
      </c>
      <c r="F813" s="7" t="s">
        <v>45</v>
      </c>
      <c r="G813" s="8">
        <f>G814</f>
        <v>400</v>
      </c>
      <c r="H813" s="8">
        <f>H814</f>
        <v>195.8</v>
      </c>
      <c r="I813" s="17">
        <f t="shared" si="70"/>
        <v>204.2</v>
      </c>
      <c r="J813" s="9">
        <f t="shared" si="71"/>
        <v>48.95</v>
      </c>
    </row>
    <row r="814" spans="1:10" ht="12.75">
      <c r="A814" s="203" t="s">
        <v>87</v>
      </c>
      <c r="B814" s="205"/>
      <c r="C814" s="7" t="s">
        <v>267</v>
      </c>
      <c r="D814" s="7" t="s">
        <v>56</v>
      </c>
      <c r="E814" s="7" t="s">
        <v>501</v>
      </c>
      <c r="F814" s="7" t="s">
        <v>88</v>
      </c>
      <c r="G814" s="8">
        <f>'ПР.4'!G790</f>
        <v>400</v>
      </c>
      <c r="H814" s="8">
        <f>'ПР.4'!I790</f>
        <v>195.8</v>
      </c>
      <c r="I814" s="17">
        <f t="shared" si="70"/>
        <v>204.2</v>
      </c>
      <c r="J814" s="9">
        <f t="shared" si="71"/>
        <v>48.95</v>
      </c>
    </row>
    <row r="815" spans="1:10" ht="12.75">
      <c r="A815" s="203" t="s">
        <v>372</v>
      </c>
      <c r="B815" s="205"/>
      <c r="C815" s="7" t="s">
        <v>267</v>
      </c>
      <c r="D815" s="7" t="s">
        <v>56</v>
      </c>
      <c r="E815" s="7" t="s">
        <v>502</v>
      </c>
      <c r="F815" s="7"/>
      <c r="G815" s="8">
        <f>G816</f>
        <v>30</v>
      </c>
      <c r="H815" s="8">
        <f>H816</f>
        <v>119.7</v>
      </c>
      <c r="I815" s="17">
        <f t="shared" si="70"/>
        <v>-89.7</v>
      </c>
      <c r="J815" s="9">
        <f t="shared" si="71"/>
        <v>399</v>
      </c>
    </row>
    <row r="816" spans="1:10" ht="32.25" customHeight="1">
      <c r="A816" s="203" t="s">
        <v>44</v>
      </c>
      <c r="B816" s="205"/>
      <c r="C816" s="7" t="s">
        <v>267</v>
      </c>
      <c r="D816" s="7" t="s">
        <v>56</v>
      </c>
      <c r="E816" s="7" t="s">
        <v>502</v>
      </c>
      <c r="F816" s="7" t="s">
        <v>45</v>
      </c>
      <c r="G816" s="8">
        <f>G817</f>
        <v>30</v>
      </c>
      <c r="H816" s="8">
        <f>H817</f>
        <v>119.7</v>
      </c>
      <c r="I816" s="17">
        <f t="shared" si="70"/>
        <v>-89.7</v>
      </c>
      <c r="J816" s="9">
        <f t="shared" si="71"/>
        <v>399</v>
      </c>
    </row>
    <row r="817" spans="1:10" ht="12.75">
      <c r="A817" s="203" t="s">
        <v>87</v>
      </c>
      <c r="B817" s="205"/>
      <c r="C817" s="7" t="s">
        <v>267</v>
      </c>
      <c r="D817" s="7" t="s">
        <v>56</v>
      </c>
      <c r="E817" s="7" t="s">
        <v>502</v>
      </c>
      <c r="F817" s="7" t="s">
        <v>88</v>
      </c>
      <c r="G817" s="8">
        <f>'ПР.4'!G793</f>
        <v>30</v>
      </c>
      <c r="H817" s="8">
        <f>'ПР.4'!I793</f>
        <v>119.7</v>
      </c>
      <c r="I817" s="17">
        <f t="shared" si="70"/>
        <v>-89.7</v>
      </c>
      <c r="J817" s="9">
        <f t="shared" si="71"/>
        <v>399</v>
      </c>
    </row>
    <row r="818" spans="1:10" ht="27.75" customHeight="1">
      <c r="A818" s="203" t="s">
        <v>444</v>
      </c>
      <c r="B818" s="205"/>
      <c r="C818" s="7" t="s">
        <v>267</v>
      </c>
      <c r="D818" s="7" t="s">
        <v>56</v>
      </c>
      <c r="E818" s="7" t="s">
        <v>503</v>
      </c>
      <c r="F818" s="7"/>
      <c r="G818" s="8">
        <f>G819</f>
        <v>21708.7</v>
      </c>
      <c r="H818" s="8">
        <f>H819</f>
        <v>14517.7</v>
      </c>
      <c r="I818" s="17">
        <f t="shared" si="70"/>
        <v>7191</v>
      </c>
      <c r="J818" s="9">
        <f t="shared" si="71"/>
        <v>66.87503166933072</v>
      </c>
    </row>
    <row r="819" spans="1:10" ht="27.75" customHeight="1">
      <c r="A819" s="203" t="s">
        <v>44</v>
      </c>
      <c r="B819" s="205"/>
      <c r="C819" s="7" t="s">
        <v>267</v>
      </c>
      <c r="D819" s="7" t="s">
        <v>56</v>
      </c>
      <c r="E819" s="7" t="s">
        <v>503</v>
      </c>
      <c r="F819" s="7" t="s">
        <v>45</v>
      </c>
      <c r="G819" s="8">
        <f>G820</f>
        <v>21708.7</v>
      </c>
      <c r="H819" s="8">
        <f>H820</f>
        <v>14517.7</v>
      </c>
      <c r="I819" s="17">
        <f t="shared" si="70"/>
        <v>7191</v>
      </c>
      <c r="J819" s="9">
        <f t="shared" si="71"/>
        <v>66.87503166933072</v>
      </c>
    </row>
    <row r="820" spans="1:10" ht="12.75">
      <c r="A820" s="203" t="s">
        <v>87</v>
      </c>
      <c r="B820" s="205"/>
      <c r="C820" s="7" t="s">
        <v>267</v>
      </c>
      <c r="D820" s="7" t="s">
        <v>56</v>
      </c>
      <c r="E820" s="7" t="s">
        <v>503</v>
      </c>
      <c r="F820" s="7" t="s">
        <v>88</v>
      </c>
      <c r="G820" s="8">
        <f>'ПР.4'!G796</f>
        <v>21708.7</v>
      </c>
      <c r="H820" s="8">
        <f>'ПР.4'!I796</f>
        <v>14517.7</v>
      </c>
      <c r="I820" s="17">
        <f t="shared" si="70"/>
        <v>7191</v>
      </c>
      <c r="J820" s="9">
        <f t="shared" si="71"/>
        <v>66.87503166933072</v>
      </c>
    </row>
    <row r="821" spans="1:10" ht="12.75">
      <c r="A821" s="200" t="s">
        <v>301</v>
      </c>
      <c r="B821" s="202"/>
      <c r="C821" s="3" t="s">
        <v>267</v>
      </c>
      <c r="D821" s="3" t="s">
        <v>97</v>
      </c>
      <c r="E821" s="3"/>
      <c r="F821" s="3"/>
      <c r="G821" s="4">
        <f>G822+G833+G843</f>
        <v>8165.7</v>
      </c>
      <c r="H821" s="4">
        <f>H822+H833+H843</f>
        <v>4638.5</v>
      </c>
      <c r="I821" s="16">
        <f t="shared" si="70"/>
        <v>3527.2</v>
      </c>
      <c r="J821" s="6">
        <f t="shared" si="71"/>
        <v>56.804683003294265</v>
      </c>
    </row>
    <row r="822" spans="1:10" ht="30" customHeight="1">
      <c r="A822" s="203" t="s">
        <v>602</v>
      </c>
      <c r="B822" s="205"/>
      <c r="C822" s="7" t="s">
        <v>267</v>
      </c>
      <c r="D822" s="7" t="s">
        <v>97</v>
      </c>
      <c r="E822" s="7" t="s">
        <v>298</v>
      </c>
      <c r="F822" s="7"/>
      <c r="G822" s="8">
        <f>G823</f>
        <v>527.9</v>
      </c>
      <c r="H822" s="8">
        <f>H823</f>
        <v>178.70000000000002</v>
      </c>
      <c r="I822" s="17">
        <f t="shared" si="70"/>
        <v>349.19999999999993</v>
      </c>
      <c r="J822" s="9">
        <f t="shared" si="71"/>
        <v>33.851108164425085</v>
      </c>
    </row>
    <row r="823" spans="1:10" ht="32.25" customHeight="1">
      <c r="A823" s="203" t="s">
        <v>603</v>
      </c>
      <c r="B823" s="205"/>
      <c r="C823" s="7" t="s">
        <v>267</v>
      </c>
      <c r="D823" s="7" t="s">
        <v>97</v>
      </c>
      <c r="E823" s="7" t="s">
        <v>299</v>
      </c>
      <c r="F823" s="7"/>
      <c r="G823" s="8">
        <f>G824+G827+G830</f>
        <v>527.9</v>
      </c>
      <c r="H823" s="8">
        <f>H824+H827+H830</f>
        <v>178.70000000000002</v>
      </c>
      <c r="I823" s="17">
        <f t="shared" si="70"/>
        <v>349.19999999999993</v>
      </c>
      <c r="J823" s="9">
        <f t="shared" si="71"/>
        <v>33.851108164425085</v>
      </c>
    </row>
    <row r="824" spans="1:10" ht="56.25" customHeight="1">
      <c r="A824" s="203" t="s">
        <v>94</v>
      </c>
      <c r="B824" s="205"/>
      <c r="C824" s="7" t="s">
        <v>267</v>
      </c>
      <c r="D824" s="7" t="s">
        <v>97</v>
      </c>
      <c r="E824" s="7" t="s">
        <v>300</v>
      </c>
      <c r="F824" s="7"/>
      <c r="G824" s="8">
        <f>G825</f>
        <v>87.9</v>
      </c>
      <c r="H824" s="8">
        <f>H825</f>
        <v>34</v>
      </c>
      <c r="I824" s="17">
        <f t="shared" si="70"/>
        <v>53.900000000000006</v>
      </c>
      <c r="J824" s="9">
        <f t="shared" si="71"/>
        <v>38.68031854379977</v>
      </c>
    </row>
    <row r="825" spans="1:10" ht="29.25" customHeight="1">
      <c r="A825" s="203" t="s">
        <v>44</v>
      </c>
      <c r="B825" s="205"/>
      <c r="C825" s="7" t="s">
        <v>267</v>
      </c>
      <c r="D825" s="7" t="s">
        <v>97</v>
      </c>
      <c r="E825" s="7" t="s">
        <v>300</v>
      </c>
      <c r="F825" s="7" t="s">
        <v>45</v>
      </c>
      <c r="G825" s="8">
        <f>G826</f>
        <v>87.9</v>
      </c>
      <c r="H825" s="8">
        <f>H826</f>
        <v>34</v>
      </c>
      <c r="I825" s="17">
        <f t="shared" si="70"/>
        <v>53.900000000000006</v>
      </c>
      <c r="J825" s="9">
        <f t="shared" si="71"/>
        <v>38.68031854379977</v>
      </c>
    </row>
    <row r="826" spans="1:10" ht="14.25" customHeight="1">
      <c r="A826" s="203" t="s">
        <v>87</v>
      </c>
      <c r="B826" s="205"/>
      <c r="C826" s="7" t="s">
        <v>267</v>
      </c>
      <c r="D826" s="7" t="s">
        <v>97</v>
      </c>
      <c r="E826" s="7" t="s">
        <v>300</v>
      </c>
      <c r="F826" s="7" t="s">
        <v>88</v>
      </c>
      <c r="G826" s="8">
        <f>'ПР.4'!G802</f>
        <v>87.9</v>
      </c>
      <c r="H826" s="8">
        <f>'ПР.4'!I802</f>
        <v>34</v>
      </c>
      <c r="I826" s="17">
        <f t="shared" si="70"/>
        <v>53.900000000000006</v>
      </c>
      <c r="J826" s="9">
        <f t="shared" si="71"/>
        <v>38.68031854379977</v>
      </c>
    </row>
    <row r="827" spans="1:10" ht="12.75">
      <c r="A827" s="203" t="s">
        <v>152</v>
      </c>
      <c r="B827" s="205"/>
      <c r="C827" s="7" t="s">
        <v>267</v>
      </c>
      <c r="D827" s="7" t="s">
        <v>97</v>
      </c>
      <c r="E827" s="7" t="s">
        <v>302</v>
      </c>
      <c r="F827" s="7"/>
      <c r="G827" s="8">
        <f>G828</f>
        <v>250</v>
      </c>
      <c r="H827" s="8">
        <f>H828</f>
        <v>9.9</v>
      </c>
      <c r="I827" s="17">
        <f t="shared" si="70"/>
        <v>240.1</v>
      </c>
      <c r="J827" s="9">
        <f t="shared" si="71"/>
        <v>3.9600000000000004</v>
      </c>
    </row>
    <row r="828" spans="1:10" ht="28.5" customHeight="1">
      <c r="A828" s="203" t="s">
        <v>44</v>
      </c>
      <c r="B828" s="205"/>
      <c r="C828" s="7" t="s">
        <v>267</v>
      </c>
      <c r="D828" s="7" t="s">
        <v>97</v>
      </c>
      <c r="E828" s="7" t="s">
        <v>302</v>
      </c>
      <c r="F828" s="7" t="s">
        <v>45</v>
      </c>
      <c r="G828" s="8">
        <f>G829</f>
        <v>250</v>
      </c>
      <c r="H828" s="8">
        <f>H829</f>
        <v>9.9</v>
      </c>
      <c r="I828" s="17">
        <f t="shared" si="70"/>
        <v>240.1</v>
      </c>
      <c r="J828" s="9">
        <f t="shared" si="71"/>
        <v>3.9600000000000004</v>
      </c>
    </row>
    <row r="829" spans="1:10" ht="12.75">
      <c r="A829" s="203" t="s">
        <v>87</v>
      </c>
      <c r="B829" s="205"/>
      <c r="C829" s="7" t="s">
        <v>267</v>
      </c>
      <c r="D829" s="7" t="s">
        <v>97</v>
      </c>
      <c r="E829" s="7" t="s">
        <v>302</v>
      </c>
      <c r="F829" s="7" t="s">
        <v>88</v>
      </c>
      <c r="G829" s="8">
        <f>'ПР.4'!G805</f>
        <v>250</v>
      </c>
      <c r="H829" s="8">
        <f>'ПР.4'!I805</f>
        <v>9.9</v>
      </c>
      <c r="I829" s="17">
        <f t="shared" si="70"/>
        <v>240.1</v>
      </c>
      <c r="J829" s="9">
        <f t="shared" si="71"/>
        <v>3.9600000000000004</v>
      </c>
    </row>
    <row r="830" spans="1:10" ht="28.5" customHeight="1">
      <c r="A830" s="203" t="s">
        <v>303</v>
      </c>
      <c r="B830" s="205"/>
      <c r="C830" s="7" t="s">
        <v>267</v>
      </c>
      <c r="D830" s="7" t="s">
        <v>97</v>
      </c>
      <c r="E830" s="7" t="s">
        <v>304</v>
      </c>
      <c r="F830" s="7"/>
      <c r="G830" s="8">
        <f>G831</f>
        <v>190</v>
      </c>
      <c r="H830" s="8">
        <f>H831</f>
        <v>134.8</v>
      </c>
      <c r="I830" s="17">
        <f t="shared" si="70"/>
        <v>55.19999999999999</v>
      </c>
      <c r="J830" s="9">
        <f t="shared" si="71"/>
        <v>70.94736842105263</v>
      </c>
    </row>
    <row r="831" spans="1:10" ht="28.5" customHeight="1">
      <c r="A831" s="203" t="s">
        <v>44</v>
      </c>
      <c r="B831" s="205"/>
      <c r="C831" s="7" t="s">
        <v>267</v>
      </c>
      <c r="D831" s="7" t="s">
        <v>97</v>
      </c>
      <c r="E831" s="7" t="s">
        <v>304</v>
      </c>
      <c r="F831" s="7" t="s">
        <v>45</v>
      </c>
      <c r="G831" s="8">
        <f>G832</f>
        <v>190</v>
      </c>
      <c r="H831" s="8">
        <f>H832</f>
        <v>134.8</v>
      </c>
      <c r="I831" s="17">
        <f t="shared" si="70"/>
        <v>55.19999999999999</v>
      </c>
      <c r="J831" s="9">
        <f t="shared" si="71"/>
        <v>70.94736842105263</v>
      </c>
    </row>
    <row r="832" spans="1:10" ht="12.75">
      <c r="A832" s="203" t="s">
        <v>87</v>
      </c>
      <c r="B832" s="205"/>
      <c r="C832" s="7" t="s">
        <v>267</v>
      </c>
      <c r="D832" s="7" t="s">
        <v>97</v>
      </c>
      <c r="E832" s="7" t="s">
        <v>304</v>
      </c>
      <c r="F832" s="7" t="s">
        <v>88</v>
      </c>
      <c r="G832" s="8">
        <f>'ПР.4'!G808</f>
        <v>190</v>
      </c>
      <c r="H832" s="8">
        <f>'ПР.4'!I808</f>
        <v>134.8</v>
      </c>
      <c r="I832" s="17">
        <f t="shared" si="70"/>
        <v>55.19999999999999</v>
      </c>
      <c r="J832" s="9">
        <f t="shared" si="71"/>
        <v>70.94736842105263</v>
      </c>
    </row>
    <row r="833" spans="1:10" ht="27" customHeight="1">
      <c r="A833" s="203" t="s">
        <v>499</v>
      </c>
      <c r="B833" s="205"/>
      <c r="C833" s="7" t="s">
        <v>267</v>
      </c>
      <c r="D833" s="7" t="s">
        <v>97</v>
      </c>
      <c r="E833" s="7" t="s">
        <v>500</v>
      </c>
      <c r="F833" s="7"/>
      <c r="G833" s="8">
        <f>G834+G837+G840</f>
        <v>7449.8</v>
      </c>
      <c r="H833" s="8">
        <f>H834+H837+H840</f>
        <v>4384.3</v>
      </c>
      <c r="I833" s="17">
        <f t="shared" si="70"/>
        <v>3065.5</v>
      </c>
      <c r="J833" s="9">
        <f t="shared" si="71"/>
        <v>58.85124432870681</v>
      </c>
    </row>
    <row r="834" spans="1:10" ht="66" customHeight="1">
      <c r="A834" s="203" t="s">
        <v>363</v>
      </c>
      <c r="B834" s="205"/>
      <c r="C834" s="7" t="s">
        <v>267</v>
      </c>
      <c r="D834" s="7" t="s">
        <v>97</v>
      </c>
      <c r="E834" s="7" t="s">
        <v>501</v>
      </c>
      <c r="F834" s="7"/>
      <c r="G834" s="8">
        <f>G835</f>
        <v>300</v>
      </c>
      <c r="H834" s="8">
        <f>H835</f>
        <v>0</v>
      </c>
      <c r="I834" s="17">
        <f t="shared" si="70"/>
        <v>300</v>
      </c>
      <c r="J834" s="9">
        <f t="shared" si="71"/>
        <v>0</v>
      </c>
    </row>
    <row r="835" spans="1:10" ht="28.5" customHeight="1">
      <c r="A835" s="203" t="s">
        <v>44</v>
      </c>
      <c r="B835" s="205"/>
      <c r="C835" s="7" t="s">
        <v>267</v>
      </c>
      <c r="D835" s="7" t="s">
        <v>97</v>
      </c>
      <c r="E835" s="7" t="s">
        <v>501</v>
      </c>
      <c r="F835" s="7" t="s">
        <v>45</v>
      </c>
      <c r="G835" s="8">
        <f>G836</f>
        <v>300</v>
      </c>
      <c r="H835" s="8">
        <f>H836</f>
        <v>0</v>
      </c>
      <c r="I835" s="17">
        <f t="shared" si="70"/>
        <v>300</v>
      </c>
      <c r="J835" s="9">
        <f t="shared" si="71"/>
        <v>0</v>
      </c>
    </row>
    <row r="836" spans="1:10" ht="12.75">
      <c r="A836" s="203" t="s">
        <v>87</v>
      </c>
      <c r="B836" s="205"/>
      <c r="C836" s="7" t="s">
        <v>267</v>
      </c>
      <c r="D836" s="7" t="s">
        <v>97</v>
      </c>
      <c r="E836" s="7" t="s">
        <v>501</v>
      </c>
      <c r="F836" s="7" t="s">
        <v>88</v>
      </c>
      <c r="G836" s="8">
        <f>'ПР.4'!G812</f>
        <v>300</v>
      </c>
      <c r="H836" s="8">
        <f>'ПР.4'!I812</f>
        <v>0</v>
      </c>
      <c r="I836" s="17">
        <f t="shared" si="70"/>
        <v>300</v>
      </c>
      <c r="J836" s="9">
        <f t="shared" si="71"/>
        <v>0</v>
      </c>
    </row>
    <row r="837" spans="1:10" ht="12.75">
      <c r="A837" s="203" t="s">
        <v>372</v>
      </c>
      <c r="B837" s="205"/>
      <c r="C837" s="7" t="s">
        <v>267</v>
      </c>
      <c r="D837" s="7" t="s">
        <v>97</v>
      </c>
      <c r="E837" s="7" t="s">
        <v>502</v>
      </c>
      <c r="F837" s="7"/>
      <c r="G837" s="8">
        <f>G838</f>
        <v>5</v>
      </c>
      <c r="H837" s="8">
        <f>H838</f>
        <v>46.2</v>
      </c>
      <c r="I837" s="17">
        <f t="shared" si="70"/>
        <v>-41.2</v>
      </c>
      <c r="J837" s="9">
        <f t="shared" si="71"/>
        <v>924</v>
      </c>
    </row>
    <row r="838" spans="1:10" ht="32.25" customHeight="1">
      <c r="A838" s="203" t="s">
        <v>44</v>
      </c>
      <c r="B838" s="205"/>
      <c r="C838" s="7" t="s">
        <v>267</v>
      </c>
      <c r="D838" s="7" t="s">
        <v>97</v>
      </c>
      <c r="E838" s="7" t="s">
        <v>502</v>
      </c>
      <c r="F838" s="7" t="s">
        <v>45</v>
      </c>
      <c r="G838" s="8">
        <f>G839</f>
        <v>5</v>
      </c>
      <c r="H838" s="8">
        <f>H839</f>
        <v>46.2</v>
      </c>
      <c r="I838" s="17">
        <f t="shared" si="70"/>
        <v>-41.2</v>
      </c>
      <c r="J838" s="9">
        <f t="shared" si="71"/>
        <v>924</v>
      </c>
    </row>
    <row r="839" spans="1:10" ht="12.75">
      <c r="A839" s="203" t="s">
        <v>87</v>
      </c>
      <c r="B839" s="205"/>
      <c r="C839" s="7" t="s">
        <v>267</v>
      </c>
      <c r="D839" s="7" t="s">
        <v>97</v>
      </c>
      <c r="E839" s="7" t="s">
        <v>502</v>
      </c>
      <c r="F839" s="7" t="s">
        <v>88</v>
      </c>
      <c r="G839" s="8">
        <f>'ПР.4'!G815</f>
        <v>5</v>
      </c>
      <c r="H839" s="8">
        <f>'ПР.4'!I815</f>
        <v>46.2</v>
      </c>
      <c r="I839" s="17">
        <f t="shared" si="70"/>
        <v>-41.2</v>
      </c>
      <c r="J839" s="9">
        <f t="shared" si="71"/>
        <v>924</v>
      </c>
    </row>
    <row r="840" spans="1:10" ht="29.25" customHeight="1">
      <c r="A840" s="203" t="s">
        <v>444</v>
      </c>
      <c r="B840" s="205"/>
      <c r="C840" s="7" t="s">
        <v>267</v>
      </c>
      <c r="D840" s="7" t="s">
        <v>97</v>
      </c>
      <c r="E840" s="7" t="s">
        <v>503</v>
      </c>
      <c r="F840" s="7"/>
      <c r="G840" s="8">
        <f>G841</f>
        <v>7144.8</v>
      </c>
      <c r="H840" s="8">
        <f>H841</f>
        <v>4338.1</v>
      </c>
      <c r="I840" s="17">
        <f t="shared" si="70"/>
        <v>2806.7</v>
      </c>
      <c r="J840" s="9">
        <f t="shared" si="71"/>
        <v>60.71688500727802</v>
      </c>
    </row>
    <row r="841" spans="1:10" ht="27.75" customHeight="1">
      <c r="A841" s="203" t="s">
        <v>44</v>
      </c>
      <c r="B841" s="205"/>
      <c r="C841" s="7" t="s">
        <v>267</v>
      </c>
      <c r="D841" s="7" t="s">
        <v>97</v>
      </c>
      <c r="E841" s="7" t="s">
        <v>503</v>
      </c>
      <c r="F841" s="7" t="s">
        <v>45</v>
      </c>
      <c r="G841" s="8">
        <f>G842</f>
        <v>7144.8</v>
      </c>
      <c r="H841" s="8">
        <f>H842</f>
        <v>4338.1</v>
      </c>
      <c r="I841" s="17">
        <f t="shared" si="70"/>
        <v>2806.7</v>
      </c>
      <c r="J841" s="9">
        <f t="shared" si="71"/>
        <v>60.71688500727802</v>
      </c>
    </row>
    <row r="842" spans="1:10" ht="12.75">
      <c r="A842" s="203" t="s">
        <v>87</v>
      </c>
      <c r="B842" s="205"/>
      <c r="C842" s="7" t="s">
        <v>267</v>
      </c>
      <c r="D842" s="7" t="s">
        <v>97</v>
      </c>
      <c r="E842" s="7" t="s">
        <v>503</v>
      </c>
      <c r="F842" s="7" t="s">
        <v>88</v>
      </c>
      <c r="G842" s="8">
        <f>'ПР.4'!G818</f>
        <v>7144.8</v>
      </c>
      <c r="H842" s="8">
        <f>'ПР.4'!I818</f>
        <v>4338.1</v>
      </c>
      <c r="I842" s="17">
        <f t="shared" si="70"/>
        <v>2806.7</v>
      </c>
      <c r="J842" s="9">
        <f t="shared" si="71"/>
        <v>60.71688500727802</v>
      </c>
    </row>
    <row r="843" spans="1:10" ht="12.75">
      <c r="A843" s="203" t="s">
        <v>504</v>
      </c>
      <c r="B843" s="205"/>
      <c r="C843" s="7" t="s">
        <v>267</v>
      </c>
      <c r="D843" s="7" t="s">
        <v>97</v>
      </c>
      <c r="E843" s="7" t="s">
        <v>505</v>
      </c>
      <c r="F843" s="7"/>
      <c r="G843" s="8">
        <f aca="true" t="shared" si="72" ref="G843:H845">G844</f>
        <v>188</v>
      </c>
      <c r="H843" s="8">
        <f t="shared" si="72"/>
        <v>75.5</v>
      </c>
      <c r="I843" s="17">
        <f t="shared" si="70"/>
        <v>112.5</v>
      </c>
      <c r="J843" s="9">
        <f t="shared" si="71"/>
        <v>40.159574468085104</v>
      </c>
    </row>
    <row r="844" spans="1:10" ht="12.75">
      <c r="A844" s="203" t="s">
        <v>506</v>
      </c>
      <c r="B844" s="205"/>
      <c r="C844" s="7" t="s">
        <v>267</v>
      </c>
      <c r="D844" s="7" t="s">
        <v>97</v>
      </c>
      <c r="E844" s="7" t="s">
        <v>507</v>
      </c>
      <c r="F844" s="7"/>
      <c r="G844" s="8">
        <f t="shared" si="72"/>
        <v>188</v>
      </c>
      <c r="H844" s="8">
        <f t="shared" si="72"/>
        <v>75.5</v>
      </c>
      <c r="I844" s="17">
        <f t="shared" si="70"/>
        <v>112.5</v>
      </c>
      <c r="J844" s="9">
        <f t="shared" si="71"/>
        <v>40.159574468085104</v>
      </c>
    </row>
    <row r="845" spans="1:10" ht="29.25" customHeight="1">
      <c r="A845" s="203" t="s">
        <v>44</v>
      </c>
      <c r="B845" s="205"/>
      <c r="C845" s="7" t="s">
        <v>267</v>
      </c>
      <c r="D845" s="7" t="s">
        <v>97</v>
      </c>
      <c r="E845" s="7" t="s">
        <v>507</v>
      </c>
      <c r="F845" s="7" t="s">
        <v>45</v>
      </c>
      <c r="G845" s="8">
        <f t="shared" si="72"/>
        <v>188</v>
      </c>
      <c r="H845" s="8">
        <f t="shared" si="72"/>
        <v>75.5</v>
      </c>
      <c r="I845" s="17">
        <f t="shared" si="70"/>
        <v>112.5</v>
      </c>
      <c r="J845" s="9">
        <f t="shared" si="71"/>
        <v>40.159574468085104</v>
      </c>
    </row>
    <row r="846" spans="1:10" ht="12.75">
      <c r="A846" s="203" t="s">
        <v>87</v>
      </c>
      <c r="B846" s="205"/>
      <c r="C846" s="7" t="s">
        <v>267</v>
      </c>
      <c r="D846" s="7" t="s">
        <v>97</v>
      </c>
      <c r="E846" s="7" t="s">
        <v>507</v>
      </c>
      <c r="F846" s="7" t="s">
        <v>88</v>
      </c>
      <c r="G846" s="8">
        <f>'ПР.4'!G822</f>
        <v>188</v>
      </c>
      <c r="H846" s="8">
        <f>'ПР.4'!I822</f>
        <v>75.5</v>
      </c>
      <c r="I846" s="17">
        <f t="shared" si="70"/>
        <v>112.5</v>
      </c>
      <c r="J846" s="9">
        <f t="shared" si="71"/>
        <v>40.159574468085104</v>
      </c>
    </row>
    <row r="847" spans="1:10" ht="12.75">
      <c r="A847" s="200" t="s">
        <v>268</v>
      </c>
      <c r="B847" s="202"/>
      <c r="C847" s="3" t="s">
        <v>267</v>
      </c>
      <c r="D847" s="3" t="s">
        <v>35</v>
      </c>
      <c r="E847" s="3"/>
      <c r="F847" s="3"/>
      <c r="G847" s="30">
        <f>G848+G865+G883</f>
        <v>1339.1</v>
      </c>
      <c r="H847" s="30">
        <f>H848+H865+H883</f>
        <v>2347.9</v>
      </c>
      <c r="I847" s="16">
        <f t="shared" si="70"/>
        <v>-1008.8000000000002</v>
      </c>
      <c r="J847" s="6">
        <f t="shared" si="71"/>
        <v>175.33417967291467</v>
      </c>
    </row>
    <row r="848" spans="1:10" ht="27.75" customHeight="1">
      <c r="A848" s="203" t="s">
        <v>596</v>
      </c>
      <c r="B848" s="205"/>
      <c r="C848" s="7" t="s">
        <v>267</v>
      </c>
      <c r="D848" s="7" t="s">
        <v>35</v>
      </c>
      <c r="E848" s="7" t="s">
        <v>261</v>
      </c>
      <c r="F848" s="7"/>
      <c r="G848" s="8">
        <f>G849</f>
        <v>329.1</v>
      </c>
      <c r="H848" s="8">
        <f>H849</f>
        <v>209.1</v>
      </c>
      <c r="I848" s="17">
        <f t="shared" si="70"/>
        <v>120.00000000000003</v>
      </c>
      <c r="J848" s="9">
        <f t="shared" si="71"/>
        <v>63.536918869644474</v>
      </c>
    </row>
    <row r="849" spans="1:10" ht="47.25" customHeight="1">
      <c r="A849" s="203" t="s">
        <v>597</v>
      </c>
      <c r="B849" s="205"/>
      <c r="C849" s="7" t="s">
        <v>267</v>
      </c>
      <c r="D849" s="7" t="s">
        <v>35</v>
      </c>
      <c r="E849" s="7" t="s">
        <v>263</v>
      </c>
      <c r="F849" s="7"/>
      <c r="G849" s="34">
        <f>G850+G853+G859+G862</f>
        <v>329.1</v>
      </c>
      <c r="H849" s="34">
        <f>H850+H853+H859+H862+H856</f>
        <v>209.1</v>
      </c>
      <c r="I849" s="17">
        <f t="shared" si="70"/>
        <v>120.00000000000003</v>
      </c>
      <c r="J849" s="9">
        <f t="shared" si="71"/>
        <v>63.536918869644474</v>
      </c>
    </row>
    <row r="850" spans="1:10" ht="43.5" customHeight="1">
      <c r="A850" s="203" t="s">
        <v>264</v>
      </c>
      <c r="B850" s="205"/>
      <c r="C850" s="7" t="s">
        <v>267</v>
      </c>
      <c r="D850" s="7" t="s">
        <v>35</v>
      </c>
      <c r="E850" s="7" t="s">
        <v>265</v>
      </c>
      <c r="F850" s="7"/>
      <c r="G850" s="8">
        <f>G851</f>
        <v>180</v>
      </c>
      <c r="H850" s="8">
        <f>H851</f>
        <v>78.1</v>
      </c>
      <c r="I850" s="17">
        <f t="shared" si="70"/>
        <v>101.9</v>
      </c>
      <c r="J850" s="9">
        <f t="shared" si="71"/>
        <v>43.388888888888886</v>
      </c>
    </row>
    <row r="851" spans="1:10" ht="28.5" customHeight="1">
      <c r="A851" s="203" t="s">
        <v>44</v>
      </c>
      <c r="B851" s="205"/>
      <c r="C851" s="7" t="s">
        <v>267</v>
      </c>
      <c r="D851" s="7" t="s">
        <v>35</v>
      </c>
      <c r="E851" s="7" t="s">
        <v>265</v>
      </c>
      <c r="F851" s="7" t="s">
        <v>45</v>
      </c>
      <c r="G851" s="8">
        <f>G852</f>
        <v>180</v>
      </c>
      <c r="H851" s="8">
        <f>H852</f>
        <v>78.1</v>
      </c>
      <c r="I851" s="17">
        <f t="shared" si="70"/>
        <v>101.9</v>
      </c>
      <c r="J851" s="9">
        <f t="shared" si="71"/>
        <v>43.388888888888886</v>
      </c>
    </row>
    <row r="852" spans="1:10" ht="12.75">
      <c r="A852" s="203" t="s">
        <v>87</v>
      </c>
      <c r="B852" s="205"/>
      <c r="C852" s="7" t="s">
        <v>267</v>
      </c>
      <c r="D852" s="7" t="s">
        <v>35</v>
      </c>
      <c r="E852" s="7" t="s">
        <v>265</v>
      </c>
      <c r="F852" s="7" t="s">
        <v>88</v>
      </c>
      <c r="G852" s="8">
        <f>'ПР.4'!G828</f>
        <v>180</v>
      </c>
      <c r="H852" s="8">
        <f>'ПР.4'!I828</f>
        <v>78.1</v>
      </c>
      <c r="I852" s="17">
        <f aca="true" t="shared" si="73" ref="I852:I892">G852-H852</f>
        <v>101.9</v>
      </c>
      <c r="J852" s="9">
        <f aca="true" t="shared" si="74" ref="J852:J892">H852/G852*100</f>
        <v>43.388888888888886</v>
      </c>
    </row>
    <row r="853" spans="1:10" ht="27.75" customHeight="1">
      <c r="A853" s="203" t="s">
        <v>271</v>
      </c>
      <c r="B853" s="205"/>
      <c r="C853" s="7" t="s">
        <v>267</v>
      </c>
      <c r="D853" s="7" t="s">
        <v>35</v>
      </c>
      <c r="E853" s="7" t="s">
        <v>272</v>
      </c>
      <c r="F853" s="7"/>
      <c r="G853" s="8">
        <f>G854</f>
        <v>33.6</v>
      </c>
      <c r="H853" s="8">
        <f>H854</f>
        <v>19</v>
      </c>
      <c r="I853" s="17">
        <f t="shared" si="73"/>
        <v>14.600000000000001</v>
      </c>
      <c r="J853" s="9">
        <f t="shared" si="74"/>
        <v>56.547619047619044</v>
      </c>
    </row>
    <row r="854" spans="1:10" ht="30" customHeight="1">
      <c r="A854" s="203" t="s">
        <v>44</v>
      </c>
      <c r="B854" s="205"/>
      <c r="C854" s="7" t="s">
        <v>267</v>
      </c>
      <c r="D854" s="7" t="s">
        <v>35</v>
      </c>
      <c r="E854" s="7" t="s">
        <v>272</v>
      </c>
      <c r="F854" s="7" t="s">
        <v>45</v>
      </c>
      <c r="G854" s="8">
        <f>G855</f>
        <v>33.6</v>
      </c>
      <c r="H854" s="8">
        <f>H855</f>
        <v>19</v>
      </c>
      <c r="I854" s="17">
        <f t="shared" si="73"/>
        <v>14.600000000000001</v>
      </c>
      <c r="J854" s="9">
        <f t="shared" si="74"/>
        <v>56.547619047619044</v>
      </c>
    </row>
    <row r="855" spans="1:10" ht="12.75">
      <c r="A855" s="203" t="s">
        <v>87</v>
      </c>
      <c r="B855" s="205"/>
      <c r="C855" s="7" t="s">
        <v>267</v>
      </c>
      <c r="D855" s="7" t="s">
        <v>35</v>
      </c>
      <c r="E855" s="7" t="s">
        <v>272</v>
      </c>
      <c r="F855" s="7" t="s">
        <v>88</v>
      </c>
      <c r="G855" s="8">
        <f>'ПР.4'!G831</f>
        <v>33.6</v>
      </c>
      <c r="H855" s="8">
        <f>'ПР.4'!I831</f>
        <v>19</v>
      </c>
      <c r="I855" s="17">
        <f t="shared" si="73"/>
        <v>14.600000000000001</v>
      </c>
      <c r="J855" s="9">
        <f t="shared" si="74"/>
        <v>56.547619047619044</v>
      </c>
    </row>
    <row r="856" spans="1:10" ht="28.5" customHeight="1">
      <c r="A856" s="229" t="str">
        <f>'ПР.4'!A832</f>
        <v>Проведение замеров сопротивления изоляции электросетей и электрооборудования</v>
      </c>
      <c r="B856" s="230"/>
      <c r="C856" s="33" t="s">
        <v>267</v>
      </c>
      <c r="D856" s="33" t="s">
        <v>35</v>
      </c>
      <c r="E856" s="161" t="s">
        <v>274</v>
      </c>
      <c r="F856" s="33"/>
      <c r="G856" s="34">
        <f>G857</f>
        <v>0</v>
      </c>
      <c r="H856" s="8">
        <f>H857</f>
        <v>100</v>
      </c>
      <c r="I856" s="17">
        <f>G856-H856</f>
        <v>-100</v>
      </c>
      <c r="J856" s="9">
        <v>0</v>
      </c>
    </row>
    <row r="857" spans="1:10" ht="12.75">
      <c r="A857" s="229" t="s">
        <v>44</v>
      </c>
      <c r="B857" s="230"/>
      <c r="C857" s="33" t="s">
        <v>267</v>
      </c>
      <c r="D857" s="33" t="s">
        <v>35</v>
      </c>
      <c r="E857" s="161" t="s">
        <v>274</v>
      </c>
      <c r="F857" s="33" t="s">
        <v>45</v>
      </c>
      <c r="G857" s="34">
        <f>G858</f>
        <v>0</v>
      </c>
      <c r="H857" s="8">
        <f>H858</f>
        <v>100</v>
      </c>
      <c r="I857" s="17">
        <f>G857-H857</f>
        <v>-100</v>
      </c>
      <c r="J857" s="9">
        <v>0</v>
      </c>
    </row>
    <row r="858" spans="1:10" ht="12.75">
      <c r="A858" s="229" t="s">
        <v>87</v>
      </c>
      <c r="B858" s="230"/>
      <c r="C858" s="33" t="s">
        <v>267</v>
      </c>
      <c r="D858" s="33" t="s">
        <v>35</v>
      </c>
      <c r="E858" s="161" t="s">
        <v>274</v>
      </c>
      <c r="F858" s="33" t="s">
        <v>88</v>
      </c>
      <c r="G858" s="34">
        <f>'ПР.4'!G834</f>
        <v>0</v>
      </c>
      <c r="H858" s="8">
        <f>'ПР.4'!I834</f>
        <v>100</v>
      </c>
      <c r="I858" s="17">
        <f>G858-H858</f>
        <v>-100</v>
      </c>
      <c r="J858" s="9">
        <v>0</v>
      </c>
    </row>
    <row r="859" spans="1:10" ht="45" customHeight="1">
      <c r="A859" s="203" t="s">
        <v>275</v>
      </c>
      <c r="B859" s="205"/>
      <c r="C859" s="7" t="s">
        <v>267</v>
      </c>
      <c r="D859" s="7" t="s">
        <v>35</v>
      </c>
      <c r="E859" s="7" t="s">
        <v>276</v>
      </c>
      <c r="F859" s="7"/>
      <c r="G859" s="8">
        <f>G860</f>
        <v>94.5</v>
      </c>
      <c r="H859" s="8">
        <f>H860</f>
        <v>12</v>
      </c>
      <c r="I859" s="17">
        <f t="shared" si="73"/>
        <v>82.5</v>
      </c>
      <c r="J859" s="9">
        <f t="shared" si="74"/>
        <v>12.698412698412698</v>
      </c>
    </row>
    <row r="860" spans="1:10" ht="30" customHeight="1">
      <c r="A860" s="203" t="s">
        <v>44</v>
      </c>
      <c r="B860" s="205"/>
      <c r="C860" s="7" t="s">
        <v>267</v>
      </c>
      <c r="D860" s="7" t="s">
        <v>35</v>
      </c>
      <c r="E860" s="7" t="s">
        <v>276</v>
      </c>
      <c r="F860" s="7" t="s">
        <v>45</v>
      </c>
      <c r="G860" s="8">
        <f>G861</f>
        <v>94.5</v>
      </c>
      <c r="H860" s="8">
        <f>H861</f>
        <v>12</v>
      </c>
      <c r="I860" s="17">
        <f t="shared" si="73"/>
        <v>82.5</v>
      </c>
      <c r="J860" s="9">
        <f t="shared" si="74"/>
        <v>12.698412698412698</v>
      </c>
    </row>
    <row r="861" spans="1:10" ht="12.75">
      <c r="A861" s="203" t="s">
        <v>87</v>
      </c>
      <c r="B861" s="205"/>
      <c r="C861" s="7" t="s">
        <v>267</v>
      </c>
      <c r="D861" s="7" t="s">
        <v>35</v>
      </c>
      <c r="E861" s="7" t="s">
        <v>276</v>
      </c>
      <c r="F861" s="7" t="s">
        <v>88</v>
      </c>
      <c r="G861" s="8">
        <f>'ПР.4'!G837</f>
        <v>94.5</v>
      </c>
      <c r="H861" s="8">
        <f>'ПР.4'!I837</f>
        <v>12</v>
      </c>
      <c r="I861" s="17">
        <f t="shared" si="73"/>
        <v>82.5</v>
      </c>
      <c r="J861" s="9">
        <f t="shared" si="74"/>
        <v>12.698412698412698</v>
      </c>
    </row>
    <row r="862" spans="1:10" ht="12.75">
      <c r="A862" s="203" t="s">
        <v>279</v>
      </c>
      <c r="B862" s="205"/>
      <c r="C862" s="7" t="s">
        <v>267</v>
      </c>
      <c r="D862" s="7" t="s">
        <v>35</v>
      </c>
      <c r="E862" s="7" t="s">
        <v>280</v>
      </c>
      <c r="F862" s="7"/>
      <c r="G862" s="8">
        <f>G863</f>
        <v>21</v>
      </c>
      <c r="H862" s="8">
        <f>H863</f>
        <v>0</v>
      </c>
      <c r="I862" s="17">
        <f t="shared" si="73"/>
        <v>21</v>
      </c>
      <c r="J862" s="9">
        <f t="shared" si="74"/>
        <v>0</v>
      </c>
    </row>
    <row r="863" spans="1:10" ht="27" customHeight="1">
      <c r="A863" s="203" t="s">
        <v>44</v>
      </c>
      <c r="B863" s="205"/>
      <c r="C863" s="7" t="s">
        <v>267</v>
      </c>
      <c r="D863" s="7" t="s">
        <v>35</v>
      </c>
      <c r="E863" s="7" t="s">
        <v>280</v>
      </c>
      <c r="F863" s="7" t="s">
        <v>45</v>
      </c>
      <c r="G863" s="8">
        <f>G864</f>
        <v>21</v>
      </c>
      <c r="H863" s="8">
        <f>H864</f>
        <v>0</v>
      </c>
      <c r="I863" s="17">
        <f t="shared" si="73"/>
        <v>21</v>
      </c>
      <c r="J863" s="9">
        <f t="shared" si="74"/>
        <v>0</v>
      </c>
    </row>
    <row r="864" spans="1:10" ht="12.75">
      <c r="A864" s="203" t="s">
        <v>87</v>
      </c>
      <c r="B864" s="205"/>
      <c r="C864" s="7" t="s">
        <v>267</v>
      </c>
      <c r="D864" s="7" t="s">
        <v>35</v>
      </c>
      <c r="E864" s="7" t="s">
        <v>280</v>
      </c>
      <c r="F864" s="7" t="s">
        <v>88</v>
      </c>
      <c r="G864" s="8">
        <f>'ПР.4'!G840</f>
        <v>21</v>
      </c>
      <c r="H864" s="8">
        <f>'ПР.4'!I840</f>
        <v>0</v>
      </c>
      <c r="I864" s="17">
        <f t="shared" si="73"/>
        <v>21</v>
      </c>
      <c r="J864" s="9">
        <f t="shared" si="74"/>
        <v>0</v>
      </c>
    </row>
    <row r="865" spans="1:10" ht="29.25" customHeight="1">
      <c r="A865" s="203" t="s">
        <v>602</v>
      </c>
      <c r="B865" s="205"/>
      <c r="C865" s="7" t="s">
        <v>267</v>
      </c>
      <c r="D865" s="7" t="s">
        <v>35</v>
      </c>
      <c r="E865" s="7" t="s">
        <v>298</v>
      </c>
      <c r="F865" s="7"/>
      <c r="G865" s="8">
        <f>G866+G876</f>
        <v>710</v>
      </c>
      <c r="H865" s="8">
        <f>H866+H876</f>
        <v>1932.5</v>
      </c>
      <c r="I865" s="17">
        <f t="shared" si="73"/>
        <v>-1222.5</v>
      </c>
      <c r="J865" s="9">
        <f t="shared" si="74"/>
        <v>272.1830985915493</v>
      </c>
    </row>
    <row r="866" spans="1:10" ht="27" customHeight="1">
      <c r="A866" s="203" t="s">
        <v>603</v>
      </c>
      <c r="B866" s="205"/>
      <c r="C866" s="7" t="s">
        <v>267</v>
      </c>
      <c r="D866" s="7" t="s">
        <v>35</v>
      </c>
      <c r="E866" s="7" t="s">
        <v>299</v>
      </c>
      <c r="F866" s="7"/>
      <c r="G866" s="8">
        <f>G867+G870+G873</f>
        <v>710</v>
      </c>
      <c r="H866" s="8">
        <f>H867+H870+H873</f>
        <v>384.1</v>
      </c>
      <c r="I866" s="17">
        <f t="shared" si="73"/>
        <v>325.9</v>
      </c>
      <c r="J866" s="9">
        <f t="shared" si="74"/>
        <v>54.09859154929578</v>
      </c>
    </row>
    <row r="867" spans="1:10" ht="12.75">
      <c r="A867" s="203" t="s">
        <v>152</v>
      </c>
      <c r="B867" s="205"/>
      <c r="C867" s="7" t="s">
        <v>267</v>
      </c>
      <c r="D867" s="7" t="s">
        <v>35</v>
      </c>
      <c r="E867" s="7" t="s">
        <v>302</v>
      </c>
      <c r="F867" s="7"/>
      <c r="G867" s="8">
        <f>G868</f>
        <v>250</v>
      </c>
      <c r="H867" s="8">
        <f>H868</f>
        <v>235.9</v>
      </c>
      <c r="I867" s="17">
        <f t="shared" si="73"/>
        <v>14.099999999999994</v>
      </c>
      <c r="J867" s="9">
        <f t="shared" si="74"/>
        <v>94.36</v>
      </c>
    </row>
    <row r="868" spans="1:10" ht="27.75" customHeight="1">
      <c r="A868" s="203" t="s">
        <v>44</v>
      </c>
      <c r="B868" s="205"/>
      <c r="C868" s="7" t="s">
        <v>267</v>
      </c>
      <c r="D868" s="7" t="s">
        <v>35</v>
      </c>
      <c r="E868" s="7" t="s">
        <v>302</v>
      </c>
      <c r="F868" s="7" t="s">
        <v>45</v>
      </c>
      <c r="G868" s="8">
        <f>G869</f>
        <v>250</v>
      </c>
      <c r="H868" s="8">
        <f>H869</f>
        <v>235.9</v>
      </c>
      <c r="I868" s="17">
        <f t="shared" si="73"/>
        <v>14.099999999999994</v>
      </c>
      <c r="J868" s="9">
        <f t="shared" si="74"/>
        <v>94.36</v>
      </c>
    </row>
    <row r="869" spans="1:10" ht="12.75">
      <c r="A869" s="203" t="s">
        <v>87</v>
      </c>
      <c r="B869" s="205"/>
      <c r="C869" s="7" t="s">
        <v>267</v>
      </c>
      <c r="D869" s="7" t="s">
        <v>35</v>
      </c>
      <c r="E869" s="7" t="s">
        <v>302</v>
      </c>
      <c r="F869" s="7" t="s">
        <v>88</v>
      </c>
      <c r="G869" s="8">
        <f>'ПР.4'!G845</f>
        <v>250</v>
      </c>
      <c r="H869" s="8">
        <f>'ПР.4'!I845</f>
        <v>235.9</v>
      </c>
      <c r="I869" s="17">
        <f t="shared" si="73"/>
        <v>14.099999999999994</v>
      </c>
      <c r="J869" s="9">
        <f t="shared" si="74"/>
        <v>94.36</v>
      </c>
    </row>
    <row r="870" spans="1:10" ht="27.75" customHeight="1">
      <c r="A870" s="203" t="s">
        <v>303</v>
      </c>
      <c r="B870" s="205"/>
      <c r="C870" s="7" t="s">
        <v>267</v>
      </c>
      <c r="D870" s="7" t="s">
        <v>35</v>
      </c>
      <c r="E870" s="7" t="s">
        <v>304</v>
      </c>
      <c r="F870" s="7"/>
      <c r="G870" s="8">
        <f>G871</f>
        <v>190</v>
      </c>
      <c r="H870" s="8">
        <f>H871</f>
        <v>148.2</v>
      </c>
      <c r="I870" s="17">
        <f t="shared" si="73"/>
        <v>41.80000000000001</v>
      </c>
      <c r="J870" s="9">
        <f t="shared" si="74"/>
        <v>77.99999999999999</v>
      </c>
    </row>
    <row r="871" spans="1:10" ht="30.75" customHeight="1">
      <c r="A871" s="203" t="s">
        <v>44</v>
      </c>
      <c r="B871" s="205"/>
      <c r="C871" s="7" t="s">
        <v>267</v>
      </c>
      <c r="D871" s="7" t="s">
        <v>35</v>
      </c>
      <c r="E871" s="7" t="s">
        <v>304</v>
      </c>
      <c r="F871" s="7" t="s">
        <v>45</v>
      </c>
      <c r="G871" s="8">
        <f>G872</f>
        <v>190</v>
      </c>
      <c r="H871" s="8">
        <f>H872</f>
        <v>148.2</v>
      </c>
      <c r="I871" s="17">
        <f t="shared" si="73"/>
        <v>41.80000000000001</v>
      </c>
      <c r="J871" s="9">
        <f t="shared" si="74"/>
        <v>77.99999999999999</v>
      </c>
    </row>
    <row r="872" spans="1:10" ht="12.75">
      <c r="A872" s="203" t="s">
        <v>87</v>
      </c>
      <c r="B872" s="205"/>
      <c r="C872" s="7" t="s">
        <v>267</v>
      </c>
      <c r="D872" s="7" t="s">
        <v>35</v>
      </c>
      <c r="E872" s="7" t="s">
        <v>304</v>
      </c>
      <c r="F872" s="7" t="s">
        <v>88</v>
      </c>
      <c r="G872" s="8">
        <f>'ПР.4'!G848</f>
        <v>190</v>
      </c>
      <c r="H872" s="8">
        <f>'ПР.4'!I848</f>
        <v>148.2</v>
      </c>
      <c r="I872" s="17">
        <f t="shared" si="73"/>
        <v>41.80000000000001</v>
      </c>
      <c r="J872" s="9">
        <f t="shared" si="74"/>
        <v>77.99999999999999</v>
      </c>
    </row>
    <row r="873" spans="1:10" ht="12.75">
      <c r="A873" s="203" t="s">
        <v>305</v>
      </c>
      <c r="B873" s="205"/>
      <c r="C873" s="7" t="s">
        <v>267</v>
      </c>
      <c r="D873" s="7" t="s">
        <v>35</v>
      </c>
      <c r="E873" s="7" t="s">
        <v>306</v>
      </c>
      <c r="F873" s="7"/>
      <c r="G873" s="8">
        <f>G874</f>
        <v>270</v>
      </c>
      <c r="H873" s="8">
        <f>H874</f>
        <v>0</v>
      </c>
      <c r="I873" s="17">
        <f t="shared" si="73"/>
        <v>270</v>
      </c>
      <c r="J873" s="9">
        <f t="shared" si="74"/>
        <v>0</v>
      </c>
    </row>
    <row r="874" spans="1:10" ht="27" customHeight="1">
      <c r="A874" s="203" t="s">
        <v>44</v>
      </c>
      <c r="B874" s="205"/>
      <c r="C874" s="7" t="s">
        <v>267</v>
      </c>
      <c r="D874" s="7" t="s">
        <v>35</v>
      </c>
      <c r="E874" s="7" t="s">
        <v>306</v>
      </c>
      <c r="F874" s="7" t="s">
        <v>45</v>
      </c>
      <c r="G874" s="8">
        <f>G875</f>
        <v>270</v>
      </c>
      <c r="H874" s="8">
        <f>H875</f>
        <v>0</v>
      </c>
      <c r="I874" s="17">
        <f t="shared" si="73"/>
        <v>270</v>
      </c>
      <c r="J874" s="9">
        <f t="shared" si="74"/>
        <v>0</v>
      </c>
    </row>
    <row r="875" spans="1:10" ht="12.75">
      <c r="A875" s="203" t="s">
        <v>87</v>
      </c>
      <c r="B875" s="205"/>
      <c r="C875" s="7" t="s">
        <v>267</v>
      </c>
      <c r="D875" s="7" t="s">
        <v>35</v>
      </c>
      <c r="E875" s="7" t="s">
        <v>306</v>
      </c>
      <c r="F875" s="7" t="s">
        <v>88</v>
      </c>
      <c r="G875" s="8">
        <f>'ПР.4'!G851</f>
        <v>270</v>
      </c>
      <c r="H875" s="8">
        <f>'ПР.4'!I851</f>
        <v>0</v>
      </c>
      <c r="I875" s="17">
        <f t="shared" si="73"/>
        <v>270</v>
      </c>
      <c r="J875" s="9">
        <f t="shared" si="74"/>
        <v>0</v>
      </c>
    </row>
    <row r="876" spans="1:10" ht="40.5" customHeight="1">
      <c r="A876" s="203" t="str">
        <f>'ПР.4'!A852</f>
        <v>Основное мероприятие «Возмещение расходов по коммунальным услугам физкультурно-оздоровительным и спортивным комплексам»</v>
      </c>
      <c r="B876" s="205"/>
      <c r="C876" s="7" t="s">
        <v>267</v>
      </c>
      <c r="D876" s="7" t="s">
        <v>35</v>
      </c>
      <c r="E876" s="7" t="s">
        <v>747</v>
      </c>
      <c r="F876" s="7"/>
      <c r="G876" s="8">
        <f>G877+G880</f>
        <v>0</v>
      </c>
      <c r="H876" s="8">
        <f>H877+H880</f>
        <v>1548.4</v>
      </c>
      <c r="I876" s="17">
        <f aca="true" t="shared" si="75" ref="I876:I882">G876-H876</f>
        <v>-1548.4</v>
      </c>
      <c r="J876" s="9">
        <v>0</v>
      </c>
    </row>
    <row r="877" spans="1:10" ht="30" customHeight="1">
      <c r="A877" s="203" t="str">
        <f>'ПР.4'!A853</f>
        <v>Мероприятия по возмещению расходов по коммунальным услугам физкультурно-оздоровительным и спортивным комплексам </v>
      </c>
      <c r="B877" s="205"/>
      <c r="C877" s="7" t="s">
        <v>267</v>
      </c>
      <c r="D877" s="7" t="s">
        <v>35</v>
      </c>
      <c r="E877" s="38" t="s">
        <v>749</v>
      </c>
      <c r="F877" s="7"/>
      <c r="G877" s="8">
        <f>G878</f>
        <v>0</v>
      </c>
      <c r="H877" s="8">
        <f>H878</f>
        <v>1480.4</v>
      </c>
      <c r="I877" s="17">
        <f t="shared" si="75"/>
        <v>-1480.4</v>
      </c>
      <c r="J877" s="9">
        <v>0</v>
      </c>
    </row>
    <row r="878" spans="1:10" ht="13.5" customHeight="1">
      <c r="A878" s="203" t="s">
        <v>44</v>
      </c>
      <c r="B878" s="205"/>
      <c r="C878" s="7" t="s">
        <v>267</v>
      </c>
      <c r="D878" s="7" t="s">
        <v>35</v>
      </c>
      <c r="E878" s="38" t="s">
        <v>749</v>
      </c>
      <c r="F878" s="7" t="s">
        <v>45</v>
      </c>
      <c r="G878" s="8">
        <f>G879</f>
        <v>0</v>
      </c>
      <c r="H878" s="8">
        <f>H879</f>
        <v>1480.4</v>
      </c>
      <c r="I878" s="17">
        <f t="shared" si="75"/>
        <v>-1480.4</v>
      </c>
      <c r="J878" s="9">
        <v>0</v>
      </c>
    </row>
    <row r="879" spans="1:10" ht="12.75">
      <c r="A879" s="203" t="s">
        <v>87</v>
      </c>
      <c r="B879" s="205"/>
      <c r="C879" s="7" t="s">
        <v>267</v>
      </c>
      <c r="D879" s="7" t="s">
        <v>35</v>
      </c>
      <c r="E879" s="38" t="s">
        <v>749</v>
      </c>
      <c r="F879" s="7" t="s">
        <v>88</v>
      </c>
      <c r="G879" s="8">
        <f>'ПР.4'!G855</f>
        <v>0</v>
      </c>
      <c r="H879" s="8">
        <f>'ПР.4'!I855</f>
        <v>1480.4</v>
      </c>
      <c r="I879" s="17">
        <f t="shared" si="75"/>
        <v>-1480.4</v>
      </c>
      <c r="J879" s="9">
        <v>0</v>
      </c>
    </row>
    <row r="880" spans="1:10" ht="42" customHeight="1">
      <c r="A880" s="203" t="str">
        <f>'ПР.4'!A856</f>
        <v>Мероприятия по возмещению расходов по коммунальным услугам физкультурно-оздоровительным и спортивным комплексам за счет средств местного бюджета</v>
      </c>
      <c r="B880" s="205"/>
      <c r="C880" s="7" t="s">
        <v>267</v>
      </c>
      <c r="D880" s="7" t="s">
        <v>35</v>
      </c>
      <c r="E880" s="38" t="str">
        <f>'ПР.4'!E856</f>
        <v>7Ф 0 03 S3080</v>
      </c>
      <c r="F880" s="7"/>
      <c r="G880" s="8">
        <f>G881</f>
        <v>0</v>
      </c>
      <c r="H880" s="8">
        <f>H881</f>
        <v>68</v>
      </c>
      <c r="I880" s="17">
        <f t="shared" si="75"/>
        <v>-68</v>
      </c>
      <c r="J880" s="9">
        <v>0</v>
      </c>
    </row>
    <row r="881" spans="1:10" ht="13.5" customHeight="1">
      <c r="A881" s="203" t="s">
        <v>44</v>
      </c>
      <c r="B881" s="205"/>
      <c r="C881" s="7" t="s">
        <v>267</v>
      </c>
      <c r="D881" s="7" t="s">
        <v>35</v>
      </c>
      <c r="E881" s="38" t="str">
        <f>'ПР.4'!E857</f>
        <v>7Ф 0 03 S3080</v>
      </c>
      <c r="F881" s="7" t="s">
        <v>45</v>
      </c>
      <c r="G881" s="8">
        <f>G882</f>
        <v>0</v>
      </c>
      <c r="H881" s="8">
        <f>H882</f>
        <v>68</v>
      </c>
      <c r="I881" s="17">
        <f t="shared" si="75"/>
        <v>-68</v>
      </c>
      <c r="J881" s="9">
        <v>0</v>
      </c>
    </row>
    <row r="882" spans="1:10" ht="12.75">
      <c r="A882" s="203" t="s">
        <v>87</v>
      </c>
      <c r="B882" s="205"/>
      <c r="C882" s="7" t="s">
        <v>267</v>
      </c>
      <c r="D882" s="7" t="s">
        <v>35</v>
      </c>
      <c r="E882" s="38" t="str">
        <f>'ПР.4'!E858</f>
        <v>7Ф 0 03 S3080</v>
      </c>
      <c r="F882" s="7" t="s">
        <v>88</v>
      </c>
      <c r="G882" s="8">
        <f>'ПР.4'!G858</f>
        <v>0</v>
      </c>
      <c r="H882" s="8">
        <f>'ПР.4'!I858</f>
        <v>68</v>
      </c>
      <c r="I882" s="17">
        <f t="shared" si="75"/>
        <v>-68</v>
      </c>
      <c r="J882" s="9">
        <v>0</v>
      </c>
    </row>
    <row r="883" spans="1:10" ht="12.75">
      <c r="A883" s="203" t="s">
        <v>504</v>
      </c>
      <c r="B883" s="205"/>
      <c r="C883" s="7" t="s">
        <v>267</v>
      </c>
      <c r="D883" s="7" t="s">
        <v>35</v>
      </c>
      <c r="E883" s="7" t="s">
        <v>505</v>
      </c>
      <c r="F883" s="7"/>
      <c r="G883" s="8">
        <f aca="true" t="shared" si="76" ref="G883:H885">G884</f>
        <v>300</v>
      </c>
      <c r="H883" s="8">
        <f t="shared" si="76"/>
        <v>206.3</v>
      </c>
      <c r="I883" s="17">
        <f t="shared" si="73"/>
        <v>93.69999999999999</v>
      </c>
      <c r="J883" s="9">
        <f t="shared" si="74"/>
        <v>68.76666666666668</v>
      </c>
    </row>
    <row r="884" spans="1:10" ht="12.75">
      <c r="A884" s="203" t="s">
        <v>506</v>
      </c>
      <c r="B884" s="205"/>
      <c r="C884" s="7" t="s">
        <v>267</v>
      </c>
      <c r="D884" s="7" t="s">
        <v>35</v>
      </c>
      <c r="E884" s="7" t="s">
        <v>507</v>
      </c>
      <c r="F884" s="7"/>
      <c r="G884" s="8">
        <f t="shared" si="76"/>
        <v>300</v>
      </c>
      <c r="H884" s="8">
        <f t="shared" si="76"/>
        <v>206.3</v>
      </c>
      <c r="I884" s="17">
        <f t="shared" si="73"/>
        <v>93.69999999999999</v>
      </c>
      <c r="J884" s="9">
        <f t="shared" si="74"/>
        <v>68.76666666666668</v>
      </c>
    </row>
    <row r="885" spans="1:10" ht="28.5" customHeight="1">
      <c r="A885" s="203" t="s">
        <v>44</v>
      </c>
      <c r="B885" s="205"/>
      <c r="C885" s="7" t="s">
        <v>267</v>
      </c>
      <c r="D885" s="7" t="s">
        <v>35</v>
      </c>
      <c r="E885" s="7" t="s">
        <v>507</v>
      </c>
      <c r="F885" s="7" t="s">
        <v>45</v>
      </c>
      <c r="G885" s="8">
        <f t="shared" si="76"/>
        <v>300</v>
      </c>
      <c r="H885" s="8">
        <f t="shared" si="76"/>
        <v>206.3</v>
      </c>
      <c r="I885" s="17">
        <f t="shared" si="73"/>
        <v>93.69999999999999</v>
      </c>
      <c r="J885" s="9">
        <f t="shared" si="74"/>
        <v>68.76666666666668</v>
      </c>
    </row>
    <row r="886" spans="1:10" ht="12.75">
      <c r="A886" s="203" t="s">
        <v>87</v>
      </c>
      <c r="B886" s="205"/>
      <c r="C886" s="7" t="s">
        <v>267</v>
      </c>
      <c r="D886" s="7" t="s">
        <v>35</v>
      </c>
      <c r="E886" s="7" t="s">
        <v>507</v>
      </c>
      <c r="F886" s="7" t="s">
        <v>88</v>
      </c>
      <c r="G886" s="8">
        <f>'ПР.4'!G862</f>
        <v>300</v>
      </c>
      <c r="H886" s="8">
        <f>'ПР.4'!I862</f>
        <v>206.3</v>
      </c>
      <c r="I886" s="17">
        <f t="shared" si="73"/>
        <v>93.69999999999999</v>
      </c>
      <c r="J886" s="9">
        <f t="shared" si="74"/>
        <v>68.76666666666668</v>
      </c>
    </row>
    <row r="887" spans="1:10" ht="12.75">
      <c r="A887" s="200" t="s">
        <v>454</v>
      </c>
      <c r="B887" s="202"/>
      <c r="C887" s="3" t="s">
        <v>225</v>
      </c>
      <c r="D887" s="3"/>
      <c r="E887" s="3"/>
      <c r="F887" s="3"/>
      <c r="G887" s="4">
        <f aca="true" t="shared" si="77" ref="G887:H891">G888</f>
        <v>5617</v>
      </c>
      <c r="H887" s="4">
        <f t="shared" si="77"/>
        <v>4577.3</v>
      </c>
      <c r="I887" s="16">
        <f t="shared" si="73"/>
        <v>1039.6999999999998</v>
      </c>
      <c r="J887" s="6">
        <f t="shared" si="74"/>
        <v>81.49011928075485</v>
      </c>
    </row>
    <row r="888" spans="1:10" ht="12.75">
      <c r="A888" s="200" t="s">
        <v>455</v>
      </c>
      <c r="B888" s="202"/>
      <c r="C888" s="3" t="s">
        <v>225</v>
      </c>
      <c r="D888" s="3" t="s">
        <v>79</v>
      </c>
      <c r="E888" s="3"/>
      <c r="F888" s="3"/>
      <c r="G888" s="4">
        <f t="shared" si="77"/>
        <v>5617</v>
      </c>
      <c r="H888" s="4">
        <f t="shared" si="77"/>
        <v>4577.3</v>
      </c>
      <c r="I888" s="16">
        <f t="shared" si="73"/>
        <v>1039.6999999999998</v>
      </c>
      <c r="J888" s="6">
        <f t="shared" si="74"/>
        <v>81.49011928075485</v>
      </c>
    </row>
    <row r="889" spans="1:10" ht="30" customHeight="1">
      <c r="A889" s="203" t="s">
        <v>456</v>
      </c>
      <c r="B889" s="205"/>
      <c r="C889" s="7" t="s">
        <v>225</v>
      </c>
      <c r="D889" s="7" t="s">
        <v>79</v>
      </c>
      <c r="E889" s="7" t="s">
        <v>457</v>
      </c>
      <c r="F889" s="7"/>
      <c r="G889" s="8">
        <f t="shared" si="77"/>
        <v>5617</v>
      </c>
      <c r="H889" s="8">
        <f t="shared" si="77"/>
        <v>4577.3</v>
      </c>
      <c r="I889" s="17">
        <f t="shared" si="73"/>
        <v>1039.6999999999998</v>
      </c>
      <c r="J889" s="9">
        <f t="shared" si="74"/>
        <v>81.49011928075485</v>
      </c>
    </row>
    <row r="890" spans="1:10" ht="29.25" customHeight="1">
      <c r="A890" s="203" t="s">
        <v>444</v>
      </c>
      <c r="B890" s="205"/>
      <c r="C890" s="7" t="s">
        <v>225</v>
      </c>
      <c r="D890" s="7" t="s">
        <v>79</v>
      </c>
      <c r="E890" s="7" t="s">
        <v>458</v>
      </c>
      <c r="F890" s="7"/>
      <c r="G890" s="8">
        <f t="shared" si="77"/>
        <v>5617</v>
      </c>
      <c r="H890" s="8">
        <f t="shared" si="77"/>
        <v>4577.3</v>
      </c>
      <c r="I890" s="17">
        <f t="shared" si="73"/>
        <v>1039.6999999999998</v>
      </c>
      <c r="J890" s="9">
        <f t="shared" si="74"/>
        <v>81.49011928075485</v>
      </c>
    </row>
    <row r="891" spans="1:10" ht="29.25" customHeight="1">
      <c r="A891" s="203" t="s">
        <v>44</v>
      </c>
      <c r="B891" s="205"/>
      <c r="C891" s="7" t="s">
        <v>225</v>
      </c>
      <c r="D891" s="7" t="s">
        <v>79</v>
      </c>
      <c r="E891" s="7" t="s">
        <v>458</v>
      </c>
      <c r="F891" s="7" t="s">
        <v>45</v>
      </c>
      <c r="G891" s="8">
        <f t="shared" si="77"/>
        <v>5617</v>
      </c>
      <c r="H891" s="8">
        <f t="shared" si="77"/>
        <v>4577.3</v>
      </c>
      <c r="I891" s="17">
        <f t="shared" si="73"/>
        <v>1039.6999999999998</v>
      </c>
      <c r="J891" s="9">
        <f t="shared" si="74"/>
        <v>81.49011928075485</v>
      </c>
    </row>
    <row r="892" spans="1:10" ht="12.75">
      <c r="A892" s="203" t="s">
        <v>459</v>
      </c>
      <c r="B892" s="205"/>
      <c r="C892" s="7" t="s">
        <v>225</v>
      </c>
      <c r="D892" s="7" t="s">
        <v>79</v>
      </c>
      <c r="E892" s="7" t="s">
        <v>458</v>
      </c>
      <c r="F892" s="7" t="s">
        <v>460</v>
      </c>
      <c r="G892" s="8">
        <f>'ПР.4'!G332</f>
        <v>5617</v>
      </c>
      <c r="H892" s="8">
        <f>'ПР.4'!I332</f>
        <v>4577.3</v>
      </c>
      <c r="I892" s="17">
        <f t="shared" si="73"/>
        <v>1039.6999999999998</v>
      </c>
      <c r="J892" s="9">
        <f t="shared" si="74"/>
        <v>81.49011928075485</v>
      </c>
    </row>
  </sheetData>
  <sheetProtection/>
  <mergeCells count="893">
    <mergeCell ref="A878:B878"/>
    <mergeCell ref="A879:B879"/>
    <mergeCell ref="A880:B880"/>
    <mergeCell ref="A881:B881"/>
    <mergeCell ref="A882:B882"/>
    <mergeCell ref="A301:B301"/>
    <mergeCell ref="A856:B856"/>
    <mergeCell ref="A857:B857"/>
    <mergeCell ref="A858:B858"/>
    <mergeCell ref="A876:B876"/>
    <mergeCell ref="A877:B877"/>
    <mergeCell ref="A6:B6"/>
    <mergeCell ref="A1:A2"/>
    <mergeCell ref="B2:G2"/>
    <mergeCell ref="A4:G4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9:B179"/>
    <mergeCell ref="A180:B180"/>
    <mergeCell ref="A181:B181"/>
    <mergeCell ref="A176:B176"/>
    <mergeCell ref="A177:B177"/>
    <mergeCell ref="A178:B178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302:B302"/>
    <mergeCell ref="A303:B303"/>
    <mergeCell ref="A297:B297"/>
    <mergeCell ref="A298:B298"/>
    <mergeCell ref="A299:B299"/>
    <mergeCell ref="A300:B300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10:B610"/>
    <mergeCell ref="A611:B611"/>
    <mergeCell ref="A612:B612"/>
    <mergeCell ref="A607:B607"/>
    <mergeCell ref="A608:B608"/>
    <mergeCell ref="A609:B609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9:B859"/>
    <mergeCell ref="A860:B860"/>
    <mergeCell ref="A861:B861"/>
    <mergeCell ref="A873:B873"/>
    <mergeCell ref="A862:B862"/>
    <mergeCell ref="A863:B863"/>
    <mergeCell ref="A864:B864"/>
    <mergeCell ref="A865:B865"/>
    <mergeCell ref="A866:B866"/>
    <mergeCell ref="A867:B867"/>
    <mergeCell ref="A892:B892"/>
    <mergeCell ref="A886:B886"/>
    <mergeCell ref="A887:B887"/>
    <mergeCell ref="A888:B888"/>
    <mergeCell ref="A889:B889"/>
    <mergeCell ref="A868:B868"/>
    <mergeCell ref="A869:B869"/>
    <mergeCell ref="A870:B870"/>
    <mergeCell ref="A871:B871"/>
    <mergeCell ref="A872:B872"/>
    <mergeCell ref="A890:B890"/>
    <mergeCell ref="A891:B891"/>
    <mergeCell ref="B1:J1"/>
    <mergeCell ref="A3:J3"/>
    <mergeCell ref="I4:J4"/>
    <mergeCell ref="A874:B874"/>
    <mergeCell ref="A875:B875"/>
    <mergeCell ref="A883:B883"/>
    <mergeCell ref="A884:B884"/>
    <mergeCell ref="A885:B885"/>
  </mergeCells>
  <printOptions/>
  <pageMargins left="0.5905511811023623" right="0.3937007874015748" top="0.5905511811023623" bottom="0.5905511811023623" header="0" footer="0.5118110236220472"/>
  <pageSetup fitToHeight="0" horizontalDpi="600" verticalDpi="600" orientation="portrait" paperSize="9" scale="75" r:id="rId1"/>
  <headerFooter>
    <oddHeader>&amp;C&amp;"Times New Roman"&amp;10&amp;K000000&amp;P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990"/>
  <sheetViews>
    <sheetView view="pageBreakPreview" zoomScale="60" zoomScalePageLayoutView="0" workbookViewId="0" topLeftCell="A1">
      <selection activeCell="D9" sqref="D9"/>
    </sheetView>
  </sheetViews>
  <sheetFormatPr defaultColWidth="8.8515625" defaultRowHeight="15"/>
  <cols>
    <col min="1" max="1" width="40.7109375" style="167" customWidth="1"/>
    <col min="2" max="2" width="5.28125" style="167" customWidth="1"/>
    <col min="3" max="4" width="4.28125" style="167" customWidth="1"/>
    <col min="5" max="5" width="14.7109375" style="167" customWidth="1"/>
    <col min="6" max="6" width="5.28125" style="167" customWidth="1"/>
    <col min="7" max="7" width="7.140625" style="167" customWidth="1"/>
    <col min="8" max="8" width="2.8515625" style="167" customWidth="1"/>
    <col min="9" max="9" width="9.57421875" style="167" customWidth="1"/>
    <col min="10" max="10" width="14.28125" style="167" hidden="1" customWidth="1"/>
    <col min="11" max="11" width="10.57421875" style="167" customWidth="1"/>
    <col min="12" max="12" width="10.00390625" style="167" customWidth="1"/>
    <col min="13" max="13" width="15.421875" style="165" customWidth="1"/>
    <col min="14" max="14" width="19.7109375" style="165" customWidth="1"/>
    <col min="15" max="16384" width="8.8515625" style="167" customWidth="1"/>
  </cols>
  <sheetData>
    <row r="1" spans="1:12" ht="15">
      <c r="A1" s="245"/>
      <c r="B1" s="245"/>
      <c r="C1" s="245"/>
      <c r="D1" s="245"/>
      <c r="E1" s="245"/>
      <c r="F1" s="245"/>
      <c r="G1" s="245"/>
      <c r="H1" s="233" t="s">
        <v>619</v>
      </c>
      <c r="I1" s="233"/>
      <c r="J1" s="233"/>
      <c r="K1" s="234"/>
      <c r="L1" s="234"/>
    </row>
    <row r="2" spans="1:12" ht="27" customHeight="1">
      <c r="A2" s="235" t="s">
        <v>733</v>
      </c>
      <c r="B2" s="235"/>
      <c r="C2" s="235"/>
      <c r="D2" s="235"/>
      <c r="E2" s="235"/>
      <c r="F2" s="235"/>
      <c r="G2" s="235"/>
      <c r="H2" s="235"/>
      <c r="I2" s="235"/>
      <c r="J2" s="235"/>
      <c r="K2" s="236"/>
      <c r="L2" s="236"/>
    </row>
    <row r="3" spans="1:12" ht="12.75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164"/>
      <c r="L3" s="184" t="s">
        <v>347</v>
      </c>
    </row>
    <row r="4" spans="1:14" s="182" customFormat="1" ht="52.5" customHeight="1">
      <c r="A4" s="185" t="s">
        <v>0</v>
      </c>
      <c r="B4" s="185" t="s">
        <v>540</v>
      </c>
      <c r="C4" s="185" t="s">
        <v>2</v>
      </c>
      <c r="D4" s="185" t="s">
        <v>3</v>
      </c>
      <c r="E4" s="185" t="s">
        <v>1</v>
      </c>
      <c r="F4" s="185" t="s">
        <v>4</v>
      </c>
      <c r="G4" s="246" t="s">
        <v>538</v>
      </c>
      <c r="H4" s="247"/>
      <c r="I4" s="250" t="s">
        <v>739</v>
      </c>
      <c r="J4" s="247"/>
      <c r="K4" s="179" t="s">
        <v>344</v>
      </c>
      <c r="L4" s="186" t="s">
        <v>539</v>
      </c>
      <c r="M4" s="187"/>
      <c r="N4" s="187"/>
    </row>
    <row r="5" spans="1:12" ht="15" customHeight="1">
      <c r="A5" s="188">
        <v>1</v>
      </c>
      <c r="B5" s="188">
        <v>2</v>
      </c>
      <c r="C5" s="188">
        <v>3</v>
      </c>
      <c r="D5" s="188">
        <v>4</v>
      </c>
      <c r="E5" s="188">
        <v>5</v>
      </c>
      <c r="F5" s="188">
        <v>6</v>
      </c>
      <c r="G5" s="248">
        <v>7</v>
      </c>
      <c r="H5" s="249"/>
      <c r="I5" s="231">
        <v>8</v>
      </c>
      <c r="J5" s="232"/>
      <c r="K5" s="189">
        <v>9</v>
      </c>
      <c r="L5" s="190">
        <v>10</v>
      </c>
    </row>
    <row r="6" spans="1:14" s="193" customFormat="1" ht="12.75">
      <c r="A6" s="191" t="s">
        <v>7</v>
      </c>
      <c r="B6" s="176"/>
      <c r="C6" s="176"/>
      <c r="D6" s="176"/>
      <c r="E6" s="176"/>
      <c r="F6" s="176"/>
      <c r="G6" s="242">
        <f>G7+G219+G243+G283+G333+G591+G863</f>
        <v>860371.6</v>
      </c>
      <c r="H6" s="243"/>
      <c r="I6" s="239">
        <f>I7+I219+I243+I283+I333+I591+I863</f>
        <v>573543.7</v>
      </c>
      <c r="J6" s="239"/>
      <c r="K6" s="162">
        <f>G6-I6</f>
        <v>286827.9</v>
      </c>
      <c r="L6" s="31">
        <f>I6/G6*100</f>
        <v>66.66232358204292</v>
      </c>
      <c r="M6" s="192"/>
      <c r="N6" s="192"/>
    </row>
    <row r="7" spans="1:14" s="193" customFormat="1" ht="25.5">
      <c r="A7" s="191" t="s">
        <v>48</v>
      </c>
      <c r="B7" s="176" t="s">
        <v>49</v>
      </c>
      <c r="C7" s="176"/>
      <c r="D7" s="176"/>
      <c r="E7" s="176"/>
      <c r="F7" s="176"/>
      <c r="G7" s="242">
        <f>G8+G111+G118+G137+G159+G165+G174</f>
        <v>148946.7</v>
      </c>
      <c r="H7" s="243"/>
      <c r="I7" s="239">
        <f>I8+I111+I118+I137+I159+I165+I174</f>
        <v>89407.7</v>
      </c>
      <c r="J7" s="239"/>
      <c r="K7" s="162">
        <f aca="true" t="shared" si="0" ref="K7:K71">G7-I7</f>
        <v>59539.000000000015</v>
      </c>
      <c r="L7" s="31">
        <f aca="true" t="shared" si="1" ref="L7:L71">I7/G7*100</f>
        <v>60.02664040223784</v>
      </c>
      <c r="M7" s="194"/>
      <c r="N7" s="166"/>
    </row>
    <row r="8" spans="1:14" s="198" customFormat="1" ht="13.5">
      <c r="A8" s="195" t="s">
        <v>55</v>
      </c>
      <c r="B8" s="177" t="s">
        <v>49</v>
      </c>
      <c r="C8" s="177" t="s">
        <v>56</v>
      </c>
      <c r="D8" s="177"/>
      <c r="E8" s="177"/>
      <c r="F8" s="177"/>
      <c r="G8" s="251">
        <f>G9+G15+G49</f>
        <v>109454.2</v>
      </c>
      <c r="H8" s="252"/>
      <c r="I8" s="238">
        <f>I9+I15+I49</f>
        <v>67399.7</v>
      </c>
      <c r="J8" s="238"/>
      <c r="K8" s="175">
        <f t="shared" si="0"/>
        <v>42054.5</v>
      </c>
      <c r="L8" s="196">
        <f t="shared" si="1"/>
        <v>61.57799335247071</v>
      </c>
      <c r="M8" s="197"/>
      <c r="N8" s="166"/>
    </row>
    <row r="9" spans="1:14" ht="38.25">
      <c r="A9" s="19" t="s">
        <v>348</v>
      </c>
      <c r="B9" s="161" t="s">
        <v>49</v>
      </c>
      <c r="C9" s="161" t="s">
        <v>56</v>
      </c>
      <c r="D9" s="161" t="s">
        <v>79</v>
      </c>
      <c r="E9" s="161"/>
      <c r="F9" s="161"/>
      <c r="G9" s="240">
        <f>G10</f>
        <v>5116.2</v>
      </c>
      <c r="H9" s="241"/>
      <c r="I9" s="237">
        <f>I10</f>
        <v>2870.4</v>
      </c>
      <c r="J9" s="237"/>
      <c r="K9" s="163">
        <f t="shared" si="0"/>
        <v>2245.7999999999997</v>
      </c>
      <c r="L9" s="35">
        <f t="shared" si="1"/>
        <v>56.10413979125133</v>
      </c>
      <c r="N9" s="166"/>
    </row>
    <row r="10" spans="1:14" ht="45" customHeight="1">
      <c r="A10" s="19" t="s">
        <v>349</v>
      </c>
      <c r="B10" s="161" t="s">
        <v>49</v>
      </c>
      <c r="C10" s="161" t="s">
        <v>56</v>
      </c>
      <c r="D10" s="161" t="s">
        <v>79</v>
      </c>
      <c r="E10" s="161" t="s">
        <v>350</v>
      </c>
      <c r="F10" s="161"/>
      <c r="G10" s="240">
        <f>G11</f>
        <v>5116.2</v>
      </c>
      <c r="H10" s="241"/>
      <c r="I10" s="237">
        <f>I11</f>
        <v>2870.4</v>
      </c>
      <c r="J10" s="237"/>
      <c r="K10" s="163">
        <f t="shared" si="0"/>
        <v>2245.7999999999997</v>
      </c>
      <c r="L10" s="35">
        <f t="shared" si="1"/>
        <v>56.10413979125133</v>
      </c>
      <c r="N10" s="166"/>
    </row>
    <row r="11" spans="1:14" ht="12.75">
      <c r="A11" s="19" t="s">
        <v>351</v>
      </c>
      <c r="B11" s="161" t="s">
        <v>49</v>
      </c>
      <c r="C11" s="161" t="s">
        <v>56</v>
      </c>
      <c r="D11" s="161" t="s">
        <v>79</v>
      </c>
      <c r="E11" s="161" t="s">
        <v>352</v>
      </c>
      <c r="F11" s="161"/>
      <c r="G11" s="240">
        <f>G12</f>
        <v>5116.2</v>
      </c>
      <c r="H11" s="241"/>
      <c r="I11" s="237">
        <f>I12</f>
        <v>2870.4</v>
      </c>
      <c r="J11" s="237"/>
      <c r="K11" s="163">
        <f t="shared" si="0"/>
        <v>2245.7999999999997</v>
      </c>
      <c r="L11" s="35">
        <f t="shared" si="1"/>
        <v>56.10413979125133</v>
      </c>
      <c r="N11" s="166"/>
    </row>
    <row r="12" spans="1:14" ht="25.5">
      <c r="A12" s="19" t="s">
        <v>353</v>
      </c>
      <c r="B12" s="161" t="s">
        <v>49</v>
      </c>
      <c r="C12" s="161" t="s">
        <v>56</v>
      </c>
      <c r="D12" s="161" t="s">
        <v>79</v>
      </c>
      <c r="E12" s="161" t="s">
        <v>354</v>
      </c>
      <c r="F12" s="161"/>
      <c r="G12" s="240">
        <f>G13</f>
        <v>5116.2</v>
      </c>
      <c r="H12" s="241"/>
      <c r="I12" s="237">
        <f>I13</f>
        <v>2870.4</v>
      </c>
      <c r="J12" s="237"/>
      <c r="K12" s="163">
        <f t="shared" si="0"/>
        <v>2245.7999999999997</v>
      </c>
      <c r="L12" s="35">
        <f t="shared" si="1"/>
        <v>56.10413979125133</v>
      </c>
      <c r="N12" s="166"/>
    </row>
    <row r="13" spans="1:14" ht="76.5">
      <c r="A13" s="19" t="s">
        <v>62</v>
      </c>
      <c r="B13" s="161" t="s">
        <v>49</v>
      </c>
      <c r="C13" s="161" t="s">
        <v>56</v>
      </c>
      <c r="D13" s="161" t="s">
        <v>79</v>
      </c>
      <c r="E13" s="161" t="s">
        <v>354</v>
      </c>
      <c r="F13" s="161" t="s">
        <v>63</v>
      </c>
      <c r="G13" s="240">
        <f>G14</f>
        <v>5116.2</v>
      </c>
      <c r="H13" s="241"/>
      <c r="I13" s="237">
        <f>I14</f>
        <v>2870.4</v>
      </c>
      <c r="J13" s="237"/>
      <c r="K13" s="163">
        <f t="shared" si="0"/>
        <v>2245.7999999999997</v>
      </c>
      <c r="L13" s="35">
        <f t="shared" si="1"/>
        <v>56.10413979125133</v>
      </c>
      <c r="N13" s="166"/>
    </row>
    <row r="14" spans="1:14" ht="25.5">
      <c r="A14" s="19" t="s">
        <v>64</v>
      </c>
      <c r="B14" s="161" t="s">
        <v>49</v>
      </c>
      <c r="C14" s="161" t="s">
        <v>56</v>
      </c>
      <c r="D14" s="161" t="s">
        <v>79</v>
      </c>
      <c r="E14" s="161" t="s">
        <v>354</v>
      </c>
      <c r="F14" s="161" t="s">
        <v>65</v>
      </c>
      <c r="G14" s="240">
        <v>5116.2</v>
      </c>
      <c r="H14" s="241"/>
      <c r="I14" s="237">
        <v>2870.4</v>
      </c>
      <c r="J14" s="237"/>
      <c r="K14" s="163">
        <f t="shared" si="0"/>
        <v>2245.7999999999997</v>
      </c>
      <c r="L14" s="35">
        <f t="shared" si="1"/>
        <v>56.10413979125133</v>
      </c>
      <c r="N14" s="166"/>
    </row>
    <row r="15" spans="1:14" ht="51">
      <c r="A15" s="19" t="s">
        <v>355</v>
      </c>
      <c r="B15" s="161" t="s">
        <v>49</v>
      </c>
      <c r="C15" s="161" t="s">
        <v>56</v>
      </c>
      <c r="D15" s="161" t="s">
        <v>13</v>
      </c>
      <c r="E15" s="161"/>
      <c r="F15" s="161"/>
      <c r="G15" s="240">
        <f>G16+G30</f>
        <v>102379.8</v>
      </c>
      <c r="H15" s="241"/>
      <c r="I15" s="237">
        <f>I16+I30</f>
        <v>63626.99999999999</v>
      </c>
      <c r="J15" s="237"/>
      <c r="K15" s="163">
        <f t="shared" si="0"/>
        <v>38752.80000000001</v>
      </c>
      <c r="L15" s="35">
        <f t="shared" si="1"/>
        <v>62.148001851927816</v>
      </c>
      <c r="N15" s="166"/>
    </row>
    <row r="16" spans="1:14" ht="63.75">
      <c r="A16" s="19" t="s">
        <v>356</v>
      </c>
      <c r="B16" s="161" t="s">
        <v>49</v>
      </c>
      <c r="C16" s="161" t="s">
        <v>56</v>
      </c>
      <c r="D16" s="161" t="s">
        <v>13</v>
      </c>
      <c r="E16" s="161" t="s">
        <v>357</v>
      </c>
      <c r="F16" s="161"/>
      <c r="G16" s="240">
        <f>G17</f>
        <v>3538.6</v>
      </c>
      <c r="H16" s="241"/>
      <c r="I16" s="237">
        <f>I17</f>
        <v>2216.2</v>
      </c>
      <c r="J16" s="237"/>
      <c r="K16" s="163">
        <f t="shared" si="0"/>
        <v>1322.4</v>
      </c>
      <c r="L16" s="35">
        <f t="shared" si="1"/>
        <v>62.62928841914881</v>
      </c>
      <c r="N16" s="166"/>
    </row>
    <row r="17" spans="1:14" ht="38.25">
      <c r="A17" s="19" t="s">
        <v>358</v>
      </c>
      <c r="B17" s="161" t="s">
        <v>49</v>
      </c>
      <c r="C17" s="161" t="s">
        <v>56</v>
      </c>
      <c r="D17" s="161" t="s">
        <v>13</v>
      </c>
      <c r="E17" s="161" t="s">
        <v>359</v>
      </c>
      <c r="F17" s="161"/>
      <c r="G17" s="240">
        <v>3538.6</v>
      </c>
      <c r="H17" s="241"/>
      <c r="I17" s="237">
        <f>I18+I21+I24+I27</f>
        <v>2216.2</v>
      </c>
      <c r="J17" s="237"/>
      <c r="K17" s="163">
        <f t="shared" si="0"/>
        <v>1322.4</v>
      </c>
      <c r="L17" s="35">
        <f t="shared" si="1"/>
        <v>62.62928841914881</v>
      </c>
      <c r="N17" s="166"/>
    </row>
    <row r="18" spans="1:14" ht="25.5">
      <c r="A18" s="19" t="s">
        <v>353</v>
      </c>
      <c r="B18" s="161" t="s">
        <v>49</v>
      </c>
      <c r="C18" s="161" t="s">
        <v>56</v>
      </c>
      <c r="D18" s="161" t="s">
        <v>13</v>
      </c>
      <c r="E18" s="161" t="s">
        <v>360</v>
      </c>
      <c r="F18" s="161"/>
      <c r="G18" s="240">
        <f>G19</f>
        <v>1934.5</v>
      </c>
      <c r="H18" s="241"/>
      <c r="I18" s="237">
        <f>I19</f>
        <v>1223.7</v>
      </c>
      <c r="J18" s="237"/>
      <c r="K18" s="163">
        <f t="shared" si="0"/>
        <v>710.8</v>
      </c>
      <c r="L18" s="35">
        <f t="shared" si="1"/>
        <v>63.25665546652882</v>
      </c>
      <c r="N18" s="166"/>
    </row>
    <row r="19" spans="1:14" ht="76.5">
      <c r="A19" s="19" t="s">
        <v>62</v>
      </c>
      <c r="B19" s="161" t="s">
        <v>49</v>
      </c>
      <c r="C19" s="161" t="s">
        <v>56</v>
      </c>
      <c r="D19" s="161" t="s">
        <v>13</v>
      </c>
      <c r="E19" s="161" t="s">
        <v>360</v>
      </c>
      <c r="F19" s="161" t="s">
        <v>63</v>
      </c>
      <c r="G19" s="240">
        <f>G20</f>
        <v>1934.5</v>
      </c>
      <c r="H19" s="241"/>
      <c r="I19" s="237">
        <f>I20</f>
        <v>1223.7</v>
      </c>
      <c r="J19" s="237"/>
      <c r="K19" s="163">
        <f t="shared" si="0"/>
        <v>710.8</v>
      </c>
      <c r="L19" s="35">
        <f t="shared" si="1"/>
        <v>63.25665546652882</v>
      </c>
      <c r="N19" s="166"/>
    </row>
    <row r="20" spans="1:14" ht="25.5">
      <c r="A20" s="19" t="s">
        <v>64</v>
      </c>
      <c r="B20" s="161" t="s">
        <v>49</v>
      </c>
      <c r="C20" s="161" t="s">
        <v>56</v>
      </c>
      <c r="D20" s="161" t="s">
        <v>13</v>
      </c>
      <c r="E20" s="161" t="s">
        <v>360</v>
      </c>
      <c r="F20" s="161" t="s">
        <v>65</v>
      </c>
      <c r="G20" s="240">
        <v>1934.5</v>
      </c>
      <c r="H20" s="241"/>
      <c r="I20" s="237">
        <v>1223.7</v>
      </c>
      <c r="J20" s="237"/>
      <c r="K20" s="163">
        <f t="shared" si="0"/>
        <v>710.8</v>
      </c>
      <c r="L20" s="35">
        <f t="shared" si="1"/>
        <v>63.25665546652882</v>
      </c>
      <c r="N20" s="166"/>
    </row>
    <row r="21" spans="1:14" ht="25.5">
      <c r="A21" s="19" t="s">
        <v>361</v>
      </c>
      <c r="B21" s="161" t="s">
        <v>49</v>
      </c>
      <c r="C21" s="161" t="s">
        <v>56</v>
      </c>
      <c r="D21" s="161" t="s">
        <v>13</v>
      </c>
      <c r="E21" s="161" t="s">
        <v>362</v>
      </c>
      <c r="F21" s="161"/>
      <c r="G21" s="240">
        <f>G22</f>
        <v>326</v>
      </c>
      <c r="H21" s="241"/>
      <c r="I21" s="237">
        <f>I22</f>
        <v>13.5</v>
      </c>
      <c r="J21" s="237"/>
      <c r="K21" s="163">
        <f t="shared" si="0"/>
        <v>312.5</v>
      </c>
      <c r="L21" s="35">
        <f t="shared" si="1"/>
        <v>4.141104294478527</v>
      </c>
      <c r="N21" s="166"/>
    </row>
    <row r="22" spans="1:14" ht="25.5">
      <c r="A22" s="19" t="s">
        <v>16</v>
      </c>
      <c r="B22" s="161" t="s">
        <v>49</v>
      </c>
      <c r="C22" s="161" t="s">
        <v>56</v>
      </c>
      <c r="D22" s="161" t="s">
        <v>13</v>
      </c>
      <c r="E22" s="161" t="s">
        <v>362</v>
      </c>
      <c r="F22" s="161" t="s">
        <v>17</v>
      </c>
      <c r="G22" s="240">
        <f>G23</f>
        <v>326</v>
      </c>
      <c r="H22" s="241"/>
      <c r="I22" s="237">
        <f>I23</f>
        <v>13.5</v>
      </c>
      <c r="J22" s="237"/>
      <c r="K22" s="163">
        <f t="shared" si="0"/>
        <v>312.5</v>
      </c>
      <c r="L22" s="35">
        <f t="shared" si="1"/>
        <v>4.141104294478527</v>
      </c>
      <c r="N22" s="166"/>
    </row>
    <row r="23" spans="1:14" ht="38.25">
      <c r="A23" s="19" t="s">
        <v>18</v>
      </c>
      <c r="B23" s="161" t="s">
        <v>49</v>
      </c>
      <c r="C23" s="161" t="s">
        <v>56</v>
      </c>
      <c r="D23" s="161" t="s">
        <v>13</v>
      </c>
      <c r="E23" s="161" t="s">
        <v>362</v>
      </c>
      <c r="F23" s="161" t="s">
        <v>19</v>
      </c>
      <c r="G23" s="240">
        <v>326</v>
      </c>
      <c r="H23" s="241"/>
      <c r="I23" s="237">
        <v>13.5</v>
      </c>
      <c r="J23" s="237"/>
      <c r="K23" s="163">
        <f t="shared" si="0"/>
        <v>312.5</v>
      </c>
      <c r="L23" s="35">
        <f t="shared" si="1"/>
        <v>4.141104294478527</v>
      </c>
      <c r="N23" s="166"/>
    </row>
    <row r="24" spans="1:14" ht="89.25">
      <c r="A24" s="19" t="s">
        <v>363</v>
      </c>
      <c r="B24" s="161" t="s">
        <v>49</v>
      </c>
      <c r="C24" s="161" t="s">
        <v>56</v>
      </c>
      <c r="D24" s="161" t="s">
        <v>13</v>
      </c>
      <c r="E24" s="161" t="s">
        <v>364</v>
      </c>
      <c r="F24" s="161"/>
      <c r="G24" s="240">
        <f>G25</f>
        <v>150</v>
      </c>
      <c r="H24" s="241"/>
      <c r="I24" s="237">
        <f>I25</f>
        <v>152.3</v>
      </c>
      <c r="J24" s="237"/>
      <c r="K24" s="163">
        <f t="shared" si="0"/>
        <v>-2.3000000000000114</v>
      </c>
      <c r="L24" s="35">
        <f t="shared" si="1"/>
        <v>101.53333333333335</v>
      </c>
      <c r="N24" s="166"/>
    </row>
    <row r="25" spans="1:14" ht="76.5">
      <c r="A25" s="19" t="s">
        <v>62</v>
      </c>
      <c r="B25" s="161" t="s">
        <v>49</v>
      </c>
      <c r="C25" s="161" t="s">
        <v>56</v>
      </c>
      <c r="D25" s="161" t="s">
        <v>13</v>
      </c>
      <c r="E25" s="161" t="s">
        <v>364</v>
      </c>
      <c r="F25" s="161" t="s">
        <v>63</v>
      </c>
      <c r="G25" s="240">
        <f>G26</f>
        <v>150</v>
      </c>
      <c r="H25" s="241"/>
      <c r="I25" s="237">
        <f>I26</f>
        <v>152.3</v>
      </c>
      <c r="J25" s="237"/>
      <c r="K25" s="163">
        <f t="shared" si="0"/>
        <v>-2.3000000000000114</v>
      </c>
      <c r="L25" s="35">
        <f t="shared" si="1"/>
        <v>101.53333333333335</v>
      </c>
      <c r="N25" s="166"/>
    </row>
    <row r="26" spans="1:14" ht="25.5">
      <c r="A26" s="19" t="s">
        <v>64</v>
      </c>
      <c r="B26" s="161" t="s">
        <v>49</v>
      </c>
      <c r="C26" s="161" t="s">
        <v>56</v>
      </c>
      <c r="D26" s="161" t="s">
        <v>13</v>
      </c>
      <c r="E26" s="161" t="s">
        <v>364</v>
      </c>
      <c r="F26" s="161" t="s">
        <v>65</v>
      </c>
      <c r="G26" s="240">
        <v>150</v>
      </c>
      <c r="H26" s="241"/>
      <c r="I26" s="237">
        <v>152.3</v>
      </c>
      <c r="J26" s="237"/>
      <c r="K26" s="163">
        <f t="shared" si="0"/>
        <v>-2.3000000000000114</v>
      </c>
      <c r="L26" s="35">
        <f t="shared" si="1"/>
        <v>101.53333333333335</v>
      </c>
      <c r="N26" s="166"/>
    </row>
    <row r="27" spans="1:14" ht="111" customHeight="1">
      <c r="A27" s="19" t="s">
        <v>365</v>
      </c>
      <c r="B27" s="161" t="s">
        <v>49</v>
      </c>
      <c r="C27" s="161" t="s">
        <v>56</v>
      </c>
      <c r="D27" s="161" t="s">
        <v>13</v>
      </c>
      <c r="E27" s="161" t="s">
        <v>366</v>
      </c>
      <c r="F27" s="161"/>
      <c r="G27" s="240">
        <f>G28</f>
        <v>1128.1</v>
      </c>
      <c r="H27" s="241"/>
      <c r="I27" s="237">
        <f>I28</f>
        <v>826.7</v>
      </c>
      <c r="J27" s="237"/>
      <c r="K27" s="163">
        <f t="shared" si="0"/>
        <v>301.39999999999986</v>
      </c>
      <c r="L27" s="35">
        <f t="shared" si="1"/>
        <v>73.2825104157433</v>
      </c>
      <c r="N27" s="166"/>
    </row>
    <row r="28" spans="1:14" ht="76.5">
      <c r="A28" s="19" t="s">
        <v>62</v>
      </c>
      <c r="B28" s="161" t="s">
        <v>49</v>
      </c>
      <c r="C28" s="161" t="s">
        <v>56</v>
      </c>
      <c r="D28" s="161" t="s">
        <v>13</v>
      </c>
      <c r="E28" s="161" t="s">
        <v>366</v>
      </c>
      <c r="F28" s="161" t="s">
        <v>63</v>
      </c>
      <c r="G28" s="240">
        <f>G29</f>
        <v>1128.1</v>
      </c>
      <c r="H28" s="241"/>
      <c r="I28" s="237">
        <f>I29</f>
        <v>826.7</v>
      </c>
      <c r="J28" s="237"/>
      <c r="K28" s="163">
        <f t="shared" si="0"/>
        <v>301.39999999999986</v>
      </c>
      <c r="L28" s="35">
        <f t="shared" si="1"/>
        <v>73.2825104157433</v>
      </c>
      <c r="N28" s="166"/>
    </row>
    <row r="29" spans="1:14" ht="25.5">
      <c r="A29" s="19" t="s">
        <v>64</v>
      </c>
      <c r="B29" s="161" t="s">
        <v>49</v>
      </c>
      <c r="C29" s="161" t="s">
        <v>56</v>
      </c>
      <c r="D29" s="161" t="s">
        <v>13</v>
      </c>
      <c r="E29" s="161" t="s">
        <v>366</v>
      </c>
      <c r="F29" s="161" t="s">
        <v>65</v>
      </c>
      <c r="G29" s="240">
        <v>1128.1</v>
      </c>
      <c r="H29" s="241"/>
      <c r="I29" s="237">
        <v>826.7</v>
      </c>
      <c r="J29" s="237"/>
      <c r="K29" s="163">
        <f t="shared" si="0"/>
        <v>301.39999999999986</v>
      </c>
      <c r="L29" s="35">
        <f t="shared" si="1"/>
        <v>73.2825104157433</v>
      </c>
      <c r="N29" s="166"/>
    </row>
    <row r="30" spans="1:14" ht="44.25" customHeight="1">
      <c r="A30" s="19" t="s">
        <v>349</v>
      </c>
      <c r="B30" s="161" t="s">
        <v>49</v>
      </c>
      <c r="C30" s="161" t="s">
        <v>56</v>
      </c>
      <c r="D30" s="161" t="s">
        <v>13</v>
      </c>
      <c r="E30" s="161" t="s">
        <v>350</v>
      </c>
      <c r="F30" s="161"/>
      <c r="G30" s="240">
        <f>G31</f>
        <v>98841.2</v>
      </c>
      <c r="H30" s="241"/>
      <c r="I30" s="237">
        <f>I31</f>
        <v>61410.799999999996</v>
      </c>
      <c r="J30" s="237"/>
      <c r="K30" s="163">
        <f t="shared" si="0"/>
        <v>37430.4</v>
      </c>
      <c r="L30" s="35">
        <f t="shared" si="1"/>
        <v>62.1307713787368</v>
      </c>
      <c r="N30" s="166"/>
    </row>
    <row r="31" spans="1:14" ht="12.75">
      <c r="A31" s="19" t="s">
        <v>367</v>
      </c>
      <c r="B31" s="161" t="s">
        <v>49</v>
      </c>
      <c r="C31" s="161" t="s">
        <v>56</v>
      </c>
      <c r="D31" s="161" t="s">
        <v>13</v>
      </c>
      <c r="E31" s="161" t="s">
        <v>368</v>
      </c>
      <c r="F31" s="161"/>
      <c r="G31" s="240">
        <f>G32+G35+G41+G44</f>
        <v>98841.2</v>
      </c>
      <c r="H31" s="241"/>
      <c r="I31" s="237">
        <f>I32+I35+I41+I44</f>
        <v>61410.799999999996</v>
      </c>
      <c r="J31" s="237"/>
      <c r="K31" s="163">
        <f t="shared" si="0"/>
        <v>37430.4</v>
      </c>
      <c r="L31" s="35">
        <f t="shared" si="1"/>
        <v>62.1307713787368</v>
      </c>
      <c r="N31" s="166"/>
    </row>
    <row r="32" spans="1:14" ht="25.5">
      <c r="A32" s="19" t="s">
        <v>353</v>
      </c>
      <c r="B32" s="161" t="s">
        <v>49</v>
      </c>
      <c r="C32" s="161" t="s">
        <v>56</v>
      </c>
      <c r="D32" s="161" t="s">
        <v>13</v>
      </c>
      <c r="E32" s="161" t="s">
        <v>369</v>
      </c>
      <c r="F32" s="161"/>
      <c r="G32" s="240">
        <f>G33</f>
        <v>92496.8</v>
      </c>
      <c r="H32" s="241"/>
      <c r="I32" s="237">
        <f>I33</f>
        <v>56812.4</v>
      </c>
      <c r="J32" s="237"/>
      <c r="K32" s="163">
        <f t="shared" si="0"/>
        <v>35684.4</v>
      </c>
      <c r="L32" s="35">
        <f t="shared" si="1"/>
        <v>61.42093564317901</v>
      </c>
      <c r="N32" s="166"/>
    </row>
    <row r="33" spans="1:14" ht="76.5">
      <c r="A33" s="19" t="s">
        <v>62</v>
      </c>
      <c r="B33" s="161" t="s">
        <v>49</v>
      </c>
      <c r="C33" s="161" t="s">
        <v>56</v>
      </c>
      <c r="D33" s="161" t="s">
        <v>13</v>
      </c>
      <c r="E33" s="161" t="s">
        <v>369</v>
      </c>
      <c r="F33" s="161" t="s">
        <v>63</v>
      </c>
      <c r="G33" s="240">
        <f>G34</f>
        <v>92496.8</v>
      </c>
      <c r="H33" s="241"/>
      <c r="I33" s="237">
        <f>I34</f>
        <v>56812.4</v>
      </c>
      <c r="J33" s="237"/>
      <c r="K33" s="163">
        <f t="shared" si="0"/>
        <v>35684.4</v>
      </c>
      <c r="L33" s="35">
        <f t="shared" si="1"/>
        <v>61.42093564317901</v>
      </c>
      <c r="N33" s="166"/>
    </row>
    <row r="34" spans="1:14" ht="25.5">
      <c r="A34" s="19" t="s">
        <v>64</v>
      </c>
      <c r="B34" s="161" t="s">
        <v>49</v>
      </c>
      <c r="C34" s="161" t="s">
        <v>56</v>
      </c>
      <c r="D34" s="161" t="s">
        <v>13</v>
      </c>
      <c r="E34" s="161" t="s">
        <v>369</v>
      </c>
      <c r="F34" s="161" t="s">
        <v>65</v>
      </c>
      <c r="G34" s="240">
        <v>92496.8</v>
      </c>
      <c r="H34" s="241"/>
      <c r="I34" s="237">
        <v>56812.4</v>
      </c>
      <c r="J34" s="237"/>
      <c r="K34" s="163">
        <f t="shared" si="0"/>
        <v>35684.4</v>
      </c>
      <c r="L34" s="35">
        <f t="shared" si="1"/>
        <v>61.42093564317901</v>
      </c>
      <c r="N34" s="166"/>
    </row>
    <row r="35" spans="1:14" ht="25.5">
      <c r="A35" s="19" t="s">
        <v>361</v>
      </c>
      <c r="B35" s="161" t="s">
        <v>49</v>
      </c>
      <c r="C35" s="161" t="s">
        <v>56</v>
      </c>
      <c r="D35" s="161" t="s">
        <v>13</v>
      </c>
      <c r="E35" s="161" t="s">
        <v>370</v>
      </c>
      <c r="F35" s="161"/>
      <c r="G35" s="240">
        <f>G36+G38</f>
        <v>4504.4</v>
      </c>
      <c r="H35" s="241"/>
      <c r="I35" s="237">
        <f>I36+I38</f>
        <v>2859.7</v>
      </c>
      <c r="J35" s="237"/>
      <c r="K35" s="163">
        <f t="shared" si="0"/>
        <v>1644.6999999999998</v>
      </c>
      <c r="L35" s="35">
        <f t="shared" si="1"/>
        <v>63.48681289405914</v>
      </c>
      <c r="N35" s="166"/>
    </row>
    <row r="36" spans="1:14" ht="25.5">
      <c r="A36" s="19" t="s">
        <v>16</v>
      </c>
      <c r="B36" s="161" t="s">
        <v>49</v>
      </c>
      <c r="C36" s="161" t="s">
        <v>56</v>
      </c>
      <c r="D36" s="161" t="s">
        <v>13</v>
      </c>
      <c r="E36" s="161" t="s">
        <v>370</v>
      </c>
      <c r="F36" s="161" t="s">
        <v>17</v>
      </c>
      <c r="G36" s="240">
        <f>G37</f>
        <v>3994.4</v>
      </c>
      <c r="H36" s="241"/>
      <c r="I36" s="237">
        <f>I37</f>
        <v>2299</v>
      </c>
      <c r="J36" s="237"/>
      <c r="K36" s="163">
        <f t="shared" si="0"/>
        <v>1695.4</v>
      </c>
      <c r="L36" s="35">
        <f t="shared" si="1"/>
        <v>57.5555778089325</v>
      </c>
      <c r="N36" s="166"/>
    </row>
    <row r="37" spans="1:14" ht="38.25">
      <c r="A37" s="19" t="s">
        <v>18</v>
      </c>
      <c r="B37" s="161" t="s">
        <v>49</v>
      </c>
      <c r="C37" s="161" t="s">
        <v>56</v>
      </c>
      <c r="D37" s="161" t="s">
        <v>13</v>
      </c>
      <c r="E37" s="161" t="s">
        <v>370</v>
      </c>
      <c r="F37" s="161" t="s">
        <v>19</v>
      </c>
      <c r="G37" s="240">
        <v>3994.4</v>
      </c>
      <c r="H37" s="241"/>
      <c r="I37" s="237">
        <v>2299</v>
      </c>
      <c r="J37" s="237"/>
      <c r="K37" s="163">
        <f t="shared" si="0"/>
        <v>1695.4</v>
      </c>
      <c r="L37" s="35">
        <f t="shared" si="1"/>
        <v>57.5555778089325</v>
      </c>
      <c r="N37" s="166"/>
    </row>
    <row r="38" spans="1:14" ht="12.75">
      <c r="A38" s="19" t="s">
        <v>173</v>
      </c>
      <c r="B38" s="161" t="s">
        <v>49</v>
      </c>
      <c r="C38" s="161" t="s">
        <v>56</v>
      </c>
      <c r="D38" s="161" t="s">
        <v>13</v>
      </c>
      <c r="E38" s="161" t="s">
        <v>370</v>
      </c>
      <c r="F38" s="161" t="s">
        <v>174</v>
      </c>
      <c r="G38" s="240">
        <f>G40+G39</f>
        <v>510</v>
      </c>
      <c r="H38" s="241"/>
      <c r="I38" s="240">
        <f>I40+I39</f>
        <v>560.7</v>
      </c>
      <c r="J38" s="241"/>
      <c r="K38" s="163">
        <f t="shared" si="0"/>
        <v>-50.700000000000045</v>
      </c>
      <c r="L38" s="35">
        <f t="shared" si="1"/>
        <v>109.94117647058826</v>
      </c>
      <c r="N38" s="166"/>
    </row>
    <row r="39" spans="1:14" ht="63.75">
      <c r="A39" s="19" t="s">
        <v>226</v>
      </c>
      <c r="B39" s="161" t="s">
        <v>49</v>
      </c>
      <c r="C39" s="161" t="s">
        <v>56</v>
      </c>
      <c r="D39" s="161" t="s">
        <v>13</v>
      </c>
      <c r="E39" s="161" t="s">
        <v>370</v>
      </c>
      <c r="F39" s="161" t="s">
        <v>227</v>
      </c>
      <c r="G39" s="240">
        <v>0</v>
      </c>
      <c r="H39" s="241"/>
      <c r="I39" s="163">
        <v>100</v>
      </c>
      <c r="J39" s="163"/>
      <c r="K39" s="163">
        <v>0</v>
      </c>
      <c r="L39" s="35">
        <v>0</v>
      </c>
      <c r="N39" s="166"/>
    </row>
    <row r="40" spans="1:14" ht="12.75">
      <c r="A40" s="19" t="s">
        <v>175</v>
      </c>
      <c r="B40" s="161" t="s">
        <v>49</v>
      </c>
      <c r="C40" s="161" t="s">
        <v>56</v>
      </c>
      <c r="D40" s="161" t="s">
        <v>13</v>
      </c>
      <c r="E40" s="161" t="s">
        <v>370</v>
      </c>
      <c r="F40" s="161" t="s">
        <v>176</v>
      </c>
      <c r="G40" s="240">
        <v>510</v>
      </c>
      <c r="H40" s="241"/>
      <c r="I40" s="237">
        <v>460.7</v>
      </c>
      <c r="J40" s="237"/>
      <c r="K40" s="163">
        <f t="shared" si="0"/>
        <v>49.30000000000001</v>
      </c>
      <c r="L40" s="35">
        <f t="shared" si="1"/>
        <v>90.33333333333333</v>
      </c>
      <c r="N40" s="166"/>
    </row>
    <row r="41" spans="1:14" ht="89.25">
      <c r="A41" s="19" t="s">
        <v>363</v>
      </c>
      <c r="B41" s="161" t="s">
        <v>49</v>
      </c>
      <c r="C41" s="161" t="s">
        <v>56</v>
      </c>
      <c r="D41" s="161" t="s">
        <v>13</v>
      </c>
      <c r="E41" s="161" t="s">
        <v>371</v>
      </c>
      <c r="F41" s="161"/>
      <c r="G41" s="240">
        <f>G42</f>
        <v>1550</v>
      </c>
      <c r="H41" s="241"/>
      <c r="I41" s="237">
        <f>I42</f>
        <v>1670</v>
      </c>
      <c r="J41" s="237"/>
      <c r="K41" s="163">
        <f t="shared" si="0"/>
        <v>-120</v>
      </c>
      <c r="L41" s="35">
        <f t="shared" si="1"/>
        <v>107.74193548387096</v>
      </c>
      <c r="N41" s="166"/>
    </row>
    <row r="42" spans="1:14" ht="76.5">
      <c r="A42" s="19" t="s">
        <v>62</v>
      </c>
      <c r="B42" s="161" t="s">
        <v>49</v>
      </c>
      <c r="C42" s="161" t="s">
        <v>56</v>
      </c>
      <c r="D42" s="161" t="s">
        <v>13</v>
      </c>
      <c r="E42" s="161" t="s">
        <v>371</v>
      </c>
      <c r="F42" s="161" t="s">
        <v>63</v>
      </c>
      <c r="G42" s="240">
        <f>G43</f>
        <v>1550</v>
      </c>
      <c r="H42" s="241"/>
      <c r="I42" s="237">
        <f>I43</f>
        <v>1670</v>
      </c>
      <c r="J42" s="237"/>
      <c r="K42" s="163">
        <f t="shared" si="0"/>
        <v>-120</v>
      </c>
      <c r="L42" s="35">
        <f t="shared" si="1"/>
        <v>107.74193548387096</v>
      </c>
      <c r="N42" s="166"/>
    </row>
    <row r="43" spans="1:14" ht="25.5">
      <c r="A43" s="19" t="s">
        <v>64</v>
      </c>
      <c r="B43" s="161" t="s">
        <v>49</v>
      </c>
      <c r="C43" s="161" t="s">
        <v>56</v>
      </c>
      <c r="D43" s="161" t="s">
        <v>13</v>
      </c>
      <c r="E43" s="161" t="s">
        <v>371</v>
      </c>
      <c r="F43" s="161" t="s">
        <v>65</v>
      </c>
      <c r="G43" s="240">
        <v>1550</v>
      </c>
      <c r="H43" s="241"/>
      <c r="I43" s="237">
        <v>1670</v>
      </c>
      <c r="J43" s="237"/>
      <c r="K43" s="163">
        <f t="shared" si="0"/>
        <v>-120</v>
      </c>
      <c r="L43" s="35">
        <f t="shared" si="1"/>
        <v>107.74193548387096</v>
      </c>
      <c r="N43" s="166"/>
    </row>
    <row r="44" spans="1:14" ht="12.75">
      <c r="A44" s="19" t="s">
        <v>372</v>
      </c>
      <c r="B44" s="161" t="s">
        <v>49</v>
      </c>
      <c r="C44" s="161" t="s">
        <v>56</v>
      </c>
      <c r="D44" s="161" t="s">
        <v>13</v>
      </c>
      <c r="E44" s="161" t="s">
        <v>373</v>
      </c>
      <c r="F44" s="161"/>
      <c r="G44" s="240">
        <f>G45+G47</f>
        <v>290</v>
      </c>
      <c r="H44" s="241"/>
      <c r="I44" s="237">
        <f>I45+I47</f>
        <v>68.7</v>
      </c>
      <c r="J44" s="237"/>
      <c r="K44" s="163">
        <f t="shared" si="0"/>
        <v>221.3</v>
      </c>
      <c r="L44" s="35">
        <f t="shared" si="1"/>
        <v>23.689655172413794</v>
      </c>
      <c r="N44" s="166"/>
    </row>
    <row r="45" spans="1:14" ht="76.5">
      <c r="A45" s="19" t="s">
        <v>62</v>
      </c>
      <c r="B45" s="161" t="s">
        <v>49</v>
      </c>
      <c r="C45" s="161" t="s">
        <v>56</v>
      </c>
      <c r="D45" s="161" t="s">
        <v>13</v>
      </c>
      <c r="E45" s="161" t="s">
        <v>373</v>
      </c>
      <c r="F45" s="161" t="s">
        <v>63</v>
      </c>
      <c r="G45" s="240">
        <f>G46</f>
        <v>90</v>
      </c>
      <c r="H45" s="241"/>
      <c r="I45" s="237">
        <f>I46</f>
        <v>68.7</v>
      </c>
      <c r="J45" s="237"/>
      <c r="K45" s="163">
        <f t="shared" si="0"/>
        <v>21.299999999999997</v>
      </c>
      <c r="L45" s="35">
        <f t="shared" si="1"/>
        <v>76.33333333333334</v>
      </c>
      <c r="N45" s="166"/>
    </row>
    <row r="46" spans="1:14" ht="25.5">
      <c r="A46" s="19" t="s">
        <v>64</v>
      </c>
      <c r="B46" s="161" t="s">
        <v>49</v>
      </c>
      <c r="C46" s="161" t="s">
        <v>56</v>
      </c>
      <c r="D46" s="161" t="s">
        <v>13</v>
      </c>
      <c r="E46" s="161" t="s">
        <v>373</v>
      </c>
      <c r="F46" s="161" t="s">
        <v>65</v>
      </c>
      <c r="G46" s="240">
        <v>90</v>
      </c>
      <c r="H46" s="241"/>
      <c r="I46" s="237">
        <v>68.7</v>
      </c>
      <c r="J46" s="237"/>
      <c r="K46" s="163">
        <f t="shared" si="0"/>
        <v>21.299999999999997</v>
      </c>
      <c r="L46" s="35">
        <f t="shared" si="1"/>
        <v>76.33333333333334</v>
      </c>
      <c r="N46" s="166"/>
    </row>
    <row r="47" spans="1:14" ht="25.5">
      <c r="A47" s="19" t="s">
        <v>123</v>
      </c>
      <c r="B47" s="161" t="s">
        <v>49</v>
      </c>
      <c r="C47" s="161" t="s">
        <v>56</v>
      </c>
      <c r="D47" s="161" t="s">
        <v>13</v>
      </c>
      <c r="E47" s="161" t="s">
        <v>373</v>
      </c>
      <c r="F47" s="161" t="s">
        <v>124</v>
      </c>
      <c r="G47" s="240">
        <f>G48</f>
        <v>200</v>
      </c>
      <c r="H47" s="241"/>
      <c r="I47" s="237">
        <f>I48</f>
        <v>0</v>
      </c>
      <c r="J47" s="237"/>
      <c r="K47" s="163">
        <f t="shared" si="0"/>
        <v>200</v>
      </c>
      <c r="L47" s="35">
        <f t="shared" si="1"/>
        <v>0</v>
      </c>
      <c r="N47" s="166"/>
    </row>
    <row r="48" spans="1:14" ht="25.5">
      <c r="A48" s="19" t="s">
        <v>218</v>
      </c>
      <c r="B48" s="161" t="s">
        <v>49</v>
      </c>
      <c r="C48" s="161" t="s">
        <v>56</v>
      </c>
      <c r="D48" s="161" t="s">
        <v>13</v>
      </c>
      <c r="E48" s="161" t="s">
        <v>373</v>
      </c>
      <c r="F48" s="161" t="s">
        <v>219</v>
      </c>
      <c r="G48" s="240">
        <v>200</v>
      </c>
      <c r="H48" s="241"/>
      <c r="I48" s="237">
        <v>0</v>
      </c>
      <c r="J48" s="237"/>
      <c r="K48" s="163">
        <f t="shared" si="0"/>
        <v>200</v>
      </c>
      <c r="L48" s="35">
        <f t="shared" si="1"/>
        <v>0</v>
      </c>
      <c r="N48" s="166"/>
    </row>
    <row r="49" spans="1:14" ht="12.75">
      <c r="A49" s="19" t="s">
        <v>57</v>
      </c>
      <c r="B49" s="161" t="s">
        <v>49</v>
      </c>
      <c r="C49" s="161" t="s">
        <v>56</v>
      </c>
      <c r="D49" s="161" t="s">
        <v>58</v>
      </c>
      <c r="E49" s="161"/>
      <c r="F49" s="161"/>
      <c r="G49" s="240">
        <f>G50+G62+G74+G89+G98</f>
        <v>1958.2</v>
      </c>
      <c r="H49" s="241"/>
      <c r="I49" s="237">
        <f>I50+I62+I74+I89+I98</f>
        <v>902.3</v>
      </c>
      <c r="J49" s="237"/>
      <c r="K49" s="163">
        <f t="shared" si="0"/>
        <v>1055.9</v>
      </c>
      <c r="L49" s="35">
        <f t="shared" si="1"/>
        <v>46.07803084465325</v>
      </c>
      <c r="N49" s="166"/>
    </row>
    <row r="50" spans="1:14" ht="82.5" customHeight="1">
      <c r="A50" s="191" t="str">
        <f>'ПР.5 мп'!A43:B43</f>
        <v>Муниципальная программа «Содействие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2020- 2023 го-ды»</v>
      </c>
      <c r="B50" s="176" t="s">
        <v>49</v>
      </c>
      <c r="C50" s="176" t="s">
        <v>56</v>
      </c>
      <c r="D50" s="176" t="s">
        <v>58</v>
      </c>
      <c r="E50" s="176" t="s">
        <v>37</v>
      </c>
      <c r="F50" s="176"/>
      <c r="G50" s="242">
        <f>G51+G55</f>
        <v>74</v>
      </c>
      <c r="H50" s="243"/>
      <c r="I50" s="239">
        <f>I51+I55</f>
        <v>0</v>
      </c>
      <c r="J50" s="239"/>
      <c r="K50" s="162">
        <f t="shared" si="0"/>
        <v>74</v>
      </c>
      <c r="L50" s="31">
        <f t="shared" si="1"/>
        <v>0</v>
      </c>
      <c r="N50" s="166"/>
    </row>
    <row r="51" spans="1:14" ht="25.5">
      <c r="A51" s="19" t="str">
        <f>'ПР.5 мп'!A57:B57</f>
        <v>Основное мероприятие «Содействие развитию институтов гражданского общества»</v>
      </c>
      <c r="B51" s="161" t="s">
        <v>49</v>
      </c>
      <c r="C51" s="161" t="s">
        <v>56</v>
      </c>
      <c r="D51" s="161" t="s">
        <v>58</v>
      </c>
      <c r="E51" s="161" t="s">
        <v>52</v>
      </c>
      <c r="F51" s="161"/>
      <c r="G51" s="240">
        <f>G52</f>
        <v>50</v>
      </c>
      <c r="H51" s="241"/>
      <c r="I51" s="237">
        <f>I52</f>
        <v>0</v>
      </c>
      <c r="J51" s="237"/>
      <c r="K51" s="163">
        <f t="shared" si="0"/>
        <v>50</v>
      </c>
      <c r="L51" s="35">
        <f t="shared" si="1"/>
        <v>0</v>
      </c>
      <c r="N51" s="166"/>
    </row>
    <row r="52" spans="1:14" ht="38.25">
      <c r="A52" s="19" t="s">
        <v>53</v>
      </c>
      <c r="B52" s="161" t="s">
        <v>49</v>
      </c>
      <c r="C52" s="161" t="s">
        <v>56</v>
      </c>
      <c r="D52" s="161" t="s">
        <v>58</v>
      </c>
      <c r="E52" s="161" t="s">
        <v>54</v>
      </c>
      <c r="F52" s="161"/>
      <c r="G52" s="240">
        <f>G53</f>
        <v>50</v>
      </c>
      <c r="H52" s="241"/>
      <c r="I52" s="237">
        <f>I53</f>
        <v>0</v>
      </c>
      <c r="J52" s="237"/>
      <c r="K52" s="163">
        <f t="shared" si="0"/>
        <v>50</v>
      </c>
      <c r="L52" s="35">
        <f t="shared" si="1"/>
        <v>0</v>
      </c>
      <c r="N52" s="166"/>
    </row>
    <row r="53" spans="1:14" ht="25.5">
      <c r="A53" s="19" t="s">
        <v>16</v>
      </c>
      <c r="B53" s="161" t="s">
        <v>49</v>
      </c>
      <c r="C53" s="161" t="s">
        <v>56</v>
      </c>
      <c r="D53" s="161" t="s">
        <v>58</v>
      </c>
      <c r="E53" s="161" t="s">
        <v>54</v>
      </c>
      <c r="F53" s="161" t="s">
        <v>17</v>
      </c>
      <c r="G53" s="240">
        <f>G54</f>
        <v>50</v>
      </c>
      <c r="H53" s="241"/>
      <c r="I53" s="237">
        <f>I54</f>
        <v>0</v>
      </c>
      <c r="J53" s="237"/>
      <c r="K53" s="163">
        <f t="shared" si="0"/>
        <v>50</v>
      </c>
      <c r="L53" s="35">
        <f t="shared" si="1"/>
        <v>0</v>
      </c>
      <c r="N53" s="166"/>
    </row>
    <row r="54" spans="1:14" ht="38.25">
      <c r="A54" s="19" t="s">
        <v>18</v>
      </c>
      <c r="B54" s="161" t="s">
        <v>49</v>
      </c>
      <c r="C54" s="161" t="s">
        <v>56</v>
      </c>
      <c r="D54" s="161" t="s">
        <v>58</v>
      </c>
      <c r="E54" s="161" t="s">
        <v>54</v>
      </c>
      <c r="F54" s="161" t="s">
        <v>19</v>
      </c>
      <c r="G54" s="240">
        <f>'ПР.5 мп'!H63</f>
        <v>50</v>
      </c>
      <c r="H54" s="241"/>
      <c r="I54" s="237">
        <f>'ПР.5 мп'!I63</f>
        <v>0</v>
      </c>
      <c r="J54" s="237"/>
      <c r="K54" s="163">
        <f t="shared" si="0"/>
        <v>50</v>
      </c>
      <c r="L54" s="35">
        <f t="shared" si="1"/>
        <v>0</v>
      </c>
      <c r="N54" s="166"/>
    </row>
    <row r="55" spans="1:14" ht="25.5">
      <c r="A55" s="19" t="str">
        <f>'ПР.5 мп'!A64:B64</f>
        <v>Основное мероприятие «Гармонизация межнациональных отношений»</v>
      </c>
      <c r="B55" s="161" t="s">
        <v>49</v>
      </c>
      <c r="C55" s="161" t="s">
        <v>56</v>
      </c>
      <c r="D55" s="161" t="s">
        <v>58</v>
      </c>
      <c r="E55" s="161" t="s">
        <v>59</v>
      </c>
      <c r="F55" s="161"/>
      <c r="G55" s="240">
        <f>G56+G59</f>
        <v>24</v>
      </c>
      <c r="H55" s="241"/>
      <c r="I55" s="237">
        <f>I56+I59</f>
        <v>0</v>
      </c>
      <c r="J55" s="237"/>
      <c r="K55" s="163">
        <f t="shared" si="0"/>
        <v>24</v>
      </c>
      <c r="L55" s="35">
        <f t="shared" si="1"/>
        <v>0</v>
      </c>
      <c r="N55" s="166"/>
    </row>
    <row r="56" spans="1:14" ht="51">
      <c r="A56" s="19" t="s">
        <v>60</v>
      </c>
      <c r="B56" s="161" t="s">
        <v>49</v>
      </c>
      <c r="C56" s="161" t="s">
        <v>56</v>
      </c>
      <c r="D56" s="161" t="s">
        <v>58</v>
      </c>
      <c r="E56" s="161" t="s">
        <v>61</v>
      </c>
      <c r="F56" s="161"/>
      <c r="G56" s="240">
        <f>G57</f>
        <v>14</v>
      </c>
      <c r="H56" s="241"/>
      <c r="I56" s="237">
        <f>I57</f>
        <v>0</v>
      </c>
      <c r="J56" s="237"/>
      <c r="K56" s="163">
        <f t="shared" si="0"/>
        <v>14</v>
      </c>
      <c r="L56" s="35">
        <f t="shared" si="1"/>
        <v>0</v>
      </c>
      <c r="N56" s="166"/>
    </row>
    <row r="57" spans="1:14" ht="76.5">
      <c r="A57" s="19" t="s">
        <v>62</v>
      </c>
      <c r="B57" s="161" t="s">
        <v>49</v>
      </c>
      <c r="C57" s="161" t="s">
        <v>56</v>
      </c>
      <c r="D57" s="161" t="s">
        <v>58</v>
      </c>
      <c r="E57" s="161" t="s">
        <v>61</v>
      </c>
      <c r="F57" s="161" t="s">
        <v>63</v>
      </c>
      <c r="G57" s="240">
        <f>G58</f>
        <v>14</v>
      </c>
      <c r="H57" s="241"/>
      <c r="I57" s="237">
        <f>I58</f>
        <v>0</v>
      </c>
      <c r="J57" s="237"/>
      <c r="K57" s="163">
        <f t="shared" si="0"/>
        <v>14</v>
      </c>
      <c r="L57" s="35">
        <f t="shared" si="1"/>
        <v>0</v>
      </c>
      <c r="N57" s="166"/>
    </row>
    <row r="58" spans="1:14" ht="25.5">
      <c r="A58" s="19" t="s">
        <v>64</v>
      </c>
      <c r="B58" s="161" t="s">
        <v>49</v>
      </c>
      <c r="C58" s="161" t="s">
        <v>56</v>
      </c>
      <c r="D58" s="161" t="s">
        <v>58</v>
      </c>
      <c r="E58" s="161" t="s">
        <v>61</v>
      </c>
      <c r="F58" s="161" t="s">
        <v>65</v>
      </c>
      <c r="G58" s="240">
        <f>'ПР.5 мп'!H70</f>
        <v>14</v>
      </c>
      <c r="H58" s="241"/>
      <c r="I58" s="237">
        <f>'ПР.5 мп'!I70</f>
        <v>0</v>
      </c>
      <c r="J58" s="237"/>
      <c r="K58" s="163">
        <f t="shared" si="0"/>
        <v>14</v>
      </c>
      <c r="L58" s="35">
        <f t="shared" si="1"/>
        <v>0</v>
      </c>
      <c r="N58" s="166"/>
    </row>
    <row r="59" spans="1:14" ht="38.25">
      <c r="A59" s="19" t="s">
        <v>66</v>
      </c>
      <c r="B59" s="161" t="s">
        <v>49</v>
      </c>
      <c r="C59" s="161" t="s">
        <v>56</v>
      </c>
      <c r="D59" s="161" t="s">
        <v>58</v>
      </c>
      <c r="E59" s="161" t="s">
        <v>67</v>
      </c>
      <c r="F59" s="161"/>
      <c r="G59" s="240">
        <f>G60</f>
        <v>10</v>
      </c>
      <c r="H59" s="241"/>
      <c r="I59" s="237">
        <f>I60</f>
        <v>0</v>
      </c>
      <c r="J59" s="237"/>
      <c r="K59" s="163">
        <f t="shared" si="0"/>
        <v>10</v>
      </c>
      <c r="L59" s="35">
        <f t="shared" si="1"/>
        <v>0</v>
      </c>
      <c r="N59" s="166"/>
    </row>
    <row r="60" spans="1:14" ht="25.5">
      <c r="A60" s="19" t="s">
        <v>16</v>
      </c>
      <c r="B60" s="161" t="s">
        <v>49</v>
      </c>
      <c r="C60" s="161" t="s">
        <v>56</v>
      </c>
      <c r="D60" s="161" t="s">
        <v>58</v>
      </c>
      <c r="E60" s="161" t="s">
        <v>67</v>
      </c>
      <c r="F60" s="161" t="s">
        <v>17</v>
      </c>
      <c r="G60" s="240">
        <f>G61</f>
        <v>10</v>
      </c>
      <c r="H60" s="241"/>
      <c r="I60" s="237">
        <f>I61</f>
        <v>0</v>
      </c>
      <c r="J60" s="237"/>
      <c r="K60" s="163">
        <f t="shared" si="0"/>
        <v>10</v>
      </c>
      <c r="L60" s="35">
        <f t="shared" si="1"/>
        <v>0</v>
      </c>
      <c r="N60" s="166"/>
    </row>
    <row r="61" spans="1:14" ht="38.25">
      <c r="A61" s="19" t="s">
        <v>18</v>
      </c>
      <c r="B61" s="161" t="s">
        <v>49</v>
      </c>
      <c r="C61" s="161" t="s">
        <v>56</v>
      </c>
      <c r="D61" s="161" t="s">
        <v>58</v>
      </c>
      <c r="E61" s="161" t="s">
        <v>67</v>
      </c>
      <c r="F61" s="161" t="s">
        <v>19</v>
      </c>
      <c r="G61" s="240">
        <f>'ПР.5 мп'!H76</f>
        <v>10</v>
      </c>
      <c r="H61" s="241"/>
      <c r="I61" s="237">
        <f>'ПР.5 мп'!I76</f>
        <v>0</v>
      </c>
      <c r="J61" s="237"/>
      <c r="K61" s="163">
        <f t="shared" si="0"/>
        <v>10</v>
      </c>
      <c r="L61" s="35">
        <f t="shared" si="1"/>
        <v>0</v>
      </c>
      <c r="N61" s="166"/>
    </row>
    <row r="62" spans="1:14" ht="51">
      <c r="A62" s="191" t="str">
        <f>'ПР.5 мп'!A227:B227</f>
        <v>Муниципальная программа «Развитие муниципальной службы в муниципальном образовании «Сусуманский городской округ» на 2020- 2023 годы»</v>
      </c>
      <c r="B62" s="176" t="s">
        <v>49</v>
      </c>
      <c r="C62" s="176" t="s">
        <v>56</v>
      </c>
      <c r="D62" s="176" t="s">
        <v>58</v>
      </c>
      <c r="E62" s="176" t="s">
        <v>130</v>
      </c>
      <c r="F62" s="176"/>
      <c r="G62" s="242">
        <f>G63+G67</f>
        <v>80</v>
      </c>
      <c r="H62" s="243"/>
      <c r="I62" s="239">
        <f>I63+I67</f>
        <v>23</v>
      </c>
      <c r="J62" s="239"/>
      <c r="K62" s="162">
        <f t="shared" si="0"/>
        <v>57</v>
      </c>
      <c r="L62" s="31">
        <f t="shared" si="1"/>
        <v>28.749999999999996</v>
      </c>
      <c r="N62" s="166"/>
    </row>
    <row r="63" spans="1:14" ht="63.75">
      <c r="A63" s="19" t="str">
        <f>'ПР.5 мп'!A228:B228</f>
        <v>Основное мероприятие «Дополнительное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служащих»</v>
      </c>
      <c r="B63" s="161" t="s">
        <v>49</v>
      </c>
      <c r="C63" s="161" t="s">
        <v>56</v>
      </c>
      <c r="D63" s="161" t="s">
        <v>58</v>
      </c>
      <c r="E63" s="161" t="s">
        <v>131</v>
      </c>
      <c r="F63" s="161"/>
      <c r="G63" s="240">
        <f>G64</f>
        <v>49</v>
      </c>
      <c r="H63" s="241"/>
      <c r="I63" s="237">
        <f>I64</f>
        <v>23</v>
      </c>
      <c r="J63" s="237"/>
      <c r="K63" s="163">
        <f t="shared" si="0"/>
        <v>26</v>
      </c>
      <c r="L63" s="35">
        <f t="shared" si="1"/>
        <v>46.93877551020408</v>
      </c>
      <c r="N63" s="166"/>
    </row>
    <row r="64" spans="1:14" ht="25.5">
      <c r="A64" s="19" t="s">
        <v>132</v>
      </c>
      <c r="B64" s="161" t="s">
        <v>49</v>
      </c>
      <c r="C64" s="161" t="s">
        <v>56</v>
      </c>
      <c r="D64" s="161" t="s">
        <v>58</v>
      </c>
      <c r="E64" s="161" t="s">
        <v>133</v>
      </c>
      <c r="F64" s="161"/>
      <c r="G64" s="240">
        <f>G65</f>
        <v>49</v>
      </c>
      <c r="H64" s="241"/>
      <c r="I64" s="237">
        <f>I65</f>
        <v>23</v>
      </c>
      <c r="J64" s="237"/>
      <c r="K64" s="163">
        <f t="shared" si="0"/>
        <v>26</v>
      </c>
      <c r="L64" s="35">
        <f t="shared" si="1"/>
        <v>46.93877551020408</v>
      </c>
      <c r="N64" s="166"/>
    </row>
    <row r="65" spans="1:14" ht="25.5">
      <c r="A65" s="19" t="s">
        <v>16</v>
      </c>
      <c r="B65" s="161" t="s">
        <v>49</v>
      </c>
      <c r="C65" s="161" t="s">
        <v>56</v>
      </c>
      <c r="D65" s="161" t="s">
        <v>58</v>
      </c>
      <c r="E65" s="161" t="s">
        <v>133</v>
      </c>
      <c r="F65" s="161" t="s">
        <v>17</v>
      </c>
      <c r="G65" s="240">
        <f>G66</f>
        <v>49</v>
      </c>
      <c r="H65" s="241"/>
      <c r="I65" s="237">
        <f>I66</f>
        <v>23</v>
      </c>
      <c r="J65" s="237"/>
      <c r="K65" s="163">
        <f t="shared" si="0"/>
        <v>26</v>
      </c>
      <c r="L65" s="35">
        <f t="shared" si="1"/>
        <v>46.93877551020408</v>
      </c>
      <c r="N65" s="166"/>
    </row>
    <row r="66" spans="1:14" ht="38.25">
      <c r="A66" s="19" t="s">
        <v>18</v>
      </c>
      <c r="B66" s="161" t="s">
        <v>49</v>
      </c>
      <c r="C66" s="161" t="s">
        <v>56</v>
      </c>
      <c r="D66" s="161" t="s">
        <v>58</v>
      </c>
      <c r="E66" s="161" t="s">
        <v>133</v>
      </c>
      <c r="F66" s="161" t="s">
        <v>19</v>
      </c>
      <c r="G66" s="240">
        <f>'ПР.5 мп'!H234</f>
        <v>49</v>
      </c>
      <c r="H66" s="241"/>
      <c r="I66" s="237">
        <f>'ПР.5 мп'!I234</f>
        <v>23</v>
      </c>
      <c r="J66" s="237"/>
      <c r="K66" s="163">
        <f t="shared" si="0"/>
        <v>26</v>
      </c>
      <c r="L66" s="35">
        <f t="shared" si="1"/>
        <v>46.93877551020408</v>
      </c>
      <c r="N66" s="166"/>
    </row>
    <row r="67" spans="1:14" ht="54" customHeight="1">
      <c r="A67" s="19" t="str">
        <f>'ПР.5 мп'!A235:B235</f>
        <v>Основное мероприятие «Профессиональное развитие лиц, замещающих муниципальные должности и повышение профессионального уровня муниципальных служащих»</v>
      </c>
      <c r="B67" s="161" t="s">
        <v>49</v>
      </c>
      <c r="C67" s="161" t="s">
        <v>56</v>
      </c>
      <c r="D67" s="161" t="s">
        <v>58</v>
      </c>
      <c r="E67" s="161" t="s">
        <v>134</v>
      </c>
      <c r="F67" s="161"/>
      <c r="G67" s="240">
        <f>G68+G71</f>
        <v>31</v>
      </c>
      <c r="H67" s="241"/>
      <c r="I67" s="237">
        <f>I68+I71</f>
        <v>0</v>
      </c>
      <c r="J67" s="237"/>
      <c r="K67" s="163">
        <f t="shared" si="0"/>
        <v>31</v>
      </c>
      <c r="L67" s="35">
        <f t="shared" si="1"/>
        <v>0</v>
      </c>
      <c r="N67" s="166"/>
    </row>
    <row r="68" spans="1:14" ht="25.5">
      <c r="A68" s="19" t="s">
        <v>135</v>
      </c>
      <c r="B68" s="161" t="s">
        <v>49</v>
      </c>
      <c r="C68" s="161" t="s">
        <v>56</v>
      </c>
      <c r="D68" s="161" t="s">
        <v>58</v>
      </c>
      <c r="E68" s="161" t="s">
        <v>136</v>
      </c>
      <c r="F68" s="161"/>
      <c r="G68" s="240">
        <f>G69</f>
        <v>30</v>
      </c>
      <c r="H68" s="241"/>
      <c r="I68" s="237">
        <f>I69</f>
        <v>0</v>
      </c>
      <c r="J68" s="237"/>
      <c r="K68" s="163">
        <f t="shared" si="0"/>
        <v>30</v>
      </c>
      <c r="L68" s="35">
        <f t="shared" si="1"/>
        <v>0</v>
      </c>
      <c r="N68" s="166"/>
    </row>
    <row r="69" spans="1:14" ht="25.5">
      <c r="A69" s="19" t="s">
        <v>16</v>
      </c>
      <c r="B69" s="161" t="s">
        <v>49</v>
      </c>
      <c r="C69" s="161" t="s">
        <v>56</v>
      </c>
      <c r="D69" s="161" t="s">
        <v>58</v>
      </c>
      <c r="E69" s="161" t="s">
        <v>136</v>
      </c>
      <c r="F69" s="161" t="s">
        <v>17</v>
      </c>
      <c r="G69" s="240">
        <f>G70</f>
        <v>30</v>
      </c>
      <c r="H69" s="241"/>
      <c r="I69" s="237">
        <f>I70</f>
        <v>0</v>
      </c>
      <c r="J69" s="237"/>
      <c r="K69" s="163">
        <f t="shared" si="0"/>
        <v>30</v>
      </c>
      <c r="L69" s="35">
        <f t="shared" si="1"/>
        <v>0</v>
      </c>
      <c r="N69" s="166"/>
    </row>
    <row r="70" spans="1:14" ht="38.25">
      <c r="A70" s="19" t="s">
        <v>18</v>
      </c>
      <c r="B70" s="161" t="s">
        <v>49</v>
      </c>
      <c r="C70" s="161" t="s">
        <v>56</v>
      </c>
      <c r="D70" s="161" t="s">
        <v>58</v>
      </c>
      <c r="E70" s="161" t="s">
        <v>136</v>
      </c>
      <c r="F70" s="161" t="s">
        <v>19</v>
      </c>
      <c r="G70" s="240">
        <f>'ПР.5 мп'!H241</f>
        <v>30</v>
      </c>
      <c r="H70" s="241"/>
      <c r="I70" s="237">
        <f>'ПР.5 мп'!I241</f>
        <v>0</v>
      </c>
      <c r="J70" s="237"/>
      <c r="K70" s="163">
        <f t="shared" si="0"/>
        <v>30</v>
      </c>
      <c r="L70" s="35">
        <f t="shared" si="1"/>
        <v>0</v>
      </c>
      <c r="N70" s="166"/>
    </row>
    <row r="71" spans="1:14" ht="38.25">
      <c r="A71" s="19" t="s">
        <v>137</v>
      </c>
      <c r="B71" s="161" t="s">
        <v>49</v>
      </c>
      <c r="C71" s="161" t="s">
        <v>56</v>
      </c>
      <c r="D71" s="161" t="s">
        <v>58</v>
      </c>
      <c r="E71" s="161" t="s">
        <v>138</v>
      </c>
      <c r="F71" s="161"/>
      <c r="G71" s="240">
        <f>G72</f>
        <v>1</v>
      </c>
      <c r="H71" s="241"/>
      <c r="I71" s="237">
        <f>I72</f>
        <v>0</v>
      </c>
      <c r="J71" s="237"/>
      <c r="K71" s="163">
        <f t="shared" si="0"/>
        <v>1</v>
      </c>
      <c r="L71" s="35">
        <f t="shared" si="1"/>
        <v>0</v>
      </c>
      <c r="N71" s="166"/>
    </row>
    <row r="72" spans="1:14" ht="25.5">
      <c r="A72" s="19" t="s">
        <v>16</v>
      </c>
      <c r="B72" s="161" t="s">
        <v>49</v>
      </c>
      <c r="C72" s="161" t="s">
        <v>56</v>
      </c>
      <c r="D72" s="161" t="s">
        <v>58</v>
      </c>
      <c r="E72" s="161" t="s">
        <v>138</v>
      </c>
      <c r="F72" s="161" t="s">
        <v>17</v>
      </c>
      <c r="G72" s="240">
        <f>G73</f>
        <v>1</v>
      </c>
      <c r="H72" s="241"/>
      <c r="I72" s="237">
        <f>I73</f>
        <v>0</v>
      </c>
      <c r="J72" s="237"/>
      <c r="K72" s="163">
        <f aca="true" t="shared" si="2" ref="K72:K135">G72-I72</f>
        <v>1</v>
      </c>
      <c r="L72" s="35">
        <f aca="true" t="shared" si="3" ref="L72:L133">I72/G72*100</f>
        <v>0</v>
      </c>
      <c r="N72" s="166"/>
    </row>
    <row r="73" spans="1:14" ht="38.25">
      <c r="A73" s="19" t="s">
        <v>18</v>
      </c>
      <c r="B73" s="161" t="s">
        <v>49</v>
      </c>
      <c r="C73" s="161" t="s">
        <v>56</v>
      </c>
      <c r="D73" s="161" t="s">
        <v>58</v>
      </c>
      <c r="E73" s="161" t="s">
        <v>138</v>
      </c>
      <c r="F73" s="161" t="s">
        <v>19</v>
      </c>
      <c r="G73" s="240">
        <f>'ПР.5 мп'!H247</f>
        <v>1</v>
      </c>
      <c r="H73" s="241"/>
      <c r="I73" s="237">
        <f>'ПР.5 мп'!I247</f>
        <v>0</v>
      </c>
      <c r="J73" s="237"/>
      <c r="K73" s="163">
        <f t="shared" si="2"/>
        <v>1</v>
      </c>
      <c r="L73" s="35">
        <f t="shared" si="3"/>
        <v>0</v>
      </c>
      <c r="N73" s="166"/>
    </row>
    <row r="74" spans="1:14" ht="51">
      <c r="A74" s="191" t="str">
        <f>'ПР.5 мп'!A641:B641</f>
        <v>Муниципальная программа «Профилактика правонарушений и борьба с преступностью на территории Сусуманского городского округа на 2020- 2023 годы»</v>
      </c>
      <c r="B74" s="176" t="s">
        <v>49</v>
      </c>
      <c r="C74" s="176" t="s">
        <v>56</v>
      </c>
      <c r="D74" s="176" t="s">
        <v>58</v>
      </c>
      <c r="E74" s="176" t="s">
        <v>281</v>
      </c>
      <c r="F74" s="176"/>
      <c r="G74" s="242">
        <f>G75+G85</f>
        <v>87.9</v>
      </c>
      <c r="H74" s="243"/>
      <c r="I74" s="239">
        <f>I75+I85</f>
        <v>0</v>
      </c>
      <c r="J74" s="239"/>
      <c r="K74" s="162">
        <f t="shared" si="2"/>
        <v>87.9</v>
      </c>
      <c r="L74" s="31">
        <f t="shared" si="3"/>
        <v>0</v>
      </c>
      <c r="N74" s="166"/>
    </row>
    <row r="75" spans="1:14" ht="38.25">
      <c r="A75" s="19" t="str">
        <f>'ПР.5 мп'!A642:B642</f>
        <v>Основное мероприятие «Усиление роли общественности в профилактике правонарушений и борьбе с преступностью»</v>
      </c>
      <c r="B75" s="161" t="s">
        <v>49</v>
      </c>
      <c r="C75" s="161" t="s">
        <v>56</v>
      </c>
      <c r="D75" s="161" t="s">
        <v>58</v>
      </c>
      <c r="E75" s="161" t="s">
        <v>282</v>
      </c>
      <c r="F75" s="161"/>
      <c r="G75" s="240">
        <f>G76+G79+G82</f>
        <v>67.9</v>
      </c>
      <c r="H75" s="241"/>
      <c r="I75" s="237">
        <f>I76+I79+I82</f>
        <v>0</v>
      </c>
      <c r="J75" s="237"/>
      <c r="K75" s="163">
        <f t="shared" si="2"/>
        <v>67.9</v>
      </c>
      <c r="L75" s="35">
        <f t="shared" si="3"/>
        <v>0</v>
      </c>
      <c r="N75" s="166"/>
    </row>
    <row r="76" spans="1:14" ht="38.25">
      <c r="A76" s="19" t="s">
        <v>283</v>
      </c>
      <c r="B76" s="161" t="s">
        <v>49</v>
      </c>
      <c r="C76" s="161" t="s">
        <v>56</v>
      </c>
      <c r="D76" s="161" t="s">
        <v>58</v>
      </c>
      <c r="E76" s="161" t="s">
        <v>284</v>
      </c>
      <c r="F76" s="161"/>
      <c r="G76" s="240">
        <f>G77</f>
        <v>39.9</v>
      </c>
      <c r="H76" s="241"/>
      <c r="I76" s="237">
        <f>I77</f>
        <v>0</v>
      </c>
      <c r="J76" s="237"/>
      <c r="K76" s="163">
        <f t="shared" si="2"/>
        <v>39.9</v>
      </c>
      <c r="L76" s="35">
        <f t="shared" si="3"/>
        <v>0</v>
      </c>
      <c r="N76" s="166"/>
    </row>
    <row r="77" spans="1:14" ht="25.5">
      <c r="A77" s="19" t="s">
        <v>16</v>
      </c>
      <c r="B77" s="161" t="s">
        <v>49</v>
      </c>
      <c r="C77" s="161" t="s">
        <v>56</v>
      </c>
      <c r="D77" s="161" t="s">
        <v>58</v>
      </c>
      <c r="E77" s="161" t="s">
        <v>284</v>
      </c>
      <c r="F77" s="161" t="s">
        <v>17</v>
      </c>
      <c r="G77" s="240">
        <f>G78</f>
        <v>39.9</v>
      </c>
      <c r="H77" s="241"/>
      <c r="I77" s="237">
        <f>I78</f>
        <v>0</v>
      </c>
      <c r="J77" s="237"/>
      <c r="K77" s="163">
        <f t="shared" si="2"/>
        <v>39.9</v>
      </c>
      <c r="L77" s="35">
        <f t="shared" si="3"/>
        <v>0</v>
      </c>
      <c r="N77" s="166"/>
    </row>
    <row r="78" spans="1:14" ht="38.25">
      <c r="A78" s="19" t="s">
        <v>18</v>
      </c>
      <c r="B78" s="161" t="s">
        <v>49</v>
      </c>
      <c r="C78" s="161" t="s">
        <v>56</v>
      </c>
      <c r="D78" s="161" t="s">
        <v>58</v>
      </c>
      <c r="E78" s="161" t="s">
        <v>284</v>
      </c>
      <c r="F78" s="161" t="s">
        <v>19</v>
      </c>
      <c r="G78" s="240">
        <f>'ПР.5 мп'!H648</f>
        <v>39.9</v>
      </c>
      <c r="H78" s="241"/>
      <c r="I78" s="237">
        <f>'ПР.5 мп'!I648</f>
        <v>0</v>
      </c>
      <c r="J78" s="237"/>
      <c r="K78" s="163">
        <f t="shared" si="2"/>
        <v>39.9</v>
      </c>
      <c r="L78" s="35">
        <f t="shared" si="3"/>
        <v>0</v>
      </c>
      <c r="N78" s="166"/>
    </row>
    <row r="79" spans="1:14" ht="76.5">
      <c r="A79" s="19" t="s">
        <v>285</v>
      </c>
      <c r="B79" s="161" t="s">
        <v>49</v>
      </c>
      <c r="C79" s="161" t="s">
        <v>56</v>
      </c>
      <c r="D79" s="161" t="s">
        <v>58</v>
      </c>
      <c r="E79" s="161" t="s">
        <v>286</v>
      </c>
      <c r="F79" s="161"/>
      <c r="G79" s="240">
        <f>G80</f>
        <v>8</v>
      </c>
      <c r="H79" s="241"/>
      <c r="I79" s="237">
        <f>I80</f>
        <v>0</v>
      </c>
      <c r="J79" s="237"/>
      <c r="K79" s="163">
        <f t="shared" si="2"/>
        <v>8</v>
      </c>
      <c r="L79" s="35">
        <f t="shared" si="3"/>
        <v>0</v>
      </c>
      <c r="N79" s="166"/>
    </row>
    <row r="80" spans="1:14" ht="25.5">
      <c r="A80" s="19" t="s">
        <v>16</v>
      </c>
      <c r="B80" s="161" t="s">
        <v>49</v>
      </c>
      <c r="C80" s="161" t="s">
        <v>56</v>
      </c>
      <c r="D80" s="161" t="s">
        <v>58</v>
      </c>
      <c r="E80" s="161" t="s">
        <v>286</v>
      </c>
      <c r="F80" s="161" t="s">
        <v>17</v>
      </c>
      <c r="G80" s="240">
        <f>G81</f>
        <v>8</v>
      </c>
      <c r="H80" s="241"/>
      <c r="I80" s="237">
        <f>I81</f>
        <v>0</v>
      </c>
      <c r="J80" s="237"/>
      <c r="K80" s="163">
        <f t="shared" si="2"/>
        <v>8</v>
      </c>
      <c r="L80" s="35">
        <f t="shared" si="3"/>
        <v>0</v>
      </c>
      <c r="N80" s="166"/>
    </row>
    <row r="81" spans="1:14" ht="38.25">
      <c r="A81" s="19" t="s">
        <v>18</v>
      </c>
      <c r="B81" s="161" t="s">
        <v>49</v>
      </c>
      <c r="C81" s="161" t="s">
        <v>56</v>
      </c>
      <c r="D81" s="161" t="s">
        <v>58</v>
      </c>
      <c r="E81" s="161" t="s">
        <v>286</v>
      </c>
      <c r="F81" s="161" t="s">
        <v>19</v>
      </c>
      <c r="G81" s="240">
        <f>'ПР.5 мп'!H654</f>
        <v>8</v>
      </c>
      <c r="H81" s="241"/>
      <c r="I81" s="237">
        <f>'ПР.5 мп'!I654</f>
        <v>0</v>
      </c>
      <c r="J81" s="237"/>
      <c r="K81" s="163">
        <f t="shared" si="2"/>
        <v>8</v>
      </c>
      <c r="L81" s="35">
        <f t="shared" si="3"/>
        <v>0</v>
      </c>
      <c r="N81" s="166"/>
    </row>
    <row r="82" spans="1:14" ht="51">
      <c r="A82" s="19" t="s">
        <v>287</v>
      </c>
      <c r="B82" s="161" t="s">
        <v>49</v>
      </c>
      <c r="C82" s="161" t="s">
        <v>56</v>
      </c>
      <c r="D82" s="161" t="s">
        <v>58</v>
      </c>
      <c r="E82" s="161" t="s">
        <v>288</v>
      </c>
      <c r="F82" s="161"/>
      <c r="G82" s="240">
        <f>G83</f>
        <v>20</v>
      </c>
      <c r="H82" s="241"/>
      <c r="I82" s="237">
        <f>I83</f>
        <v>0</v>
      </c>
      <c r="J82" s="237"/>
      <c r="K82" s="163">
        <f t="shared" si="2"/>
        <v>20</v>
      </c>
      <c r="L82" s="35">
        <f t="shared" si="3"/>
        <v>0</v>
      </c>
      <c r="N82" s="166"/>
    </row>
    <row r="83" spans="1:14" ht="76.5">
      <c r="A83" s="19" t="s">
        <v>62</v>
      </c>
      <c r="B83" s="161" t="s">
        <v>49</v>
      </c>
      <c r="C83" s="161" t="s">
        <v>56</v>
      </c>
      <c r="D83" s="161" t="s">
        <v>58</v>
      </c>
      <c r="E83" s="161" t="s">
        <v>288</v>
      </c>
      <c r="F83" s="161" t="s">
        <v>63</v>
      </c>
      <c r="G83" s="240">
        <f>G84</f>
        <v>20</v>
      </c>
      <c r="H83" s="241"/>
      <c r="I83" s="237">
        <f>I84</f>
        <v>0</v>
      </c>
      <c r="J83" s="237"/>
      <c r="K83" s="163">
        <f t="shared" si="2"/>
        <v>20</v>
      </c>
      <c r="L83" s="35">
        <f t="shared" si="3"/>
        <v>0</v>
      </c>
      <c r="N83" s="166"/>
    </row>
    <row r="84" spans="1:14" ht="25.5">
      <c r="A84" s="19" t="s">
        <v>64</v>
      </c>
      <c r="B84" s="161" t="s">
        <v>49</v>
      </c>
      <c r="C84" s="161" t="s">
        <v>56</v>
      </c>
      <c r="D84" s="161" t="s">
        <v>58</v>
      </c>
      <c r="E84" s="161" t="s">
        <v>288</v>
      </c>
      <c r="F84" s="161" t="s">
        <v>65</v>
      </c>
      <c r="G84" s="240">
        <f>'ПР.5 мп'!H660</f>
        <v>20</v>
      </c>
      <c r="H84" s="241"/>
      <c r="I84" s="237">
        <f>'ПР.5 мп'!I660</f>
        <v>0</v>
      </c>
      <c r="J84" s="237"/>
      <c r="K84" s="163">
        <f t="shared" si="2"/>
        <v>20</v>
      </c>
      <c r="L84" s="35">
        <f t="shared" si="3"/>
        <v>0</v>
      </c>
      <c r="N84" s="166"/>
    </row>
    <row r="85" spans="1:14" ht="38.25">
      <c r="A85" s="19" t="s">
        <v>289</v>
      </c>
      <c r="B85" s="161" t="s">
        <v>49</v>
      </c>
      <c r="C85" s="161" t="s">
        <v>56</v>
      </c>
      <c r="D85" s="161" t="s">
        <v>58</v>
      </c>
      <c r="E85" s="161" t="s">
        <v>290</v>
      </c>
      <c r="F85" s="161"/>
      <c r="G85" s="240">
        <f>G86</f>
        <v>20</v>
      </c>
      <c r="H85" s="241"/>
      <c r="I85" s="237">
        <f>I86</f>
        <v>0</v>
      </c>
      <c r="J85" s="237"/>
      <c r="K85" s="163">
        <f t="shared" si="2"/>
        <v>20</v>
      </c>
      <c r="L85" s="35">
        <f t="shared" si="3"/>
        <v>0</v>
      </c>
      <c r="N85" s="166"/>
    </row>
    <row r="86" spans="1:14" ht="38.25">
      <c r="A86" s="19" t="s">
        <v>293</v>
      </c>
      <c r="B86" s="161" t="s">
        <v>49</v>
      </c>
      <c r="C86" s="161" t="s">
        <v>56</v>
      </c>
      <c r="D86" s="161" t="s">
        <v>58</v>
      </c>
      <c r="E86" s="161" t="s">
        <v>294</v>
      </c>
      <c r="F86" s="161"/>
      <c r="G86" s="240">
        <f>G87</f>
        <v>20</v>
      </c>
      <c r="H86" s="241"/>
      <c r="I86" s="237">
        <f>I87</f>
        <v>0</v>
      </c>
      <c r="J86" s="237"/>
      <c r="K86" s="163">
        <f t="shared" si="2"/>
        <v>20</v>
      </c>
      <c r="L86" s="35">
        <f t="shared" si="3"/>
        <v>0</v>
      </c>
      <c r="N86" s="166"/>
    </row>
    <row r="87" spans="1:14" ht="25.5">
      <c r="A87" s="19" t="s">
        <v>16</v>
      </c>
      <c r="B87" s="161" t="s">
        <v>49</v>
      </c>
      <c r="C87" s="161" t="s">
        <v>56</v>
      </c>
      <c r="D87" s="161" t="s">
        <v>58</v>
      </c>
      <c r="E87" s="161" t="s">
        <v>294</v>
      </c>
      <c r="F87" s="161" t="s">
        <v>17</v>
      </c>
      <c r="G87" s="240">
        <f>G88</f>
        <v>20</v>
      </c>
      <c r="H87" s="241"/>
      <c r="I87" s="237">
        <f>I88</f>
        <v>0</v>
      </c>
      <c r="J87" s="237"/>
      <c r="K87" s="163">
        <f t="shared" si="2"/>
        <v>20</v>
      </c>
      <c r="L87" s="35">
        <f t="shared" si="3"/>
        <v>0</v>
      </c>
      <c r="N87" s="166"/>
    </row>
    <row r="88" spans="1:14" ht="38.25">
      <c r="A88" s="19" t="s">
        <v>18</v>
      </c>
      <c r="B88" s="161" t="s">
        <v>49</v>
      </c>
      <c r="C88" s="161" t="s">
        <v>56</v>
      </c>
      <c r="D88" s="161" t="s">
        <v>58</v>
      </c>
      <c r="E88" s="161" t="s">
        <v>294</v>
      </c>
      <c r="F88" s="161" t="s">
        <v>19</v>
      </c>
      <c r="G88" s="240">
        <f>'ПР.5 мп'!H673</f>
        <v>20</v>
      </c>
      <c r="H88" s="241"/>
      <c r="I88" s="237">
        <f>'ПР.5 мп'!I673</f>
        <v>0</v>
      </c>
      <c r="J88" s="237"/>
      <c r="K88" s="163">
        <f t="shared" si="2"/>
        <v>20</v>
      </c>
      <c r="L88" s="35">
        <f t="shared" si="3"/>
        <v>0</v>
      </c>
      <c r="N88" s="166"/>
    </row>
    <row r="89" spans="1:14" s="193" customFormat="1" ht="63.75">
      <c r="A89" s="191" t="s">
        <v>356</v>
      </c>
      <c r="B89" s="176" t="s">
        <v>49</v>
      </c>
      <c r="C89" s="176" t="s">
        <v>56</v>
      </c>
      <c r="D89" s="176" t="s">
        <v>58</v>
      </c>
      <c r="E89" s="176" t="s">
        <v>374</v>
      </c>
      <c r="F89" s="176"/>
      <c r="G89" s="242">
        <f>G90+G94</f>
        <v>257.8</v>
      </c>
      <c r="H89" s="243"/>
      <c r="I89" s="239">
        <f>I90+I94</f>
        <v>0</v>
      </c>
      <c r="J89" s="239"/>
      <c r="K89" s="162">
        <f t="shared" si="2"/>
        <v>257.8</v>
      </c>
      <c r="L89" s="31">
        <f t="shared" si="3"/>
        <v>0</v>
      </c>
      <c r="M89" s="194"/>
      <c r="N89" s="166"/>
    </row>
    <row r="90" spans="1:14" ht="51">
      <c r="A90" s="19" t="s">
        <v>375</v>
      </c>
      <c r="B90" s="161" t="s">
        <v>49</v>
      </c>
      <c r="C90" s="161" t="s">
        <v>56</v>
      </c>
      <c r="D90" s="161" t="s">
        <v>58</v>
      </c>
      <c r="E90" s="161" t="s">
        <v>376</v>
      </c>
      <c r="F90" s="161"/>
      <c r="G90" s="240">
        <f>G91</f>
        <v>151.9</v>
      </c>
      <c r="H90" s="241"/>
      <c r="I90" s="237">
        <f>I91</f>
        <v>0</v>
      </c>
      <c r="J90" s="237"/>
      <c r="K90" s="163">
        <f t="shared" si="2"/>
        <v>151.9</v>
      </c>
      <c r="L90" s="35">
        <f t="shared" si="3"/>
        <v>0</v>
      </c>
      <c r="N90" s="166"/>
    </row>
    <row r="91" spans="1:14" ht="38.25">
      <c r="A91" s="19" t="s">
        <v>377</v>
      </c>
      <c r="B91" s="161" t="s">
        <v>49</v>
      </c>
      <c r="C91" s="161" t="s">
        <v>56</v>
      </c>
      <c r="D91" s="161" t="s">
        <v>58</v>
      </c>
      <c r="E91" s="161" t="s">
        <v>378</v>
      </c>
      <c r="F91" s="161"/>
      <c r="G91" s="240">
        <f>G92</f>
        <v>151.9</v>
      </c>
      <c r="H91" s="241"/>
      <c r="I91" s="237">
        <f>I92</f>
        <v>0</v>
      </c>
      <c r="J91" s="237"/>
      <c r="K91" s="163">
        <f t="shared" si="2"/>
        <v>151.9</v>
      </c>
      <c r="L91" s="35">
        <f t="shared" si="3"/>
        <v>0</v>
      </c>
      <c r="N91" s="166"/>
    </row>
    <row r="92" spans="1:14" ht="25.5">
      <c r="A92" s="19" t="s">
        <v>16</v>
      </c>
      <c r="B92" s="161" t="s">
        <v>49</v>
      </c>
      <c r="C92" s="161" t="s">
        <v>56</v>
      </c>
      <c r="D92" s="161" t="s">
        <v>58</v>
      </c>
      <c r="E92" s="161" t="s">
        <v>378</v>
      </c>
      <c r="F92" s="161" t="s">
        <v>17</v>
      </c>
      <c r="G92" s="240">
        <f>G93</f>
        <v>151.9</v>
      </c>
      <c r="H92" s="241"/>
      <c r="I92" s="237">
        <f>I93</f>
        <v>0</v>
      </c>
      <c r="J92" s="237"/>
      <c r="K92" s="163">
        <f t="shared" si="2"/>
        <v>151.9</v>
      </c>
      <c r="L92" s="35">
        <f t="shared" si="3"/>
        <v>0</v>
      </c>
      <c r="N92" s="166"/>
    </row>
    <row r="93" spans="1:14" ht="38.25">
      <c r="A93" s="19" t="s">
        <v>18</v>
      </c>
      <c r="B93" s="161" t="s">
        <v>49</v>
      </c>
      <c r="C93" s="161" t="s">
        <v>56</v>
      </c>
      <c r="D93" s="161" t="s">
        <v>58</v>
      </c>
      <c r="E93" s="161" t="s">
        <v>378</v>
      </c>
      <c r="F93" s="161" t="s">
        <v>19</v>
      </c>
      <c r="G93" s="240">
        <v>151.9</v>
      </c>
      <c r="H93" s="241"/>
      <c r="I93" s="237">
        <v>0</v>
      </c>
      <c r="J93" s="237"/>
      <c r="K93" s="163">
        <f t="shared" si="2"/>
        <v>151.9</v>
      </c>
      <c r="L93" s="35">
        <f t="shared" si="3"/>
        <v>0</v>
      </c>
      <c r="N93" s="166"/>
    </row>
    <row r="94" spans="1:14" ht="38.25">
      <c r="A94" s="19" t="s">
        <v>379</v>
      </c>
      <c r="B94" s="161" t="s">
        <v>49</v>
      </c>
      <c r="C94" s="161" t="s">
        <v>56</v>
      </c>
      <c r="D94" s="161" t="s">
        <v>58</v>
      </c>
      <c r="E94" s="161" t="s">
        <v>380</v>
      </c>
      <c r="F94" s="161"/>
      <c r="G94" s="240">
        <f>G95</f>
        <v>105.9</v>
      </c>
      <c r="H94" s="241"/>
      <c r="I94" s="237">
        <f>I95</f>
        <v>0</v>
      </c>
      <c r="J94" s="237"/>
      <c r="K94" s="163">
        <f t="shared" si="2"/>
        <v>105.9</v>
      </c>
      <c r="L94" s="35">
        <f t="shared" si="3"/>
        <v>0</v>
      </c>
      <c r="N94" s="166"/>
    </row>
    <row r="95" spans="1:14" ht="38.25">
      <c r="A95" s="19" t="s">
        <v>381</v>
      </c>
      <c r="B95" s="161" t="s">
        <v>49</v>
      </c>
      <c r="C95" s="161" t="s">
        <v>56</v>
      </c>
      <c r="D95" s="161" t="s">
        <v>58</v>
      </c>
      <c r="E95" s="161" t="s">
        <v>382</v>
      </c>
      <c r="F95" s="161"/>
      <c r="G95" s="240">
        <f>G96</f>
        <v>105.9</v>
      </c>
      <c r="H95" s="241"/>
      <c r="I95" s="237">
        <f>I96</f>
        <v>0</v>
      </c>
      <c r="J95" s="237"/>
      <c r="K95" s="163">
        <f t="shared" si="2"/>
        <v>105.9</v>
      </c>
      <c r="L95" s="35">
        <f t="shared" si="3"/>
        <v>0</v>
      </c>
      <c r="N95" s="166"/>
    </row>
    <row r="96" spans="1:14" ht="25.5">
      <c r="A96" s="19" t="s">
        <v>16</v>
      </c>
      <c r="B96" s="161" t="s">
        <v>49</v>
      </c>
      <c r="C96" s="161" t="s">
        <v>56</v>
      </c>
      <c r="D96" s="161" t="s">
        <v>58</v>
      </c>
      <c r="E96" s="161" t="s">
        <v>382</v>
      </c>
      <c r="F96" s="161" t="s">
        <v>17</v>
      </c>
      <c r="G96" s="240">
        <f>G97</f>
        <v>105.9</v>
      </c>
      <c r="H96" s="241"/>
      <c r="I96" s="237">
        <f>I97</f>
        <v>0</v>
      </c>
      <c r="J96" s="237"/>
      <c r="K96" s="163">
        <f t="shared" si="2"/>
        <v>105.9</v>
      </c>
      <c r="L96" s="35">
        <f t="shared" si="3"/>
        <v>0</v>
      </c>
      <c r="N96" s="166"/>
    </row>
    <row r="97" spans="1:14" ht="38.25">
      <c r="A97" s="19" t="s">
        <v>18</v>
      </c>
      <c r="B97" s="161" t="s">
        <v>49</v>
      </c>
      <c r="C97" s="161" t="s">
        <v>56</v>
      </c>
      <c r="D97" s="161" t="s">
        <v>58</v>
      </c>
      <c r="E97" s="161" t="s">
        <v>382</v>
      </c>
      <c r="F97" s="161" t="s">
        <v>19</v>
      </c>
      <c r="G97" s="240">
        <v>105.9</v>
      </c>
      <c r="H97" s="241"/>
      <c r="I97" s="237">
        <v>0</v>
      </c>
      <c r="J97" s="237"/>
      <c r="K97" s="163">
        <f t="shared" si="2"/>
        <v>105.9</v>
      </c>
      <c r="L97" s="35">
        <f t="shared" si="3"/>
        <v>0</v>
      </c>
      <c r="N97" s="166"/>
    </row>
    <row r="98" spans="1:14" ht="63.75">
      <c r="A98" s="19" t="s">
        <v>356</v>
      </c>
      <c r="B98" s="161" t="s">
        <v>49</v>
      </c>
      <c r="C98" s="161" t="s">
        <v>56</v>
      </c>
      <c r="D98" s="161" t="s">
        <v>58</v>
      </c>
      <c r="E98" s="161" t="s">
        <v>357</v>
      </c>
      <c r="F98" s="161"/>
      <c r="G98" s="240">
        <f>G99+G105</f>
        <v>1458.5</v>
      </c>
      <c r="H98" s="241"/>
      <c r="I98" s="237">
        <f>I99+I105</f>
        <v>879.3</v>
      </c>
      <c r="J98" s="237"/>
      <c r="K98" s="163">
        <f t="shared" si="2"/>
        <v>579.2</v>
      </c>
      <c r="L98" s="35">
        <f t="shared" si="3"/>
        <v>60.28796708947548</v>
      </c>
      <c r="N98" s="166"/>
    </row>
    <row r="99" spans="1:14" ht="38.25">
      <c r="A99" s="19" t="s">
        <v>383</v>
      </c>
      <c r="B99" s="161" t="s">
        <v>49</v>
      </c>
      <c r="C99" s="161" t="s">
        <v>56</v>
      </c>
      <c r="D99" s="161" t="s">
        <v>58</v>
      </c>
      <c r="E99" s="161" t="s">
        <v>384</v>
      </c>
      <c r="F99" s="161"/>
      <c r="G99" s="240">
        <f>G100</f>
        <v>1062.2</v>
      </c>
      <c r="H99" s="241"/>
      <c r="I99" s="237">
        <f>I100</f>
        <v>649.4</v>
      </c>
      <c r="J99" s="237"/>
      <c r="K99" s="163">
        <f t="shared" si="2"/>
        <v>412.80000000000007</v>
      </c>
      <c r="L99" s="35">
        <f t="shared" si="3"/>
        <v>61.13726228582187</v>
      </c>
      <c r="N99" s="166"/>
    </row>
    <row r="100" spans="1:14" ht="38.25">
      <c r="A100" s="19" t="s">
        <v>385</v>
      </c>
      <c r="B100" s="161" t="s">
        <v>49</v>
      </c>
      <c r="C100" s="161" t="s">
        <v>56</v>
      </c>
      <c r="D100" s="161" t="s">
        <v>58</v>
      </c>
      <c r="E100" s="161" t="s">
        <v>386</v>
      </c>
      <c r="F100" s="161"/>
      <c r="G100" s="240">
        <f>G101+G103</f>
        <v>1062.2</v>
      </c>
      <c r="H100" s="241"/>
      <c r="I100" s="237">
        <f>I101+I103</f>
        <v>649.4</v>
      </c>
      <c r="J100" s="237"/>
      <c r="K100" s="163">
        <f t="shared" si="2"/>
        <v>412.80000000000007</v>
      </c>
      <c r="L100" s="35">
        <f t="shared" si="3"/>
        <v>61.13726228582187</v>
      </c>
      <c r="N100" s="166"/>
    </row>
    <row r="101" spans="1:14" ht="76.5">
      <c r="A101" s="19" t="s">
        <v>62</v>
      </c>
      <c r="B101" s="161" t="s">
        <v>49</v>
      </c>
      <c r="C101" s="161" t="s">
        <v>56</v>
      </c>
      <c r="D101" s="161" t="s">
        <v>58</v>
      </c>
      <c r="E101" s="161" t="s">
        <v>386</v>
      </c>
      <c r="F101" s="161" t="s">
        <v>63</v>
      </c>
      <c r="G101" s="240">
        <f>G102</f>
        <v>946.9</v>
      </c>
      <c r="H101" s="241"/>
      <c r="I101" s="237">
        <f>I102</f>
        <v>633</v>
      </c>
      <c r="J101" s="237"/>
      <c r="K101" s="163">
        <f t="shared" si="2"/>
        <v>313.9</v>
      </c>
      <c r="L101" s="35">
        <f t="shared" si="3"/>
        <v>66.84972013940225</v>
      </c>
      <c r="N101" s="166"/>
    </row>
    <row r="102" spans="1:14" ht="25.5">
      <c r="A102" s="19" t="s">
        <v>64</v>
      </c>
      <c r="B102" s="161" t="s">
        <v>49</v>
      </c>
      <c r="C102" s="161" t="s">
        <v>56</v>
      </c>
      <c r="D102" s="161" t="s">
        <v>58</v>
      </c>
      <c r="E102" s="161" t="s">
        <v>386</v>
      </c>
      <c r="F102" s="161" t="s">
        <v>65</v>
      </c>
      <c r="G102" s="240">
        <v>946.9</v>
      </c>
      <c r="H102" s="241"/>
      <c r="I102" s="237">
        <v>633</v>
      </c>
      <c r="J102" s="237"/>
      <c r="K102" s="163">
        <f t="shared" si="2"/>
        <v>313.9</v>
      </c>
      <c r="L102" s="35">
        <f t="shared" si="3"/>
        <v>66.84972013940225</v>
      </c>
      <c r="N102" s="166"/>
    </row>
    <row r="103" spans="1:14" ht="25.5">
      <c r="A103" s="19" t="s">
        <v>16</v>
      </c>
      <c r="B103" s="161" t="s">
        <v>49</v>
      </c>
      <c r="C103" s="161" t="s">
        <v>56</v>
      </c>
      <c r="D103" s="161" t="s">
        <v>58</v>
      </c>
      <c r="E103" s="161" t="s">
        <v>386</v>
      </c>
      <c r="F103" s="161" t="s">
        <v>17</v>
      </c>
      <c r="G103" s="240">
        <f>G104</f>
        <v>115.3</v>
      </c>
      <c r="H103" s="241"/>
      <c r="I103" s="237">
        <f>I104</f>
        <v>16.4</v>
      </c>
      <c r="J103" s="237"/>
      <c r="K103" s="163">
        <f t="shared" si="2"/>
        <v>98.9</v>
      </c>
      <c r="L103" s="35">
        <f t="shared" si="3"/>
        <v>14.22376409366869</v>
      </c>
      <c r="N103" s="166"/>
    </row>
    <row r="104" spans="1:14" ht="38.25">
      <c r="A104" s="19" t="s">
        <v>18</v>
      </c>
      <c r="B104" s="161" t="s">
        <v>49</v>
      </c>
      <c r="C104" s="161" t="s">
        <v>56</v>
      </c>
      <c r="D104" s="161" t="s">
        <v>58</v>
      </c>
      <c r="E104" s="161" t="s">
        <v>386</v>
      </c>
      <c r="F104" s="161" t="s">
        <v>19</v>
      </c>
      <c r="G104" s="240">
        <v>115.3</v>
      </c>
      <c r="H104" s="241"/>
      <c r="I104" s="237">
        <v>16.4</v>
      </c>
      <c r="J104" s="237"/>
      <c r="K104" s="163">
        <f t="shared" si="2"/>
        <v>98.9</v>
      </c>
      <c r="L104" s="35">
        <f t="shared" si="3"/>
        <v>14.22376409366869</v>
      </c>
      <c r="N104" s="166"/>
    </row>
    <row r="105" spans="1:14" ht="51">
      <c r="A105" s="19" t="s">
        <v>387</v>
      </c>
      <c r="B105" s="161" t="s">
        <v>49</v>
      </c>
      <c r="C105" s="161" t="s">
        <v>56</v>
      </c>
      <c r="D105" s="161" t="s">
        <v>58</v>
      </c>
      <c r="E105" s="161" t="s">
        <v>388</v>
      </c>
      <c r="F105" s="161"/>
      <c r="G105" s="240">
        <f>G106</f>
        <v>396.3</v>
      </c>
      <c r="H105" s="241"/>
      <c r="I105" s="237">
        <f>I106</f>
        <v>229.9</v>
      </c>
      <c r="J105" s="237"/>
      <c r="K105" s="163">
        <f t="shared" si="2"/>
        <v>166.4</v>
      </c>
      <c r="L105" s="35">
        <f t="shared" si="3"/>
        <v>58.01160736815544</v>
      </c>
      <c r="N105" s="166"/>
    </row>
    <row r="106" spans="1:14" ht="178.5">
      <c r="A106" s="19" t="s">
        <v>389</v>
      </c>
      <c r="B106" s="161" t="s">
        <v>49</v>
      </c>
      <c r="C106" s="161" t="s">
        <v>56</v>
      </c>
      <c r="D106" s="161" t="s">
        <v>58</v>
      </c>
      <c r="E106" s="161" t="s">
        <v>390</v>
      </c>
      <c r="F106" s="161"/>
      <c r="G106" s="240">
        <f>G107+G109</f>
        <v>396.3</v>
      </c>
      <c r="H106" s="241"/>
      <c r="I106" s="237">
        <f>I107+I109</f>
        <v>229.9</v>
      </c>
      <c r="J106" s="237"/>
      <c r="K106" s="163">
        <f t="shared" si="2"/>
        <v>166.4</v>
      </c>
      <c r="L106" s="35">
        <f t="shared" si="3"/>
        <v>58.01160736815544</v>
      </c>
      <c r="N106" s="166"/>
    </row>
    <row r="107" spans="1:14" ht="76.5">
      <c r="A107" s="19" t="s">
        <v>62</v>
      </c>
      <c r="B107" s="161" t="s">
        <v>49</v>
      </c>
      <c r="C107" s="161" t="s">
        <v>56</v>
      </c>
      <c r="D107" s="161" t="s">
        <v>58</v>
      </c>
      <c r="E107" s="161" t="s">
        <v>390</v>
      </c>
      <c r="F107" s="161" t="s">
        <v>63</v>
      </c>
      <c r="G107" s="240">
        <f>G108</f>
        <v>360.3</v>
      </c>
      <c r="H107" s="241"/>
      <c r="I107" s="237">
        <f>I108</f>
        <v>223.9</v>
      </c>
      <c r="J107" s="237"/>
      <c r="K107" s="163">
        <f t="shared" si="2"/>
        <v>136.4</v>
      </c>
      <c r="L107" s="35">
        <f t="shared" si="3"/>
        <v>62.142658895364974</v>
      </c>
      <c r="N107" s="166"/>
    </row>
    <row r="108" spans="1:14" ht="25.5">
      <c r="A108" s="19" t="s">
        <v>64</v>
      </c>
      <c r="B108" s="161" t="s">
        <v>49</v>
      </c>
      <c r="C108" s="161" t="s">
        <v>56</v>
      </c>
      <c r="D108" s="161" t="s">
        <v>58</v>
      </c>
      <c r="E108" s="161" t="s">
        <v>390</v>
      </c>
      <c r="F108" s="161" t="s">
        <v>65</v>
      </c>
      <c r="G108" s="240">
        <v>360.3</v>
      </c>
      <c r="H108" s="241"/>
      <c r="I108" s="237">
        <v>223.9</v>
      </c>
      <c r="J108" s="237"/>
      <c r="K108" s="163">
        <f t="shared" si="2"/>
        <v>136.4</v>
      </c>
      <c r="L108" s="35">
        <f t="shared" si="3"/>
        <v>62.142658895364974</v>
      </c>
      <c r="N108" s="166"/>
    </row>
    <row r="109" spans="1:14" ht="25.5">
      <c r="A109" s="19" t="s">
        <v>16</v>
      </c>
      <c r="B109" s="161" t="s">
        <v>49</v>
      </c>
      <c r="C109" s="161" t="s">
        <v>56</v>
      </c>
      <c r="D109" s="161" t="s">
        <v>58</v>
      </c>
      <c r="E109" s="161" t="s">
        <v>390</v>
      </c>
      <c r="F109" s="161" t="s">
        <v>17</v>
      </c>
      <c r="G109" s="240">
        <f>G110</f>
        <v>36</v>
      </c>
      <c r="H109" s="241"/>
      <c r="I109" s="237">
        <f>I110</f>
        <v>6</v>
      </c>
      <c r="J109" s="237"/>
      <c r="K109" s="163">
        <f t="shared" si="2"/>
        <v>30</v>
      </c>
      <c r="L109" s="35">
        <f t="shared" si="3"/>
        <v>16.666666666666664</v>
      </c>
      <c r="N109" s="166"/>
    </row>
    <row r="110" spans="1:14" ht="38.25">
      <c r="A110" s="19" t="s">
        <v>18</v>
      </c>
      <c r="B110" s="161" t="s">
        <v>49</v>
      </c>
      <c r="C110" s="161" t="s">
        <v>56</v>
      </c>
      <c r="D110" s="161" t="s">
        <v>58</v>
      </c>
      <c r="E110" s="161" t="s">
        <v>390</v>
      </c>
      <c r="F110" s="161" t="s">
        <v>19</v>
      </c>
      <c r="G110" s="240">
        <v>36</v>
      </c>
      <c r="H110" s="241"/>
      <c r="I110" s="237">
        <v>6</v>
      </c>
      <c r="J110" s="237"/>
      <c r="K110" s="163">
        <f t="shared" si="2"/>
        <v>30</v>
      </c>
      <c r="L110" s="35">
        <f t="shared" si="3"/>
        <v>16.666666666666664</v>
      </c>
      <c r="N110" s="166"/>
    </row>
    <row r="111" spans="1:14" s="198" customFormat="1" ht="13.5">
      <c r="A111" s="195" t="s">
        <v>391</v>
      </c>
      <c r="B111" s="177" t="s">
        <v>49</v>
      </c>
      <c r="C111" s="177" t="s">
        <v>79</v>
      </c>
      <c r="D111" s="177"/>
      <c r="E111" s="177"/>
      <c r="F111" s="177"/>
      <c r="G111" s="251">
        <f aca="true" t="shared" si="4" ref="G111:G116">G112</f>
        <v>560.1</v>
      </c>
      <c r="H111" s="252"/>
      <c r="I111" s="238">
        <f aca="true" t="shared" si="5" ref="I111:I116">I112</f>
        <v>359.5</v>
      </c>
      <c r="J111" s="238"/>
      <c r="K111" s="175">
        <f t="shared" si="2"/>
        <v>200.60000000000002</v>
      </c>
      <c r="L111" s="196">
        <f t="shared" si="3"/>
        <v>64.1849669701839</v>
      </c>
      <c r="M111" s="197"/>
      <c r="N111" s="166"/>
    </row>
    <row r="112" spans="1:14" ht="12.75">
      <c r="A112" s="19" t="s">
        <v>392</v>
      </c>
      <c r="B112" s="161" t="s">
        <v>49</v>
      </c>
      <c r="C112" s="161" t="s">
        <v>79</v>
      </c>
      <c r="D112" s="161" t="s">
        <v>97</v>
      </c>
      <c r="E112" s="161"/>
      <c r="F112" s="161"/>
      <c r="G112" s="240">
        <f t="shared" si="4"/>
        <v>560.1</v>
      </c>
      <c r="H112" s="241"/>
      <c r="I112" s="237">
        <f t="shared" si="5"/>
        <v>359.5</v>
      </c>
      <c r="J112" s="237"/>
      <c r="K112" s="163">
        <f t="shared" si="2"/>
        <v>200.60000000000002</v>
      </c>
      <c r="L112" s="35">
        <f t="shared" si="3"/>
        <v>64.1849669701839</v>
      </c>
      <c r="N112" s="166"/>
    </row>
    <row r="113" spans="1:14" ht="63.75">
      <c r="A113" s="19" t="s">
        <v>356</v>
      </c>
      <c r="B113" s="161" t="s">
        <v>49</v>
      </c>
      <c r="C113" s="161" t="s">
        <v>79</v>
      </c>
      <c r="D113" s="161" t="s">
        <v>97</v>
      </c>
      <c r="E113" s="161" t="s">
        <v>357</v>
      </c>
      <c r="F113" s="161"/>
      <c r="G113" s="240">
        <f t="shared" si="4"/>
        <v>560.1</v>
      </c>
      <c r="H113" s="241"/>
      <c r="I113" s="237">
        <f t="shared" si="5"/>
        <v>359.5</v>
      </c>
      <c r="J113" s="237"/>
      <c r="K113" s="163">
        <f t="shared" si="2"/>
        <v>200.60000000000002</v>
      </c>
      <c r="L113" s="35">
        <f t="shared" si="3"/>
        <v>64.1849669701839</v>
      </c>
      <c r="N113" s="166"/>
    </row>
    <row r="114" spans="1:14" ht="51">
      <c r="A114" s="19" t="s">
        <v>393</v>
      </c>
      <c r="B114" s="161" t="s">
        <v>49</v>
      </c>
      <c r="C114" s="161" t="s">
        <v>79</v>
      </c>
      <c r="D114" s="161" t="s">
        <v>97</v>
      </c>
      <c r="E114" s="161" t="s">
        <v>394</v>
      </c>
      <c r="F114" s="161"/>
      <c r="G114" s="240">
        <f t="shared" si="4"/>
        <v>560.1</v>
      </c>
      <c r="H114" s="241"/>
      <c r="I114" s="237">
        <f t="shared" si="5"/>
        <v>359.5</v>
      </c>
      <c r="J114" s="237"/>
      <c r="K114" s="163">
        <f t="shared" si="2"/>
        <v>200.60000000000002</v>
      </c>
      <c r="L114" s="35">
        <f t="shared" si="3"/>
        <v>64.1849669701839</v>
      </c>
      <c r="N114" s="166"/>
    </row>
    <row r="115" spans="1:14" ht="38.25">
      <c r="A115" s="19" t="s">
        <v>395</v>
      </c>
      <c r="B115" s="161" t="s">
        <v>49</v>
      </c>
      <c r="C115" s="161" t="s">
        <v>79</v>
      </c>
      <c r="D115" s="161" t="s">
        <v>97</v>
      </c>
      <c r="E115" s="161" t="s">
        <v>396</v>
      </c>
      <c r="F115" s="161"/>
      <c r="G115" s="240">
        <f t="shared" si="4"/>
        <v>560.1</v>
      </c>
      <c r="H115" s="241"/>
      <c r="I115" s="237">
        <f t="shared" si="5"/>
        <v>359.5</v>
      </c>
      <c r="J115" s="237"/>
      <c r="K115" s="163">
        <f t="shared" si="2"/>
        <v>200.60000000000002</v>
      </c>
      <c r="L115" s="35">
        <f t="shared" si="3"/>
        <v>64.1849669701839</v>
      </c>
      <c r="N115" s="166"/>
    </row>
    <row r="116" spans="1:14" ht="76.5">
      <c r="A116" s="19" t="s">
        <v>62</v>
      </c>
      <c r="B116" s="161" t="s">
        <v>49</v>
      </c>
      <c r="C116" s="161" t="s">
        <v>79</v>
      </c>
      <c r="D116" s="161" t="s">
        <v>97</v>
      </c>
      <c r="E116" s="161" t="s">
        <v>396</v>
      </c>
      <c r="F116" s="161" t="s">
        <v>63</v>
      </c>
      <c r="G116" s="240">
        <f t="shared" si="4"/>
        <v>560.1</v>
      </c>
      <c r="H116" s="241"/>
      <c r="I116" s="237">
        <f t="shared" si="5"/>
        <v>359.5</v>
      </c>
      <c r="J116" s="237"/>
      <c r="K116" s="163">
        <f t="shared" si="2"/>
        <v>200.60000000000002</v>
      </c>
      <c r="L116" s="35">
        <f t="shared" si="3"/>
        <v>64.1849669701839</v>
      </c>
      <c r="N116" s="166"/>
    </row>
    <row r="117" spans="1:14" ht="25.5">
      <c r="A117" s="19" t="s">
        <v>64</v>
      </c>
      <c r="B117" s="161" t="s">
        <v>49</v>
      </c>
      <c r="C117" s="161" t="s">
        <v>79</v>
      </c>
      <c r="D117" s="161" t="s">
        <v>97</v>
      </c>
      <c r="E117" s="161" t="s">
        <v>396</v>
      </c>
      <c r="F117" s="161" t="s">
        <v>65</v>
      </c>
      <c r="G117" s="240">
        <v>560.1</v>
      </c>
      <c r="H117" s="241"/>
      <c r="I117" s="237">
        <v>359.5</v>
      </c>
      <c r="J117" s="237"/>
      <c r="K117" s="163">
        <f t="shared" si="2"/>
        <v>200.60000000000002</v>
      </c>
      <c r="L117" s="35">
        <f t="shared" si="3"/>
        <v>64.1849669701839</v>
      </c>
      <c r="N117" s="166"/>
    </row>
    <row r="118" spans="1:14" s="198" customFormat="1" ht="27">
      <c r="A118" s="195" t="s">
        <v>311</v>
      </c>
      <c r="B118" s="177" t="s">
        <v>49</v>
      </c>
      <c r="C118" s="177" t="s">
        <v>97</v>
      </c>
      <c r="D118" s="177"/>
      <c r="E118" s="177"/>
      <c r="F118" s="177"/>
      <c r="G118" s="251">
        <f>G119</f>
        <v>9306.5</v>
      </c>
      <c r="H118" s="252"/>
      <c r="I118" s="238">
        <f>I119</f>
        <v>6297.5</v>
      </c>
      <c r="J118" s="238"/>
      <c r="K118" s="175">
        <f t="shared" si="2"/>
        <v>3009</v>
      </c>
      <c r="L118" s="196">
        <f t="shared" si="3"/>
        <v>67.66775909310697</v>
      </c>
      <c r="M118" s="197"/>
      <c r="N118" s="166"/>
    </row>
    <row r="119" spans="1:14" ht="38.25">
      <c r="A119" s="19" t="s">
        <v>312</v>
      </c>
      <c r="B119" s="161" t="s">
        <v>49</v>
      </c>
      <c r="C119" s="161" t="s">
        <v>97</v>
      </c>
      <c r="D119" s="161" t="s">
        <v>42</v>
      </c>
      <c r="E119" s="161"/>
      <c r="F119" s="161"/>
      <c r="G119" s="240">
        <f>G120+G125</f>
        <v>9306.5</v>
      </c>
      <c r="H119" s="241"/>
      <c r="I119" s="237">
        <f>I120+I125</f>
        <v>6297.5</v>
      </c>
      <c r="J119" s="237"/>
      <c r="K119" s="163">
        <f t="shared" si="2"/>
        <v>3009</v>
      </c>
      <c r="L119" s="35">
        <f t="shared" si="3"/>
        <v>67.66775909310697</v>
      </c>
      <c r="N119" s="166"/>
    </row>
    <row r="120" spans="1:14" ht="63.75">
      <c r="A120" s="191" t="str">
        <f>'ПР.5 мп'!A728:B728</f>
        <v>Муниципальная программа «Защита населения и территории от чрезвычайных ситуаций природного и техногенного характера на территории Сусуманского городского округа на 2020- 2023 годы»</v>
      </c>
      <c r="B120" s="176" t="s">
        <v>49</v>
      </c>
      <c r="C120" s="176" t="s">
        <v>97</v>
      </c>
      <c r="D120" s="176" t="s">
        <v>42</v>
      </c>
      <c r="E120" s="176" t="s">
        <v>307</v>
      </c>
      <c r="F120" s="176"/>
      <c r="G120" s="242">
        <f>G121</f>
        <v>350</v>
      </c>
      <c r="H120" s="243"/>
      <c r="I120" s="239">
        <f>I121</f>
        <v>0</v>
      </c>
      <c r="J120" s="239"/>
      <c r="K120" s="162">
        <f t="shared" si="2"/>
        <v>350</v>
      </c>
      <c r="L120" s="31">
        <f t="shared" si="3"/>
        <v>0</v>
      </c>
      <c r="N120" s="166"/>
    </row>
    <row r="121" spans="1:14" ht="63.75">
      <c r="A121" s="19" t="str">
        <f>'ПР.5 мп'!A729:B729</f>
        <v>Основное мероприятие «Резерв материальных ресурсов для ликвидации чрезвычайных ситуаций природного и техногенного характера и в целях гражданской обороны» на территории Сусуманского городского округа»</v>
      </c>
      <c r="B121" s="161" t="s">
        <v>49</v>
      </c>
      <c r="C121" s="161" t="s">
        <v>97</v>
      </c>
      <c r="D121" s="161" t="s">
        <v>42</v>
      </c>
      <c r="E121" s="161" t="s">
        <v>308</v>
      </c>
      <c r="F121" s="161"/>
      <c r="G121" s="240">
        <f>G122</f>
        <v>350</v>
      </c>
      <c r="H121" s="241"/>
      <c r="I121" s="237">
        <f>I122</f>
        <v>0</v>
      </c>
      <c r="J121" s="237"/>
      <c r="K121" s="163">
        <f t="shared" si="2"/>
        <v>350</v>
      </c>
      <c r="L121" s="35">
        <f t="shared" si="3"/>
        <v>0</v>
      </c>
      <c r="N121" s="166"/>
    </row>
    <row r="122" spans="1:14" ht="38.25">
      <c r="A122" s="19" t="s">
        <v>309</v>
      </c>
      <c r="B122" s="161" t="s">
        <v>49</v>
      </c>
      <c r="C122" s="161" t="s">
        <v>97</v>
      </c>
      <c r="D122" s="161" t="s">
        <v>42</v>
      </c>
      <c r="E122" s="161" t="s">
        <v>310</v>
      </c>
      <c r="F122" s="161"/>
      <c r="G122" s="240">
        <f>G123</f>
        <v>350</v>
      </c>
      <c r="H122" s="241"/>
      <c r="I122" s="237">
        <f>I123</f>
        <v>0</v>
      </c>
      <c r="J122" s="237"/>
      <c r="K122" s="163">
        <f t="shared" si="2"/>
        <v>350</v>
      </c>
      <c r="L122" s="35">
        <f t="shared" si="3"/>
        <v>0</v>
      </c>
      <c r="N122" s="166"/>
    </row>
    <row r="123" spans="1:14" ht="25.5">
      <c r="A123" s="19" t="s">
        <v>16</v>
      </c>
      <c r="B123" s="161" t="s">
        <v>49</v>
      </c>
      <c r="C123" s="161" t="s">
        <v>97</v>
      </c>
      <c r="D123" s="161" t="s">
        <v>42</v>
      </c>
      <c r="E123" s="161" t="s">
        <v>310</v>
      </c>
      <c r="F123" s="161" t="s">
        <v>17</v>
      </c>
      <c r="G123" s="240">
        <f>G124</f>
        <v>350</v>
      </c>
      <c r="H123" s="241"/>
      <c r="I123" s="237">
        <f>I124</f>
        <v>0</v>
      </c>
      <c r="J123" s="237"/>
      <c r="K123" s="163">
        <f t="shared" si="2"/>
        <v>350</v>
      </c>
      <c r="L123" s="35">
        <f t="shared" si="3"/>
        <v>0</v>
      </c>
      <c r="N123" s="166"/>
    </row>
    <row r="124" spans="1:14" ht="38.25">
      <c r="A124" s="19" t="s">
        <v>18</v>
      </c>
      <c r="B124" s="161" t="s">
        <v>49</v>
      </c>
      <c r="C124" s="161" t="s">
        <v>97</v>
      </c>
      <c r="D124" s="161" t="s">
        <v>42</v>
      </c>
      <c r="E124" s="161" t="s">
        <v>310</v>
      </c>
      <c r="F124" s="161" t="s">
        <v>19</v>
      </c>
      <c r="G124" s="240">
        <f>'ПР.5 мп'!H735</f>
        <v>350</v>
      </c>
      <c r="H124" s="241"/>
      <c r="I124" s="237">
        <f>'ПР.5 мп'!I735</f>
        <v>0</v>
      </c>
      <c r="J124" s="237"/>
      <c r="K124" s="163">
        <f t="shared" si="2"/>
        <v>350</v>
      </c>
      <c r="L124" s="35">
        <f t="shared" si="3"/>
        <v>0</v>
      </c>
      <c r="N124" s="166"/>
    </row>
    <row r="125" spans="1:14" ht="38.25">
      <c r="A125" s="19" t="s">
        <v>617</v>
      </c>
      <c r="B125" s="161" t="s">
        <v>49</v>
      </c>
      <c r="C125" s="161" t="s">
        <v>97</v>
      </c>
      <c r="D125" s="161" t="s">
        <v>42</v>
      </c>
      <c r="E125" s="161" t="s">
        <v>397</v>
      </c>
      <c r="F125" s="161"/>
      <c r="G125" s="240">
        <f>G126+G129+G134</f>
        <v>8956.5</v>
      </c>
      <c r="H125" s="241"/>
      <c r="I125" s="237">
        <f>I126+I129+I134</f>
        <v>6297.5</v>
      </c>
      <c r="J125" s="237"/>
      <c r="K125" s="163">
        <f t="shared" si="2"/>
        <v>2659</v>
      </c>
      <c r="L125" s="35">
        <f t="shared" si="3"/>
        <v>70.31206386423267</v>
      </c>
      <c r="N125" s="166"/>
    </row>
    <row r="126" spans="1:14" ht="89.25">
      <c r="A126" s="19" t="s">
        <v>363</v>
      </c>
      <c r="B126" s="161" t="s">
        <v>49</v>
      </c>
      <c r="C126" s="161" t="s">
        <v>97</v>
      </c>
      <c r="D126" s="161" t="s">
        <v>42</v>
      </c>
      <c r="E126" s="161" t="s">
        <v>398</v>
      </c>
      <c r="F126" s="161"/>
      <c r="G126" s="240">
        <f>G127</f>
        <v>300</v>
      </c>
      <c r="H126" s="241"/>
      <c r="I126" s="237">
        <f>I127</f>
        <v>96.7</v>
      </c>
      <c r="J126" s="237"/>
      <c r="K126" s="163">
        <f t="shared" si="2"/>
        <v>203.3</v>
      </c>
      <c r="L126" s="35">
        <f t="shared" si="3"/>
        <v>32.233333333333334</v>
      </c>
      <c r="N126" s="166"/>
    </row>
    <row r="127" spans="1:14" ht="76.5">
      <c r="A127" s="19" t="s">
        <v>62</v>
      </c>
      <c r="B127" s="161" t="s">
        <v>49</v>
      </c>
      <c r="C127" s="161" t="s">
        <v>97</v>
      </c>
      <c r="D127" s="161" t="s">
        <v>42</v>
      </c>
      <c r="E127" s="161" t="s">
        <v>398</v>
      </c>
      <c r="F127" s="161" t="s">
        <v>63</v>
      </c>
      <c r="G127" s="240">
        <f>G128</f>
        <v>300</v>
      </c>
      <c r="H127" s="241"/>
      <c r="I127" s="237">
        <f>I128</f>
        <v>96.7</v>
      </c>
      <c r="J127" s="237"/>
      <c r="K127" s="163">
        <f t="shared" si="2"/>
        <v>203.3</v>
      </c>
      <c r="L127" s="35">
        <f t="shared" si="3"/>
        <v>32.233333333333334</v>
      </c>
      <c r="N127" s="166"/>
    </row>
    <row r="128" spans="1:14" ht="25.5">
      <c r="A128" s="19" t="s">
        <v>64</v>
      </c>
      <c r="B128" s="161" t="s">
        <v>49</v>
      </c>
      <c r="C128" s="161" t="s">
        <v>97</v>
      </c>
      <c r="D128" s="161" t="s">
        <v>42</v>
      </c>
      <c r="E128" s="161" t="s">
        <v>398</v>
      </c>
      <c r="F128" s="161" t="s">
        <v>65</v>
      </c>
      <c r="G128" s="240">
        <v>300</v>
      </c>
      <c r="H128" s="241"/>
      <c r="I128" s="237">
        <v>96.7</v>
      </c>
      <c r="J128" s="237"/>
      <c r="K128" s="163">
        <f t="shared" si="2"/>
        <v>203.3</v>
      </c>
      <c r="L128" s="35">
        <f t="shared" si="3"/>
        <v>32.233333333333334</v>
      </c>
      <c r="N128" s="166"/>
    </row>
    <row r="129" spans="1:14" ht="25.5">
      <c r="A129" s="19" t="s">
        <v>399</v>
      </c>
      <c r="B129" s="161" t="s">
        <v>49</v>
      </c>
      <c r="C129" s="161" t="s">
        <v>97</v>
      </c>
      <c r="D129" s="161" t="s">
        <v>42</v>
      </c>
      <c r="E129" s="161" t="s">
        <v>400</v>
      </c>
      <c r="F129" s="161"/>
      <c r="G129" s="240">
        <f>G130+G132</f>
        <v>8506.5</v>
      </c>
      <c r="H129" s="241"/>
      <c r="I129" s="237">
        <f>I130+I132</f>
        <v>6200.8</v>
      </c>
      <c r="J129" s="237"/>
      <c r="K129" s="163">
        <f t="shared" si="2"/>
        <v>2305.7</v>
      </c>
      <c r="L129" s="35">
        <f t="shared" si="3"/>
        <v>72.89484511843884</v>
      </c>
      <c r="N129" s="166"/>
    </row>
    <row r="130" spans="1:14" ht="76.5">
      <c r="A130" s="19" t="s">
        <v>62</v>
      </c>
      <c r="B130" s="161" t="s">
        <v>49</v>
      </c>
      <c r="C130" s="161" t="s">
        <v>97</v>
      </c>
      <c r="D130" s="161" t="s">
        <v>42</v>
      </c>
      <c r="E130" s="161" t="s">
        <v>400</v>
      </c>
      <c r="F130" s="161" t="s">
        <v>63</v>
      </c>
      <c r="G130" s="240">
        <f>G131</f>
        <v>8232.5</v>
      </c>
      <c r="H130" s="241"/>
      <c r="I130" s="237">
        <f>I131</f>
        <v>6103.1</v>
      </c>
      <c r="J130" s="237"/>
      <c r="K130" s="163">
        <f t="shared" si="2"/>
        <v>2129.3999999999996</v>
      </c>
      <c r="L130" s="35">
        <f t="shared" si="3"/>
        <v>74.13422411175222</v>
      </c>
      <c r="N130" s="166"/>
    </row>
    <row r="131" spans="1:14" ht="25.5">
      <c r="A131" s="19" t="s">
        <v>64</v>
      </c>
      <c r="B131" s="161" t="s">
        <v>49</v>
      </c>
      <c r="C131" s="161" t="s">
        <v>97</v>
      </c>
      <c r="D131" s="161" t="s">
        <v>42</v>
      </c>
      <c r="E131" s="161" t="s">
        <v>400</v>
      </c>
      <c r="F131" s="161" t="s">
        <v>65</v>
      </c>
      <c r="G131" s="240">
        <v>8232.5</v>
      </c>
      <c r="H131" s="241"/>
      <c r="I131" s="237">
        <v>6103.1</v>
      </c>
      <c r="J131" s="237"/>
      <c r="K131" s="163">
        <f t="shared" si="2"/>
        <v>2129.3999999999996</v>
      </c>
      <c r="L131" s="35">
        <f t="shared" si="3"/>
        <v>74.13422411175222</v>
      </c>
      <c r="N131" s="166"/>
    </row>
    <row r="132" spans="1:14" ht="25.5">
      <c r="A132" s="19" t="s">
        <v>16</v>
      </c>
      <c r="B132" s="161" t="s">
        <v>49</v>
      </c>
      <c r="C132" s="161" t="s">
        <v>97</v>
      </c>
      <c r="D132" s="161" t="s">
        <v>42</v>
      </c>
      <c r="E132" s="161" t="s">
        <v>400</v>
      </c>
      <c r="F132" s="161" t="s">
        <v>17</v>
      </c>
      <c r="G132" s="240">
        <f>G133</f>
        <v>274</v>
      </c>
      <c r="H132" s="241"/>
      <c r="I132" s="237">
        <f>I133</f>
        <v>97.7</v>
      </c>
      <c r="J132" s="237"/>
      <c r="K132" s="163">
        <f t="shared" si="2"/>
        <v>176.3</v>
      </c>
      <c r="L132" s="35">
        <f t="shared" si="3"/>
        <v>35.65693430656934</v>
      </c>
      <c r="N132" s="166"/>
    </row>
    <row r="133" spans="1:14" ht="38.25">
      <c r="A133" s="19" t="s">
        <v>18</v>
      </c>
      <c r="B133" s="161" t="s">
        <v>49</v>
      </c>
      <c r="C133" s="161" t="s">
        <v>97</v>
      </c>
      <c r="D133" s="161" t="s">
        <v>42</v>
      </c>
      <c r="E133" s="161" t="s">
        <v>400</v>
      </c>
      <c r="F133" s="161" t="s">
        <v>19</v>
      </c>
      <c r="G133" s="240">
        <v>274</v>
      </c>
      <c r="H133" s="241"/>
      <c r="I133" s="237">
        <v>97.7</v>
      </c>
      <c r="J133" s="237"/>
      <c r="K133" s="163">
        <f t="shared" si="2"/>
        <v>176.3</v>
      </c>
      <c r="L133" s="35">
        <f t="shared" si="3"/>
        <v>35.65693430656934</v>
      </c>
      <c r="N133" s="166"/>
    </row>
    <row r="134" spans="1:14" ht="38.25">
      <c r="A134" s="19" t="s">
        <v>401</v>
      </c>
      <c r="B134" s="161" t="s">
        <v>49</v>
      </c>
      <c r="C134" s="161" t="s">
        <v>97</v>
      </c>
      <c r="D134" s="161" t="s">
        <v>42</v>
      </c>
      <c r="E134" s="161" t="s">
        <v>402</v>
      </c>
      <c r="F134" s="161"/>
      <c r="G134" s="240">
        <f>G135</f>
        <v>150</v>
      </c>
      <c r="H134" s="241"/>
      <c r="I134" s="237">
        <f>I135</f>
        <v>0</v>
      </c>
      <c r="J134" s="237"/>
      <c r="K134" s="163">
        <f t="shared" si="2"/>
        <v>150</v>
      </c>
      <c r="L134" s="35">
        <f aca="true" t="shared" si="6" ref="L134:L197">I134/G134*100</f>
        <v>0</v>
      </c>
      <c r="N134" s="166"/>
    </row>
    <row r="135" spans="1:14" ht="25.5">
      <c r="A135" s="19" t="s">
        <v>16</v>
      </c>
      <c r="B135" s="161" t="s">
        <v>49</v>
      </c>
      <c r="C135" s="161" t="s">
        <v>97</v>
      </c>
      <c r="D135" s="161" t="s">
        <v>42</v>
      </c>
      <c r="E135" s="161" t="s">
        <v>402</v>
      </c>
      <c r="F135" s="161" t="s">
        <v>17</v>
      </c>
      <c r="G135" s="240">
        <f>G136</f>
        <v>150</v>
      </c>
      <c r="H135" s="241"/>
      <c r="I135" s="237">
        <f>I136</f>
        <v>0</v>
      </c>
      <c r="J135" s="237"/>
      <c r="K135" s="163">
        <f t="shared" si="2"/>
        <v>150</v>
      </c>
      <c r="L135" s="35">
        <f t="shared" si="6"/>
        <v>0</v>
      </c>
      <c r="N135" s="166"/>
    </row>
    <row r="136" spans="1:14" ht="38.25">
      <c r="A136" s="19" t="s">
        <v>18</v>
      </c>
      <c r="B136" s="161" t="s">
        <v>49</v>
      </c>
      <c r="C136" s="161" t="s">
        <v>97</v>
      </c>
      <c r="D136" s="161" t="s">
        <v>42</v>
      </c>
      <c r="E136" s="161" t="s">
        <v>402</v>
      </c>
      <c r="F136" s="161" t="s">
        <v>19</v>
      </c>
      <c r="G136" s="240">
        <v>150</v>
      </c>
      <c r="H136" s="241"/>
      <c r="I136" s="237">
        <v>0</v>
      </c>
      <c r="J136" s="237"/>
      <c r="K136" s="163">
        <f aca="true" t="shared" si="7" ref="K136:K199">G136-I136</f>
        <v>150</v>
      </c>
      <c r="L136" s="35">
        <f t="shared" si="6"/>
        <v>0</v>
      </c>
      <c r="N136" s="166"/>
    </row>
    <row r="137" spans="1:14" s="198" customFormat="1" ht="13.5">
      <c r="A137" s="195" t="s">
        <v>12</v>
      </c>
      <c r="B137" s="177" t="s">
        <v>49</v>
      </c>
      <c r="C137" s="177" t="s">
        <v>13</v>
      </c>
      <c r="D137" s="177"/>
      <c r="E137" s="177"/>
      <c r="F137" s="177"/>
      <c r="G137" s="251">
        <f>G138+G143</f>
        <v>5383</v>
      </c>
      <c r="H137" s="252"/>
      <c r="I137" s="238">
        <f>I138+I143</f>
        <v>0</v>
      </c>
      <c r="J137" s="238"/>
      <c r="K137" s="175">
        <f t="shared" si="7"/>
        <v>5383</v>
      </c>
      <c r="L137" s="196">
        <f t="shared" si="6"/>
        <v>0</v>
      </c>
      <c r="M137" s="197"/>
      <c r="N137" s="166"/>
    </row>
    <row r="138" spans="1:14" ht="12.75">
      <c r="A138" s="19" t="s">
        <v>403</v>
      </c>
      <c r="B138" s="161" t="s">
        <v>49</v>
      </c>
      <c r="C138" s="161" t="s">
        <v>13</v>
      </c>
      <c r="D138" s="161" t="s">
        <v>69</v>
      </c>
      <c r="E138" s="161"/>
      <c r="F138" s="161"/>
      <c r="G138" s="240">
        <f>G139</f>
        <v>4955</v>
      </c>
      <c r="H138" s="241"/>
      <c r="I138" s="237">
        <f>I139</f>
        <v>0</v>
      </c>
      <c r="J138" s="237"/>
      <c r="K138" s="163">
        <f t="shared" si="7"/>
        <v>4955</v>
      </c>
      <c r="L138" s="35">
        <f t="shared" si="6"/>
        <v>0</v>
      </c>
      <c r="N138" s="166"/>
    </row>
    <row r="139" spans="1:14" ht="12.75">
      <c r="A139" s="19" t="s">
        <v>404</v>
      </c>
      <c r="B139" s="161" t="s">
        <v>49</v>
      </c>
      <c r="C139" s="161" t="s">
        <v>13</v>
      </c>
      <c r="D139" s="161" t="s">
        <v>69</v>
      </c>
      <c r="E139" s="161" t="s">
        <v>405</v>
      </c>
      <c r="F139" s="161"/>
      <c r="G139" s="240">
        <f>G140</f>
        <v>4955</v>
      </c>
      <c r="H139" s="241"/>
      <c r="I139" s="237">
        <f>I140</f>
        <v>0</v>
      </c>
      <c r="J139" s="237"/>
      <c r="K139" s="163">
        <f t="shared" si="7"/>
        <v>4955</v>
      </c>
      <c r="L139" s="35">
        <f t="shared" si="6"/>
        <v>0</v>
      </c>
      <c r="N139" s="166"/>
    </row>
    <row r="140" spans="1:14" ht="38.25">
      <c r="A140" s="19" t="s">
        <v>406</v>
      </c>
      <c r="B140" s="161" t="s">
        <v>49</v>
      </c>
      <c r="C140" s="161" t="s">
        <v>13</v>
      </c>
      <c r="D140" s="161" t="s">
        <v>69</v>
      </c>
      <c r="E140" s="161" t="s">
        <v>407</v>
      </c>
      <c r="F140" s="161"/>
      <c r="G140" s="240">
        <f>G141</f>
        <v>4955</v>
      </c>
      <c r="H140" s="241"/>
      <c r="I140" s="237">
        <f>I141</f>
        <v>0</v>
      </c>
      <c r="J140" s="237"/>
      <c r="K140" s="163">
        <f t="shared" si="7"/>
        <v>4955</v>
      </c>
      <c r="L140" s="35">
        <f t="shared" si="6"/>
        <v>0</v>
      </c>
      <c r="N140" s="166"/>
    </row>
    <row r="141" spans="1:14" ht="25.5">
      <c r="A141" s="19" t="s">
        <v>16</v>
      </c>
      <c r="B141" s="161" t="s">
        <v>49</v>
      </c>
      <c r="C141" s="161" t="s">
        <v>13</v>
      </c>
      <c r="D141" s="161" t="s">
        <v>69</v>
      </c>
      <c r="E141" s="161" t="s">
        <v>407</v>
      </c>
      <c r="F141" s="161" t="s">
        <v>17</v>
      </c>
      <c r="G141" s="240">
        <f>G142</f>
        <v>4955</v>
      </c>
      <c r="H141" s="241"/>
      <c r="I141" s="237">
        <f>I142</f>
        <v>0</v>
      </c>
      <c r="J141" s="237"/>
      <c r="K141" s="163">
        <f t="shared" si="7"/>
        <v>4955</v>
      </c>
      <c r="L141" s="35">
        <f t="shared" si="6"/>
        <v>0</v>
      </c>
      <c r="N141" s="166"/>
    </row>
    <row r="142" spans="1:14" ht="38.25">
      <c r="A142" s="19" t="s">
        <v>18</v>
      </c>
      <c r="B142" s="161" t="s">
        <v>49</v>
      </c>
      <c r="C142" s="161" t="s">
        <v>13</v>
      </c>
      <c r="D142" s="161" t="s">
        <v>69</v>
      </c>
      <c r="E142" s="161" t="s">
        <v>407</v>
      </c>
      <c r="F142" s="161" t="s">
        <v>19</v>
      </c>
      <c r="G142" s="240">
        <v>4955</v>
      </c>
      <c r="H142" s="241"/>
      <c r="I142" s="237">
        <v>0</v>
      </c>
      <c r="J142" s="237"/>
      <c r="K142" s="163">
        <f t="shared" si="7"/>
        <v>4955</v>
      </c>
      <c r="L142" s="35">
        <f t="shared" si="6"/>
        <v>0</v>
      </c>
      <c r="N142" s="166"/>
    </row>
    <row r="143" spans="1:14" ht="25.5">
      <c r="A143" s="19" t="s">
        <v>224</v>
      </c>
      <c r="B143" s="161" t="s">
        <v>49</v>
      </c>
      <c r="C143" s="161" t="s">
        <v>13</v>
      </c>
      <c r="D143" s="161" t="s">
        <v>225</v>
      </c>
      <c r="E143" s="161"/>
      <c r="F143" s="161"/>
      <c r="G143" s="240">
        <f>G144+G149</f>
        <v>428</v>
      </c>
      <c r="H143" s="241"/>
      <c r="I143" s="237">
        <f>I144+I149</f>
        <v>0</v>
      </c>
      <c r="J143" s="237"/>
      <c r="K143" s="163">
        <f t="shared" si="7"/>
        <v>428</v>
      </c>
      <c r="L143" s="35">
        <f t="shared" si="6"/>
        <v>0</v>
      </c>
      <c r="N143" s="166"/>
    </row>
    <row r="144" spans="1:14" ht="38.25">
      <c r="A144" s="191" t="str">
        <f>'ПР.5 мп'!A422:B422</f>
        <v>Муниципальная программа «Развитие малого и среднего предпринимательства в Сусуманском городском округе на 2020- 2023 годы»</v>
      </c>
      <c r="B144" s="176" t="s">
        <v>49</v>
      </c>
      <c r="C144" s="176" t="s">
        <v>13</v>
      </c>
      <c r="D144" s="176" t="s">
        <v>225</v>
      </c>
      <c r="E144" s="176" t="s">
        <v>220</v>
      </c>
      <c r="F144" s="176"/>
      <c r="G144" s="242">
        <f>G145</f>
        <v>100</v>
      </c>
      <c r="H144" s="243"/>
      <c r="I144" s="239">
        <f>I145</f>
        <v>0</v>
      </c>
      <c r="J144" s="239"/>
      <c r="K144" s="162">
        <f t="shared" si="7"/>
        <v>100</v>
      </c>
      <c r="L144" s="31">
        <f t="shared" si="6"/>
        <v>0</v>
      </c>
      <c r="N144" s="166"/>
    </row>
    <row r="145" spans="1:14" ht="51">
      <c r="A145" s="19" t="str">
        <f>'ПР.5 мп'!A423:B423</f>
        <v>Основное мероприятие «Обеспечение устойчивого развития малого и среднего предпринимательства, создание новых рабочих мест»</v>
      </c>
      <c r="B145" s="161" t="s">
        <v>49</v>
      </c>
      <c r="C145" s="161" t="s">
        <v>13</v>
      </c>
      <c r="D145" s="161" t="s">
        <v>225</v>
      </c>
      <c r="E145" s="161" t="s">
        <v>221</v>
      </c>
      <c r="F145" s="161"/>
      <c r="G145" s="240">
        <f>G146</f>
        <v>100</v>
      </c>
      <c r="H145" s="241"/>
      <c r="I145" s="237">
        <f>I146</f>
        <v>0</v>
      </c>
      <c r="J145" s="237"/>
      <c r="K145" s="163">
        <f t="shared" si="7"/>
        <v>100</v>
      </c>
      <c r="L145" s="35">
        <f t="shared" si="6"/>
        <v>0</v>
      </c>
      <c r="N145" s="166"/>
    </row>
    <row r="146" spans="1:14" ht="25.5">
      <c r="A146" s="19" t="s">
        <v>222</v>
      </c>
      <c r="B146" s="161" t="s">
        <v>49</v>
      </c>
      <c r="C146" s="161" t="s">
        <v>13</v>
      </c>
      <c r="D146" s="161" t="s">
        <v>225</v>
      </c>
      <c r="E146" s="161" t="s">
        <v>223</v>
      </c>
      <c r="F146" s="161"/>
      <c r="G146" s="240">
        <f>G147</f>
        <v>100</v>
      </c>
      <c r="H146" s="241"/>
      <c r="I146" s="237">
        <f>I147</f>
        <v>0</v>
      </c>
      <c r="J146" s="237"/>
      <c r="K146" s="163">
        <f t="shared" si="7"/>
        <v>100</v>
      </c>
      <c r="L146" s="35">
        <f t="shared" si="6"/>
        <v>0</v>
      </c>
      <c r="N146" s="166"/>
    </row>
    <row r="147" spans="1:14" ht="12.75">
      <c r="A147" s="19" t="s">
        <v>173</v>
      </c>
      <c r="B147" s="161" t="s">
        <v>49</v>
      </c>
      <c r="C147" s="161" t="s">
        <v>13</v>
      </c>
      <c r="D147" s="161" t="s">
        <v>225</v>
      </c>
      <c r="E147" s="161" t="s">
        <v>223</v>
      </c>
      <c r="F147" s="161" t="s">
        <v>174</v>
      </c>
      <c r="G147" s="240">
        <f>G148</f>
        <v>100</v>
      </c>
      <c r="H147" s="241"/>
      <c r="I147" s="237">
        <f>I148</f>
        <v>0</v>
      </c>
      <c r="J147" s="237"/>
      <c r="K147" s="163">
        <f t="shared" si="7"/>
        <v>100</v>
      </c>
      <c r="L147" s="35">
        <f t="shared" si="6"/>
        <v>0</v>
      </c>
      <c r="N147" s="166"/>
    </row>
    <row r="148" spans="1:14" ht="63.75">
      <c r="A148" s="19" t="s">
        <v>226</v>
      </c>
      <c r="B148" s="161" t="s">
        <v>49</v>
      </c>
      <c r="C148" s="161" t="s">
        <v>13</v>
      </c>
      <c r="D148" s="161" t="s">
        <v>225</v>
      </c>
      <c r="E148" s="161" t="s">
        <v>223</v>
      </c>
      <c r="F148" s="161" t="s">
        <v>227</v>
      </c>
      <c r="G148" s="240">
        <f>'ПР.5 мп'!H429</f>
        <v>100</v>
      </c>
      <c r="H148" s="241"/>
      <c r="I148" s="237">
        <f>'ПР.5 мп'!I429</f>
        <v>0</v>
      </c>
      <c r="J148" s="237"/>
      <c r="K148" s="163">
        <f t="shared" si="7"/>
        <v>100</v>
      </c>
      <c r="L148" s="35">
        <f t="shared" si="6"/>
        <v>0</v>
      </c>
      <c r="N148" s="166"/>
    </row>
    <row r="149" spans="1:14" ht="38.25">
      <c r="A149" s="191" t="str">
        <f>'ПР.5 мп'!A492:B492</f>
        <v>Муниципальная программа «Развитие торговли на территории Сусуманского городского округа на 2020- 2023 годы»</v>
      </c>
      <c r="B149" s="176" t="s">
        <v>49</v>
      </c>
      <c r="C149" s="176" t="s">
        <v>13</v>
      </c>
      <c r="D149" s="176" t="s">
        <v>225</v>
      </c>
      <c r="E149" s="176" t="s">
        <v>254</v>
      </c>
      <c r="F149" s="176"/>
      <c r="G149" s="242">
        <f>G150</f>
        <v>328</v>
      </c>
      <c r="H149" s="243"/>
      <c r="I149" s="239">
        <f>I150</f>
        <v>0</v>
      </c>
      <c r="J149" s="239"/>
      <c r="K149" s="162">
        <f t="shared" si="7"/>
        <v>328</v>
      </c>
      <c r="L149" s="31">
        <f t="shared" si="6"/>
        <v>0</v>
      </c>
      <c r="N149" s="166"/>
    </row>
    <row r="150" spans="1:14" ht="38.25">
      <c r="A150" s="19" t="str">
        <f>'ПР.5 мп'!A493:B493</f>
        <v>Основное мероприятие «Организация проведения областных универсальных совместных ярмарок товаров»</v>
      </c>
      <c r="B150" s="161" t="s">
        <v>49</v>
      </c>
      <c r="C150" s="161" t="s">
        <v>13</v>
      </c>
      <c r="D150" s="161" t="s">
        <v>225</v>
      </c>
      <c r="E150" s="161" t="s">
        <v>255</v>
      </c>
      <c r="F150" s="161"/>
      <c r="G150" s="240">
        <f>G151+G154</f>
        <v>328</v>
      </c>
      <c r="H150" s="241"/>
      <c r="I150" s="237">
        <f>I151+I154</f>
        <v>0</v>
      </c>
      <c r="J150" s="237"/>
      <c r="K150" s="163">
        <f t="shared" si="7"/>
        <v>328</v>
      </c>
      <c r="L150" s="35">
        <f t="shared" si="6"/>
        <v>0</v>
      </c>
      <c r="N150" s="166"/>
    </row>
    <row r="151" spans="1:14" ht="25.5">
      <c r="A151" s="19" t="s">
        <v>256</v>
      </c>
      <c r="B151" s="161" t="s">
        <v>49</v>
      </c>
      <c r="C151" s="161" t="s">
        <v>13</v>
      </c>
      <c r="D151" s="161" t="s">
        <v>225</v>
      </c>
      <c r="E151" s="161" t="s">
        <v>257</v>
      </c>
      <c r="F151" s="161"/>
      <c r="G151" s="240">
        <f>G152</f>
        <v>314.6</v>
      </c>
      <c r="H151" s="241"/>
      <c r="I151" s="237">
        <f>I152</f>
        <v>0</v>
      </c>
      <c r="J151" s="237"/>
      <c r="K151" s="163">
        <f t="shared" si="7"/>
        <v>314.6</v>
      </c>
      <c r="L151" s="35">
        <f t="shared" si="6"/>
        <v>0</v>
      </c>
      <c r="N151" s="166"/>
    </row>
    <row r="152" spans="1:14" ht="25.5">
      <c r="A152" s="19" t="s">
        <v>16</v>
      </c>
      <c r="B152" s="161" t="s">
        <v>49</v>
      </c>
      <c r="C152" s="161" t="s">
        <v>13</v>
      </c>
      <c r="D152" s="161" t="s">
        <v>225</v>
      </c>
      <c r="E152" s="161" t="s">
        <v>257</v>
      </c>
      <c r="F152" s="161" t="s">
        <v>17</v>
      </c>
      <c r="G152" s="240">
        <f>G153</f>
        <v>314.6</v>
      </c>
      <c r="H152" s="241"/>
      <c r="I152" s="237">
        <f>I153</f>
        <v>0</v>
      </c>
      <c r="J152" s="237"/>
      <c r="K152" s="163">
        <f t="shared" si="7"/>
        <v>314.6</v>
      </c>
      <c r="L152" s="35">
        <f t="shared" si="6"/>
        <v>0</v>
      </c>
      <c r="N152" s="166"/>
    </row>
    <row r="153" spans="1:14" ht="38.25">
      <c r="A153" s="19" t="s">
        <v>18</v>
      </c>
      <c r="B153" s="161" t="s">
        <v>49</v>
      </c>
      <c r="C153" s="161" t="s">
        <v>13</v>
      </c>
      <c r="D153" s="161" t="s">
        <v>225</v>
      </c>
      <c r="E153" s="161" t="s">
        <v>257</v>
      </c>
      <c r="F153" s="161" t="s">
        <v>19</v>
      </c>
      <c r="G153" s="240">
        <f>'ПР.5 мп'!H499</f>
        <v>314.6</v>
      </c>
      <c r="H153" s="241"/>
      <c r="I153" s="237">
        <f>'ПР.5 мп'!I499</f>
        <v>0</v>
      </c>
      <c r="J153" s="237"/>
      <c r="K153" s="163">
        <f t="shared" si="7"/>
        <v>314.6</v>
      </c>
      <c r="L153" s="35">
        <f t="shared" si="6"/>
        <v>0</v>
      </c>
      <c r="N153" s="166"/>
    </row>
    <row r="154" spans="1:14" ht="38.25">
      <c r="A154" s="19" t="s">
        <v>258</v>
      </c>
      <c r="B154" s="161" t="s">
        <v>49</v>
      </c>
      <c r="C154" s="161" t="s">
        <v>13</v>
      </c>
      <c r="D154" s="161" t="s">
        <v>225</v>
      </c>
      <c r="E154" s="161" t="s">
        <v>259</v>
      </c>
      <c r="F154" s="161"/>
      <c r="G154" s="240">
        <f>G155+G157</f>
        <v>13.4</v>
      </c>
      <c r="H154" s="241"/>
      <c r="I154" s="237">
        <f>I155+I157</f>
        <v>0</v>
      </c>
      <c r="J154" s="237"/>
      <c r="K154" s="163">
        <f t="shared" si="7"/>
        <v>13.4</v>
      </c>
      <c r="L154" s="35">
        <f t="shared" si="6"/>
        <v>0</v>
      </c>
      <c r="N154" s="166"/>
    </row>
    <row r="155" spans="1:14" ht="76.5">
      <c r="A155" s="19" t="s">
        <v>62</v>
      </c>
      <c r="B155" s="161" t="s">
        <v>49</v>
      </c>
      <c r="C155" s="161" t="s">
        <v>13</v>
      </c>
      <c r="D155" s="161" t="s">
        <v>225</v>
      </c>
      <c r="E155" s="161" t="s">
        <v>259</v>
      </c>
      <c r="F155" s="161" t="s">
        <v>63</v>
      </c>
      <c r="G155" s="240">
        <f>G156</f>
        <v>5.4</v>
      </c>
      <c r="H155" s="241"/>
      <c r="I155" s="237">
        <f>I156</f>
        <v>0</v>
      </c>
      <c r="J155" s="237"/>
      <c r="K155" s="163">
        <f t="shared" si="7"/>
        <v>5.4</v>
      </c>
      <c r="L155" s="35">
        <f t="shared" si="6"/>
        <v>0</v>
      </c>
      <c r="N155" s="166"/>
    </row>
    <row r="156" spans="1:14" ht="25.5">
      <c r="A156" s="19" t="s">
        <v>64</v>
      </c>
      <c r="B156" s="161" t="s">
        <v>49</v>
      </c>
      <c r="C156" s="161" t="s">
        <v>13</v>
      </c>
      <c r="D156" s="161" t="s">
        <v>225</v>
      </c>
      <c r="E156" s="161" t="s">
        <v>259</v>
      </c>
      <c r="F156" s="161" t="s">
        <v>65</v>
      </c>
      <c r="G156" s="240">
        <f>'ПР.5 мп'!H505</f>
        <v>5.4</v>
      </c>
      <c r="H156" s="241"/>
      <c r="I156" s="237">
        <f>'ПР.5 мп'!I505</f>
        <v>0</v>
      </c>
      <c r="J156" s="237"/>
      <c r="K156" s="163">
        <f t="shared" si="7"/>
        <v>5.4</v>
      </c>
      <c r="L156" s="35">
        <f t="shared" si="6"/>
        <v>0</v>
      </c>
      <c r="N156" s="166"/>
    </row>
    <row r="157" spans="1:14" ht="25.5">
      <c r="A157" s="19" t="s">
        <v>16</v>
      </c>
      <c r="B157" s="161" t="s">
        <v>49</v>
      </c>
      <c r="C157" s="161" t="s">
        <v>13</v>
      </c>
      <c r="D157" s="161" t="s">
        <v>225</v>
      </c>
      <c r="E157" s="161" t="s">
        <v>259</v>
      </c>
      <c r="F157" s="161" t="s">
        <v>17</v>
      </c>
      <c r="G157" s="240">
        <f>G158</f>
        <v>8</v>
      </c>
      <c r="H157" s="241"/>
      <c r="I157" s="237">
        <f>I158</f>
        <v>0</v>
      </c>
      <c r="J157" s="237"/>
      <c r="K157" s="163">
        <f t="shared" si="7"/>
        <v>8</v>
      </c>
      <c r="L157" s="35">
        <f t="shared" si="6"/>
        <v>0</v>
      </c>
      <c r="N157" s="166"/>
    </row>
    <row r="158" spans="1:14" ht="38.25">
      <c r="A158" s="19" t="s">
        <v>18</v>
      </c>
      <c r="B158" s="161" t="s">
        <v>49</v>
      </c>
      <c r="C158" s="161" t="s">
        <v>13</v>
      </c>
      <c r="D158" s="161" t="s">
        <v>225</v>
      </c>
      <c r="E158" s="161" t="s">
        <v>259</v>
      </c>
      <c r="F158" s="161" t="s">
        <v>19</v>
      </c>
      <c r="G158" s="240">
        <f>'ПР.5 мп'!H508</f>
        <v>8</v>
      </c>
      <c r="H158" s="241"/>
      <c r="I158" s="237">
        <f>'ПР.5 мп'!I508</f>
        <v>0</v>
      </c>
      <c r="J158" s="237"/>
      <c r="K158" s="163">
        <f t="shared" si="7"/>
        <v>8</v>
      </c>
      <c r="L158" s="35">
        <f t="shared" si="6"/>
        <v>0</v>
      </c>
      <c r="N158" s="166"/>
    </row>
    <row r="159" spans="1:14" s="198" customFormat="1" ht="13.5">
      <c r="A159" s="195" t="s">
        <v>77</v>
      </c>
      <c r="B159" s="177" t="s">
        <v>49</v>
      </c>
      <c r="C159" s="177" t="s">
        <v>35</v>
      </c>
      <c r="D159" s="177"/>
      <c r="E159" s="177"/>
      <c r="F159" s="177"/>
      <c r="G159" s="251">
        <f>G160</f>
        <v>10</v>
      </c>
      <c r="H159" s="252"/>
      <c r="I159" s="238">
        <f>I160</f>
        <v>9.3</v>
      </c>
      <c r="J159" s="238"/>
      <c r="K159" s="175">
        <f t="shared" si="7"/>
        <v>0.6999999999999993</v>
      </c>
      <c r="L159" s="196">
        <f t="shared" si="6"/>
        <v>93</v>
      </c>
      <c r="M159" s="197"/>
      <c r="N159" s="166"/>
    </row>
    <row r="160" spans="1:14" ht="12.75">
      <c r="A160" s="19" t="s">
        <v>179</v>
      </c>
      <c r="B160" s="161" t="s">
        <v>49</v>
      </c>
      <c r="C160" s="161" t="s">
        <v>35</v>
      </c>
      <c r="D160" s="161" t="s">
        <v>56</v>
      </c>
      <c r="E160" s="161"/>
      <c r="F160" s="161"/>
      <c r="G160" s="240">
        <f>G161</f>
        <v>10</v>
      </c>
      <c r="H160" s="241"/>
      <c r="I160" s="237">
        <f>I161</f>
        <v>9.3</v>
      </c>
      <c r="J160" s="237"/>
      <c r="K160" s="163">
        <f t="shared" si="7"/>
        <v>0.6999999999999993</v>
      </c>
      <c r="L160" s="35">
        <f t="shared" si="6"/>
        <v>93</v>
      </c>
      <c r="N160" s="166"/>
    </row>
    <row r="161" spans="1:14" ht="12.75">
      <c r="A161" s="19" t="s">
        <v>408</v>
      </c>
      <c r="B161" s="161" t="s">
        <v>49</v>
      </c>
      <c r="C161" s="161" t="s">
        <v>35</v>
      </c>
      <c r="D161" s="161" t="s">
        <v>56</v>
      </c>
      <c r="E161" s="161" t="s">
        <v>409</v>
      </c>
      <c r="F161" s="161"/>
      <c r="G161" s="240">
        <f>G162</f>
        <v>10</v>
      </c>
      <c r="H161" s="241"/>
      <c r="I161" s="237">
        <f>I162</f>
        <v>9.3</v>
      </c>
      <c r="J161" s="237"/>
      <c r="K161" s="163">
        <f t="shared" si="7"/>
        <v>0.6999999999999993</v>
      </c>
      <c r="L161" s="35">
        <f t="shared" si="6"/>
        <v>93</v>
      </c>
      <c r="N161" s="166"/>
    </row>
    <row r="162" spans="1:14" ht="25.5">
      <c r="A162" s="19" t="s">
        <v>410</v>
      </c>
      <c r="B162" s="161" t="s">
        <v>49</v>
      </c>
      <c r="C162" s="161" t="s">
        <v>35</v>
      </c>
      <c r="D162" s="161" t="s">
        <v>56</v>
      </c>
      <c r="E162" s="161" t="s">
        <v>411</v>
      </c>
      <c r="F162" s="161"/>
      <c r="G162" s="240">
        <f>G163</f>
        <v>10</v>
      </c>
      <c r="H162" s="241"/>
      <c r="I162" s="237">
        <f>I163</f>
        <v>9.3</v>
      </c>
      <c r="J162" s="237"/>
      <c r="K162" s="163">
        <f t="shared" si="7"/>
        <v>0.6999999999999993</v>
      </c>
      <c r="L162" s="35">
        <f t="shared" si="6"/>
        <v>93</v>
      </c>
      <c r="N162" s="166"/>
    </row>
    <row r="163" spans="1:14" ht="25.5">
      <c r="A163" s="19" t="s">
        <v>16</v>
      </c>
      <c r="B163" s="161" t="s">
        <v>49</v>
      </c>
      <c r="C163" s="161" t="s">
        <v>35</v>
      </c>
      <c r="D163" s="161" t="s">
        <v>56</v>
      </c>
      <c r="E163" s="161" t="s">
        <v>411</v>
      </c>
      <c r="F163" s="161" t="s">
        <v>17</v>
      </c>
      <c r="G163" s="240">
        <f>G164</f>
        <v>10</v>
      </c>
      <c r="H163" s="241"/>
      <c r="I163" s="237">
        <f>I164</f>
        <v>9.3</v>
      </c>
      <c r="J163" s="237"/>
      <c r="K163" s="163">
        <f t="shared" si="7"/>
        <v>0.6999999999999993</v>
      </c>
      <c r="L163" s="35">
        <f t="shared" si="6"/>
        <v>93</v>
      </c>
      <c r="N163" s="166"/>
    </row>
    <row r="164" spans="1:14" ht="38.25">
      <c r="A164" s="19" t="s">
        <v>18</v>
      </c>
      <c r="B164" s="161" t="s">
        <v>49</v>
      </c>
      <c r="C164" s="161" t="s">
        <v>35</v>
      </c>
      <c r="D164" s="161" t="s">
        <v>56</v>
      </c>
      <c r="E164" s="161" t="s">
        <v>411</v>
      </c>
      <c r="F164" s="161" t="s">
        <v>19</v>
      </c>
      <c r="G164" s="240">
        <v>10</v>
      </c>
      <c r="H164" s="241"/>
      <c r="I164" s="237">
        <v>9.3</v>
      </c>
      <c r="J164" s="237"/>
      <c r="K164" s="163">
        <f t="shared" si="7"/>
        <v>0.6999999999999993</v>
      </c>
      <c r="L164" s="35">
        <f t="shared" si="6"/>
        <v>93</v>
      </c>
      <c r="N164" s="166"/>
    </row>
    <row r="165" spans="1:14" s="198" customFormat="1" ht="14.25" customHeight="1">
      <c r="A165" s="195" t="s">
        <v>84</v>
      </c>
      <c r="B165" s="177" t="s">
        <v>49</v>
      </c>
      <c r="C165" s="177" t="s">
        <v>85</v>
      </c>
      <c r="D165" s="177"/>
      <c r="E165" s="177"/>
      <c r="F165" s="177"/>
      <c r="G165" s="251">
        <f>G166</f>
        <v>2782.5</v>
      </c>
      <c r="H165" s="252"/>
      <c r="I165" s="238">
        <f>I166</f>
        <v>1449.2</v>
      </c>
      <c r="J165" s="238"/>
      <c r="K165" s="175">
        <f t="shared" si="7"/>
        <v>1333.3</v>
      </c>
      <c r="L165" s="196">
        <f t="shared" si="6"/>
        <v>52.082659478885894</v>
      </c>
      <c r="M165" s="197"/>
      <c r="N165" s="166"/>
    </row>
    <row r="166" spans="1:14" ht="12.75">
      <c r="A166" s="19" t="s">
        <v>113</v>
      </c>
      <c r="B166" s="161" t="s">
        <v>49</v>
      </c>
      <c r="C166" s="161" t="s">
        <v>85</v>
      </c>
      <c r="D166" s="161" t="s">
        <v>29</v>
      </c>
      <c r="E166" s="161"/>
      <c r="F166" s="161"/>
      <c r="G166" s="240">
        <f>G167</f>
        <v>2782.5</v>
      </c>
      <c r="H166" s="241"/>
      <c r="I166" s="237">
        <f>I167</f>
        <v>1449.2</v>
      </c>
      <c r="J166" s="237"/>
      <c r="K166" s="163">
        <f t="shared" si="7"/>
        <v>1333.3</v>
      </c>
      <c r="L166" s="35">
        <f t="shared" si="6"/>
        <v>52.082659478885894</v>
      </c>
      <c r="N166" s="166"/>
    </row>
    <row r="167" spans="1:14" ht="38.25">
      <c r="A167" s="191" t="str">
        <f>'ПР.5 мп'!A99:B99</f>
        <v>Муниципальная программа «Развитие образования в Сусуманском городском округе на 2020- 2023 годы»</v>
      </c>
      <c r="B167" s="176" t="s">
        <v>49</v>
      </c>
      <c r="C167" s="176" t="s">
        <v>85</v>
      </c>
      <c r="D167" s="176" t="s">
        <v>29</v>
      </c>
      <c r="E167" s="176" t="s">
        <v>80</v>
      </c>
      <c r="F167" s="176"/>
      <c r="G167" s="242">
        <f>G168</f>
        <v>2782.5</v>
      </c>
      <c r="H167" s="243"/>
      <c r="I167" s="239">
        <f>I168</f>
        <v>1449.2</v>
      </c>
      <c r="J167" s="239"/>
      <c r="K167" s="162">
        <f t="shared" si="7"/>
        <v>1333.3</v>
      </c>
      <c r="L167" s="31">
        <f t="shared" si="6"/>
        <v>52.082659478885894</v>
      </c>
      <c r="N167" s="166"/>
    </row>
    <row r="168" spans="1:14" ht="51">
      <c r="A168" s="19" t="str">
        <f>'ПР.5 мп'!A186:B186</f>
        <v>Основное мероприятие «Обеспечение государственных полномочий по созданию и организации деятельности комиссии по делам несовершеннолетних и защите их прав»</v>
      </c>
      <c r="B168" s="161" t="s">
        <v>49</v>
      </c>
      <c r="C168" s="161" t="s">
        <v>85</v>
      </c>
      <c r="D168" s="161" t="s">
        <v>29</v>
      </c>
      <c r="E168" s="161" t="s">
        <v>110</v>
      </c>
      <c r="F168" s="161"/>
      <c r="G168" s="240">
        <f>G169</f>
        <v>2782.5</v>
      </c>
      <c r="H168" s="241"/>
      <c r="I168" s="237">
        <f>I169</f>
        <v>1449.2</v>
      </c>
      <c r="J168" s="237"/>
      <c r="K168" s="163">
        <f t="shared" si="7"/>
        <v>1333.3</v>
      </c>
      <c r="L168" s="35">
        <f t="shared" si="6"/>
        <v>52.082659478885894</v>
      </c>
      <c r="N168" s="166"/>
    </row>
    <row r="169" spans="1:14" ht="51">
      <c r="A169" s="19" t="s">
        <v>111</v>
      </c>
      <c r="B169" s="161" t="s">
        <v>49</v>
      </c>
      <c r="C169" s="161" t="s">
        <v>85</v>
      </c>
      <c r="D169" s="161" t="s">
        <v>29</v>
      </c>
      <c r="E169" s="161" t="s">
        <v>112</v>
      </c>
      <c r="F169" s="161"/>
      <c r="G169" s="240">
        <f>G170+G172</f>
        <v>2782.5</v>
      </c>
      <c r="H169" s="241"/>
      <c r="I169" s="237">
        <f>I170+I172</f>
        <v>1449.2</v>
      </c>
      <c r="J169" s="237"/>
      <c r="K169" s="163">
        <f t="shared" si="7"/>
        <v>1333.3</v>
      </c>
      <c r="L169" s="35">
        <f t="shared" si="6"/>
        <v>52.082659478885894</v>
      </c>
      <c r="N169" s="166"/>
    </row>
    <row r="170" spans="1:14" ht="76.5">
      <c r="A170" s="19" t="s">
        <v>62</v>
      </c>
      <c r="B170" s="161" t="s">
        <v>49</v>
      </c>
      <c r="C170" s="161" t="s">
        <v>85</v>
      </c>
      <c r="D170" s="161" t="s">
        <v>29</v>
      </c>
      <c r="E170" s="161" t="s">
        <v>112</v>
      </c>
      <c r="F170" s="161" t="s">
        <v>63</v>
      </c>
      <c r="G170" s="240">
        <f>G171</f>
        <v>2673</v>
      </c>
      <c r="H170" s="241"/>
      <c r="I170" s="237">
        <f>I171</f>
        <v>1445.2</v>
      </c>
      <c r="J170" s="237"/>
      <c r="K170" s="163">
        <f t="shared" si="7"/>
        <v>1227.8</v>
      </c>
      <c r="L170" s="35">
        <f t="shared" si="6"/>
        <v>54.066591844369626</v>
      </c>
      <c r="N170" s="166"/>
    </row>
    <row r="171" spans="1:14" ht="25.5">
      <c r="A171" s="19" t="s">
        <v>64</v>
      </c>
      <c r="B171" s="161" t="s">
        <v>49</v>
      </c>
      <c r="C171" s="161" t="s">
        <v>85</v>
      </c>
      <c r="D171" s="161" t="s">
        <v>29</v>
      </c>
      <c r="E171" s="161" t="s">
        <v>112</v>
      </c>
      <c r="F171" s="161" t="s">
        <v>65</v>
      </c>
      <c r="G171" s="240">
        <f>'ПР.5 мп'!H192</f>
        <v>2673</v>
      </c>
      <c r="H171" s="241"/>
      <c r="I171" s="237">
        <f>'ПР.5 мп'!I192</f>
        <v>1445.2</v>
      </c>
      <c r="J171" s="237"/>
      <c r="K171" s="163">
        <f t="shared" si="7"/>
        <v>1227.8</v>
      </c>
      <c r="L171" s="35">
        <f t="shared" si="6"/>
        <v>54.066591844369626</v>
      </c>
      <c r="N171" s="166"/>
    </row>
    <row r="172" spans="1:14" ht="25.5">
      <c r="A172" s="19" t="s">
        <v>16</v>
      </c>
      <c r="B172" s="161" t="s">
        <v>49</v>
      </c>
      <c r="C172" s="161" t="s">
        <v>85</v>
      </c>
      <c r="D172" s="161" t="s">
        <v>29</v>
      </c>
      <c r="E172" s="161" t="s">
        <v>112</v>
      </c>
      <c r="F172" s="161" t="s">
        <v>17</v>
      </c>
      <c r="G172" s="240">
        <f>G173</f>
        <v>109.5</v>
      </c>
      <c r="H172" s="241"/>
      <c r="I172" s="237">
        <f>I173</f>
        <v>4</v>
      </c>
      <c r="J172" s="237"/>
      <c r="K172" s="163">
        <f t="shared" si="7"/>
        <v>105.5</v>
      </c>
      <c r="L172" s="35">
        <f t="shared" si="6"/>
        <v>3.65296803652968</v>
      </c>
      <c r="N172" s="166"/>
    </row>
    <row r="173" spans="1:14" ht="38.25">
      <c r="A173" s="19" t="s">
        <v>18</v>
      </c>
      <c r="B173" s="161" t="s">
        <v>49</v>
      </c>
      <c r="C173" s="161" t="s">
        <v>85</v>
      </c>
      <c r="D173" s="161" t="s">
        <v>29</v>
      </c>
      <c r="E173" s="161" t="s">
        <v>112</v>
      </c>
      <c r="F173" s="161" t="s">
        <v>19</v>
      </c>
      <c r="G173" s="240">
        <f>'ПР.5 мп'!H195</f>
        <v>109.5</v>
      </c>
      <c r="H173" s="241"/>
      <c r="I173" s="237">
        <f>'ПР.5 мп'!I195</f>
        <v>4</v>
      </c>
      <c r="J173" s="237"/>
      <c r="K173" s="163">
        <f t="shared" si="7"/>
        <v>105.5</v>
      </c>
      <c r="L173" s="35">
        <f t="shared" si="6"/>
        <v>3.65296803652968</v>
      </c>
      <c r="N173" s="166"/>
    </row>
    <row r="174" spans="1:14" s="198" customFormat="1" ht="13.5">
      <c r="A174" s="195" t="s">
        <v>41</v>
      </c>
      <c r="B174" s="177" t="s">
        <v>49</v>
      </c>
      <c r="C174" s="177" t="s">
        <v>42</v>
      </c>
      <c r="D174" s="177"/>
      <c r="E174" s="177"/>
      <c r="F174" s="177"/>
      <c r="G174" s="251">
        <f>G175+G180+G196</f>
        <v>21450.399999999998</v>
      </c>
      <c r="H174" s="252"/>
      <c r="I174" s="238">
        <f>I175+I180+I196</f>
        <v>13892.5</v>
      </c>
      <c r="J174" s="238"/>
      <c r="K174" s="175">
        <f t="shared" si="7"/>
        <v>7557.899999999998</v>
      </c>
      <c r="L174" s="196">
        <f t="shared" si="6"/>
        <v>64.76569201506732</v>
      </c>
      <c r="M174" s="197"/>
      <c r="N174" s="166"/>
    </row>
    <row r="175" spans="1:14" ht="12.75">
      <c r="A175" s="19" t="s">
        <v>412</v>
      </c>
      <c r="B175" s="161" t="s">
        <v>49</v>
      </c>
      <c r="C175" s="161" t="s">
        <v>42</v>
      </c>
      <c r="D175" s="161" t="s">
        <v>56</v>
      </c>
      <c r="E175" s="161"/>
      <c r="F175" s="161"/>
      <c r="G175" s="240">
        <f>G176</f>
        <v>9870.1</v>
      </c>
      <c r="H175" s="241"/>
      <c r="I175" s="237">
        <f>I176</f>
        <v>6530.6</v>
      </c>
      <c r="J175" s="237"/>
      <c r="K175" s="163">
        <f t="shared" si="7"/>
        <v>3339.5</v>
      </c>
      <c r="L175" s="35">
        <f t="shared" si="6"/>
        <v>66.16548971135045</v>
      </c>
      <c r="N175" s="166"/>
    </row>
    <row r="176" spans="1:14" ht="25.5">
      <c r="A176" s="19" t="s">
        <v>413</v>
      </c>
      <c r="B176" s="161" t="s">
        <v>49</v>
      </c>
      <c r="C176" s="161" t="s">
        <v>42</v>
      </c>
      <c r="D176" s="161" t="s">
        <v>56</v>
      </c>
      <c r="E176" s="161" t="s">
        <v>414</v>
      </c>
      <c r="F176" s="161"/>
      <c r="G176" s="240">
        <f>G177</f>
        <v>9870.1</v>
      </c>
      <c r="H176" s="241"/>
      <c r="I176" s="237">
        <f>I177</f>
        <v>6530.6</v>
      </c>
      <c r="J176" s="237"/>
      <c r="K176" s="163">
        <f t="shared" si="7"/>
        <v>3339.5</v>
      </c>
      <c r="L176" s="35">
        <f t="shared" si="6"/>
        <v>66.16548971135045</v>
      </c>
      <c r="N176" s="166"/>
    </row>
    <row r="177" spans="1:14" ht="12.75">
      <c r="A177" s="19" t="s">
        <v>415</v>
      </c>
      <c r="B177" s="161" t="s">
        <v>49</v>
      </c>
      <c r="C177" s="161" t="s">
        <v>42</v>
      </c>
      <c r="D177" s="161" t="s">
        <v>56</v>
      </c>
      <c r="E177" s="161" t="s">
        <v>416</v>
      </c>
      <c r="F177" s="161"/>
      <c r="G177" s="240">
        <f>G178</f>
        <v>9870.1</v>
      </c>
      <c r="H177" s="241"/>
      <c r="I177" s="237">
        <f>I178</f>
        <v>6530.6</v>
      </c>
      <c r="J177" s="237"/>
      <c r="K177" s="163">
        <f t="shared" si="7"/>
        <v>3339.5</v>
      </c>
      <c r="L177" s="35">
        <f t="shared" si="6"/>
        <v>66.16548971135045</v>
      </c>
      <c r="N177" s="166"/>
    </row>
    <row r="178" spans="1:14" ht="25.5">
      <c r="A178" s="19" t="s">
        <v>123</v>
      </c>
      <c r="B178" s="161" t="s">
        <v>49</v>
      </c>
      <c r="C178" s="161" t="s">
        <v>42</v>
      </c>
      <c r="D178" s="161" t="s">
        <v>56</v>
      </c>
      <c r="E178" s="161" t="s">
        <v>416</v>
      </c>
      <c r="F178" s="161" t="s">
        <v>124</v>
      </c>
      <c r="G178" s="240">
        <f>G179</f>
        <v>9870.1</v>
      </c>
      <c r="H178" s="241"/>
      <c r="I178" s="237">
        <f>I179</f>
        <v>6530.6</v>
      </c>
      <c r="J178" s="237"/>
      <c r="K178" s="163">
        <f t="shared" si="7"/>
        <v>3339.5</v>
      </c>
      <c r="L178" s="35">
        <f t="shared" si="6"/>
        <v>66.16548971135045</v>
      </c>
      <c r="N178" s="166"/>
    </row>
    <row r="179" spans="1:14" ht="25.5">
      <c r="A179" s="19" t="s">
        <v>417</v>
      </c>
      <c r="B179" s="161" t="s">
        <v>49</v>
      </c>
      <c r="C179" s="161" t="s">
        <v>42</v>
      </c>
      <c r="D179" s="161" t="s">
        <v>56</v>
      </c>
      <c r="E179" s="161" t="s">
        <v>416</v>
      </c>
      <c r="F179" s="161" t="s">
        <v>418</v>
      </c>
      <c r="G179" s="240">
        <v>9870.1</v>
      </c>
      <c r="H179" s="241"/>
      <c r="I179" s="237">
        <v>6530.6</v>
      </c>
      <c r="J179" s="237"/>
      <c r="K179" s="163">
        <f t="shared" si="7"/>
        <v>3339.5</v>
      </c>
      <c r="L179" s="35">
        <f t="shared" si="6"/>
        <v>66.16548971135045</v>
      </c>
      <c r="N179" s="166"/>
    </row>
    <row r="180" spans="1:14" ht="12.75">
      <c r="A180" s="19" t="s">
        <v>164</v>
      </c>
      <c r="B180" s="161" t="s">
        <v>49</v>
      </c>
      <c r="C180" s="161" t="s">
        <v>42</v>
      </c>
      <c r="D180" s="161" t="s">
        <v>97</v>
      </c>
      <c r="E180" s="161"/>
      <c r="F180" s="161"/>
      <c r="G180" s="240">
        <f>G181+G189</f>
        <v>7699</v>
      </c>
      <c r="H180" s="241"/>
      <c r="I180" s="237">
        <f>I181+I189</f>
        <v>5928</v>
      </c>
      <c r="J180" s="237"/>
      <c r="K180" s="163">
        <f t="shared" si="7"/>
        <v>1771</v>
      </c>
      <c r="L180" s="35">
        <f t="shared" si="6"/>
        <v>76.99701259903884</v>
      </c>
      <c r="N180" s="166"/>
    </row>
    <row r="181" spans="1:14" ht="38.25">
      <c r="A181" s="191" t="str">
        <f>'ПР.5 мп'!A292:B292</f>
        <v>Муниципальная программа «Патриотическое воспитание жителей Сусуманского городского округа на 2020- 2023 годы»</v>
      </c>
      <c r="B181" s="176" t="s">
        <v>49</v>
      </c>
      <c r="C181" s="176" t="s">
        <v>42</v>
      </c>
      <c r="D181" s="176" t="s">
        <v>97</v>
      </c>
      <c r="E181" s="176" t="s">
        <v>156</v>
      </c>
      <c r="F181" s="176"/>
      <c r="G181" s="242">
        <f>G182</f>
        <v>117.19999999999999</v>
      </c>
      <c r="H181" s="243"/>
      <c r="I181" s="239">
        <f>I182</f>
        <v>0</v>
      </c>
      <c r="J181" s="239"/>
      <c r="K181" s="162">
        <f t="shared" si="7"/>
        <v>117.19999999999999</v>
      </c>
      <c r="L181" s="31">
        <f t="shared" si="6"/>
        <v>0</v>
      </c>
      <c r="N181" s="166"/>
    </row>
    <row r="182" spans="1:14" ht="42" customHeight="1">
      <c r="A182" s="19" t="str">
        <f>'ПР.5 мп'!A303:B303</f>
        <v>Основное мероприятие «Реализация мероприятий по оказанию адресной помощи ветеранам Великой Отечественной войны 1941- 1945 годов»</v>
      </c>
      <c r="B182" s="161" t="s">
        <v>49</v>
      </c>
      <c r="C182" s="161" t="s">
        <v>42</v>
      </c>
      <c r="D182" s="161" t="s">
        <v>97</v>
      </c>
      <c r="E182" s="161" t="s">
        <v>161</v>
      </c>
      <c r="F182" s="161"/>
      <c r="G182" s="240">
        <f>G183+G186</f>
        <v>117.19999999999999</v>
      </c>
      <c r="H182" s="241"/>
      <c r="I182" s="237">
        <f>I183+I186</f>
        <v>0</v>
      </c>
      <c r="J182" s="237"/>
      <c r="K182" s="163">
        <f t="shared" si="7"/>
        <v>117.19999999999999</v>
      </c>
      <c r="L182" s="35">
        <f t="shared" si="6"/>
        <v>0</v>
      </c>
      <c r="N182" s="166"/>
    </row>
    <row r="183" spans="1:14" ht="25.5">
      <c r="A183" s="19" t="s">
        <v>162</v>
      </c>
      <c r="B183" s="161" t="s">
        <v>49</v>
      </c>
      <c r="C183" s="161" t="s">
        <v>42</v>
      </c>
      <c r="D183" s="161" t="s">
        <v>97</v>
      </c>
      <c r="E183" s="161" t="s">
        <v>163</v>
      </c>
      <c r="F183" s="161"/>
      <c r="G183" s="240">
        <f>G184</f>
        <v>27.6</v>
      </c>
      <c r="H183" s="241"/>
      <c r="I183" s="237">
        <f>I184</f>
        <v>0</v>
      </c>
      <c r="J183" s="237"/>
      <c r="K183" s="163">
        <f t="shared" si="7"/>
        <v>27.6</v>
      </c>
      <c r="L183" s="35">
        <f t="shared" si="6"/>
        <v>0</v>
      </c>
      <c r="N183" s="166"/>
    </row>
    <row r="184" spans="1:14" ht="25.5">
      <c r="A184" s="19" t="s">
        <v>123</v>
      </c>
      <c r="B184" s="161" t="s">
        <v>49</v>
      </c>
      <c r="C184" s="161" t="s">
        <v>42</v>
      </c>
      <c r="D184" s="161" t="s">
        <v>97</v>
      </c>
      <c r="E184" s="161" t="s">
        <v>163</v>
      </c>
      <c r="F184" s="161" t="s">
        <v>124</v>
      </c>
      <c r="G184" s="240">
        <f>G185</f>
        <v>27.6</v>
      </c>
      <c r="H184" s="241"/>
      <c r="I184" s="237">
        <f>I185</f>
        <v>0</v>
      </c>
      <c r="J184" s="237"/>
      <c r="K184" s="163">
        <f t="shared" si="7"/>
        <v>27.6</v>
      </c>
      <c r="L184" s="35">
        <f t="shared" si="6"/>
        <v>0</v>
      </c>
      <c r="N184" s="166"/>
    </row>
    <row r="185" spans="1:14" ht="12.75">
      <c r="A185" s="19" t="s">
        <v>165</v>
      </c>
      <c r="B185" s="161" t="s">
        <v>49</v>
      </c>
      <c r="C185" s="161" t="s">
        <v>42</v>
      </c>
      <c r="D185" s="161" t="s">
        <v>97</v>
      </c>
      <c r="E185" s="161" t="s">
        <v>163</v>
      </c>
      <c r="F185" s="161" t="s">
        <v>166</v>
      </c>
      <c r="G185" s="240">
        <f>'ПР.5 мп'!H309</f>
        <v>27.6</v>
      </c>
      <c r="H185" s="241"/>
      <c r="I185" s="237">
        <f>'ПР.5 мп'!I309</f>
        <v>0</v>
      </c>
      <c r="J185" s="237"/>
      <c r="K185" s="163">
        <f t="shared" si="7"/>
        <v>27.6</v>
      </c>
      <c r="L185" s="35">
        <f t="shared" si="6"/>
        <v>0</v>
      </c>
      <c r="N185" s="166"/>
    </row>
    <row r="186" spans="1:14" ht="25.5">
      <c r="A186" s="19" t="s">
        <v>167</v>
      </c>
      <c r="B186" s="161" t="s">
        <v>49</v>
      </c>
      <c r="C186" s="161" t="s">
        <v>42</v>
      </c>
      <c r="D186" s="161" t="s">
        <v>97</v>
      </c>
      <c r="E186" s="161" t="s">
        <v>168</v>
      </c>
      <c r="F186" s="161"/>
      <c r="G186" s="240">
        <f>G187</f>
        <v>89.6</v>
      </c>
      <c r="H186" s="241"/>
      <c r="I186" s="237">
        <f>I187</f>
        <v>0</v>
      </c>
      <c r="J186" s="237"/>
      <c r="K186" s="163">
        <f t="shared" si="7"/>
        <v>89.6</v>
      </c>
      <c r="L186" s="35">
        <f t="shared" si="6"/>
        <v>0</v>
      </c>
      <c r="N186" s="166"/>
    </row>
    <row r="187" spans="1:14" ht="25.5">
      <c r="A187" s="19" t="s">
        <v>123</v>
      </c>
      <c r="B187" s="161" t="s">
        <v>49</v>
      </c>
      <c r="C187" s="161" t="s">
        <v>42</v>
      </c>
      <c r="D187" s="161" t="s">
        <v>97</v>
      </c>
      <c r="E187" s="161" t="s">
        <v>168</v>
      </c>
      <c r="F187" s="161" t="s">
        <v>124</v>
      </c>
      <c r="G187" s="240">
        <f>G188</f>
        <v>89.6</v>
      </c>
      <c r="H187" s="241"/>
      <c r="I187" s="237">
        <f>I188</f>
        <v>0</v>
      </c>
      <c r="J187" s="237"/>
      <c r="K187" s="163">
        <f t="shared" si="7"/>
        <v>89.6</v>
      </c>
      <c r="L187" s="35">
        <f t="shared" si="6"/>
        <v>0</v>
      </c>
      <c r="N187" s="166"/>
    </row>
    <row r="188" spans="1:14" ht="12.75">
      <c r="A188" s="19" t="s">
        <v>165</v>
      </c>
      <c r="B188" s="161" t="s">
        <v>49</v>
      </c>
      <c r="C188" s="161" t="s">
        <v>42</v>
      </c>
      <c r="D188" s="161" t="s">
        <v>97</v>
      </c>
      <c r="E188" s="161" t="s">
        <v>168</v>
      </c>
      <c r="F188" s="161" t="s">
        <v>166</v>
      </c>
      <c r="G188" s="240">
        <f>'ПР.5 мп'!H315</f>
        <v>89.6</v>
      </c>
      <c r="H188" s="241"/>
      <c r="I188" s="237">
        <f>'ПР.5 мп'!I315</f>
        <v>0</v>
      </c>
      <c r="J188" s="237"/>
      <c r="K188" s="163">
        <f t="shared" si="7"/>
        <v>89.6</v>
      </c>
      <c r="L188" s="35">
        <f t="shared" si="6"/>
        <v>0</v>
      </c>
      <c r="N188" s="166"/>
    </row>
    <row r="189" spans="1:14" ht="63.75">
      <c r="A189" s="191" t="str">
        <f>'ПР.5 мп'!A316:B316</f>
        <v>Муниципальная программа «Содействие в расселении граждан, проживающих в населенных пунктах, расположенных на территории Сусуманского городского округа на 2020- 2023 годы»</v>
      </c>
      <c r="B189" s="176" t="s">
        <v>49</v>
      </c>
      <c r="C189" s="176" t="s">
        <v>42</v>
      </c>
      <c r="D189" s="176" t="s">
        <v>97</v>
      </c>
      <c r="E189" s="176" t="s">
        <v>169</v>
      </c>
      <c r="F189" s="176"/>
      <c r="G189" s="242">
        <f>G190</f>
        <v>7581.8</v>
      </c>
      <c r="H189" s="243"/>
      <c r="I189" s="239">
        <f>I190</f>
        <v>5928</v>
      </c>
      <c r="J189" s="239"/>
      <c r="K189" s="162">
        <f t="shared" si="7"/>
        <v>1653.8000000000002</v>
      </c>
      <c r="L189" s="31">
        <f t="shared" si="6"/>
        <v>78.1872378590836</v>
      </c>
      <c r="N189" s="166"/>
    </row>
    <row r="190" spans="1:14" ht="25.5">
      <c r="A190" s="19" t="str">
        <f>'ПР.5 мп'!A317:B317</f>
        <v>Основное мероприятие «Оптимизация системы расселения в Сусуманском городском округе»</v>
      </c>
      <c r="B190" s="161" t="s">
        <v>49</v>
      </c>
      <c r="C190" s="161" t="s">
        <v>42</v>
      </c>
      <c r="D190" s="161" t="s">
        <v>97</v>
      </c>
      <c r="E190" s="161" t="s">
        <v>170</v>
      </c>
      <c r="F190" s="161"/>
      <c r="G190" s="240">
        <f>G191</f>
        <v>7581.8</v>
      </c>
      <c r="H190" s="241"/>
      <c r="I190" s="237">
        <f>I191</f>
        <v>5928</v>
      </c>
      <c r="J190" s="237"/>
      <c r="K190" s="163">
        <f t="shared" si="7"/>
        <v>1653.8000000000002</v>
      </c>
      <c r="L190" s="35">
        <f t="shared" si="6"/>
        <v>78.1872378590836</v>
      </c>
      <c r="N190" s="166"/>
    </row>
    <row r="191" spans="1:14" ht="63.75">
      <c r="A191" s="19" t="s">
        <v>171</v>
      </c>
      <c r="B191" s="161" t="s">
        <v>49</v>
      </c>
      <c r="C191" s="161" t="s">
        <v>42</v>
      </c>
      <c r="D191" s="161" t="s">
        <v>97</v>
      </c>
      <c r="E191" s="161" t="s">
        <v>172</v>
      </c>
      <c r="F191" s="161"/>
      <c r="G191" s="240">
        <f>G192+G194</f>
        <v>7581.8</v>
      </c>
      <c r="H191" s="241"/>
      <c r="I191" s="237">
        <f>I192+I194</f>
        <v>5928</v>
      </c>
      <c r="J191" s="237"/>
      <c r="K191" s="163">
        <f t="shared" si="7"/>
        <v>1653.8000000000002</v>
      </c>
      <c r="L191" s="35">
        <f t="shared" si="6"/>
        <v>78.1872378590836</v>
      </c>
      <c r="N191" s="166"/>
    </row>
    <row r="192" spans="1:14" ht="25.5">
      <c r="A192" s="19" t="s">
        <v>16</v>
      </c>
      <c r="B192" s="161" t="s">
        <v>49</v>
      </c>
      <c r="C192" s="161" t="s">
        <v>42</v>
      </c>
      <c r="D192" s="161" t="s">
        <v>97</v>
      </c>
      <c r="E192" s="161" t="s">
        <v>172</v>
      </c>
      <c r="F192" s="161" t="s">
        <v>17</v>
      </c>
      <c r="G192" s="240">
        <f>G193</f>
        <v>739.1</v>
      </c>
      <c r="H192" s="241"/>
      <c r="I192" s="237">
        <f>I193</f>
        <v>0</v>
      </c>
      <c r="J192" s="237"/>
      <c r="K192" s="163">
        <f t="shared" si="7"/>
        <v>739.1</v>
      </c>
      <c r="L192" s="35">
        <f t="shared" si="6"/>
        <v>0</v>
      </c>
      <c r="N192" s="166"/>
    </row>
    <row r="193" spans="1:14" ht="38.25">
      <c r="A193" s="19" t="s">
        <v>18</v>
      </c>
      <c r="B193" s="161" t="s">
        <v>49</v>
      </c>
      <c r="C193" s="161" t="s">
        <v>42</v>
      </c>
      <c r="D193" s="161" t="s">
        <v>97</v>
      </c>
      <c r="E193" s="161" t="s">
        <v>172</v>
      </c>
      <c r="F193" s="161" t="s">
        <v>19</v>
      </c>
      <c r="G193" s="240">
        <v>739.1</v>
      </c>
      <c r="H193" s="241"/>
      <c r="I193" s="237">
        <f>'ПР.5 мп'!I323</f>
        <v>0</v>
      </c>
      <c r="J193" s="237"/>
      <c r="K193" s="163">
        <f t="shared" si="7"/>
        <v>739.1</v>
      </c>
      <c r="L193" s="35">
        <f t="shared" si="6"/>
        <v>0</v>
      </c>
      <c r="N193" s="166"/>
    </row>
    <row r="194" spans="1:14" ht="12.75">
      <c r="A194" s="19" t="s">
        <v>173</v>
      </c>
      <c r="B194" s="161" t="s">
        <v>49</v>
      </c>
      <c r="C194" s="161" t="s">
        <v>42</v>
      </c>
      <c r="D194" s="161" t="s">
        <v>97</v>
      </c>
      <c r="E194" s="161" t="s">
        <v>172</v>
      </c>
      <c r="F194" s="161" t="s">
        <v>174</v>
      </c>
      <c r="G194" s="240">
        <f>G195</f>
        <v>6842.7</v>
      </c>
      <c r="H194" s="241"/>
      <c r="I194" s="237">
        <f>I195</f>
        <v>5928</v>
      </c>
      <c r="J194" s="237"/>
      <c r="K194" s="163">
        <f t="shared" si="7"/>
        <v>914.6999999999998</v>
      </c>
      <c r="L194" s="35">
        <f t="shared" si="6"/>
        <v>86.63246963917753</v>
      </c>
      <c r="N194" s="166"/>
    </row>
    <row r="195" spans="1:14" ht="12.75">
      <c r="A195" s="19" t="s">
        <v>175</v>
      </c>
      <c r="B195" s="161" t="s">
        <v>49</v>
      </c>
      <c r="C195" s="161" t="s">
        <v>42</v>
      </c>
      <c r="D195" s="161" t="s">
        <v>97</v>
      </c>
      <c r="E195" s="161" t="s">
        <v>172</v>
      </c>
      <c r="F195" s="161" t="s">
        <v>176</v>
      </c>
      <c r="G195" s="240">
        <f>'ПР.5 мп'!H326</f>
        <v>6842.7</v>
      </c>
      <c r="H195" s="241"/>
      <c r="I195" s="237">
        <f>'ПР.5 мп'!I326</f>
        <v>5928</v>
      </c>
      <c r="J195" s="237"/>
      <c r="K195" s="163">
        <f t="shared" si="7"/>
        <v>914.6999999999998</v>
      </c>
      <c r="L195" s="35">
        <f t="shared" si="6"/>
        <v>86.63246963917753</v>
      </c>
      <c r="N195" s="166"/>
    </row>
    <row r="196" spans="1:14" ht="25.5">
      <c r="A196" s="19" t="s">
        <v>43</v>
      </c>
      <c r="B196" s="161" t="s">
        <v>49</v>
      </c>
      <c r="C196" s="161" t="s">
        <v>42</v>
      </c>
      <c r="D196" s="161" t="s">
        <v>15</v>
      </c>
      <c r="E196" s="161"/>
      <c r="F196" s="161"/>
      <c r="G196" s="240">
        <f>G197+G205+G212</f>
        <v>3881.2999999999997</v>
      </c>
      <c r="H196" s="241"/>
      <c r="I196" s="237">
        <f>I197+I205+I212</f>
        <v>1433.9</v>
      </c>
      <c r="J196" s="237"/>
      <c r="K196" s="163">
        <f t="shared" si="7"/>
        <v>2447.3999999999996</v>
      </c>
      <c r="L196" s="35">
        <f t="shared" si="6"/>
        <v>36.943807487182134</v>
      </c>
      <c r="N196" s="166"/>
    </row>
    <row r="197" spans="1:14" ht="76.5">
      <c r="A197" s="191" t="s">
        <v>621</v>
      </c>
      <c r="B197" s="176" t="s">
        <v>49</v>
      </c>
      <c r="C197" s="176" t="s">
        <v>42</v>
      </c>
      <c r="D197" s="176" t="s">
        <v>15</v>
      </c>
      <c r="E197" s="176" t="s">
        <v>37</v>
      </c>
      <c r="F197" s="176"/>
      <c r="G197" s="242">
        <f>G198</f>
        <v>69.7</v>
      </c>
      <c r="H197" s="243"/>
      <c r="I197" s="239">
        <f>I198</f>
        <v>0</v>
      </c>
      <c r="J197" s="239"/>
      <c r="K197" s="162">
        <f t="shared" si="7"/>
        <v>69.7</v>
      </c>
      <c r="L197" s="31">
        <f t="shared" si="6"/>
        <v>0</v>
      </c>
      <c r="N197" s="166"/>
    </row>
    <row r="198" spans="1:14" ht="38.25">
      <c r="A198" s="19" t="str">
        <f>'ПР.5 мп'!A44:B44</f>
        <v>Основное мероприятие «Оказание финансовой поддержки деятельности социально ориенти-рованных некоммерческих организаций»</v>
      </c>
      <c r="B198" s="161" t="s">
        <v>49</v>
      </c>
      <c r="C198" s="161" t="s">
        <v>42</v>
      </c>
      <c r="D198" s="161" t="s">
        <v>15</v>
      </c>
      <c r="E198" s="161" t="s">
        <v>38</v>
      </c>
      <c r="F198" s="161"/>
      <c r="G198" s="240">
        <f>G199+G202</f>
        <v>69.7</v>
      </c>
      <c r="H198" s="241"/>
      <c r="I198" s="237">
        <f>I199+I202</f>
        <v>0</v>
      </c>
      <c r="J198" s="237"/>
      <c r="K198" s="163">
        <f t="shared" si="7"/>
        <v>69.7</v>
      </c>
      <c r="L198" s="35">
        <f aca="true" t="shared" si="8" ref="L198:L261">I198/G198*100</f>
        <v>0</v>
      </c>
      <c r="N198" s="166"/>
    </row>
    <row r="199" spans="1:14" ht="38.25">
      <c r="A199" s="19" t="s">
        <v>39</v>
      </c>
      <c r="B199" s="161" t="s">
        <v>49</v>
      </c>
      <c r="C199" s="161" t="s">
        <v>42</v>
      </c>
      <c r="D199" s="161" t="s">
        <v>15</v>
      </c>
      <c r="E199" s="161" t="s">
        <v>40</v>
      </c>
      <c r="F199" s="161"/>
      <c r="G199" s="240">
        <f>G200</f>
        <v>39.7</v>
      </c>
      <c r="H199" s="241"/>
      <c r="I199" s="237">
        <f>I200</f>
        <v>0</v>
      </c>
      <c r="J199" s="237"/>
      <c r="K199" s="163">
        <f t="shared" si="7"/>
        <v>39.7</v>
      </c>
      <c r="L199" s="35">
        <f t="shared" si="8"/>
        <v>0</v>
      </c>
      <c r="N199" s="166"/>
    </row>
    <row r="200" spans="1:14" ht="38.25">
      <c r="A200" s="19" t="s">
        <v>44</v>
      </c>
      <c r="B200" s="161" t="s">
        <v>49</v>
      </c>
      <c r="C200" s="161" t="s">
        <v>42</v>
      </c>
      <c r="D200" s="161" t="s">
        <v>15</v>
      </c>
      <c r="E200" s="161" t="s">
        <v>40</v>
      </c>
      <c r="F200" s="161" t="s">
        <v>45</v>
      </c>
      <c r="G200" s="240">
        <f>G201</f>
        <v>39.7</v>
      </c>
      <c r="H200" s="241"/>
      <c r="I200" s="237">
        <f>I201</f>
        <v>0</v>
      </c>
      <c r="J200" s="237"/>
      <c r="K200" s="163">
        <f aca="true" t="shared" si="9" ref="K200:K263">G200-I200</f>
        <v>39.7</v>
      </c>
      <c r="L200" s="35">
        <f t="shared" si="8"/>
        <v>0</v>
      </c>
      <c r="N200" s="166"/>
    </row>
    <row r="201" spans="1:14" ht="63.75">
      <c r="A201" s="19" t="s">
        <v>46</v>
      </c>
      <c r="B201" s="161" t="s">
        <v>49</v>
      </c>
      <c r="C201" s="161" t="s">
        <v>42</v>
      </c>
      <c r="D201" s="161" t="s">
        <v>15</v>
      </c>
      <c r="E201" s="161" t="s">
        <v>40</v>
      </c>
      <c r="F201" s="161" t="s">
        <v>47</v>
      </c>
      <c r="G201" s="240">
        <f>'ПР.5 мп'!H50</f>
        <v>39.7</v>
      </c>
      <c r="H201" s="241"/>
      <c r="I201" s="237">
        <f>'ПР.5 мп'!I50</f>
        <v>0</v>
      </c>
      <c r="J201" s="237"/>
      <c r="K201" s="163">
        <f t="shared" si="9"/>
        <v>39.7</v>
      </c>
      <c r="L201" s="35">
        <f t="shared" si="8"/>
        <v>0</v>
      </c>
      <c r="N201" s="166"/>
    </row>
    <row r="202" spans="1:14" ht="38.25">
      <c r="A202" s="19" t="s">
        <v>50</v>
      </c>
      <c r="B202" s="161" t="s">
        <v>49</v>
      </c>
      <c r="C202" s="161" t="s">
        <v>42</v>
      </c>
      <c r="D202" s="161" t="s">
        <v>15</v>
      </c>
      <c r="E202" s="161" t="s">
        <v>51</v>
      </c>
      <c r="F202" s="161"/>
      <c r="G202" s="240">
        <f>G203</f>
        <v>30</v>
      </c>
      <c r="H202" s="241"/>
      <c r="I202" s="237">
        <f>I203</f>
        <v>0</v>
      </c>
      <c r="J202" s="237"/>
      <c r="K202" s="163">
        <f t="shared" si="9"/>
        <v>30</v>
      </c>
      <c r="L202" s="35">
        <f t="shared" si="8"/>
        <v>0</v>
      </c>
      <c r="N202" s="166"/>
    </row>
    <row r="203" spans="1:14" ht="38.25">
      <c r="A203" s="19" t="s">
        <v>44</v>
      </c>
      <c r="B203" s="161" t="s">
        <v>49</v>
      </c>
      <c r="C203" s="161" t="s">
        <v>42</v>
      </c>
      <c r="D203" s="161" t="s">
        <v>15</v>
      </c>
      <c r="E203" s="161" t="s">
        <v>51</v>
      </c>
      <c r="F203" s="161" t="s">
        <v>45</v>
      </c>
      <c r="G203" s="240">
        <f>G204</f>
        <v>30</v>
      </c>
      <c r="H203" s="241"/>
      <c r="I203" s="237">
        <f>I204</f>
        <v>0</v>
      </c>
      <c r="J203" s="237"/>
      <c r="K203" s="163">
        <f t="shared" si="9"/>
        <v>30</v>
      </c>
      <c r="L203" s="35">
        <f t="shared" si="8"/>
        <v>0</v>
      </c>
      <c r="N203" s="166"/>
    </row>
    <row r="204" spans="1:14" ht="63.75">
      <c r="A204" s="19" t="s">
        <v>46</v>
      </c>
      <c r="B204" s="161" t="s">
        <v>49</v>
      </c>
      <c r="C204" s="161" t="s">
        <v>42</v>
      </c>
      <c r="D204" s="161" t="s">
        <v>15</v>
      </c>
      <c r="E204" s="161" t="s">
        <v>51</v>
      </c>
      <c r="F204" s="161" t="s">
        <v>47</v>
      </c>
      <c r="G204" s="240">
        <f>'ПР.5 мп'!H56</f>
        <v>30</v>
      </c>
      <c r="H204" s="241"/>
      <c r="I204" s="237">
        <f>'ПР.5 мп'!I56</f>
        <v>0</v>
      </c>
      <c r="J204" s="237"/>
      <c r="K204" s="163">
        <f t="shared" si="9"/>
        <v>30</v>
      </c>
      <c r="L204" s="35">
        <f t="shared" si="8"/>
        <v>0</v>
      </c>
      <c r="N204" s="166"/>
    </row>
    <row r="205" spans="1:14" ht="38.25">
      <c r="A205" s="191" t="str">
        <f>'ПР.5 мп'!A99:B99</f>
        <v>Муниципальная программа «Развитие образования в Сусуманском городском округе на 2020- 2023 годы»</v>
      </c>
      <c r="B205" s="176" t="s">
        <v>49</v>
      </c>
      <c r="C205" s="176" t="s">
        <v>42</v>
      </c>
      <c r="D205" s="176" t="s">
        <v>15</v>
      </c>
      <c r="E205" s="176" t="s">
        <v>80</v>
      </c>
      <c r="F205" s="176"/>
      <c r="G205" s="242">
        <f>G206</f>
        <v>2837.2</v>
      </c>
      <c r="H205" s="243"/>
      <c r="I205" s="239">
        <f>I206</f>
        <v>1278.1000000000001</v>
      </c>
      <c r="J205" s="239"/>
      <c r="K205" s="162">
        <f t="shared" si="9"/>
        <v>1559.0999999999997</v>
      </c>
      <c r="L205" s="31">
        <f t="shared" si="8"/>
        <v>45.047934583392085</v>
      </c>
      <c r="N205" s="166"/>
    </row>
    <row r="206" spans="1:14" ht="56.25" customHeight="1">
      <c r="A206" s="19" t="str">
        <f>'ПР.5 мп'!A196:B196</f>
        <v>Основное мероприятие «Обеспечение государственных полномочий по организации и осуществлению деятельности органов опеки и попечительства»</v>
      </c>
      <c r="B206" s="161" t="s">
        <v>49</v>
      </c>
      <c r="C206" s="161" t="s">
        <v>42</v>
      </c>
      <c r="D206" s="161" t="s">
        <v>15</v>
      </c>
      <c r="E206" s="161" t="s">
        <v>114</v>
      </c>
      <c r="F206" s="161"/>
      <c r="G206" s="240">
        <f>G207</f>
        <v>2837.2</v>
      </c>
      <c r="H206" s="241"/>
      <c r="I206" s="237">
        <f>I207</f>
        <v>1278.1000000000001</v>
      </c>
      <c r="J206" s="237"/>
      <c r="K206" s="163">
        <f t="shared" si="9"/>
        <v>1559.0999999999997</v>
      </c>
      <c r="L206" s="35">
        <f t="shared" si="8"/>
        <v>45.047934583392085</v>
      </c>
      <c r="N206" s="166"/>
    </row>
    <row r="207" spans="1:14" ht="38.25">
      <c r="A207" s="19" t="s">
        <v>115</v>
      </c>
      <c r="B207" s="161" t="s">
        <v>49</v>
      </c>
      <c r="C207" s="161" t="s">
        <v>42</v>
      </c>
      <c r="D207" s="161" t="s">
        <v>15</v>
      </c>
      <c r="E207" s="161" t="s">
        <v>116</v>
      </c>
      <c r="F207" s="161"/>
      <c r="G207" s="240">
        <f>G208+G210</f>
        <v>2837.2</v>
      </c>
      <c r="H207" s="241"/>
      <c r="I207" s="237">
        <f>I208+I210</f>
        <v>1278.1000000000001</v>
      </c>
      <c r="J207" s="237"/>
      <c r="K207" s="163">
        <f t="shared" si="9"/>
        <v>1559.0999999999997</v>
      </c>
      <c r="L207" s="35">
        <f t="shared" si="8"/>
        <v>45.047934583392085</v>
      </c>
      <c r="N207" s="166"/>
    </row>
    <row r="208" spans="1:14" ht="76.5">
      <c r="A208" s="19" t="s">
        <v>62</v>
      </c>
      <c r="B208" s="161" t="s">
        <v>49</v>
      </c>
      <c r="C208" s="161" t="s">
        <v>42</v>
      </c>
      <c r="D208" s="161" t="s">
        <v>15</v>
      </c>
      <c r="E208" s="161" t="s">
        <v>116</v>
      </c>
      <c r="F208" s="161" t="s">
        <v>63</v>
      </c>
      <c r="G208" s="240">
        <f>G209</f>
        <v>2641.2</v>
      </c>
      <c r="H208" s="241"/>
      <c r="I208" s="237">
        <f>I209</f>
        <v>1250.7</v>
      </c>
      <c r="J208" s="237"/>
      <c r="K208" s="163">
        <f t="shared" si="9"/>
        <v>1390.4999999999998</v>
      </c>
      <c r="L208" s="35">
        <f t="shared" si="8"/>
        <v>47.35347569286688</v>
      </c>
      <c r="N208" s="166"/>
    </row>
    <row r="209" spans="1:14" ht="25.5">
      <c r="A209" s="19" t="s">
        <v>64</v>
      </c>
      <c r="B209" s="161" t="s">
        <v>49</v>
      </c>
      <c r="C209" s="161" t="s">
        <v>42</v>
      </c>
      <c r="D209" s="161" t="s">
        <v>15</v>
      </c>
      <c r="E209" s="161" t="s">
        <v>116</v>
      </c>
      <c r="F209" s="161" t="s">
        <v>65</v>
      </c>
      <c r="G209" s="240">
        <f>'ПР.5 мп'!H202</f>
        <v>2641.2</v>
      </c>
      <c r="H209" s="241"/>
      <c r="I209" s="237">
        <f>'ПР.5 мп'!I202</f>
        <v>1250.7</v>
      </c>
      <c r="J209" s="237"/>
      <c r="K209" s="163">
        <f t="shared" si="9"/>
        <v>1390.4999999999998</v>
      </c>
      <c r="L209" s="35">
        <f t="shared" si="8"/>
        <v>47.35347569286688</v>
      </c>
      <c r="N209" s="166"/>
    </row>
    <row r="210" spans="1:14" ht="25.5">
      <c r="A210" s="19" t="s">
        <v>16</v>
      </c>
      <c r="B210" s="161" t="s">
        <v>49</v>
      </c>
      <c r="C210" s="161" t="s">
        <v>42</v>
      </c>
      <c r="D210" s="161" t="s">
        <v>15</v>
      </c>
      <c r="E210" s="161" t="s">
        <v>116</v>
      </c>
      <c r="F210" s="161" t="s">
        <v>17</v>
      </c>
      <c r="G210" s="240">
        <f>G211</f>
        <v>196</v>
      </c>
      <c r="H210" s="241"/>
      <c r="I210" s="237">
        <f>I211</f>
        <v>27.4</v>
      </c>
      <c r="J210" s="237"/>
      <c r="K210" s="163">
        <f t="shared" si="9"/>
        <v>168.6</v>
      </c>
      <c r="L210" s="35">
        <f t="shared" si="8"/>
        <v>13.979591836734691</v>
      </c>
      <c r="N210" s="166"/>
    </row>
    <row r="211" spans="1:14" ht="38.25">
      <c r="A211" s="19" t="s">
        <v>18</v>
      </c>
      <c r="B211" s="161" t="s">
        <v>49</v>
      </c>
      <c r="C211" s="161" t="s">
        <v>42</v>
      </c>
      <c r="D211" s="161" t="s">
        <v>15</v>
      </c>
      <c r="E211" s="161" t="s">
        <v>116</v>
      </c>
      <c r="F211" s="161" t="s">
        <v>19</v>
      </c>
      <c r="G211" s="240">
        <f>'ПР.5 мп'!H205</f>
        <v>196</v>
      </c>
      <c r="H211" s="241"/>
      <c r="I211" s="237">
        <f>'ПР.5 мп'!I205</f>
        <v>27.4</v>
      </c>
      <c r="J211" s="237"/>
      <c r="K211" s="163">
        <f t="shared" si="9"/>
        <v>168.6</v>
      </c>
      <c r="L211" s="35">
        <f t="shared" si="8"/>
        <v>13.979591836734691</v>
      </c>
      <c r="N211" s="166"/>
    </row>
    <row r="212" spans="1:14" ht="63.75">
      <c r="A212" s="19" t="s">
        <v>356</v>
      </c>
      <c r="B212" s="161" t="s">
        <v>49</v>
      </c>
      <c r="C212" s="161" t="s">
        <v>42</v>
      </c>
      <c r="D212" s="161" t="s">
        <v>15</v>
      </c>
      <c r="E212" s="161" t="s">
        <v>357</v>
      </c>
      <c r="F212" s="161"/>
      <c r="G212" s="240">
        <f>G213</f>
        <v>974.4000000000001</v>
      </c>
      <c r="H212" s="241"/>
      <c r="I212" s="237">
        <f>I213</f>
        <v>155.8</v>
      </c>
      <c r="J212" s="237"/>
      <c r="K212" s="163">
        <f t="shared" si="9"/>
        <v>818.6000000000001</v>
      </c>
      <c r="L212" s="35">
        <f t="shared" si="8"/>
        <v>15.989326765188833</v>
      </c>
      <c r="N212" s="166"/>
    </row>
    <row r="213" spans="1:14" ht="38.25">
      <c r="A213" s="19" t="s">
        <v>419</v>
      </c>
      <c r="B213" s="161" t="s">
        <v>49</v>
      </c>
      <c r="C213" s="161" t="s">
        <v>42</v>
      </c>
      <c r="D213" s="161" t="s">
        <v>15</v>
      </c>
      <c r="E213" s="161" t="s">
        <v>420</v>
      </c>
      <c r="F213" s="161"/>
      <c r="G213" s="240">
        <f>G214</f>
        <v>974.4000000000001</v>
      </c>
      <c r="H213" s="241"/>
      <c r="I213" s="237">
        <f>I214</f>
        <v>155.8</v>
      </c>
      <c r="J213" s="237"/>
      <c r="K213" s="163">
        <f t="shared" si="9"/>
        <v>818.6000000000001</v>
      </c>
      <c r="L213" s="35">
        <f t="shared" si="8"/>
        <v>15.989326765188833</v>
      </c>
      <c r="N213" s="166"/>
    </row>
    <row r="214" spans="1:14" ht="38.25">
      <c r="A214" s="19" t="s">
        <v>115</v>
      </c>
      <c r="B214" s="161" t="s">
        <v>49</v>
      </c>
      <c r="C214" s="161" t="s">
        <v>42</v>
      </c>
      <c r="D214" s="161" t="s">
        <v>15</v>
      </c>
      <c r="E214" s="161" t="s">
        <v>421</v>
      </c>
      <c r="F214" s="161"/>
      <c r="G214" s="240">
        <f>G215+G217</f>
        <v>974.4000000000001</v>
      </c>
      <c r="H214" s="241"/>
      <c r="I214" s="237">
        <f>I215+I217</f>
        <v>155.8</v>
      </c>
      <c r="J214" s="237"/>
      <c r="K214" s="163">
        <f t="shared" si="9"/>
        <v>818.6000000000001</v>
      </c>
      <c r="L214" s="35">
        <f t="shared" si="8"/>
        <v>15.989326765188833</v>
      </c>
      <c r="N214" s="166"/>
    </row>
    <row r="215" spans="1:14" ht="76.5">
      <c r="A215" s="19" t="s">
        <v>62</v>
      </c>
      <c r="B215" s="161" t="s">
        <v>49</v>
      </c>
      <c r="C215" s="161" t="s">
        <v>42</v>
      </c>
      <c r="D215" s="161" t="s">
        <v>15</v>
      </c>
      <c r="E215" s="161" t="s">
        <v>421</v>
      </c>
      <c r="F215" s="161" t="s">
        <v>63</v>
      </c>
      <c r="G215" s="240">
        <f>G216</f>
        <v>691.1</v>
      </c>
      <c r="H215" s="241"/>
      <c r="I215" s="237">
        <f>I216</f>
        <v>148.4</v>
      </c>
      <c r="J215" s="237"/>
      <c r="K215" s="163">
        <f t="shared" si="9"/>
        <v>542.7</v>
      </c>
      <c r="L215" s="35">
        <f t="shared" si="8"/>
        <v>21.473014035595426</v>
      </c>
      <c r="N215" s="166"/>
    </row>
    <row r="216" spans="1:14" ht="25.5">
      <c r="A216" s="19" t="s">
        <v>64</v>
      </c>
      <c r="B216" s="161" t="s">
        <v>49</v>
      </c>
      <c r="C216" s="161" t="s">
        <v>42</v>
      </c>
      <c r="D216" s="161" t="s">
        <v>15</v>
      </c>
      <c r="E216" s="161" t="s">
        <v>421</v>
      </c>
      <c r="F216" s="161" t="s">
        <v>65</v>
      </c>
      <c r="G216" s="240">
        <v>691.1</v>
      </c>
      <c r="H216" s="241"/>
      <c r="I216" s="237">
        <v>148.4</v>
      </c>
      <c r="J216" s="237"/>
      <c r="K216" s="163">
        <f t="shared" si="9"/>
        <v>542.7</v>
      </c>
      <c r="L216" s="35">
        <f t="shared" si="8"/>
        <v>21.473014035595426</v>
      </c>
      <c r="N216" s="166"/>
    </row>
    <row r="217" spans="1:14" ht="25.5">
      <c r="A217" s="19" t="s">
        <v>16</v>
      </c>
      <c r="B217" s="161" t="s">
        <v>49</v>
      </c>
      <c r="C217" s="161" t="s">
        <v>42</v>
      </c>
      <c r="D217" s="161" t="s">
        <v>15</v>
      </c>
      <c r="E217" s="161" t="s">
        <v>421</v>
      </c>
      <c r="F217" s="161" t="s">
        <v>17</v>
      </c>
      <c r="G217" s="240">
        <f>G218</f>
        <v>283.3</v>
      </c>
      <c r="H217" s="241"/>
      <c r="I217" s="237">
        <f>I218</f>
        <v>7.4</v>
      </c>
      <c r="J217" s="237"/>
      <c r="K217" s="163">
        <f t="shared" si="9"/>
        <v>275.90000000000003</v>
      </c>
      <c r="L217" s="35">
        <f t="shared" si="8"/>
        <v>2.6120720084715847</v>
      </c>
      <c r="N217" s="166"/>
    </row>
    <row r="218" spans="1:14" ht="38.25">
      <c r="A218" s="19" t="s">
        <v>18</v>
      </c>
      <c r="B218" s="161" t="s">
        <v>49</v>
      </c>
      <c r="C218" s="161" t="s">
        <v>42</v>
      </c>
      <c r="D218" s="161" t="s">
        <v>15</v>
      </c>
      <c r="E218" s="161" t="s">
        <v>421</v>
      </c>
      <c r="F218" s="161" t="s">
        <v>19</v>
      </c>
      <c r="G218" s="240">
        <v>283.3</v>
      </c>
      <c r="H218" s="241"/>
      <c r="I218" s="237">
        <v>7.4</v>
      </c>
      <c r="J218" s="237"/>
      <c r="K218" s="163">
        <f t="shared" si="9"/>
        <v>275.90000000000003</v>
      </c>
      <c r="L218" s="35">
        <f t="shared" si="8"/>
        <v>2.6120720084715847</v>
      </c>
      <c r="N218" s="166"/>
    </row>
    <row r="219" spans="1:14" ht="38.25">
      <c r="A219" s="191" t="s">
        <v>422</v>
      </c>
      <c r="B219" s="176" t="s">
        <v>423</v>
      </c>
      <c r="C219" s="176"/>
      <c r="D219" s="176"/>
      <c r="E219" s="176"/>
      <c r="F219" s="176"/>
      <c r="G219" s="242">
        <f>G220</f>
        <v>23574</v>
      </c>
      <c r="H219" s="243"/>
      <c r="I219" s="239">
        <f>I220</f>
        <v>13654.9</v>
      </c>
      <c r="J219" s="239"/>
      <c r="K219" s="162">
        <f t="shared" si="9"/>
        <v>9919.1</v>
      </c>
      <c r="L219" s="35">
        <f t="shared" si="8"/>
        <v>57.92355985407652</v>
      </c>
      <c r="N219" s="166"/>
    </row>
    <row r="220" spans="1:14" s="198" customFormat="1" ht="13.5">
      <c r="A220" s="195" t="s">
        <v>55</v>
      </c>
      <c r="B220" s="177" t="s">
        <v>423</v>
      </c>
      <c r="C220" s="177" t="s">
        <v>56</v>
      </c>
      <c r="D220" s="177"/>
      <c r="E220" s="177"/>
      <c r="F220" s="177"/>
      <c r="G220" s="251">
        <f>G221+G238</f>
        <v>23574</v>
      </c>
      <c r="H220" s="252"/>
      <c r="I220" s="238">
        <f>I221+I238</f>
        <v>13654.9</v>
      </c>
      <c r="J220" s="238"/>
      <c r="K220" s="175">
        <f t="shared" si="9"/>
        <v>9919.1</v>
      </c>
      <c r="L220" s="196">
        <f t="shared" si="8"/>
        <v>57.92355985407652</v>
      </c>
      <c r="M220" s="197"/>
      <c r="N220" s="166"/>
    </row>
    <row r="221" spans="1:14" ht="38.25">
      <c r="A221" s="19" t="s">
        <v>424</v>
      </c>
      <c r="B221" s="161" t="s">
        <v>423</v>
      </c>
      <c r="C221" s="161" t="s">
        <v>56</v>
      </c>
      <c r="D221" s="161" t="s">
        <v>15</v>
      </c>
      <c r="E221" s="161"/>
      <c r="F221" s="161"/>
      <c r="G221" s="240">
        <f>G222</f>
        <v>23074</v>
      </c>
      <c r="H221" s="241"/>
      <c r="I221" s="237">
        <f>I222</f>
        <v>13654.9</v>
      </c>
      <c r="J221" s="237"/>
      <c r="K221" s="163">
        <f t="shared" si="9"/>
        <v>9419.1</v>
      </c>
      <c r="L221" s="35">
        <f t="shared" si="8"/>
        <v>59.178729305712054</v>
      </c>
      <c r="N221" s="166"/>
    </row>
    <row r="222" spans="1:14" ht="42" customHeight="1">
      <c r="A222" s="19" t="s">
        <v>349</v>
      </c>
      <c r="B222" s="161" t="s">
        <v>423</v>
      </c>
      <c r="C222" s="161" t="s">
        <v>56</v>
      </c>
      <c r="D222" s="161" t="s">
        <v>15</v>
      </c>
      <c r="E222" s="161" t="s">
        <v>350</v>
      </c>
      <c r="F222" s="161"/>
      <c r="G222" s="240">
        <f>G223</f>
        <v>23074</v>
      </c>
      <c r="H222" s="241"/>
      <c r="I222" s="237">
        <f>I223</f>
        <v>13654.9</v>
      </c>
      <c r="J222" s="237"/>
      <c r="K222" s="163">
        <f t="shared" si="9"/>
        <v>9419.1</v>
      </c>
      <c r="L222" s="35">
        <f t="shared" si="8"/>
        <v>59.178729305712054</v>
      </c>
      <c r="N222" s="166"/>
    </row>
    <row r="223" spans="1:14" ht="12.75">
      <c r="A223" s="19" t="s">
        <v>367</v>
      </c>
      <c r="B223" s="161" t="s">
        <v>423</v>
      </c>
      <c r="C223" s="161" t="s">
        <v>56</v>
      </c>
      <c r="D223" s="161" t="s">
        <v>15</v>
      </c>
      <c r="E223" s="161" t="s">
        <v>368</v>
      </c>
      <c r="F223" s="161"/>
      <c r="G223" s="240">
        <f>G224+G227+G232+G236</f>
        <v>23074</v>
      </c>
      <c r="H223" s="241"/>
      <c r="I223" s="237">
        <f>I224+I227+I232+I236</f>
        <v>13654.9</v>
      </c>
      <c r="J223" s="237"/>
      <c r="K223" s="163">
        <f t="shared" si="9"/>
        <v>9419.1</v>
      </c>
      <c r="L223" s="35">
        <f t="shared" si="8"/>
        <v>59.178729305712054</v>
      </c>
      <c r="N223" s="166"/>
    </row>
    <row r="224" spans="1:14" ht="25.5">
      <c r="A224" s="19" t="s">
        <v>353</v>
      </c>
      <c r="B224" s="161" t="s">
        <v>423</v>
      </c>
      <c r="C224" s="161" t="s">
        <v>56</v>
      </c>
      <c r="D224" s="161" t="s">
        <v>15</v>
      </c>
      <c r="E224" s="161" t="s">
        <v>369</v>
      </c>
      <c r="F224" s="161"/>
      <c r="G224" s="240">
        <f>G225</f>
        <v>21681.5</v>
      </c>
      <c r="H224" s="241"/>
      <c r="I224" s="237">
        <f>I225</f>
        <v>12825.1</v>
      </c>
      <c r="J224" s="237"/>
      <c r="K224" s="163">
        <f t="shared" si="9"/>
        <v>8856.4</v>
      </c>
      <c r="L224" s="35">
        <f t="shared" si="8"/>
        <v>59.15227267486106</v>
      </c>
      <c r="N224" s="166"/>
    </row>
    <row r="225" spans="1:14" ht="76.5">
      <c r="A225" s="19" t="s">
        <v>62</v>
      </c>
      <c r="B225" s="161" t="s">
        <v>423</v>
      </c>
      <c r="C225" s="161" t="s">
        <v>56</v>
      </c>
      <c r="D225" s="161" t="s">
        <v>15</v>
      </c>
      <c r="E225" s="161" t="s">
        <v>369</v>
      </c>
      <c r="F225" s="161" t="s">
        <v>63</v>
      </c>
      <c r="G225" s="240">
        <f>G226</f>
        <v>21681.5</v>
      </c>
      <c r="H225" s="241"/>
      <c r="I225" s="237">
        <f>I226</f>
        <v>12825.1</v>
      </c>
      <c r="J225" s="237"/>
      <c r="K225" s="163">
        <f t="shared" si="9"/>
        <v>8856.4</v>
      </c>
      <c r="L225" s="35">
        <f t="shared" si="8"/>
        <v>59.15227267486106</v>
      </c>
      <c r="N225" s="166"/>
    </row>
    <row r="226" spans="1:14" ht="25.5">
      <c r="A226" s="19" t="s">
        <v>64</v>
      </c>
      <c r="B226" s="161" t="s">
        <v>423</v>
      </c>
      <c r="C226" s="161" t="s">
        <v>56</v>
      </c>
      <c r="D226" s="161" t="s">
        <v>15</v>
      </c>
      <c r="E226" s="161" t="s">
        <v>369</v>
      </c>
      <c r="F226" s="161" t="s">
        <v>65</v>
      </c>
      <c r="G226" s="240">
        <v>21681.5</v>
      </c>
      <c r="H226" s="241"/>
      <c r="I226" s="237">
        <v>12825.1</v>
      </c>
      <c r="J226" s="237"/>
      <c r="K226" s="163">
        <f t="shared" si="9"/>
        <v>8856.4</v>
      </c>
      <c r="L226" s="35">
        <f t="shared" si="8"/>
        <v>59.15227267486106</v>
      </c>
      <c r="N226" s="166"/>
    </row>
    <row r="227" spans="1:14" ht="25.5">
      <c r="A227" s="19" t="s">
        <v>361</v>
      </c>
      <c r="B227" s="161" t="s">
        <v>423</v>
      </c>
      <c r="C227" s="161" t="s">
        <v>56</v>
      </c>
      <c r="D227" s="161" t="s">
        <v>15</v>
      </c>
      <c r="E227" s="161" t="s">
        <v>370</v>
      </c>
      <c r="F227" s="161"/>
      <c r="G227" s="240">
        <f>G228+G230</f>
        <v>832.5</v>
      </c>
      <c r="H227" s="241"/>
      <c r="I227" s="237">
        <f>I228+I230</f>
        <v>369.40000000000003</v>
      </c>
      <c r="J227" s="237"/>
      <c r="K227" s="163">
        <f t="shared" si="9"/>
        <v>463.09999999999997</v>
      </c>
      <c r="L227" s="35">
        <f t="shared" si="8"/>
        <v>44.372372372372375</v>
      </c>
      <c r="N227" s="166"/>
    </row>
    <row r="228" spans="1:14" ht="25.5">
      <c r="A228" s="19" t="s">
        <v>16</v>
      </c>
      <c r="B228" s="161" t="s">
        <v>423</v>
      </c>
      <c r="C228" s="161" t="s">
        <v>56</v>
      </c>
      <c r="D228" s="161" t="s">
        <v>15</v>
      </c>
      <c r="E228" s="161" t="s">
        <v>370</v>
      </c>
      <c r="F228" s="161" t="s">
        <v>17</v>
      </c>
      <c r="G228" s="240">
        <f>G229</f>
        <v>825</v>
      </c>
      <c r="H228" s="241"/>
      <c r="I228" s="237">
        <f>I229</f>
        <v>358.1</v>
      </c>
      <c r="J228" s="237"/>
      <c r="K228" s="163">
        <f t="shared" si="9"/>
        <v>466.9</v>
      </c>
      <c r="L228" s="35">
        <f t="shared" si="8"/>
        <v>43.406060606060606</v>
      </c>
      <c r="N228" s="166"/>
    </row>
    <row r="229" spans="1:14" ht="38.25">
      <c r="A229" s="19" t="s">
        <v>18</v>
      </c>
      <c r="B229" s="161" t="s">
        <v>423</v>
      </c>
      <c r="C229" s="161" t="s">
        <v>56</v>
      </c>
      <c r="D229" s="161" t="s">
        <v>15</v>
      </c>
      <c r="E229" s="161" t="s">
        <v>370</v>
      </c>
      <c r="F229" s="161" t="s">
        <v>19</v>
      </c>
      <c r="G229" s="240">
        <v>825</v>
      </c>
      <c r="H229" s="241"/>
      <c r="I229" s="237">
        <v>358.1</v>
      </c>
      <c r="J229" s="237"/>
      <c r="K229" s="163">
        <f t="shared" si="9"/>
        <v>466.9</v>
      </c>
      <c r="L229" s="35">
        <f t="shared" si="8"/>
        <v>43.406060606060606</v>
      </c>
      <c r="N229" s="166"/>
    </row>
    <row r="230" spans="1:14" ht="12.75">
      <c r="A230" s="19" t="s">
        <v>173</v>
      </c>
      <c r="B230" s="161" t="s">
        <v>423</v>
      </c>
      <c r="C230" s="161" t="s">
        <v>56</v>
      </c>
      <c r="D230" s="161" t="s">
        <v>15</v>
      </c>
      <c r="E230" s="161" t="s">
        <v>370</v>
      </c>
      <c r="F230" s="161" t="s">
        <v>174</v>
      </c>
      <c r="G230" s="240">
        <f>G231</f>
        <v>7.5</v>
      </c>
      <c r="H230" s="241"/>
      <c r="I230" s="237">
        <f>I231</f>
        <v>11.3</v>
      </c>
      <c r="J230" s="237"/>
      <c r="K230" s="163">
        <f t="shared" si="9"/>
        <v>-3.8000000000000007</v>
      </c>
      <c r="L230" s="35">
        <f t="shared" si="8"/>
        <v>150.66666666666669</v>
      </c>
      <c r="N230" s="166"/>
    </row>
    <row r="231" spans="1:14" ht="12.75">
      <c r="A231" s="19" t="s">
        <v>175</v>
      </c>
      <c r="B231" s="161" t="s">
        <v>423</v>
      </c>
      <c r="C231" s="161" t="s">
        <v>56</v>
      </c>
      <c r="D231" s="161" t="s">
        <v>15</v>
      </c>
      <c r="E231" s="161" t="s">
        <v>370</v>
      </c>
      <c r="F231" s="161" t="s">
        <v>176</v>
      </c>
      <c r="G231" s="240">
        <v>7.5</v>
      </c>
      <c r="H231" s="241"/>
      <c r="I231" s="237">
        <v>11.3</v>
      </c>
      <c r="J231" s="237"/>
      <c r="K231" s="163">
        <f t="shared" si="9"/>
        <v>-3.8000000000000007</v>
      </c>
      <c r="L231" s="35">
        <f t="shared" si="8"/>
        <v>150.66666666666669</v>
      </c>
      <c r="N231" s="166"/>
    </row>
    <row r="232" spans="1:14" ht="89.25">
      <c r="A232" s="19" t="s">
        <v>363</v>
      </c>
      <c r="B232" s="161" t="s">
        <v>423</v>
      </c>
      <c r="C232" s="161" t="s">
        <v>56</v>
      </c>
      <c r="D232" s="161" t="s">
        <v>15</v>
      </c>
      <c r="E232" s="161" t="s">
        <v>371</v>
      </c>
      <c r="F232" s="161"/>
      <c r="G232" s="240">
        <f>G233</f>
        <v>550</v>
      </c>
      <c r="H232" s="241"/>
      <c r="I232" s="237">
        <f>I233</f>
        <v>452.1</v>
      </c>
      <c r="J232" s="237"/>
      <c r="K232" s="163">
        <f t="shared" si="9"/>
        <v>97.89999999999998</v>
      </c>
      <c r="L232" s="35">
        <f t="shared" si="8"/>
        <v>82.2</v>
      </c>
      <c r="N232" s="166"/>
    </row>
    <row r="233" spans="1:14" ht="76.5">
      <c r="A233" s="19" t="s">
        <v>62</v>
      </c>
      <c r="B233" s="161" t="s">
        <v>423</v>
      </c>
      <c r="C233" s="161" t="s">
        <v>56</v>
      </c>
      <c r="D233" s="161" t="s">
        <v>15</v>
      </c>
      <c r="E233" s="161" t="s">
        <v>371</v>
      </c>
      <c r="F233" s="161" t="s">
        <v>63</v>
      </c>
      <c r="G233" s="240">
        <f>G234</f>
        <v>550</v>
      </c>
      <c r="H233" s="241"/>
      <c r="I233" s="237">
        <f>I234</f>
        <v>452.1</v>
      </c>
      <c r="J233" s="237"/>
      <c r="K233" s="163">
        <f t="shared" si="9"/>
        <v>97.89999999999998</v>
      </c>
      <c r="L233" s="35">
        <f t="shared" si="8"/>
        <v>82.2</v>
      </c>
      <c r="N233" s="166"/>
    </row>
    <row r="234" spans="1:14" ht="25.5">
      <c r="A234" s="19" t="s">
        <v>64</v>
      </c>
      <c r="B234" s="161" t="s">
        <v>423</v>
      </c>
      <c r="C234" s="161" t="s">
        <v>56</v>
      </c>
      <c r="D234" s="161" t="s">
        <v>15</v>
      </c>
      <c r="E234" s="161" t="s">
        <v>371</v>
      </c>
      <c r="F234" s="161" t="s">
        <v>65</v>
      </c>
      <c r="G234" s="240">
        <v>550</v>
      </c>
      <c r="H234" s="241"/>
      <c r="I234" s="237">
        <v>452.1</v>
      </c>
      <c r="J234" s="237"/>
      <c r="K234" s="163">
        <f t="shared" si="9"/>
        <v>97.89999999999998</v>
      </c>
      <c r="L234" s="35">
        <f t="shared" si="8"/>
        <v>82.2</v>
      </c>
      <c r="N234" s="166"/>
    </row>
    <row r="235" spans="1:14" ht="12.75">
      <c r="A235" s="19" t="s">
        <v>372</v>
      </c>
      <c r="B235" s="161" t="s">
        <v>423</v>
      </c>
      <c r="C235" s="161" t="s">
        <v>56</v>
      </c>
      <c r="D235" s="161" t="s">
        <v>15</v>
      </c>
      <c r="E235" s="161" t="s">
        <v>373</v>
      </c>
      <c r="F235" s="161"/>
      <c r="G235" s="240">
        <f>G236</f>
        <v>10</v>
      </c>
      <c r="H235" s="241"/>
      <c r="I235" s="237">
        <f>I236</f>
        <v>8.3</v>
      </c>
      <c r="J235" s="237"/>
      <c r="K235" s="163">
        <f t="shared" si="9"/>
        <v>1.6999999999999993</v>
      </c>
      <c r="L235" s="35">
        <f t="shared" si="8"/>
        <v>83</v>
      </c>
      <c r="N235" s="166"/>
    </row>
    <row r="236" spans="1:14" ht="76.5">
      <c r="A236" s="19" t="s">
        <v>62</v>
      </c>
      <c r="B236" s="161" t="s">
        <v>423</v>
      </c>
      <c r="C236" s="161" t="s">
        <v>56</v>
      </c>
      <c r="D236" s="161" t="s">
        <v>15</v>
      </c>
      <c r="E236" s="161" t="s">
        <v>373</v>
      </c>
      <c r="F236" s="161" t="s">
        <v>63</v>
      </c>
      <c r="G236" s="240">
        <f>G237</f>
        <v>10</v>
      </c>
      <c r="H236" s="241"/>
      <c r="I236" s="237">
        <f>I237</f>
        <v>8.3</v>
      </c>
      <c r="J236" s="237"/>
      <c r="K236" s="163">
        <f t="shared" si="9"/>
        <v>1.6999999999999993</v>
      </c>
      <c r="L236" s="35">
        <f t="shared" si="8"/>
        <v>83</v>
      </c>
      <c r="N236" s="166"/>
    </row>
    <row r="237" spans="1:14" ht="25.5">
      <c r="A237" s="19" t="s">
        <v>64</v>
      </c>
      <c r="B237" s="161" t="s">
        <v>423</v>
      </c>
      <c r="C237" s="161" t="s">
        <v>56</v>
      </c>
      <c r="D237" s="161" t="s">
        <v>15</v>
      </c>
      <c r="E237" s="161" t="s">
        <v>373</v>
      </c>
      <c r="F237" s="161" t="s">
        <v>65</v>
      </c>
      <c r="G237" s="240">
        <v>10</v>
      </c>
      <c r="H237" s="241"/>
      <c r="I237" s="237">
        <v>8.3</v>
      </c>
      <c r="J237" s="237"/>
      <c r="K237" s="163">
        <f t="shared" si="9"/>
        <v>1.6999999999999993</v>
      </c>
      <c r="L237" s="35">
        <f t="shared" si="8"/>
        <v>83</v>
      </c>
      <c r="N237" s="166"/>
    </row>
    <row r="238" spans="1:14" ht="12.75">
      <c r="A238" s="19" t="s">
        <v>425</v>
      </c>
      <c r="B238" s="161" t="s">
        <v>423</v>
      </c>
      <c r="C238" s="161" t="s">
        <v>56</v>
      </c>
      <c r="D238" s="161" t="s">
        <v>267</v>
      </c>
      <c r="E238" s="161"/>
      <c r="F238" s="161"/>
      <c r="G238" s="240">
        <f>G239</f>
        <v>500</v>
      </c>
      <c r="H238" s="241"/>
      <c r="I238" s="237">
        <f>I239</f>
        <v>0</v>
      </c>
      <c r="J238" s="237"/>
      <c r="K238" s="163">
        <f t="shared" si="9"/>
        <v>500</v>
      </c>
      <c r="L238" s="35">
        <f t="shared" si="8"/>
        <v>0</v>
      </c>
      <c r="N238" s="166"/>
    </row>
    <row r="239" spans="1:14" ht="12.75">
      <c r="A239" s="19" t="s">
        <v>425</v>
      </c>
      <c r="B239" s="161" t="s">
        <v>423</v>
      </c>
      <c r="C239" s="161" t="s">
        <v>56</v>
      </c>
      <c r="D239" s="161" t="s">
        <v>267</v>
      </c>
      <c r="E239" s="161" t="s">
        <v>426</v>
      </c>
      <c r="F239" s="161"/>
      <c r="G239" s="240">
        <f>G240</f>
        <v>500</v>
      </c>
      <c r="H239" s="241"/>
      <c r="I239" s="237">
        <f>I240</f>
        <v>0</v>
      </c>
      <c r="J239" s="237"/>
      <c r="K239" s="163">
        <f t="shared" si="9"/>
        <v>500</v>
      </c>
      <c r="L239" s="35">
        <f t="shared" si="8"/>
        <v>0</v>
      </c>
      <c r="N239" s="166"/>
    </row>
    <row r="240" spans="1:14" ht="12.75">
      <c r="A240" s="19" t="s">
        <v>427</v>
      </c>
      <c r="B240" s="161" t="s">
        <v>423</v>
      </c>
      <c r="C240" s="161" t="s">
        <v>56</v>
      </c>
      <c r="D240" s="161" t="s">
        <v>267</v>
      </c>
      <c r="E240" s="161" t="s">
        <v>428</v>
      </c>
      <c r="F240" s="161"/>
      <c r="G240" s="240">
        <f>G241</f>
        <v>500</v>
      </c>
      <c r="H240" s="241"/>
      <c r="I240" s="237">
        <f>I241</f>
        <v>0</v>
      </c>
      <c r="J240" s="237"/>
      <c r="K240" s="163">
        <f t="shared" si="9"/>
        <v>500</v>
      </c>
      <c r="L240" s="35">
        <f t="shared" si="8"/>
        <v>0</v>
      </c>
      <c r="N240" s="166"/>
    </row>
    <row r="241" spans="1:14" ht="12.75">
      <c r="A241" s="19" t="s">
        <v>173</v>
      </c>
      <c r="B241" s="161" t="s">
        <v>423</v>
      </c>
      <c r="C241" s="161" t="s">
        <v>56</v>
      </c>
      <c r="D241" s="161" t="s">
        <v>267</v>
      </c>
      <c r="E241" s="161" t="s">
        <v>428</v>
      </c>
      <c r="F241" s="161" t="s">
        <v>174</v>
      </c>
      <c r="G241" s="240">
        <f>G242</f>
        <v>500</v>
      </c>
      <c r="H241" s="241"/>
      <c r="I241" s="237">
        <f>I242</f>
        <v>0</v>
      </c>
      <c r="J241" s="237"/>
      <c r="K241" s="163">
        <f t="shared" si="9"/>
        <v>500</v>
      </c>
      <c r="L241" s="35">
        <f t="shared" si="8"/>
        <v>0</v>
      </c>
      <c r="N241" s="166"/>
    </row>
    <row r="242" spans="1:14" ht="12.75">
      <c r="A242" s="19" t="s">
        <v>429</v>
      </c>
      <c r="B242" s="161" t="s">
        <v>423</v>
      </c>
      <c r="C242" s="161" t="s">
        <v>56</v>
      </c>
      <c r="D242" s="161" t="s">
        <v>267</v>
      </c>
      <c r="E242" s="161" t="s">
        <v>428</v>
      </c>
      <c r="F242" s="161" t="s">
        <v>430</v>
      </c>
      <c r="G242" s="240">
        <v>500</v>
      </c>
      <c r="H242" s="241"/>
      <c r="I242" s="237">
        <v>0</v>
      </c>
      <c r="J242" s="237"/>
      <c r="K242" s="163">
        <f t="shared" si="9"/>
        <v>500</v>
      </c>
      <c r="L242" s="35">
        <f t="shared" si="8"/>
        <v>0</v>
      </c>
      <c r="N242" s="166"/>
    </row>
    <row r="243" spans="1:14" ht="25.5">
      <c r="A243" s="191" t="s">
        <v>431</v>
      </c>
      <c r="B243" s="176" t="s">
        <v>432</v>
      </c>
      <c r="C243" s="176"/>
      <c r="D243" s="176"/>
      <c r="E243" s="176"/>
      <c r="F243" s="176"/>
      <c r="G243" s="242">
        <f>G244</f>
        <v>8636</v>
      </c>
      <c r="H243" s="243"/>
      <c r="I243" s="239">
        <f>I244</f>
        <v>6286.299999999999</v>
      </c>
      <c r="J243" s="239"/>
      <c r="K243" s="162">
        <f t="shared" si="9"/>
        <v>2349.7000000000007</v>
      </c>
      <c r="L243" s="35">
        <f t="shared" si="8"/>
        <v>72.79180176007411</v>
      </c>
      <c r="N243" s="166"/>
    </row>
    <row r="244" spans="1:14" s="198" customFormat="1" ht="13.5">
      <c r="A244" s="195" t="s">
        <v>55</v>
      </c>
      <c r="B244" s="177" t="s">
        <v>432</v>
      </c>
      <c r="C244" s="177" t="s">
        <v>56</v>
      </c>
      <c r="D244" s="177"/>
      <c r="E244" s="177"/>
      <c r="F244" s="177"/>
      <c r="G244" s="251">
        <f>G245+G264</f>
        <v>8636</v>
      </c>
      <c r="H244" s="252"/>
      <c r="I244" s="238">
        <f>I245+I264</f>
        <v>6286.299999999999</v>
      </c>
      <c r="J244" s="238"/>
      <c r="K244" s="175">
        <f t="shared" si="9"/>
        <v>2349.7000000000007</v>
      </c>
      <c r="L244" s="196">
        <f t="shared" si="8"/>
        <v>72.79180176007411</v>
      </c>
      <c r="M244" s="197"/>
      <c r="N244" s="166"/>
    </row>
    <row r="245" spans="1:14" ht="51">
      <c r="A245" s="19" t="s">
        <v>433</v>
      </c>
      <c r="B245" s="161" t="s">
        <v>432</v>
      </c>
      <c r="C245" s="161" t="s">
        <v>56</v>
      </c>
      <c r="D245" s="161" t="s">
        <v>97</v>
      </c>
      <c r="E245" s="161"/>
      <c r="F245" s="161"/>
      <c r="G245" s="240">
        <f>G246</f>
        <v>4665.8</v>
      </c>
      <c r="H245" s="241"/>
      <c r="I245" s="237">
        <f>I246</f>
        <v>3086.1</v>
      </c>
      <c r="J245" s="237"/>
      <c r="K245" s="163">
        <f t="shared" si="9"/>
        <v>1579.7000000000003</v>
      </c>
      <c r="L245" s="35">
        <f t="shared" si="8"/>
        <v>66.14299798534013</v>
      </c>
      <c r="N245" s="166"/>
    </row>
    <row r="246" spans="1:14" ht="45" customHeight="1">
      <c r="A246" s="19" t="s">
        <v>349</v>
      </c>
      <c r="B246" s="161" t="s">
        <v>432</v>
      </c>
      <c r="C246" s="161" t="s">
        <v>56</v>
      </c>
      <c r="D246" s="161" t="s">
        <v>97</v>
      </c>
      <c r="E246" s="161" t="s">
        <v>350</v>
      </c>
      <c r="F246" s="161"/>
      <c r="G246" s="240">
        <f>G247+G251</f>
        <v>4665.8</v>
      </c>
      <c r="H246" s="241"/>
      <c r="I246" s="237">
        <f>I247+I251</f>
        <v>3086.1</v>
      </c>
      <c r="J246" s="237"/>
      <c r="K246" s="163">
        <f t="shared" si="9"/>
        <v>1579.7000000000003</v>
      </c>
      <c r="L246" s="35">
        <f t="shared" si="8"/>
        <v>66.14299798534013</v>
      </c>
      <c r="N246" s="166"/>
    </row>
    <row r="247" spans="1:14" ht="38.25">
      <c r="A247" s="19" t="s">
        <v>434</v>
      </c>
      <c r="B247" s="161" t="s">
        <v>432</v>
      </c>
      <c r="C247" s="161" t="s">
        <v>56</v>
      </c>
      <c r="D247" s="161" t="s">
        <v>97</v>
      </c>
      <c r="E247" s="161" t="s">
        <v>435</v>
      </c>
      <c r="F247" s="161"/>
      <c r="G247" s="240">
        <f>G248</f>
        <v>1535.4</v>
      </c>
      <c r="H247" s="241"/>
      <c r="I247" s="237">
        <f>I248</f>
        <v>0</v>
      </c>
      <c r="J247" s="237"/>
      <c r="K247" s="163">
        <f t="shared" si="9"/>
        <v>1535.4</v>
      </c>
      <c r="L247" s="35">
        <f t="shared" si="8"/>
        <v>0</v>
      </c>
      <c r="N247" s="166"/>
    </row>
    <row r="248" spans="1:14" ht="25.5">
      <c r="A248" s="19" t="s">
        <v>353</v>
      </c>
      <c r="B248" s="161" t="s">
        <v>432</v>
      </c>
      <c r="C248" s="161" t="s">
        <v>56</v>
      </c>
      <c r="D248" s="161" t="s">
        <v>97</v>
      </c>
      <c r="E248" s="161" t="s">
        <v>436</v>
      </c>
      <c r="F248" s="161"/>
      <c r="G248" s="240">
        <f>G249</f>
        <v>1535.4</v>
      </c>
      <c r="H248" s="241"/>
      <c r="I248" s="237">
        <f>I249</f>
        <v>0</v>
      </c>
      <c r="J248" s="237"/>
      <c r="K248" s="163">
        <f t="shared" si="9"/>
        <v>1535.4</v>
      </c>
      <c r="L248" s="35">
        <f t="shared" si="8"/>
        <v>0</v>
      </c>
      <c r="N248" s="166"/>
    </row>
    <row r="249" spans="1:14" ht="76.5">
      <c r="A249" s="19" t="s">
        <v>62</v>
      </c>
      <c r="B249" s="161" t="s">
        <v>432</v>
      </c>
      <c r="C249" s="161" t="s">
        <v>56</v>
      </c>
      <c r="D249" s="161" t="s">
        <v>97</v>
      </c>
      <c r="E249" s="161" t="s">
        <v>436</v>
      </c>
      <c r="F249" s="161" t="s">
        <v>63</v>
      </c>
      <c r="G249" s="240">
        <f>G250</f>
        <v>1535.4</v>
      </c>
      <c r="H249" s="241"/>
      <c r="I249" s="237">
        <f>I250</f>
        <v>0</v>
      </c>
      <c r="J249" s="237"/>
      <c r="K249" s="163">
        <f t="shared" si="9"/>
        <v>1535.4</v>
      </c>
      <c r="L249" s="35">
        <f t="shared" si="8"/>
        <v>0</v>
      </c>
      <c r="N249" s="166"/>
    </row>
    <row r="250" spans="1:14" ht="25.5">
      <c r="A250" s="19" t="s">
        <v>64</v>
      </c>
      <c r="B250" s="161" t="s">
        <v>432</v>
      </c>
      <c r="C250" s="161" t="s">
        <v>56</v>
      </c>
      <c r="D250" s="161" t="s">
        <v>97</v>
      </c>
      <c r="E250" s="161" t="s">
        <v>436</v>
      </c>
      <c r="F250" s="161" t="s">
        <v>65</v>
      </c>
      <c r="G250" s="240">
        <v>1535.4</v>
      </c>
      <c r="H250" s="241"/>
      <c r="I250" s="237">
        <v>0</v>
      </c>
      <c r="J250" s="237"/>
      <c r="K250" s="163">
        <f t="shared" si="9"/>
        <v>1535.4</v>
      </c>
      <c r="L250" s="35">
        <f t="shared" si="8"/>
        <v>0</v>
      </c>
      <c r="N250" s="166"/>
    </row>
    <row r="251" spans="1:14" ht="12.75">
      <c r="A251" s="19" t="s">
        <v>367</v>
      </c>
      <c r="B251" s="161" t="s">
        <v>432</v>
      </c>
      <c r="C251" s="161" t="s">
        <v>56</v>
      </c>
      <c r="D251" s="161" t="s">
        <v>97</v>
      </c>
      <c r="E251" s="161" t="s">
        <v>368</v>
      </c>
      <c r="F251" s="161"/>
      <c r="G251" s="240">
        <f>G252+G255+G258+G261</f>
        <v>3130.4</v>
      </c>
      <c r="H251" s="241"/>
      <c r="I251" s="237">
        <f>I252+I255+I258+I261</f>
        <v>3086.1</v>
      </c>
      <c r="J251" s="237"/>
      <c r="K251" s="163">
        <f t="shared" si="9"/>
        <v>44.30000000000018</v>
      </c>
      <c r="L251" s="35">
        <f t="shared" si="8"/>
        <v>98.58484538717096</v>
      </c>
      <c r="N251" s="166"/>
    </row>
    <row r="252" spans="1:14" ht="25.5">
      <c r="A252" s="19" t="s">
        <v>353</v>
      </c>
      <c r="B252" s="161" t="s">
        <v>432</v>
      </c>
      <c r="C252" s="161" t="s">
        <v>56</v>
      </c>
      <c r="D252" s="161" t="s">
        <v>97</v>
      </c>
      <c r="E252" s="161" t="s">
        <v>369</v>
      </c>
      <c r="F252" s="161"/>
      <c r="G252" s="240">
        <f>G253</f>
        <v>2494.4</v>
      </c>
      <c r="H252" s="241"/>
      <c r="I252" s="237">
        <f>I253</f>
        <v>2874.3</v>
      </c>
      <c r="J252" s="237"/>
      <c r="K252" s="163">
        <f t="shared" si="9"/>
        <v>-379.9000000000001</v>
      </c>
      <c r="L252" s="35">
        <f t="shared" si="8"/>
        <v>115.23011545862734</v>
      </c>
      <c r="N252" s="166"/>
    </row>
    <row r="253" spans="1:14" ht="76.5">
      <c r="A253" s="19" t="s">
        <v>62</v>
      </c>
      <c r="B253" s="161" t="s">
        <v>432</v>
      </c>
      <c r="C253" s="161" t="s">
        <v>56</v>
      </c>
      <c r="D253" s="161" t="s">
        <v>97</v>
      </c>
      <c r="E253" s="161" t="s">
        <v>369</v>
      </c>
      <c r="F253" s="161" t="s">
        <v>63</v>
      </c>
      <c r="G253" s="240">
        <f>G254</f>
        <v>2494.4</v>
      </c>
      <c r="H253" s="241"/>
      <c r="I253" s="237">
        <f>I254</f>
        <v>2874.3</v>
      </c>
      <c r="J253" s="237"/>
      <c r="K253" s="163">
        <f t="shared" si="9"/>
        <v>-379.9000000000001</v>
      </c>
      <c r="L253" s="35">
        <f t="shared" si="8"/>
        <v>115.23011545862734</v>
      </c>
      <c r="N253" s="166"/>
    </row>
    <row r="254" spans="1:14" ht="25.5">
      <c r="A254" s="19" t="s">
        <v>64</v>
      </c>
      <c r="B254" s="161" t="s">
        <v>432</v>
      </c>
      <c r="C254" s="161" t="s">
        <v>56</v>
      </c>
      <c r="D254" s="161" t="s">
        <v>97</v>
      </c>
      <c r="E254" s="161" t="s">
        <v>369</v>
      </c>
      <c r="F254" s="161" t="s">
        <v>65</v>
      </c>
      <c r="G254" s="240">
        <v>2494.4</v>
      </c>
      <c r="H254" s="241"/>
      <c r="I254" s="237">
        <v>2874.3</v>
      </c>
      <c r="J254" s="237"/>
      <c r="K254" s="163">
        <f t="shared" si="9"/>
        <v>-379.9000000000001</v>
      </c>
      <c r="L254" s="35">
        <f t="shared" si="8"/>
        <v>115.23011545862734</v>
      </c>
      <c r="N254" s="166"/>
    </row>
    <row r="255" spans="1:14" ht="25.5">
      <c r="A255" s="19" t="s">
        <v>361</v>
      </c>
      <c r="B255" s="161" t="s">
        <v>432</v>
      </c>
      <c r="C255" s="161" t="s">
        <v>56</v>
      </c>
      <c r="D255" s="161" t="s">
        <v>97</v>
      </c>
      <c r="E255" s="161" t="s">
        <v>370</v>
      </c>
      <c r="F255" s="161"/>
      <c r="G255" s="240">
        <f>G256</f>
        <v>375</v>
      </c>
      <c r="H255" s="241"/>
      <c r="I255" s="237">
        <f>I256</f>
        <v>168.2</v>
      </c>
      <c r="J255" s="237"/>
      <c r="K255" s="163">
        <f t="shared" si="9"/>
        <v>206.8</v>
      </c>
      <c r="L255" s="35">
        <f t="shared" si="8"/>
        <v>44.85333333333333</v>
      </c>
      <c r="N255" s="166"/>
    </row>
    <row r="256" spans="1:14" ht="25.5">
      <c r="A256" s="19" t="s">
        <v>16</v>
      </c>
      <c r="B256" s="161" t="s">
        <v>432</v>
      </c>
      <c r="C256" s="161" t="s">
        <v>56</v>
      </c>
      <c r="D256" s="161" t="s">
        <v>97</v>
      </c>
      <c r="E256" s="161" t="s">
        <v>370</v>
      </c>
      <c r="F256" s="161" t="s">
        <v>17</v>
      </c>
      <c r="G256" s="240">
        <f>G257</f>
        <v>375</v>
      </c>
      <c r="H256" s="241"/>
      <c r="I256" s="237">
        <f>I257</f>
        <v>168.2</v>
      </c>
      <c r="J256" s="237"/>
      <c r="K256" s="163">
        <f t="shared" si="9"/>
        <v>206.8</v>
      </c>
      <c r="L256" s="35">
        <f t="shared" si="8"/>
        <v>44.85333333333333</v>
      </c>
      <c r="N256" s="166"/>
    </row>
    <row r="257" spans="1:14" ht="38.25">
      <c r="A257" s="19" t="s">
        <v>18</v>
      </c>
      <c r="B257" s="161" t="s">
        <v>432</v>
      </c>
      <c r="C257" s="161" t="s">
        <v>56</v>
      </c>
      <c r="D257" s="161" t="s">
        <v>97</v>
      </c>
      <c r="E257" s="161" t="s">
        <v>370</v>
      </c>
      <c r="F257" s="161" t="s">
        <v>19</v>
      </c>
      <c r="G257" s="240">
        <v>375</v>
      </c>
      <c r="H257" s="241"/>
      <c r="I257" s="237">
        <v>168.2</v>
      </c>
      <c r="J257" s="237"/>
      <c r="K257" s="163">
        <f t="shared" si="9"/>
        <v>206.8</v>
      </c>
      <c r="L257" s="35">
        <f t="shared" si="8"/>
        <v>44.85333333333333</v>
      </c>
      <c r="N257" s="166"/>
    </row>
    <row r="258" spans="1:14" ht="89.25">
      <c r="A258" s="19" t="s">
        <v>363</v>
      </c>
      <c r="B258" s="161" t="s">
        <v>432</v>
      </c>
      <c r="C258" s="161" t="s">
        <v>56</v>
      </c>
      <c r="D258" s="161" t="s">
        <v>97</v>
      </c>
      <c r="E258" s="161" t="s">
        <v>371</v>
      </c>
      <c r="F258" s="161"/>
      <c r="G258" s="240">
        <f>G259</f>
        <v>210</v>
      </c>
      <c r="H258" s="241"/>
      <c r="I258" s="237">
        <f>I259</f>
        <v>0</v>
      </c>
      <c r="J258" s="237"/>
      <c r="K258" s="163">
        <f t="shared" si="9"/>
        <v>210</v>
      </c>
      <c r="L258" s="35">
        <f t="shared" si="8"/>
        <v>0</v>
      </c>
      <c r="N258" s="166"/>
    </row>
    <row r="259" spans="1:14" ht="76.5">
      <c r="A259" s="19" t="s">
        <v>62</v>
      </c>
      <c r="B259" s="161" t="s">
        <v>432</v>
      </c>
      <c r="C259" s="161" t="s">
        <v>56</v>
      </c>
      <c r="D259" s="161" t="s">
        <v>97</v>
      </c>
      <c r="E259" s="161" t="s">
        <v>371</v>
      </c>
      <c r="F259" s="161" t="s">
        <v>63</v>
      </c>
      <c r="G259" s="240">
        <f>G260</f>
        <v>210</v>
      </c>
      <c r="H259" s="241"/>
      <c r="I259" s="237">
        <f>I260</f>
        <v>0</v>
      </c>
      <c r="J259" s="237"/>
      <c r="K259" s="163">
        <f t="shared" si="9"/>
        <v>210</v>
      </c>
      <c r="L259" s="35">
        <f t="shared" si="8"/>
        <v>0</v>
      </c>
      <c r="N259" s="166"/>
    </row>
    <row r="260" spans="1:14" ht="25.5">
      <c r="A260" s="19" t="s">
        <v>64</v>
      </c>
      <c r="B260" s="161" t="s">
        <v>432</v>
      </c>
      <c r="C260" s="161" t="s">
        <v>56</v>
      </c>
      <c r="D260" s="161" t="s">
        <v>97</v>
      </c>
      <c r="E260" s="161" t="s">
        <v>371</v>
      </c>
      <c r="F260" s="161" t="s">
        <v>65</v>
      </c>
      <c r="G260" s="240">
        <v>210</v>
      </c>
      <c r="H260" s="241"/>
      <c r="I260" s="237">
        <v>0</v>
      </c>
      <c r="J260" s="237"/>
      <c r="K260" s="163">
        <f t="shared" si="9"/>
        <v>210</v>
      </c>
      <c r="L260" s="35">
        <f t="shared" si="8"/>
        <v>0</v>
      </c>
      <c r="N260" s="166"/>
    </row>
    <row r="261" spans="1:14" ht="12.75">
      <c r="A261" s="19" t="s">
        <v>372</v>
      </c>
      <c r="B261" s="161" t="s">
        <v>432</v>
      </c>
      <c r="C261" s="161" t="s">
        <v>56</v>
      </c>
      <c r="D261" s="161" t="s">
        <v>97</v>
      </c>
      <c r="E261" s="161" t="s">
        <v>373</v>
      </c>
      <c r="F261" s="161"/>
      <c r="G261" s="240">
        <f>G262</f>
        <v>51</v>
      </c>
      <c r="H261" s="241"/>
      <c r="I261" s="237">
        <f>I262</f>
        <v>43.6</v>
      </c>
      <c r="J261" s="237"/>
      <c r="K261" s="163">
        <f t="shared" si="9"/>
        <v>7.399999999999999</v>
      </c>
      <c r="L261" s="35">
        <f t="shared" si="8"/>
        <v>85.49019607843138</v>
      </c>
      <c r="N261" s="166"/>
    </row>
    <row r="262" spans="1:14" ht="76.5">
      <c r="A262" s="19" t="s">
        <v>62</v>
      </c>
      <c r="B262" s="161" t="s">
        <v>432</v>
      </c>
      <c r="C262" s="161" t="s">
        <v>56</v>
      </c>
      <c r="D262" s="161" t="s">
        <v>97</v>
      </c>
      <c r="E262" s="161" t="s">
        <v>373</v>
      </c>
      <c r="F262" s="161" t="s">
        <v>63</v>
      </c>
      <c r="G262" s="240">
        <f>G263</f>
        <v>51</v>
      </c>
      <c r="H262" s="241"/>
      <c r="I262" s="237">
        <f>I263</f>
        <v>43.6</v>
      </c>
      <c r="J262" s="237"/>
      <c r="K262" s="163">
        <f t="shared" si="9"/>
        <v>7.399999999999999</v>
      </c>
      <c r="L262" s="35">
        <f aca="true" t="shared" si="10" ref="L262:L328">I262/G262*100</f>
        <v>85.49019607843138</v>
      </c>
      <c r="N262" s="166"/>
    </row>
    <row r="263" spans="1:14" ht="25.5">
      <c r="A263" s="19" t="s">
        <v>64</v>
      </c>
      <c r="B263" s="161" t="s">
        <v>432</v>
      </c>
      <c r="C263" s="161" t="s">
        <v>56</v>
      </c>
      <c r="D263" s="161" t="s">
        <v>97</v>
      </c>
      <c r="E263" s="161" t="s">
        <v>373</v>
      </c>
      <c r="F263" s="161" t="s">
        <v>65</v>
      </c>
      <c r="G263" s="240">
        <v>51</v>
      </c>
      <c r="H263" s="241"/>
      <c r="I263" s="237">
        <v>43.6</v>
      </c>
      <c r="J263" s="237"/>
      <c r="K263" s="163">
        <f t="shared" si="9"/>
        <v>7.399999999999999</v>
      </c>
      <c r="L263" s="35">
        <f t="shared" si="10"/>
        <v>85.49019607843138</v>
      </c>
      <c r="N263" s="166"/>
    </row>
    <row r="264" spans="1:14" ht="38.25">
      <c r="A264" s="19" t="s">
        <v>424</v>
      </c>
      <c r="B264" s="161" t="s">
        <v>432</v>
      </c>
      <c r="C264" s="161" t="s">
        <v>56</v>
      </c>
      <c r="D264" s="161" t="s">
        <v>15</v>
      </c>
      <c r="E264" s="161"/>
      <c r="F264" s="161"/>
      <c r="G264" s="240">
        <f>G265</f>
        <v>3970.2</v>
      </c>
      <c r="H264" s="241"/>
      <c r="I264" s="237">
        <f>I265</f>
        <v>3200.2</v>
      </c>
      <c r="J264" s="237"/>
      <c r="K264" s="163">
        <f aca="true" t="shared" si="11" ref="K264:K330">G264-I264</f>
        <v>770</v>
      </c>
      <c r="L264" s="35">
        <f t="shared" si="10"/>
        <v>80.60551105737747</v>
      </c>
      <c r="N264" s="166"/>
    </row>
    <row r="265" spans="1:14" ht="46.5" customHeight="1">
      <c r="A265" s="19" t="s">
        <v>349</v>
      </c>
      <c r="B265" s="161" t="s">
        <v>432</v>
      </c>
      <c r="C265" s="161" t="s">
        <v>56</v>
      </c>
      <c r="D265" s="161" t="s">
        <v>15</v>
      </c>
      <c r="E265" s="161" t="s">
        <v>350</v>
      </c>
      <c r="F265" s="161"/>
      <c r="G265" s="240">
        <f>G266+G270</f>
        <v>3970.2</v>
      </c>
      <c r="H265" s="241"/>
      <c r="I265" s="237">
        <f>I266+I270</f>
        <v>3200.2</v>
      </c>
      <c r="J265" s="237"/>
      <c r="K265" s="163">
        <f t="shared" si="11"/>
        <v>770</v>
      </c>
      <c r="L265" s="35">
        <f t="shared" si="10"/>
        <v>80.60551105737747</v>
      </c>
      <c r="N265" s="166"/>
    </row>
    <row r="266" spans="1:14" ht="25.5">
      <c r="A266" s="19" t="s">
        <v>437</v>
      </c>
      <c r="B266" s="161" t="s">
        <v>432</v>
      </c>
      <c r="C266" s="161" t="s">
        <v>56</v>
      </c>
      <c r="D266" s="161" t="s">
        <v>15</v>
      </c>
      <c r="E266" s="161" t="s">
        <v>438</v>
      </c>
      <c r="F266" s="161"/>
      <c r="G266" s="240">
        <f>G267</f>
        <v>3726</v>
      </c>
      <c r="H266" s="241"/>
      <c r="I266" s="237">
        <f>I267</f>
        <v>3062.5</v>
      </c>
      <c r="J266" s="237"/>
      <c r="K266" s="163">
        <f t="shared" si="11"/>
        <v>663.5</v>
      </c>
      <c r="L266" s="35">
        <f t="shared" si="10"/>
        <v>82.19269994632313</v>
      </c>
      <c r="N266" s="166"/>
    </row>
    <row r="267" spans="1:14" ht="25.5">
      <c r="A267" s="19" t="s">
        <v>353</v>
      </c>
      <c r="B267" s="161" t="s">
        <v>432</v>
      </c>
      <c r="C267" s="161" t="s">
        <v>56</v>
      </c>
      <c r="D267" s="161" t="s">
        <v>15</v>
      </c>
      <c r="E267" s="161" t="s">
        <v>439</v>
      </c>
      <c r="F267" s="161"/>
      <c r="G267" s="240">
        <f>G268</f>
        <v>3726</v>
      </c>
      <c r="H267" s="241"/>
      <c r="I267" s="237">
        <f>I268</f>
        <v>3062.5</v>
      </c>
      <c r="J267" s="237"/>
      <c r="K267" s="163">
        <f t="shared" si="11"/>
        <v>663.5</v>
      </c>
      <c r="L267" s="35">
        <f t="shared" si="10"/>
        <v>82.19269994632313</v>
      </c>
      <c r="N267" s="166"/>
    </row>
    <row r="268" spans="1:14" ht="76.5">
      <c r="A268" s="19" t="s">
        <v>62</v>
      </c>
      <c r="B268" s="161" t="s">
        <v>432</v>
      </c>
      <c r="C268" s="161" t="s">
        <v>56</v>
      </c>
      <c r="D268" s="161" t="s">
        <v>15</v>
      </c>
      <c r="E268" s="161" t="s">
        <v>439</v>
      </c>
      <c r="F268" s="161" t="s">
        <v>63</v>
      </c>
      <c r="G268" s="240">
        <f>G269</f>
        <v>3726</v>
      </c>
      <c r="H268" s="241"/>
      <c r="I268" s="237">
        <f>I269</f>
        <v>3062.5</v>
      </c>
      <c r="J268" s="237"/>
      <c r="K268" s="163">
        <f t="shared" si="11"/>
        <v>663.5</v>
      </c>
      <c r="L268" s="35">
        <f t="shared" si="10"/>
        <v>82.19269994632313</v>
      </c>
      <c r="N268" s="166"/>
    </row>
    <row r="269" spans="1:14" ht="25.5">
      <c r="A269" s="19" t="s">
        <v>64</v>
      </c>
      <c r="B269" s="161" t="s">
        <v>432</v>
      </c>
      <c r="C269" s="161" t="s">
        <v>56</v>
      </c>
      <c r="D269" s="161" t="s">
        <v>15</v>
      </c>
      <c r="E269" s="161" t="s">
        <v>439</v>
      </c>
      <c r="F269" s="161" t="s">
        <v>65</v>
      </c>
      <c r="G269" s="240">
        <v>3726</v>
      </c>
      <c r="H269" s="241"/>
      <c r="I269" s="237">
        <v>3062.5</v>
      </c>
      <c r="J269" s="237"/>
      <c r="K269" s="163">
        <f t="shared" si="11"/>
        <v>663.5</v>
      </c>
      <c r="L269" s="35">
        <f t="shared" si="10"/>
        <v>82.19269994632313</v>
      </c>
      <c r="N269" s="166"/>
    </row>
    <row r="270" spans="1:14" ht="12.75">
      <c r="A270" s="19" t="s">
        <v>367</v>
      </c>
      <c r="B270" s="161" t="s">
        <v>432</v>
      </c>
      <c r="C270" s="161" t="s">
        <v>56</v>
      </c>
      <c r="D270" s="161" t="s">
        <v>15</v>
      </c>
      <c r="E270" s="161" t="s">
        <v>368</v>
      </c>
      <c r="F270" s="161"/>
      <c r="G270" s="240">
        <f>G271+G274+G277+G280</f>
        <v>244.2</v>
      </c>
      <c r="H270" s="241"/>
      <c r="I270" s="237">
        <f>I271+I274+I277+I280</f>
        <v>137.7</v>
      </c>
      <c r="J270" s="237"/>
      <c r="K270" s="163">
        <f t="shared" si="11"/>
        <v>106.5</v>
      </c>
      <c r="L270" s="35">
        <f t="shared" si="10"/>
        <v>56.388206388206385</v>
      </c>
      <c r="N270" s="166"/>
    </row>
    <row r="271" spans="1:14" ht="25.5">
      <c r="A271" s="19" t="s">
        <v>353</v>
      </c>
      <c r="B271" s="161" t="s">
        <v>432</v>
      </c>
      <c r="C271" s="161" t="s">
        <v>56</v>
      </c>
      <c r="D271" s="161" t="s">
        <v>15</v>
      </c>
      <c r="E271" s="161" t="s">
        <v>369</v>
      </c>
      <c r="F271" s="161"/>
      <c r="G271" s="240">
        <f>G272</f>
        <v>6</v>
      </c>
      <c r="H271" s="241"/>
      <c r="I271" s="237">
        <f>I272</f>
        <v>0</v>
      </c>
      <c r="J271" s="237"/>
      <c r="K271" s="163">
        <f t="shared" si="11"/>
        <v>6</v>
      </c>
      <c r="L271" s="35">
        <f t="shared" si="10"/>
        <v>0</v>
      </c>
      <c r="N271" s="166"/>
    </row>
    <row r="272" spans="1:14" ht="76.5">
      <c r="A272" s="19" t="s">
        <v>62</v>
      </c>
      <c r="B272" s="161" t="s">
        <v>432</v>
      </c>
      <c r="C272" s="161" t="s">
        <v>56</v>
      </c>
      <c r="D272" s="161" t="s">
        <v>15</v>
      </c>
      <c r="E272" s="161" t="s">
        <v>369</v>
      </c>
      <c r="F272" s="161" t="s">
        <v>63</v>
      </c>
      <c r="G272" s="240">
        <f>G273</f>
        <v>6</v>
      </c>
      <c r="H272" s="241"/>
      <c r="I272" s="237">
        <f>I273</f>
        <v>0</v>
      </c>
      <c r="J272" s="237"/>
      <c r="K272" s="163">
        <f t="shared" si="11"/>
        <v>6</v>
      </c>
      <c r="L272" s="35">
        <f t="shared" si="10"/>
        <v>0</v>
      </c>
      <c r="N272" s="166"/>
    </row>
    <row r="273" spans="1:14" ht="25.5">
      <c r="A273" s="19" t="s">
        <v>64</v>
      </c>
      <c r="B273" s="161" t="s">
        <v>432</v>
      </c>
      <c r="C273" s="161" t="s">
        <v>56</v>
      </c>
      <c r="D273" s="161" t="s">
        <v>15</v>
      </c>
      <c r="E273" s="161" t="s">
        <v>369</v>
      </c>
      <c r="F273" s="161" t="s">
        <v>65</v>
      </c>
      <c r="G273" s="240">
        <v>6</v>
      </c>
      <c r="H273" s="241"/>
      <c r="I273" s="237">
        <v>0</v>
      </c>
      <c r="J273" s="237"/>
      <c r="K273" s="163">
        <f t="shared" si="11"/>
        <v>6</v>
      </c>
      <c r="L273" s="35">
        <f t="shared" si="10"/>
        <v>0</v>
      </c>
      <c r="N273" s="166"/>
    </row>
    <row r="274" spans="1:14" ht="25.5">
      <c r="A274" s="19" t="s">
        <v>361</v>
      </c>
      <c r="B274" s="161" t="s">
        <v>432</v>
      </c>
      <c r="C274" s="161" t="s">
        <v>56</v>
      </c>
      <c r="D274" s="161" t="s">
        <v>15</v>
      </c>
      <c r="E274" s="161" t="s">
        <v>370</v>
      </c>
      <c r="F274" s="161"/>
      <c r="G274" s="240">
        <f>G275</f>
        <v>151.2</v>
      </c>
      <c r="H274" s="241"/>
      <c r="I274" s="237">
        <f>I275</f>
        <v>72.2</v>
      </c>
      <c r="J274" s="237"/>
      <c r="K274" s="163">
        <f t="shared" si="11"/>
        <v>78.99999999999999</v>
      </c>
      <c r="L274" s="35">
        <f t="shared" si="10"/>
        <v>47.75132275132275</v>
      </c>
      <c r="N274" s="166"/>
    </row>
    <row r="275" spans="1:14" ht="25.5">
      <c r="A275" s="19" t="s">
        <v>16</v>
      </c>
      <c r="B275" s="161" t="s">
        <v>432</v>
      </c>
      <c r="C275" s="161" t="s">
        <v>56</v>
      </c>
      <c r="D275" s="161" t="s">
        <v>15</v>
      </c>
      <c r="E275" s="161" t="s">
        <v>370</v>
      </c>
      <c r="F275" s="161" t="s">
        <v>17</v>
      </c>
      <c r="G275" s="240">
        <f>G276</f>
        <v>151.2</v>
      </c>
      <c r="H275" s="241"/>
      <c r="I275" s="237">
        <f>I276</f>
        <v>72.2</v>
      </c>
      <c r="J275" s="237"/>
      <c r="K275" s="163">
        <f t="shared" si="11"/>
        <v>78.99999999999999</v>
      </c>
      <c r="L275" s="35">
        <f t="shared" si="10"/>
        <v>47.75132275132275</v>
      </c>
      <c r="N275" s="166"/>
    </row>
    <row r="276" spans="1:14" ht="38.25">
      <c r="A276" s="19" t="s">
        <v>18</v>
      </c>
      <c r="B276" s="161" t="s">
        <v>432</v>
      </c>
      <c r="C276" s="161" t="s">
        <v>56</v>
      </c>
      <c r="D276" s="161" t="s">
        <v>15</v>
      </c>
      <c r="E276" s="161" t="s">
        <v>370</v>
      </c>
      <c r="F276" s="161" t="s">
        <v>19</v>
      </c>
      <c r="G276" s="240">
        <v>151.2</v>
      </c>
      <c r="H276" s="241"/>
      <c r="I276" s="237">
        <v>72.2</v>
      </c>
      <c r="J276" s="237"/>
      <c r="K276" s="163">
        <f t="shared" si="11"/>
        <v>78.99999999999999</v>
      </c>
      <c r="L276" s="35">
        <f t="shared" si="10"/>
        <v>47.75132275132275</v>
      </c>
      <c r="N276" s="166"/>
    </row>
    <row r="277" spans="1:14" ht="89.25">
      <c r="A277" s="19" t="s">
        <v>363</v>
      </c>
      <c r="B277" s="161" t="s">
        <v>432</v>
      </c>
      <c r="C277" s="161" t="s">
        <v>56</v>
      </c>
      <c r="D277" s="161" t="s">
        <v>15</v>
      </c>
      <c r="E277" s="161" t="s">
        <v>371</v>
      </c>
      <c r="F277" s="161"/>
      <c r="G277" s="240">
        <f>G278</f>
        <v>60</v>
      </c>
      <c r="H277" s="241"/>
      <c r="I277" s="237">
        <f>I278</f>
        <v>51.3</v>
      </c>
      <c r="J277" s="237"/>
      <c r="K277" s="163">
        <f t="shared" si="11"/>
        <v>8.700000000000003</v>
      </c>
      <c r="L277" s="35">
        <f t="shared" si="10"/>
        <v>85.5</v>
      </c>
      <c r="N277" s="166"/>
    </row>
    <row r="278" spans="1:14" ht="76.5">
      <c r="A278" s="19" t="s">
        <v>62</v>
      </c>
      <c r="B278" s="161" t="s">
        <v>432</v>
      </c>
      <c r="C278" s="161" t="s">
        <v>56</v>
      </c>
      <c r="D278" s="161" t="s">
        <v>15</v>
      </c>
      <c r="E278" s="161" t="s">
        <v>371</v>
      </c>
      <c r="F278" s="161" t="s">
        <v>63</v>
      </c>
      <c r="G278" s="240">
        <f>G279</f>
        <v>60</v>
      </c>
      <c r="H278" s="241"/>
      <c r="I278" s="237">
        <f>I279</f>
        <v>51.3</v>
      </c>
      <c r="J278" s="237"/>
      <c r="K278" s="163">
        <f t="shared" si="11"/>
        <v>8.700000000000003</v>
      </c>
      <c r="L278" s="35">
        <f t="shared" si="10"/>
        <v>85.5</v>
      </c>
      <c r="N278" s="166"/>
    </row>
    <row r="279" spans="1:14" ht="25.5">
      <c r="A279" s="19" t="s">
        <v>64</v>
      </c>
      <c r="B279" s="161" t="s">
        <v>432</v>
      </c>
      <c r="C279" s="161" t="s">
        <v>56</v>
      </c>
      <c r="D279" s="161" t="s">
        <v>15</v>
      </c>
      <c r="E279" s="161" t="s">
        <v>371</v>
      </c>
      <c r="F279" s="161" t="s">
        <v>65</v>
      </c>
      <c r="G279" s="240">
        <v>60</v>
      </c>
      <c r="H279" s="241"/>
      <c r="I279" s="237">
        <v>51.3</v>
      </c>
      <c r="J279" s="237"/>
      <c r="K279" s="163">
        <f t="shared" si="11"/>
        <v>8.700000000000003</v>
      </c>
      <c r="L279" s="35">
        <f t="shared" si="10"/>
        <v>85.5</v>
      </c>
      <c r="N279" s="166"/>
    </row>
    <row r="280" spans="1:14" ht="12.75">
      <c r="A280" s="19" t="s">
        <v>372</v>
      </c>
      <c r="B280" s="161" t="s">
        <v>432</v>
      </c>
      <c r="C280" s="161" t="s">
        <v>56</v>
      </c>
      <c r="D280" s="161" t="s">
        <v>15</v>
      </c>
      <c r="E280" s="161" t="s">
        <v>373</v>
      </c>
      <c r="F280" s="161"/>
      <c r="G280" s="240">
        <f>G281</f>
        <v>27</v>
      </c>
      <c r="H280" s="241"/>
      <c r="I280" s="237">
        <f>I281</f>
        <v>14.2</v>
      </c>
      <c r="J280" s="237"/>
      <c r="K280" s="163">
        <f t="shared" si="11"/>
        <v>12.8</v>
      </c>
      <c r="L280" s="35">
        <f t="shared" si="10"/>
        <v>52.59259259259259</v>
      </c>
      <c r="N280" s="166"/>
    </row>
    <row r="281" spans="1:14" ht="76.5">
      <c r="A281" s="19" t="s">
        <v>62</v>
      </c>
      <c r="B281" s="161" t="s">
        <v>432</v>
      </c>
      <c r="C281" s="161" t="s">
        <v>56</v>
      </c>
      <c r="D281" s="161" t="s">
        <v>15</v>
      </c>
      <c r="E281" s="161" t="s">
        <v>373</v>
      </c>
      <c r="F281" s="161" t="s">
        <v>63</v>
      </c>
      <c r="G281" s="240">
        <f>G282</f>
        <v>27</v>
      </c>
      <c r="H281" s="241"/>
      <c r="I281" s="237">
        <f>I282</f>
        <v>14.2</v>
      </c>
      <c r="J281" s="237"/>
      <c r="K281" s="163">
        <f t="shared" si="11"/>
        <v>12.8</v>
      </c>
      <c r="L281" s="35">
        <f t="shared" si="10"/>
        <v>52.59259259259259</v>
      </c>
      <c r="N281" s="166"/>
    </row>
    <row r="282" spans="1:14" ht="25.5">
      <c r="A282" s="19" t="s">
        <v>64</v>
      </c>
      <c r="B282" s="161" t="s">
        <v>432</v>
      </c>
      <c r="C282" s="161" t="s">
        <v>56</v>
      </c>
      <c r="D282" s="161" t="s">
        <v>15</v>
      </c>
      <c r="E282" s="161" t="s">
        <v>373</v>
      </c>
      <c r="F282" s="161" t="s">
        <v>65</v>
      </c>
      <c r="G282" s="240">
        <v>27</v>
      </c>
      <c r="H282" s="241"/>
      <c r="I282" s="237">
        <v>14.2</v>
      </c>
      <c r="J282" s="237"/>
      <c r="K282" s="163">
        <f t="shared" si="11"/>
        <v>12.8</v>
      </c>
      <c r="L282" s="35">
        <f t="shared" si="10"/>
        <v>52.59259259259259</v>
      </c>
      <c r="N282" s="166"/>
    </row>
    <row r="283" spans="1:14" ht="38.25">
      <c r="A283" s="191" t="s">
        <v>317</v>
      </c>
      <c r="B283" s="176" t="s">
        <v>318</v>
      </c>
      <c r="C283" s="176"/>
      <c r="D283" s="176"/>
      <c r="E283" s="176"/>
      <c r="F283" s="176"/>
      <c r="G283" s="242">
        <f>G284+G327+G321</f>
        <v>99912.70000000001</v>
      </c>
      <c r="H283" s="243"/>
      <c r="I283" s="239">
        <f>I284+I327+I321</f>
        <v>60983.4</v>
      </c>
      <c r="J283" s="239"/>
      <c r="K283" s="162">
        <f t="shared" si="11"/>
        <v>38929.30000000001</v>
      </c>
      <c r="L283" s="35">
        <f t="shared" si="10"/>
        <v>61.03668502602771</v>
      </c>
      <c r="N283" s="166"/>
    </row>
    <row r="284" spans="1:14" s="198" customFormat="1" ht="13.5">
      <c r="A284" s="195" t="s">
        <v>55</v>
      </c>
      <c r="B284" s="177" t="s">
        <v>318</v>
      </c>
      <c r="C284" s="177" t="s">
        <v>56</v>
      </c>
      <c r="D284" s="177"/>
      <c r="E284" s="177"/>
      <c r="F284" s="177"/>
      <c r="G284" s="251">
        <f>G285</f>
        <v>93765.70000000001</v>
      </c>
      <c r="H284" s="252"/>
      <c r="I284" s="238">
        <f>I285</f>
        <v>56183</v>
      </c>
      <c r="J284" s="238"/>
      <c r="K284" s="175">
        <f t="shared" si="11"/>
        <v>37582.70000000001</v>
      </c>
      <c r="L284" s="196">
        <f t="shared" si="10"/>
        <v>59.918498982037136</v>
      </c>
      <c r="M284" s="197"/>
      <c r="N284" s="166"/>
    </row>
    <row r="285" spans="1:14" ht="12.75">
      <c r="A285" s="19" t="s">
        <v>57</v>
      </c>
      <c r="B285" s="161" t="s">
        <v>318</v>
      </c>
      <c r="C285" s="161" t="s">
        <v>56</v>
      </c>
      <c r="D285" s="161" t="s">
        <v>58</v>
      </c>
      <c r="E285" s="161"/>
      <c r="F285" s="161"/>
      <c r="G285" s="240">
        <f>G286+G295+G309</f>
        <v>93765.70000000001</v>
      </c>
      <c r="H285" s="241"/>
      <c r="I285" s="237">
        <f>I286+I295+I309</f>
        <v>56183</v>
      </c>
      <c r="J285" s="237"/>
      <c r="K285" s="163">
        <f t="shared" si="11"/>
        <v>37582.70000000001</v>
      </c>
      <c r="L285" s="35">
        <f t="shared" si="10"/>
        <v>59.918498982037136</v>
      </c>
      <c r="N285" s="166"/>
    </row>
    <row r="286" spans="1:14" ht="38.25">
      <c r="A286" s="191" t="str">
        <f>'ПР.5 мп'!A736:B736</f>
        <v>Муниципальная программа «Управление муниципальным имуществом Сусуманского городского округа на 2018-2021 годы»</v>
      </c>
      <c r="B286" s="176" t="s">
        <v>318</v>
      </c>
      <c r="C286" s="176" t="s">
        <v>56</v>
      </c>
      <c r="D286" s="176" t="s">
        <v>58</v>
      </c>
      <c r="E286" s="176" t="s">
        <v>313</v>
      </c>
      <c r="F286" s="176"/>
      <c r="G286" s="242">
        <f>G287+G291</f>
        <v>4753.6</v>
      </c>
      <c r="H286" s="243"/>
      <c r="I286" s="239">
        <f>I287+I291</f>
        <v>0</v>
      </c>
      <c r="J286" s="239"/>
      <c r="K286" s="162">
        <f t="shared" si="11"/>
        <v>4753.6</v>
      </c>
      <c r="L286" s="31">
        <f t="shared" si="10"/>
        <v>0</v>
      </c>
      <c r="N286" s="166"/>
    </row>
    <row r="287" spans="1:14" ht="38.25">
      <c r="A287" s="19" t="str">
        <f>'ПР.5 мп'!A737:B737</f>
        <v>Основное мероприятие «Проведение на территории Сусуманского городского округа комплексных кадастровых работ»</v>
      </c>
      <c r="B287" s="161" t="s">
        <v>318</v>
      </c>
      <c r="C287" s="161" t="s">
        <v>56</v>
      </c>
      <c r="D287" s="161" t="s">
        <v>58</v>
      </c>
      <c r="E287" s="161" t="s">
        <v>314</v>
      </c>
      <c r="F287" s="161"/>
      <c r="G287" s="240">
        <f>G288</f>
        <v>4153.6</v>
      </c>
      <c r="H287" s="241"/>
      <c r="I287" s="237">
        <f>I288</f>
        <v>0</v>
      </c>
      <c r="J287" s="237"/>
      <c r="K287" s="163">
        <f t="shared" si="11"/>
        <v>4153.6</v>
      </c>
      <c r="L287" s="35">
        <f t="shared" si="10"/>
        <v>0</v>
      </c>
      <c r="N287" s="166"/>
    </row>
    <row r="288" spans="1:14" ht="12.75">
      <c r="A288" s="19" t="s">
        <v>315</v>
      </c>
      <c r="B288" s="161" t="s">
        <v>318</v>
      </c>
      <c r="C288" s="161" t="s">
        <v>56</v>
      </c>
      <c r="D288" s="161" t="s">
        <v>58</v>
      </c>
      <c r="E288" s="161" t="s">
        <v>316</v>
      </c>
      <c r="F288" s="161"/>
      <c r="G288" s="240">
        <f>G289</f>
        <v>4153.6</v>
      </c>
      <c r="H288" s="241"/>
      <c r="I288" s="237">
        <f>I289</f>
        <v>0</v>
      </c>
      <c r="J288" s="237"/>
      <c r="K288" s="163">
        <f t="shared" si="11"/>
        <v>4153.6</v>
      </c>
      <c r="L288" s="35">
        <f t="shared" si="10"/>
        <v>0</v>
      </c>
      <c r="N288" s="166"/>
    </row>
    <row r="289" spans="1:14" ht="25.5">
      <c r="A289" s="19" t="s">
        <v>16</v>
      </c>
      <c r="B289" s="161" t="s">
        <v>318</v>
      </c>
      <c r="C289" s="161" t="s">
        <v>56</v>
      </c>
      <c r="D289" s="161" t="s">
        <v>58</v>
      </c>
      <c r="E289" s="161" t="s">
        <v>316</v>
      </c>
      <c r="F289" s="161" t="s">
        <v>17</v>
      </c>
      <c r="G289" s="240">
        <f>G290</f>
        <v>4153.6</v>
      </c>
      <c r="H289" s="241"/>
      <c r="I289" s="237">
        <f>I290</f>
        <v>0</v>
      </c>
      <c r="J289" s="237"/>
      <c r="K289" s="163">
        <f t="shared" si="11"/>
        <v>4153.6</v>
      </c>
      <c r="L289" s="35">
        <f t="shared" si="10"/>
        <v>0</v>
      </c>
      <c r="N289" s="166"/>
    </row>
    <row r="290" spans="1:14" ht="38.25">
      <c r="A290" s="19" t="s">
        <v>18</v>
      </c>
      <c r="B290" s="161" t="s">
        <v>318</v>
      </c>
      <c r="C290" s="161" t="s">
        <v>56</v>
      </c>
      <c r="D290" s="161" t="s">
        <v>58</v>
      </c>
      <c r="E290" s="161" t="s">
        <v>316</v>
      </c>
      <c r="F290" s="161" t="s">
        <v>19</v>
      </c>
      <c r="G290" s="240">
        <f>'ПР.5 мп'!H743</f>
        <v>4153.6</v>
      </c>
      <c r="H290" s="241"/>
      <c r="I290" s="237">
        <f>'ПР.5 мп'!I743</f>
        <v>0</v>
      </c>
      <c r="J290" s="237"/>
      <c r="K290" s="163">
        <f t="shared" si="11"/>
        <v>4153.6</v>
      </c>
      <c r="L290" s="35">
        <f t="shared" si="10"/>
        <v>0</v>
      </c>
      <c r="N290" s="166"/>
    </row>
    <row r="291" spans="1:14" ht="76.5">
      <c r="A291" s="19" t="str">
        <f>'ПР.5 мп'!A744:B744</f>
        <v>Основное мероприятие «Выполнение работ по описанию границ территориальных зон правил землепользования и застройки Сусуманского городского округа, а также внесению этих сведений в государственный кадастр недвижимости»</v>
      </c>
      <c r="B291" s="161" t="s">
        <v>318</v>
      </c>
      <c r="C291" s="161" t="s">
        <v>56</v>
      </c>
      <c r="D291" s="161" t="s">
        <v>58</v>
      </c>
      <c r="E291" s="161" t="s">
        <v>319</v>
      </c>
      <c r="F291" s="161"/>
      <c r="G291" s="240">
        <f>G292</f>
        <v>600</v>
      </c>
      <c r="H291" s="241"/>
      <c r="I291" s="237">
        <f>I292</f>
        <v>0</v>
      </c>
      <c r="J291" s="237"/>
      <c r="K291" s="163">
        <f t="shared" si="11"/>
        <v>600</v>
      </c>
      <c r="L291" s="35">
        <f t="shared" si="10"/>
        <v>0</v>
      </c>
      <c r="N291" s="166"/>
    </row>
    <row r="292" spans="1:14" ht="38.25">
      <c r="A292" s="19" t="s">
        <v>320</v>
      </c>
      <c r="B292" s="161" t="s">
        <v>318</v>
      </c>
      <c r="C292" s="161" t="s">
        <v>56</v>
      </c>
      <c r="D292" s="161" t="s">
        <v>58</v>
      </c>
      <c r="E292" s="161" t="s">
        <v>321</v>
      </c>
      <c r="F292" s="161"/>
      <c r="G292" s="240">
        <f>G293</f>
        <v>600</v>
      </c>
      <c r="H292" s="241"/>
      <c r="I292" s="237">
        <f>I293</f>
        <v>0</v>
      </c>
      <c r="J292" s="237"/>
      <c r="K292" s="163">
        <f t="shared" si="11"/>
        <v>600</v>
      </c>
      <c r="L292" s="35">
        <f t="shared" si="10"/>
        <v>0</v>
      </c>
      <c r="N292" s="166"/>
    </row>
    <row r="293" spans="1:14" ht="25.5">
      <c r="A293" s="19" t="s">
        <v>16</v>
      </c>
      <c r="B293" s="161" t="s">
        <v>318</v>
      </c>
      <c r="C293" s="161" t="s">
        <v>56</v>
      </c>
      <c r="D293" s="161" t="s">
        <v>58</v>
      </c>
      <c r="E293" s="161" t="s">
        <v>321</v>
      </c>
      <c r="F293" s="161" t="s">
        <v>17</v>
      </c>
      <c r="G293" s="240">
        <f>G294</f>
        <v>600</v>
      </c>
      <c r="H293" s="241"/>
      <c r="I293" s="237">
        <f>I294</f>
        <v>0</v>
      </c>
      <c r="J293" s="237"/>
      <c r="K293" s="163">
        <f t="shared" si="11"/>
        <v>600</v>
      </c>
      <c r="L293" s="35">
        <f t="shared" si="10"/>
        <v>0</v>
      </c>
      <c r="N293" s="166"/>
    </row>
    <row r="294" spans="1:14" ht="38.25">
      <c r="A294" s="19" t="s">
        <v>18</v>
      </c>
      <c r="B294" s="161" t="s">
        <v>318</v>
      </c>
      <c r="C294" s="161" t="s">
        <v>56</v>
      </c>
      <c r="D294" s="161" t="s">
        <v>58</v>
      </c>
      <c r="E294" s="161" t="s">
        <v>321</v>
      </c>
      <c r="F294" s="161" t="s">
        <v>19</v>
      </c>
      <c r="G294" s="240">
        <f>'ПР.5 мп'!H750</f>
        <v>600</v>
      </c>
      <c r="H294" s="241"/>
      <c r="I294" s="237">
        <f>'ПР.5 мп'!I750</f>
        <v>0</v>
      </c>
      <c r="J294" s="237"/>
      <c r="K294" s="163">
        <f t="shared" si="11"/>
        <v>600</v>
      </c>
      <c r="L294" s="35">
        <f t="shared" si="10"/>
        <v>0</v>
      </c>
      <c r="N294" s="166"/>
    </row>
    <row r="295" spans="1:14" ht="25.5">
      <c r="A295" s="19" t="s">
        <v>440</v>
      </c>
      <c r="B295" s="161" t="s">
        <v>318</v>
      </c>
      <c r="C295" s="161" t="s">
        <v>56</v>
      </c>
      <c r="D295" s="161" t="s">
        <v>58</v>
      </c>
      <c r="E295" s="161" t="s">
        <v>441</v>
      </c>
      <c r="F295" s="161"/>
      <c r="G295" s="240">
        <f>G296+G299+G302</f>
        <v>86566.70000000001</v>
      </c>
      <c r="H295" s="241"/>
      <c r="I295" s="237">
        <f>I296+I299+I302</f>
        <v>55412.1</v>
      </c>
      <c r="J295" s="237"/>
      <c r="K295" s="163">
        <f t="shared" si="11"/>
        <v>31154.600000000013</v>
      </c>
      <c r="L295" s="35">
        <f t="shared" si="10"/>
        <v>64.01087254105792</v>
      </c>
      <c r="N295" s="166"/>
    </row>
    <row r="296" spans="1:14" ht="89.25">
      <c r="A296" s="19" t="s">
        <v>363</v>
      </c>
      <c r="B296" s="161" t="s">
        <v>318</v>
      </c>
      <c r="C296" s="161" t="s">
        <v>56</v>
      </c>
      <c r="D296" s="161" t="s">
        <v>58</v>
      </c>
      <c r="E296" s="161" t="s">
        <v>442</v>
      </c>
      <c r="F296" s="161"/>
      <c r="G296" s="240">
        <f>G297</f>
        <v>2170</v>
      </c>
      <c r="H296" s="241"/>
      <c r="I296" s="237">
        <f>I297</f>
        <v>990.4</v>
      </c>
      <c r="J296" s="237"/>
      <c r="K296" s="163">
        <f t="shared" si="11"/>
        <v>1179.6</v>
      </c>
      <c r="L296" s="35">
        <f t="shared" si="10"/>
        <v>45.6405529953917</v>
      </c>
      <c r="N296" s="166"/>
    </row>
    <row r="297" spans="1:14" ht="76.5">
      <c r="A297" s="19" t="s">
        <v>62</v>
      </c>
      <c r="B297" s="161" t="s">
        <v>318</v>
      </c>
      <c r="C297" s="161" t="s">
        <v>56</v>
      </c>
      <c r="D297" s="161" t="s">
        <v>58</v>
      </c>
      <c r="E297" s="161" t="s">
        <v>442</v>
      </c>
      <c r="F297" s="161" t="s">
        <v>63</v>
      </c>
      <c r="G297" s="240">
        <f>G298</f>
        <v>2170</v>
      </c>
      <c r="H297" s="241"/>
      <c r="I297" s="237">
        <f>I298</f>
        <v>990.4</v>
      </c>
      <c r="J297" s="237"/>
      <c r="K297" s="163">
        <f t="shared" si="11"/>
        <v>1179.6</v>
      </c>
      <c r="L297" s="35">
        <f t="shared" si="10"/>
        <v>45.6405529953917</v>
      </c>
      <c r="N297" s="166"/>
    </row>
    <row r="298" spans="1:14" ht="25.5">
      <c r="A298" s="19" t="s">
        <v>205</v>
      </c>
      <c r="B298" s="161" t="s">
        <v>318</v>
      </c>
      <c r="C298" s="161" t="s">
        <v>56</v>
      </c>
      <c r="D298" s="161" t="s">
        <v>58</v>
      </c>
      <c r="E298" s="161" t="s">
        <v>442</v>
      </c>
      <c r="F298" s="161" t="s">
        <v>206</v>
      </c>
      <c r="G298" s="240">
        <v>2170</v>
      </c>
      <c r="H298" s="241"/>
      <c r="I298" s="237">
        <v>990.4</v>
      </c>
      <c r="J298" s="237"/>
      <c r="K298" s="163">
        <f t="shared" si="11"/>
        <v>1179.6</v>
      </c>
      <c r="L298" s="35">
        <f t="shared" si="10"/>
        <v>45.6405529953917</v>
      </c>
      <c r="N298" s="166"/>
    </row>
    <row r="299" spans="1:14" ht="12.75">
      <c r="A299" s="19" t="s">
        <v>372</v>
      </c>
      <c r="B299" s="161" t="s">
        <v>318</v>
      </c>
      <c r="C299" s="161" t="s">
        <v>56</v>
      </c>
      <c r="D299" s="161" t="s">
        <v>58</v>
      </c>
      <c r="E299" s="161" t="s">
        <v>443</v>
      </c>
      <c r="F299" s="161"/>
      <c r="G299" s="240">
        <f>G300</f>
        <v>87.6</v>
      </c>
      <c r="H299" s="241"/>
      <c r="I299" s="237">
        <f>I300</f>
        <v>64.6</v>
      </c>
      <c r="J299" s="237"/>
      <c r="K299" s="163">
        <f t="shared" si="11"/>
        <v>23</v>
      </c>
      <c r="L299" s="35">
        <f t="shared" si="10"/>
        <v>73.74429223744292</v>
      </c>
      <c r="N299" s="166"/>
    </row>
    <row r="300" spans="1:14" ht="76.5">
      <c r="A300" s="19" t="s">
        <v>62</v>
      </c>
      <c r="B300" s="161" t="s">
        <v>318</v>
      </c>
      <c r="C300" s="161" t="s">
        <v>56</v>
      </c>
      <c r="D300" s="161" t="s">
        <v>58</v>
      </c>
      <c r="E300" s="161" t="s">
        <v>443</v>
      </c>
      <c r="F300" s="161" t="s">
        <v>63</v>
      </c>
      <c r="G300" s="240">
        <f>G301</f>
        <v>87.6</v>
      </c>
      <c r="H300" s="241"/>
      <c r="I300" s="237">
        <f>I301</f>
        <v>64.6</v>
      </c>
      <c r="J300" s="237"/>
      <c r="K300" s="163">
        <f t="shared" si="11"/>
        <v>23</v>
      </c>
      <c r="L300" s="35">
        <f t="shared" si="10"/>
        <v>73.74429223744292</v>
      </c>
      <c r="N300" s="166"/>
    </row>
    <row r="301" spans="1:14" ht="25.5">
      <c r="A301" s="19" t="s">
        <v>205</v>
      </c>
      <c r="B301" s="161" t="s">
        <v>318</v>
      </c>
      <c r="C301" s="161" t="s">
        <v>56</v>
      </c>
      <c r="D301" s="161" t="s">
        <v>58</v>
      </c>
      <c r="E301" s="161" t="s">
        <v>443</v>
      </c>
      <c r="F301" s="161" t="s">
        <v>206</v>
      </c>
      <c r="G301" s="240">
        <v>87.6</v>
      </c>
      <c r="H301" s="241"/>
      <c r="I301" s="237">
        <v>64.6</v>
      </c>
      <c r="J301" s="237"/>
      <c r="K301" s="163">
        <f t="shared" si="11"/>
        <v>23</v>
      </c>
      <c r="L301" s="35">
        <f t="shared" si="10"/>
        <v>73.74429223744292</v>
      </c>
      <c r="N301" s="166"/>
    </row>
    <row r="302" spans="1:14" ht="25.5">
      <c r="A302" s="19" t="s">
        <v>444</v>
      </c>
      <c r="B302" s="161" t="s">
        <v>318</v>
      </c>
      <c r="C302" s="161" t="s">
        <v>56</v>
      </c>
      <c r="D302" s="161" t="s">
        <v>58</v>
      </c>
      <c r="E302" s="161" t="s">
        <v>445</v>
      </c>
      <c r="F302" s="161"/>
      <c r="G302" s="240">
        <f>G303+G305+G307</f>
        <v>84309.1</v>
      </c>
      <c r="H302" s="241"/>
      <c r="I302" s="237">
        <f>I303+I305+I307</f>
        <v>54357.1</v>
      </c>
      <c r="J302" s="237"/>
      <c r="K302" s="163">
        <f t="shared" si="11"/>
        <v>29952.000000000007</v>
      </c>
      <c r="L302" s="35">
        <f t="shared" si="10"/>
        <v>64.47358588811883</v>
      </c>
      <c r="N302" s="166"/>
    </row>
    <row r="303" spans="1:14" ht="76.5">
      <c r="A303" s="19" t="s">
        <v>62</v>
      </c>
      <c r="B303" s="161" t="s">
        <v>318</v>
      </c>
      <c r="C303" s="161" t="s">
        <v>56</v>
      </c>
      <c r="D303" s="161" t="s">
        <v>58</v>
      </c>
      <c r="E303" s="161" t="s">
        <v>445</v>
      </c>
      <c r="F303" s="161" t="s">
        <v>63</v>
      </c>
      <c r="G303" s="240">
        <f>G304</f>
        <v>65252.7</v>
      </c>
      <c r="H303" s="241"/>
      <c r="I303" s="237">
        <f>I304</f>
        <v>42435.2</v>
      </c>
      <c r="J303" s="237"/>
      <c r="K303" s="163">
        <f t="shared" si="11"/>
        <v>22817.5</v>
      </c>
      <c r="L303" s="35">
        <f t="shared" si="10"/>
        <v>65.03209828865319</v>
      </c>
      <c r="N303" s="166"/>
    </row>
    <row r="304" spans="1:14" ht="25.5">
      <c r="A304" s="19" t="s">
        <v>205</v>
      </c>
      <c r="B304" s="161" t="s">
        <v>318</v>
      </c>
      <c r="C304" s="161" t="s">
        <v>56</v>
      </c>
      <c r="D304" s="161" t="s">
        <v>58</v>
      </c>
      <c r="E304" s="161" t="s">
        <v>445</v>
      </c>
      <c r="F304" s="161" t="s">
        <v>206</v>
      </c>
      <c r="G304" s="240">
        <v>65252.7</v>
      </c>
      <c r="H304" s="241"/>
      <c r="I304" s="237">
        <v>42435.2</v>
      </c>
      <c r="J304" s="237"/>
      <c r="K304" s="163">
        <f t="shared" si="11"/>
        <v>22817.5</v>
      </c>
      <c r="L304" s="35">
        <f t="shared" si="10"/>
        <v>65.03209828865319</v>
      </c>
      <c r="N304" s="166"/>
    </row>
    <row r="305" spans="1:14" ht="25.5">
      <c r="A305" s="19" t="s">
        <v>16</v>
      </c>
      <c r="B305" s="161" t="s">
        <v>318</v>
      </c>
      <c r="C305" s="161" t="s">
        <v>56</v>
      </c>
      <c r="D305" s="161" t="s">
        <v>58</v>
      </c>
      <c r="E305" s="161" t="s">
        <v>445</v>
      </c>
      <c r="F305" s="161" t="s">
        <v>17</v>
      </c>
      <c r="G305" s="240">
        <f>G306</f>
        <v>18542.4</v>
      </c>
      <c r="H305" s="241"/>
      <c r="I305" s="237">
        <f>I306</f>
        <v>11738.6</v>
      </c>
      <c r="J305" s="237"/>
      <c r="K305" s="163">
        <f t="shared" si="11"/>
        <v>6803.800000000001</v>
      </c>
      <c r="L305" s="35">
        <f t="shared" si="10"/>
        <v>63.306799551298646</v>
      </c>
      <c r="N305" s="166"/>
    </row>
    <row r="306" spans="1:14" ht="38.25">
      <c r="A306" s="19" t="s">
        <v>18</v>
      </c>
      <c r="B306" s="161" t="s">
        <v>318</v>
      </c>
      <c r="C306" s="161" t="s">
        <v>56</v>
      </c>
      <c r="D306" s="161" t="s">
        <v>58</v>
      </c>
      <c r="E306" s="161" t="s">
        <v>445</v>
      </c>
      <c r="F306" s="161" t="s">
        <v>19</v>
      </c>
      <c r="G306" s="240">
        <v>18542.4</v>
      </c>
      <c r="H306" s="241"/>
      <c r="I306" s="237">
        <v>11738.6</v>
      </c>
      <c r="J306" s="237"/>
      <c r="K306" s="163">
        <f t="shared" si="11"/>
        <v>6803.800000000001</v>
      </c>
      <c r="L306" s="35">
        <f t="shared" si="10"/>
        <v>63.306799551298646</v>
      </c>
      <c r="N306" s="166"/>
    </row>
    <row r="307" spans="1:14" ht="12.75">
      <c r="A307" s="19" t="s">
        <v>173</v>
      </c>
      <c r="B307" s="161" t="s">
        <v>318</v>
      </c>
      <c r="C307" s="161" t="s">
        <v>56</v>
      </c>
      <c r="D307" s="161" t="s">
        <v>58</v>
      </c>
      <c r="E307" s="161" t="s">
        <v>445</v>
      </c>
      <c r="F307" s="161" t="s">
        <v>174</v>
      </c>
      <c r="G307" s="240">
        <f>G308</f>
        <v>514</v>
      </c>
      <c r="H307" s="241"/>
      <c r="I307" s="237">
        <f>I308</f>
        <v>183.3</v>
      </c>
      <c r="J307" s="237"/>
      <c r="K307" s="163">
        <f t="shared" si="11"/>
        <v>330.7</v>
      </c>
      <c r="L307" s="35">
        <f t="shared" si="10"/>
        <v>35.66147859922179</v>
      </c>
      <c r="N307" s="166"/>
    </row>
    <row r="308" spans="1:14" ht="12.75">
      <c r="A308" s="19" t="s">
        <v>175</v>
      </c>
      <c r="B308" s="161" t="s">
        <v>318</v>
      </c>
      <c r="C308" s="161" t="s">
        <v>56</v>
      </c>
      <c r="D308" s="161" t="s">
        <v>58</v>
      </c>
      <c r="E308" s="161" t="s">
        <v>445</v>
      </c>
      <c r="F308" s="161" t="s">
        <v>176</v>
      </c>
      <c r="G308" s="240">
        <v>514</v>
      </c>
      <c r="H308" s="241"/>
      <c r="I308" s="237">
        <v>183.3</v>
      </c>
      <c r="J308" s="237"/>
      <c r="K308" s="163">
        <f t="shared" si="11"/>
        <v>330.7</v>
      </c>
      <c r="L308" s="35">
        <f t="shared" si="10"/>
        <v>35.66147859922179</v>
      </c>
      <c r="N308" s="166"/>
    </row>
    <row r="309" spans="1:14" ht="38.25">
      <c r="A309" s="19" t="s">
        <v>446</v>
      </c>
      <c r="B309" s="161" t="s">
        <v>318</v>
      </c>
      <c r="C309" s="161" t="s">
        <v>56</v>
      </c>
      <c r="D309" s="161" t="s">
        <v>58</v>
      </c>
      <c r="E309" s="161" t="s">
        <v>447</v>
      </c>
      <c r="F309" s="161"/>
      <c r="G309" s="240">
        <f>G310+G313+G318</f>
        <v>2445.4</v>
      </c>
      <c r="H309" s="241"/>
      <c r="I309" s="240">
        <f>I310+I313+I318</f>
        <v>770.9</v>
      </c>
      <c r="J309" s="241"/>
      <c r="K309" s="163">
        <f t="shared" si="11"/>
        <v>1674.5</v>
      </c>
      <c r="L309" s="35">
        <f t="shared" si="10"/>
        <v>31.52449497014803</v>
      </c>
      <c r="N309" s="166"/>
    </row>
    <row r="310" spans="1:14" ht="25.5">
      <c r="A310" s="19" t="s">
        <v>448</v>
      </c>
      <c r="B310" s="161" t="s">
        <v>318</v>
      </c>
      <c r="C310" s="161" t="s">
        <v>56</v>
      </c>
      <c r="D310" s="161" t="s">
        <v>58</v>
      </c>
      <c r="E310" s="161" t="s">
        <v>449</v>
      </c>
      <c r="F310" s="161"/>
      <c r="G310" s="240">
        <f>G311</f>
        <v>1445.4</v>
      </c>
      <c r="H310" s="241"/>
      <c r="I310" s="237">
        <f>I311</f>
        <v>729.1</v>
      </c>
      <c r="J310" s="237"/>
      <c r="K310" s="163">
        <f t="shared" si="11"/>
        <v>716.3000000000001</v>
      </c>
      <c r="L310" s="35">
        <f t="shared" si="10"/>
        <v>50.44278400442784</v>
      </c>
      <c r="N310" s="166"/>
    </row>
    <row r="311" spans="1:14" ht="25.5">
      <c r="A311" s="19" t="s">
        <v>16</v>
      </c>
      <c r="B311" s="161" t="s">
        <v>318</v>
      </c>
      <c r="C311" s="161" t="s">
        <v>56</v>
      </c>
      <c r="D311" s="161" t="s">
        <v>58</v>
      </c>
      <c r="E311" s="161" t="s">
        <v>449</v>
      </c>
      <c r="F311" s="161" t="s">
        <v>17</v>
      </c>
      <c r="G311" s="240">
        <f>G312</f>
        <v>1445.4</v>
      </c>
      <c r="H311" s="241"/>
      <c r="I311" s="237">
        <f>I312</f>
        <v>729.1</v>
      </c>
      <c r="J311" s="237"/>
      <c r="K311" s="163">
        <f t="shared" si="11"/>
        <v>716.3000000000001</v>
      </c>
      <c r="L311" s="35">
        <f t="shared" si="10"/>
        <v>50.44278400442784</v>
      </c>
      <c r="N311" s="166"/>
    </row>
    <row r="312" spans="1:14" ht="38.25">
      <c r="A312" s="19" t="s">
        <v>18</v>
      </c>
      <c r="B312" s="161" t="s">
        <v>318</v>
      </c>
      <c r="C312" s="161" t="s">
        <v>56</v>
      </c>
      <c r="D312" s="161" t="s">
        <v>58</v>
      </c>
      <c r="E312" s="161" t="s">
        <v>449</v>
      </c>
      <c r="F312" s="161" t="s">
        <v>19</v>
      </c>
      <c r="G312" s="240">
        <v>1445.4</v>
      </c>
      <c r="H312" s="241"/>
      <c r="I312" s="237">
        <f>50+679.1</f>
        <v>729.1</v>
      </c>
      <c r="J312" s="237"/>
      <c r="K312" s="163">
        <f t="shared" si="11"/>
        <v>716.3000000000001</v>
      </c>
      <c r="L312" s="35">
        <f t="shared" si="10"/>
        <v>50.44278400442784</v>
      </c>
      <c r="N312" s="166"/>
    </row>
    <row r="313" spans="1:14" ht="38.25">
      <c r="A313" s="19" t="s">
        <v>450</v>
      </c>
      <c r="B313" s="161" t="s">
        <v>318</v>
      </c>
      <c r="C313" s="161" t="s">
        <v>56</v>
      </c>
      <c r="D313" s="161" t="s">
        <v>58</v>
      </c>
      <c r="E313" s="161" t="s">
        <v>451</v>
      </c>
      <c r="F313" s="161"/>
      <c r="G313" s="240">
        <f>G314+G316</f>
        <v>1000</v>
      </c>
      <c r="H313" s="241"/>
      <c r="I313" s="237">
        <f>I314+I316</f>
        <v>0</v>
      </c>
      <c r="J313" s="237"/>
      <c r="K313" s="163">
        <f t="shared" si="11"/>
        <v>1000</v>
      </c>
      <c r="L313" s="35">
        <f t="shared" si="10"/>
        <v>0</v>
      </c>
      <c r="N313" s="166"/>
    </row>
    <row r="314" spans="1:14" ht="25.5">
      <c r="A314" s="19" t="s">
        <v>16</v>
      </c>
      <c r="B314" s="161" t="s">
        <v>318</v>
      </c>
      <c r="C314" s="161" t="s">
        <v>56</v>
      </c>
      <c r="D314" s="161" t="s">
        <v>58</v>
      </c>
      <c r="E314" s="161" t="s">
        <v>451</v>
      </c>
      <c r="F314" s="161" t="s">
        <v>17</v>
      </c>
      <c r="G314" s="240">
        <f>G315</f>
        <v>757.5</v>
      </c>
      <c r="H314" s="241"/>
      <c r="I314" s="237">
        <f>I315</f>
        <v>0</v>
      </c>
      <c r="J314" s="237"/>
      <c r="K314" s="163">
        <f t="shared" si="11"/>
        <v>757.5</v>
      </c>
      <c r="L314" s="35">
        <f t="shared" si="10"/>
        <v>0</v>
      </c>
      <c r="N314" s="166"/>
    </row>
    <row r="315" spans="1:14" ht="38.25">
      <c r="A315" s="19" t="s">
        <v>18</v>
      </c>
      <c r="B315" s="161" t="s">
        <v>318</v>
      </c>
      <c r="C315" s="161" t="s">
        <v>56</v>
      </c>
      <c r="D315" s="161" t="s">
        <v>58</v>
      </c>
      <c r="E315" s="161" t="s">
        <v>451</v>
      </c>
      <c r="F315" s="161" t="s">
        <v>19</v>
      </c>
      <c r="G315" s="240">
        <v>757.5</v>
      </c>
      <c r="H315" s="241"/>
      <c r="I315" s="237">
        <v>0</v>
      </c>
      <c r="J315" s="237"/>
      <c r="K315" s="163">
        <f t="shared" si="11"/>
        <v>757.5</v>
      </c>
      <c r="L315" s="35">
        <f t="shared" si="10"/>
        <v>0</v>
      </c>
      <c r="N315" s="166"/>
    </row>
    <row r="316" spans="1:14" ht="12.75">
      <c r="A316" s="19" t="s">
        <v>173</v>
      </c>
      <c r="B316" s="161" t="s">
        <v>318</v>
      </c>
      <c r="C316" s="161" t="s">
        <v>56</v>
      </c>
      <c r="D316" s="161" t="s">
        <v>58</v>
      </c>
      <c r="E316" s="161" t="s">
        <v>451</v>
      </c>
      <c r="F316" s="161" t="s">
        <v>174</v>
      </c>
      <c r="G316" s="240">
        <f>G317</f>
        <v>242.5</v>
      </c>
      <c r="H316" s="241"/>
      <c r="I316" s="237">
        <f>I317</f>
        <v>0</v>
      </c>
      <c r="J316" s="237"/>
      <c r="K316" s="163">
        <f t="shared" si="11"/>
        <v>242.5</v>
      </c>
      <c r="L316" s="35">
        <f t="shared" si="10"/>
        <v>0</v>
      </c>
      <c r="N316" s="166"/>
    </row>
    <row r="317" spans="1:14" ht="12.75">
      <c r="A317" s="19" t="s">
        <v>452</v>
      </c>
      <c r="B317" s="161" t="s">
        <v>318</v>
      </c>
      <c r="C317" s="161" t="s">
        <v>56</v>
      </c>
      <c r="D317" s="161" t="s">
        <v>58</v>
      </c>
      <c r="E317" s="161" t="s">
        <v>451</v>
      </c>
      <c r="F317" s="161" t="s">
        <v>453</v>
      </c>
      <c r="G317" s="240">
        <v>242.5</v>
      </c>
      <c r="H317" s="241"/>
      <c r="I317" s="237">
        <v>0</v>
      </c>
      <c r="J317" s="237"/>
      <c r="K317" s="163">
        <f t="shared" si="11"/>
        <v>242.5</v>
      </c>
      <c r="L317" s="35">
        <f t="shared" si="10"/>
        <v>0</v>
      </c>
      <c r="N317" s="166"/>
    </row>
    <row r="318" spans="1:14" ht="25.5">
      <c r="A318" s="19" t="s">
        <v>444</v>
      </c>
      <c r="B318" s="161" t="s">
        <v>318</v>
      </c>
      <c r="C318" s="161" t="s">
        <v>56</v>
      </c>
      <c r="D318" s="161" t="s">
        <v>58</v>
      </c>
      <c r="E318" s="161" t="s">
        <v>753</v>
      </c>
      <c r="F318" s="161"/>
      <c r="G318" s="240">
        <f>G319</f>
        <v>0</v>
      </c>
      <c r="H318" s="241"/>
      <c r="I318" s="240">
        <f>I319</f>
        <v>41.8</v>
      </c>
      <c r="J318" s="241"/>
      <c r="K318" s="163">
        <f>G318-I318</f>
        <v>-41.8</v>
      </c>
      <c r="L318" s="35">
        <v>0</v>
      </c>
      <c r="N318" s="166"/>
    </row>
    <row r="319" spans="1:14" ht="12.75">
      <c r="A319" s="19" t="s">
        <v>173</v>
      </c>
      <c r="B319" s="161" t="s">
        <v>318</v>
      </c>
      <c r="C319" s="161" t="s">
        <v>56</v>
      </c>
      <c r="D319" s="161" t="s">
        <v>58</v>
      </c>
      <c r="E319" s="161" t="s">
        <v>753</v>
      </c>
      <c r="F319" s="161" t="s">
        <v>174</v>
      </c>
      <c r="G319" s="240">
        <f>G320</f>
        <v>0</v>
      </c>
      <c r="H319" s="241"/>
      <c r="I319" s="237">
        <f>I320</f>
        <v>41.8</v>
      </c>
      <c r="J319" s="237"/>
      <c r="K319" s="163">
        <f>G319-I319</f>
        <v>-41.8</v>
      </c>
      <c r="L319" s="35">
        <v>0</v>
      </c>
      <c r="N319" s="166"/>
    </row>
    <row r="320" spans="1:14" ht="12.75">
      <c r="A320" s="19" t="s">
        <v>175</v>
      </c>
      <c r="B320" s="161" t="s">
        <v>318</v>
      </c>
      <c r="C320" s="161" t="s">
        <v>56</v>
      </c>
      <c r="D320" s="161" t="s">
        <v>58</v>
      </c>
      <c r="E320" s="161" t="s">
        <v>753</v>
      </c>
      <c r="F320" s="161" t="s">
        <v>176</v>
      </c>
      <c r="G320" s="240">
        <v>0</v>
      </c>
      <c r="H320" s="241"/>
      <c r="I320" s="237">
        <v>41.8</v>
      </c>
      <c r="J320" s="237"/>
      <c r="K320" s="163">
        <f>G320-I320</f>
        <v>-41.8</v>
      </c>
      <c r="L320" s="35">
        <v>0</v>
      </c>
      <c r="N320" s="166"/>
    </row>
    <row r="321" spans="1:14" s="198" customFormat="1" ht="13.5">
      <c r="A321" s="195" t="s">
        <v>77</v>
      </c>
      <c r="B321" s="177" t="s">
        <v>318</v>
      </c>
      <c r="C321" s="177" t="s">
        <v>35</v>
      </c>
      <c r="D321" s="177"/>
      <c r="E321" s="177"/>
      <c r="F321" s="177"/>
      <c r="G321" s="251">
        <f>G322</f>
        <v>530</v>
      </c>
      <c r="H321" s="252"/>
      <c r="I321" s="238">
        <f>I322</f>
        <v>223.1</v>
      </c>
      <c r="J321" s="238"/>
      <c r="K321" s="175">
        <f t="shared" si="11"/>
        <v>306.9</v>
      </c>
      <c r="L321" s="196">
        <f t="shared" si="10"/>
        <v>42.094339622641506</v>
      </c>
      <c r="M321" s="197"/>
      <c r="N321" s="166"/>
    </row>
    <row r="322" spans="1:14" ht="12.75">
      <c r="A322" s="19" t="s">
        <v>179</v>
      </c>
      <c r="B322" s="161" t="s">
        <v>318</v>
      </c>
      <c r="C322" s="161" t="s">
        <v>35</v>
      </c>
      <c r="D322" s="161" t="s">
        <v>56</v>
      </c>
      <c r="E322" s="161"/>
      <c r="F322" s="161"/>
      <c r="G322" s="240">
        <f>G323</f>
        <v>530</v>
      </c>
      <c r="H322" s="241"/>
      <c r="I322" s="237">
        <f>I323</f>
        <v>223.1</v>
      </c>
      <c r="J322" s="237"/>
      <c r="K322" s="163">
        <f t="shared" si="11"/>
        <v>306.9</v>
      </c>
      <c r="L322" s="35">
        <f t="shared" si="10"/>
        <v>42.094339622641506</v>
      </c>
      <c r="N322" s="166"/>
    </row>
    <row r="323" spans="1:14" ht="12.75">
      <c r="A323" s="19" t="s">
        <v>408</v>
      </c>
      <c r="B323" s="161" t="s">
        <v>318</v>
      </c>
      <c r="C323" s="161" t="s">
        <v>35</v>
      </c>
      <c r="D323" s="161" t="s">
        <v>56</v>
      </c>
      <c r="E323" s="161" t="s">
        <v>409</v>
      </c>
      <c r="F323" s="161"/>
      <c r="G323" s="240">
        <f>G324</f>
        <v>530</v>
      </c>
      <c r="H323" s="241"/>
      <c r="I323" s="237">
        <f>I324</f>
        <v>223.1</v>
      </c>
      <c r="J323" s="237"/>
      <c r="K323" s="163">
        <f t="shared" si="11"/>
        <v>306.9</v>
      </c>
      <c r="L323" s="35">
        <f t="shared" si="10"/>
        <v>42.094339622641506</v>
      </c>
      <c r="N323" s="166"/>
    </row>
    <row r="324" spans="1:14" ht="25.5">
      <c r="A324" s="19" t="s">
        <v>410</v>
      </c>
      <c r="B324" s="161" t="s">
        <v>318</v>
      </c>
      <c r="C324" s="161" t="s">
        <v>35</v>
      </c>
      <c r="D324" s="161" t="s">
        <v>56</v>
      </c>
      <c r="E324" s="161" t="s">
        <v>411</v>
      </c>
      <c r="F324" s="161"/>
      <c r="G324" s="240">
        <f>G325</f>
        <v>530</v>
      </c>
      <c r="H324" s="241"/>
      <c r="I324" s="237">
        <f>I325</f>
        <v>223.1</v>
      </c>
      <c r="J324" s="237"/>
      <c r="K324" s="163">
        <f t="shared" si="11"/>
        <v>306.9</v>
      </c>
      <c r="L324" s="35">
        <f t="shared" si="10"/>
        <v>42.094339622641506</v>
      </c>
      <c r="N324" s="166"/>
    </row>
    <row r="325" spans="1:14" ht="25.5">
      <c r="A325" s="19" t="s">
        <v>16</v>
      </c>
      <c r="B325" s="161" t="s">
        <v>318</v>
      </c>
      <c r="C325" s="161" t="s">
        <v>35</v>
      </c>
      <c r="D325" s="161" t="s">
        <v>56</v>
      </c>
      <c r="E325" s="161" t="s">
        <v>411</v>
      </c>
      <c r="F325" s="161" t="s">
        <v>17</v>
      </c>
      <c r="G325" s="240">
        <f>G326</f>
        <v>530</v>
      </c>
      <c r="H325" s="241"/>
      <c r="I325" s="237">
        <f>I326</f>
        <v>223.1</v>
      </c>
      <c r="J325" s="237"/>
      <c r="K325" s="163">
        <f t="shared" si="11"/>
        <v>306.9</v>
      </c>
      <c r="L325" s="35">
        <f t="shared" si="10"/>
        <v>42.094339622641506</v>
      </c>
      <c r="N325" s="166"/>
    </row>
    <row r="326" spans="1:14" ht="38.25">
      <c r="A326" s="19" t="s">
        <v>18</v>
      </c>
      <c r="B326" s="161" t="s">
        <v>318</v>
      </c>
      <c r="C326" s="161" t="s">
        <v>35</v>
      </c>
      <c r="D326" s="161" t="s">
        <v>56</v>
      </c>
      <c r="E326" s="161" t="s">
        <v>411</v>
      </c>
      <c r="F326" s="161" t="s">
        <v>19</v>
      </c>
      <c r="G326" s="240">
        <v>530</v>
      </c>
      <c r="H326" s="241"/>
      <c r="I326" s="237">
        <v>223.1</v>
      </c>
      <c r="J326" s="237"/>
      <c r="K326" s="163">
        <f t="shared" si="11"/>
        <v>306.9</v>
      </c>
      <c r="L326" s="35">
        <f t="shared" si="10"/>
        <v>42.094339622641506</v>
      </c>
      <c r="N326" s="166"/>
    </row>
    <row r="327" spans="1:14" s="198" customFormat="1" ht="13.5">
      <c r="A327" s="195" t="s">
        <v>454</v>
      </c>
      <c r="B327" s="177" t="s">
        <v>318</v>
      </c>
      <c r="C327" s="177" t="s">
        <v>225</v>
      </c>
      <c r="D327" s="177"/>
      <c r="E327" s="177"/>
      <c r="F327" s="177"/>
      <c r="G327" s="251">
        <f>G328</f>
        <v>5617</v>
      </c>
      <c r="H327" s="252"/>
      <c r="I327" s="238">
        <f>I328</f>
        <v>4577.3</v>
      </c>
      <c r="J327" s="238"/>
      <c r="K327" s="175">
        <f t="shared" si="11"/>
        <v>1039.6999999999998</v>
      </c>
      <c r="L327" s="196">
        <f t="shared" si="10"/>
        <v>81.49011928075485</v>
      </c>
      <c r="M327" s="197"/>
      <c r="N327" s="166"/>
    </row>
    <row r="328" spans="1:14" ht="12.75">
      <c r="A328" s="19" t="s">
        <v>455</v>
      </c>
      <c r="B328" s="161" t="s">
        <v>318</v>
      </c>
      <c r="C328" s="161" t="s">
        <v>225</v>
      </c>
      <c r="D328" s="161" t="s">
        <v>79</v>
      </c>
      <c r="E328" s="161"/>
      <c r="F328" s="161"/>
      <c r="G328" s="240">
        <f>G329</f>
        <v>5617</v>
      </c>
      <c r="H328" s="241"/>
      <c r="I328" s="237">
        <f>I329</f>
        <v>4577.3</v>
      </c>
      <c r="J328" s="237"/>
      <c r="K328" s="163">
        <f t="shared" si="11"/>
        <v>1039.6999999999998</v>
      </c>
      <c r="L328" s="35">
        <f t="shared" si="10"/>
        <v>81.49011928075485</v>
      </c>
      <c r="N328" s="166"/>
    </row>
    <row r="329" spans="1:14" ht="25.5">
      <c r="A329" s="19" t="s">
        <v>456</v>
      </c>
      <c r="B329" s="161" t="s">
        <v>318</v>
      </c>
      <c r="C329" s="161" t="s">
        <v>225</v>
      </c>
      <c r="D329" s="161" t="s">
        <v>79</v>
      </c>
      <c r="E329" s="161" t="s">
        <v>457</v>
      </c>
      <c r="F329" s="161"/>
      <c r="G329" s="240">
        <f>G330</f>
        <v>5617</v>
      </c>
      <c r="H329" s="241"/>
      <c r="I329" s="237">
        <f>I330</f>
        <v>4577.3</v>
      </c>
      <c r="J329" s="237"/>
      <c r="K329" s="163">
        <f t="shared" si="11"/>
        <v>1039.6999999999998</v>
      </c>
      <c r="L329" s="35">
        <f aca="true" t="shared" si="12" ref="L329:L389">I329/G329*100</f>
        <v>81.49011928075485</v>
      </c>
      <c r="N329" s="166"/>
    </row>
    <row r="330" spans="1:14" ht="25.5">
      <c r="A330" s="19" t="s">
        <v>444</v>
      </c>
      <c r="B330" s="161" t="s">
        <v>318</v>
      </c>
      <c r="C330" s="161" t="s">
        <v>225</v>
      </c>
      <c r="D330" s="161" t="s">
        <v>79</v>
      </c>
      <c r="E330" s="161" t="s">
        <v>458</v>
      </c>
      <c r="F330" s="161"/>
      <c r="G330" s="240">
        <f>G331</f>
        <v>5617</v>
      </c>
      <c r="H330" s="241"/>
      <c r="I330" s="237">
        <f>I331</f>
        <v>4577.3</v>
      </c>
      <c r="J330" s="237"/>
      <c r="K330" s="163">
        <f t="shared" si="11"/>
        <v>1039.6999999999998</v>
      </c>
      <c r="L330" s="35">
        <f t="shared" si="12"/>
        <v>81.49011928075485</v>
      </c>
      <c r="N330" s="166"/>
    </row>
    <row r="331" spans="1:14" ht="38.25">
      <c r="A331" s="19" t="s">
        <v>44</v>
      </c>
      <c r="B331" s="161" t="s">
        <v>318</v>
      </c>
      <c r="C331" s="161" t="s">
        <v>225</v>
      </c>
      <c r="D331" s="161" t="s">
        <v>79</v>
      </c>
      <c r="E331" s="161" t="s">
        <v>458</v>
      </c>
      <c r="F331" s="161" t="s">
        <v>45</v>
      </c>
      <c r="G331" s="240">
        <f>G332</f>
        <v>5617</v>
      </c>
      <c r="H331" s="241"/>
      <c r="I331" s="237">
        <f>I332</f>
        <v>4577.3</v>
      </c>
      <c r="J331" s="237"/>
      <c r="K331" s="163">
        <f aca="true" t="shared" si="13" ref="K331:K394">G331-I331</f>
        <v>1039.6999999999998</v>
      </c>
      <c r="L331" s="35">
        <f t="shared" si="12"/>
        <v>81.49011928075485</v>
      </c>
      <c r="N331" s="166"/>
    </row>
    <row r="332" spans="1:14" ht="12.75">
      <c r="A332" s="19" t="s">
        <v>459</v>
      </c>
      <c r="B332" s="161" t="s">
        <v>318</v>
      </c>
      <c r="C332" s="161" t="s">
        <v>225</v>
      </c>
      <c r="D332" s="161" t="s">
        <v>79</v>
      </c>
      <c r="E332" s="161" t="s">
        <v>458</v>
      </c>
      <c r="F332" s="161" t="s">
        <v>460</v>
      </c>
      <c r="G332" s="240">
        <v>5617</v>
      </c>
      <c r="H332" s="241"/>
      <c r="I332" s="237">
        <v>4577.3</v>
      </c>
      <c r="J332" s="237"/>
      <c r="K332" s="163">
        <f t="shared" si="13"/>
        <v>1039.6999999999998</v>
      </c>
      <c r="L332" s="35">
        <f t="shared" si="12"/>
        <v>81.49011928075485</v>
      </c>
      <c r="N332" s="166"/>
    </row>
    <row r="333" spans="1:14" ht="25.5">
      <c r="A333" s="191" t="s">
        <v>89</v>
      </c>
      <c r="B333" s="176" t="s">
        <v>90</v>
      </c>
      <c r="C333" s="176"/>
      <c r="D333" s="176"/>
      <c r="E333" s="176"/>
      <c r="F333" s="176"/>
      <c r="G333" s="242">
        <f>G334</f>
        <v>361461</v>
      </c>
      <c r="H333" s="243"/>
      <c r="I333" s="239">
        <f>I334</f>
        <v>252351.09999999998</v>
      </c>
      <c r="J333" s="239"/>
      <c r="K333" s="162">
        <f t="shared" si="13"/>
        <v>109109.90000000002</v>
      </c>
      <c r="L333" s="35">
        <f t="shared" si="12"/>
        <v>69.81419848891028</v>
      </c>
      <c r="N333" s="166"/>
    </row>
    <row r="334" spans="1:14" s="198" customFormat="1" ht="13.5">
      <c r="A334" s="195" t="s">
        <v>84</v>
      </c>
      <c r="B334" s="177" t="s">
        <v>90</v>
      </c>
      <c r="C334" s="177" t="s">
        <v>85</v>
      </c>
      <c r="D334" s="177"/>
      <c r="E334" s="177"/>
      <c r="F334" s="177"/>
      <c r="G334" s="251">
        <f>G335+G390+G486+G530+G563</f>
        <v>361461</v>
      </c>
      <c r="H334" s="252"/>
      <c r="I334" s="238">
        <f>I335+I390+I486+I530+I563</f>
        <v>252351.09999999998</v>
      </c>
      <c r="J334" s="238"/>
      <c r="K334" s="175">
        <f t="shared" si="13"/>
        <v>109109.90000000002</v>
      </c>
      <c r="L334" s="196">
        <f t="shared" si="12"/>
        <v>69.81419848891028</v>
      </c>
      <c r="M334" s="197"/>
      <c r="N334" s="166"/>
    </row>
    <row r="335" spans="1:14" ht="12.75">
      <c r="A335" s="19" t="s">
        <v>93</v>
      </c>
      <c r="B335" s="161" t="s">
        <v>90</v>
      </c>
      <c r="C335" s="161" t="s">
        <v>85</v>
      </c>
      <c r="D335" s="161" t="s">
        <v>56</v>
      </c>
      <c r="E335" s="161"/>
      <c r="F335" s="161"/>
      <c r="G335" s="240">
        <f>G336+G356+G361+G375+G380</f>
        <v>81956</v>
      </c>
      <c r="H335" s="241"/>
      <c r="I335" s="237">
        <f>I336+I356+I361+I375+I380</f>
        <v>53765.799999999996</v>
      </c>
      <c r="J335" s="237"/>
      <c r="K335" s="163">
        <f t="shared" si="13"/>
        <v>28190.200000000004</v>
      </c>
      <c r="L335" s="35">
        <f t="shared" si="12"/>
        <v>65.60325052467178</v>
      </c>
      <c r="N335" s="166"/>
    </row>
    <row r="336" spans="1:14" ht="38.25">
      <c r="A336" s="191" t="str">
        <f>'ПР.5 мп'!A99:B99</f>
        <v>Муниципальная программа «Развитие образования в Сусуманском городском округе на 2020- 2023 годы»</v>
      </c>
      <c r="B336" s="176" t="s">
        <v>90</v>
      </c>
      <c r="C336" s="176" t="s">
        <v>85</v>
      </c>
      <c r="D336" s="176" t="s">
        <v>56</v>
      </c>
      <c r="E336" s="176" t="s">
        <v>80</v>
      </c>
      <c r="F336" s="176"/>
      <c r="G336" s="242">
        <f>G337</f>
        <v>66921.3</v>
      </c>
      <c r="H336" s="243"/>
      <c r="I336" s="239">
        <f>I337</f>
        <v>44976.1</v>
      </c>
      <c r="J336" s="239"/>
      <c r="K336" s="162">
        <f t="shared" si="13"/>
        <v>21945.200000000004</v>
      </c>
      <c r="L336" s="31">
        <f t="shared" si="12"/>
        <v>67.20745114036936</v>
      </c>
      <c r="N336" s="166"/>
    </row>
    <row r="337" spans="1:14" ht="25.5">
      <c r="A337" s="19" t="str">
        <f>'ПР.5 мп'!A100:B100</f>
        <v>Основное мероприятие «Управление развитием отрасли образования»</v>
      </c>
      <c r="B337" s="161" t="s">
        <v>90</v>
      </c>
      <c r="C337" s="161" t="s">
        <v>85</v>
      </c>
      <c r="D337" s="161" t="s">
        <v>56</v>
      </c>
      <c r="E337" s="161" t="s">
        <v>81</v>
      </c>
      <c r="F337" s="161"/>
      <c r="G337" s="240">
        <f>G338+G341+G344+G347+G350+G353</f>
        <v>66921.3</v>
      </c>
      <c r="H337" s="241"/>
      <c r="I337" s="237">
        <f>I338+I341+I344+I347+I350+I353</f>
        <v>44976.1</v>
      </c>
      <c r="J337" s="237"/>
      <c r="K337" s="163">
        <f t="shared" si="13"/>
        <v>21945.200000000004</v>
      </c>
      <c r="L337" s="35">
        <f t="shared" si="12"/>
        <v>67.20745114036936</v>
      </c>
      <c r="N337" s="166"/>
    </row>
    <row r="338" spans="1:14" ht="114.75">
      <c r="A338" s="19" t="s">
        <v>91</v>
      </c>
      <c r="B338" s="161" t="s">
        <v>90</v>
      </c>
      <c r="C338" s="161" t="s">
        <v>85</v>
      </c>
      <c r="D338" s="161" t="s">
        <v>56</v>
      </c>
      <c r="E338" s="161" t="s">
        <v>92</v>
      </c>
      <c r="F338" s="161"/>
      <c r="G338" s="240">
        <f>G339</f>
        <v>41.2</v>
      </c>
      <c r="H338" s="241"/>
      <c r="I338" s="237">
        <f>I339</f>
        <v>0</v>
      </c>
      <c r="J338" s="237"/>
      <c r="K338" s="163">
        <f t="shared" si="13"/>
        <v>41.2</v>
      </c>
      <c r="L338" s="35">
        <f t="shared" si="12"/>
        <v>0</v>
      </c>
      <c r="N338" s="166"/>
    </row>
    <row r="339" spans="1:14" ht="38.25">
      <c r="A339" s="19" t="s">
        <v>44</v>
      </c>
      <c r="B339" s="161" t="s">
        <v>90</v>
      </c>
      <c r="C339" s="161" t="s">
        <v>85</v>
      </c>
      <c r="D339" s="161" t="s">
        <v>56</v>
      </c>
      <c r="E339" s="161" t="s">
        <v>92</v>
      </c>
      <c r="F339" s="161" t="s">
        <v>45</v>
      </c>
      <c r="G339" s="240">
        <f>G340</f>
        <v>41.2</v>
      </c>
      <c r="H339" s="241"/>
      <c r="I339" s="237">
        <f>I340</f>
        <v>0</v>
      </c>
      <c r="J339" s="237"/>
      <c r="K339" s="163">
        <f t="shared" si="13"/>
        <v>41.2</v>
      </c>
      <c r="L339" s="35">
        <f t="shared" si="12"/>
        <v>0</v>
      </c>
      <c r="N339" s="166"/>
    </row>
    <row r="340" spans="1:14" ht="12.75">
      <c r="A340" s="19" t="s">
        <v>87</v>
      </c>
      <c r="B340" s="161" t="s">
        <v>90</v>
      </c>
      <c r="C340" s="161" t="s">
        <v>85</v>
      </c>
      <c r="D340" s="161" t="s">
        <v>56</v>
      </c>
      <c r="E340" s="161" t="s">
        <v>92</v>
      </c>
      <c r="F340" s="161" t="s">
        <v>88</v>
      </c>
      <c r="G340" s="240">
        <f>'ПР.5 мп'!H112</f>
        <v>41.2</v>
      </c>
      <c r="H340" s="241"/>
      <c r="I340" s="237">
        <f>'ПР.5 мп'!I112</f>
        <v>0</v>
      </c>
      <c r="J340" s="237"/>
      <c r="K340" s="163">
        <f t="shared" si="13"/>
        <v>41.2</v>
      </c>
      <c r="L340" s="35">
        <f t="shared" si="12"/>
        <v>0</v>
      </c>
      <c r="N340" s="166"/>
    </row>
    <row r="341" spans="1:14" ht="63.75">
      <c r="A341" s="19" t="s">
        <v>94</v>
      </c>
      <c r="B341" s="161" t="s">
        <v>90</v>
      </c>
      <c r="C341" s="161" t="s">
        <v>85</v>
      </c>
      <c r="D341" s="161" t="s">
        <v>56</v>
      </c>
      <c r="E341" s="161" t="s">
        <v>95</v>
      </c>
      <c r="F341" s="161"/>
      <c r="G341" s="240">
        <f>G342</f>
        <v>2389.5</v>
      </c>
      <c r="H341" s="241"/>
      <c r="I341" s="237">
        <f>I342</f>
        <v>1075.9</v>
      </c>
      <c r="J341" s="237"/>
      <c r="K341" s="163">
        <f t="shared" si="13"/>
        <v>1313.6</v>
      </c>
      <c r="L341" s="35">
        <f t="shared" si="12"/>
        <v>45.02615609960243</v>
      </c>
      <c r="N341" s="166"/>
    </row>
    <row r="342" spans="1:14" ht="38.25">
      <c r="A342" s="19" t="s">
        <v>44</v>
      </c>
      <c r="B342" s="161" t="s">
        <v>90</v>
      </c>
      <c r="C342" s="161" t="s">
        <v>85</v>
      </c>
      <c r="D342" s="161" t="s">
        <v>56</v>
      </c>
      <c r="E342" s="161" t="s">
        <v>95</v>
      </c>
      <c r="F342" s="161" t="s">
        <v>45</v>
      </c>
      <c r="G342" s="240">
        <f>G343</f>
        <v>2389.5</v>
      </c>
      <c r="H342" s="241"/>
      <c r="I342" s="237">
        <f>I343</f>
        <v>1075.9</v>
      </c>
      <c r="J342" s="237"/>
      <c r="K342" s="163">
        <f t="shared" si="13"/>
        <v>1313.6</v>
      </c>
      <c r="L342" s="35">
        <f t="shared" si="12"/>
        <v>45.02615609960243</v>
      </c>
      <c r="N342" s="166"/>
    </row>
    <row r="343" spans="1:14" ht="12.75">
      <c r="A343" s="19" t="s">
        <v>87</v>
      </c>
      <c r="B343" s="161" t="s">
        <v>90</v>
      </c>
      <c r="C343" s="161" t="s">
        <v>85</v>
      </c>
      <c r="D343" s="161" t="s">
        <v>56</v>
      </c>
      <c r="E343" s="161" t="s">
        <v>95</v>
      </c>
      <c r="F343" s="161" t="s">
        <v>88</v>
      </c>
      <c r="G343" s="240">
        <f>'ПР.5 мп'!H122</f>
        <v>2389.5</v>
      </c>
      <c r="H343" s="241"/>
      <c r="I343" s="237">
        <f>'ПР.5 мп'!I122</f>
        <v>1075.9</v>
      </c>
      <c r="J343" s="237"/>
      <c r="K343" s="163">
        <f t="shared" si="13"/>
        <v>1313.6</v>
      </c>
      <c r="L343" s="35">
        <f t="shared" si="12"/>
        <v>45.02615609960243</v>
      </c>
      <c r="N343" s="166"/>
    </row>
    <row r="344" spans="1:14" ht="63.75">
      <c r="A344" s="19" t="s">
        <v>100</v>
      </c>
      <c r="B344" s="161" t="s">
        <v>90</v>
      </c>
      <c r="C344" s="161" t="s">
        <v>85</v>
      </c>
      <c r="D344" s="161" t="s">
        <v>56</v>
      </c>
      <c r="E344" s="161" t="s">
        <v>101</v>
      </c>
      <c r="F344" s="161"/>
      <c r="G344" s="240">
        <f>G345</f>
        <v>259.4</v>
      </c>
      <c r="H344" s="241"/>
      <c r="I344" s="237">
        <f>I345</f>
        <v>140.8</v>
      </c>
      <c r="J344" s="237"/>
      <c r="K344" s="163">
        <f t="shared" si="13"/>
        <v>118.59999999999997</v>
      </c>
      <c r="L344" s="35">
        <f t="shared" si="12"/>
        <v>54.27910562837318</v>
      </c>
      <c r="N344" s="166"/>
    </row>
    <row r="345" spans="1:14" ht="38.25">
      <c r="A345" s="19" t="s">
        <v>44</v>
      </c>
      <c r="B345" s="161" t="s">
        <v>90</v>
      </c>
      <c r="C345" s="161" t="s">
        <v>85</v>
      </c>
      <c r="D345" s="161" t="s">
        <v>56</v>
      </c>
      <c r="E345" s="161" t="s">
        <v>101</v>
      </c>
      <c r="F345" s="161" t="s">
        <v>45</v>
      </c>
      <c r="G345" s="240">
        <f>G346</f>
        <v>259.4</v>
      </c>
      <c r="H345" s="241"/>
      <c r="I345" s="237">
        <f>I346</f>
        <v>140.8</v>
      </c>
      <c r="J345" s="237"/>
      <c r="K345" s="163">
        <f t="shared" si="13"/>
        <v>118.59999999999997</v>
      </c>
      <c r="L345" s="35">
        <f t="shared" si="12"/>
        <v>54.27910562837318</v>
      </c>
      <c r="N345" s="166"/>
    </row>
    <row r="346" spans="1:14" ht="12.75">
      <c r="A346" s="19" t="s">
        <v>87</v>
      </c>
      <c r="B346" s="161" t="s">
        <v>90</v>
      </c>
      <c r="C346" s="161" t="s">
        <v>85</v>
      </c>
      <c r="D346" s="161" t="s">
        <v>56</v>
      </c>
      <c r="E346" s="161" t="s">
        <v>101</v>
      </c>
      <c r="F346" s="161" t="s">
        <v>88</v>
      </c>
      <c r="G346" s="240">
        <f>'ПР.5 мп'!H143</f>
        <v>259.4</v>
      </c>
      <c r="H346" s="241"/>
      <c r="I346" s="237">
        <f>'ПР.5 мп'!I143</f>
        <v>140.8</v>
      </c>
      <c r="J346" s="237"/>
      <c r="K346" s="163">
        <f t="shared" si="13"/>
        <v>118.59999999999997</v>
      </c>
      <c r="L346" s="35">
        <f t="shared" si="12"/>
        <v>54.27910562837318</v>
      </c>
      <c r="N346" s="166"/>
    </row>
    <row r="347" spans="1:14" ht="63.75">
      <c r="A347" s="19" t="s">
        <v>102</v>
      </c>
      <c r="B347" s="161" t="s">
        <v>90</v>
      </c>
      <c r="C347" s="161" t="s">
        <v>85</v>
      </c>
      <c r="D347" s="161" t="s">
        <v>56</v>
      </c>
      <c r="E347" s="161" t="s">
        <v>103</v>
      </c>
      <c r="F347" s="161"/>
      <c r="G347" s="240">
        <f>G348</f>
        <v>1104.2</v>
      </c>
      <c r="H347" s="241"/>
      <c r="I347" s="237">
        <f>I348</f>
        <v>568.8</v>
      </c>
      <c r="J347" s="237"/>
      <c r="K347" s="163">
        <f t="shared" si="13"/>
        <v>535.4000000000001</v>
      </c>
      <c r="L347" s="35">
        <f t="shared" si="12"/>
        <v>51.51240717261365</v>
      </c>
      <c r="N347" s="166"/>
    </row>
    <row r="348" spans="1:14" ht="38.25">
      <c r="A348" s="19" t="s">
        <v>44</v>
      </c>
      <c r="B348" s="161" t="s">
        <v>90</v>
      </c>
      <c r="C348" s="161" t="s">
        <v>85</v>
      </c>
      <c r="D348" s="161" t="s">
        <v>56</v>
      </c>
      <c r="E348" s="161" t="s">
        <v>103</v>
      </c>
      <c r="F348" s="161" t="s">
        <v>45</v>
      </c>
      <c r="G348" s="240">
        <f>G349</f>
        <v>1104.2</v>
      </c>
      <c r="H348" s="241"/>
      <c r="I348" s="237">
        <f>I349</f>
        <v>568.8</v>
      </c>
      <c r="J348" s="237"/>
      <c r="K348" s="163">
        <f t="shared" si="13"/>
        <v>535.4000000000001</v>
      </c>
      <c r="L348" s="35">
        <f t="shared" si="12"/>
        <v>51.51240717261365</v>
      </c>
      <c r="N348" s="166"/>
    </row>
    <row r="349" spans="1:14" ht="12.75">
      <c r="A349" s="19" t="s">
        <v>87</v>
      </c>
      <c r="B349" s="161" t="s">
        <v>90</v>
      </c>
      <c r="C349" s="161" t="s">
        <v>85</v>
      </c>
      <c r="D349" s="161" t="s">
        <v>56</v>
      </c>
      <c r="E349" s="161" t="s">
        <v>103</v>
      </c>
      <c r="F349" s="161" t="s">
        <v>88</v>
      </c>
      <c r="G349" s="240">
        <f>'ПР.5 мп'!H158</f>
        <v>1104.2</v>
      </c>
      <c r="H349" s="241"/>
      <c r="I349" s="237">
        <f>'ПР.5 мп'!I158</f>
        <v>568.8</v>
      </c>
      <c r="J349" s="237"/>
      <c r="K349" s="163">
        <f t="shared" si="13"/>
        <v>535.4000000000001</v>
      </c>
      <c r="L349" s="35">
        <f t="shared" si="12"/>
        <v>51.51240717261365</v>
      </c>
      <c r="N349" s="166"/>
    </row>
    <row r="350" spans="1:14" ht="63.75">
      <c r="A350" s="19" t="s">
        <v>104</v>
      </c>
      <c r="B350" s="161" t="s">
        <v>90</v>
      </c>
      <c r="C350" s="161" t="s">
        <v>85</v>
      </c>
      <c r="D350" s="161" t="s">
        <v>56</v>
      </c>
      <c r="E350" s="161" t="s">
        <v>105</v>
      </c>
      <c r="F350" s="161"/>
      <c r="G350" s="240">
        <f>G351</f>
        <v>63107</v>
      </c>
      <c r="H350" s="241"/>
      <c r="I350" s="237">
        <f>I351</f>
        <v>43190.6</v>
      </c>
      <c r="J350" s="237"/>
      <c r="K350" s="163">
        <f t="shared" si="13"/>
        <v>19916.4</v>
      </c>
      <c r="L350" s="35">
        <f t="shared" si="12"/>
        <v>68.44026811605686</v>
      </c>
      <c r="N350" s="166"/>
    </row>
    <row r="351" spans="1:14" ht="38.25">
      <c r="A351" s="19" t="s">
        <v>44</v>
      </c>
      <c r="B351" s="161" t="s">
        <v>90</v>
      </c>
      <c r="C351" s="161" t="s">
        <v>85</v>
      </c>
      <c r="D351" s="161" t="s">
        <v>56</v>
      </c>
      <c r="E351" s="161" t="s">
        <v>105</v>
      </c>
      <c r="F351" s="161" t="s">
        <v>45</v>
      </c>
      <c r="G351" s="240">
        <f>G352</f>
        <v>63107</v>
      </c>
      <c r="H351" s="241"/>
      <c r="I351" s="237">
        <f>I352</f>
        <v>43190.6</v>
      </c>
      <c r="J351" s="237"/>
      <c r="K351" s="163">
        <f t="shared" si="13"/>
        <v>19916.4</v>
      </c>
      <c r="L351" s="35">
        <f t="shared" si="12"/>
        <v>68.44026811605686</v>
      </c>
      <c r="N351" s="166"/>
    </row>
    <row r="352" spans="1:14" ht="12.75">
      <c r="A352" s="19" t="s">
        <v>87</v>
      </c>
      <c r="B352" s="161" t="s">
        <v>90</v>
      </c>
      <c r="C352" s="161" t="s">
        <v>85</v>
      </c>
      <c r="D352" s="161" t="s">
        <v>56</v>
      </c>
      <c r="E352" s="161" t="s">
        <v>105</v>
      </c>
      <c r="F352" s="161" t="s">
        <v>88</v>
      </c>
      <c r="G352" s="240">
        <f>'ПР.5 мп'!H173</f>
        <v>63107</v>
      </c>
      <c r="H352" s="241"/>
      <c r="I352" s="237">
        <f>'ПР.5 мп'!I173</f>
        <v>43190.6</v>
      </c>
      <c r="J352" s="237"/>
      <c r="K352" s="163">
        <f t="shared" si="13"/>
        <v>19916.4</v>
      </c>
      <c r="L352" s="35">
        <f t="shared" si="12"/>
        <v>68.44026811605686</v>
      </c>
      <c r="N352" s="166"/>
    </row>
    <row r="353" spans="1:14" ht="89.25">
      <c r="A353" s="19" t="s">
        <v>108</v>
      </c>
      <c r="B353" s="161" t="s">
        <v>90</v>
      </c>
      <c r="C353" s="161" t="s">
        <v>85</v>
      </c>
      <c r="D353" s="161" t="s">
        <v>56</v>
      </c>
      <c r="E353" s="161" t="s">
        <v>109</v>
      </c>
      <c r="F353" s="161"/>
      <c r="G353" s="240">
        <f>G354</f>
        <v>20</v>
      </c>
      <c r="H353" s="241"/>
      <c r="I353" s="237">
        <f>I354</f>
        <v>0</v>
      </c>
      <c r="J353" s="237"/>
      <c r="K353" s="163">
        <f t="shared" si="13"/>
        <v>20</v>
      </c>
      <c r="L353" s="35">
        <f t="shared" si="12"/>
        <v>0</v>
      </c>
      <c r="N353" s="166"/>
    </row>
    <row r="354" spans="1:14" ht="38.25">
      <c r="A354" s="19" t="s">
        <v>44</v>
      </c>
      <c r="B354" s="161" t="s">
        <v>90</v>
      </c>
      <c r="C354" s="161" t="s">
        <v>85</v>
      </c>
      <c r="D354" s="161" t="s">
        <v>56</v>
      </c>
      <c r="E354" s="161" t="s">
        <v>109</v>
      </c>
      <c r="F354" s="161" t="s">
        <v>45</v>
      </c>
      <c r="G354" s="240">
        <f>G355</f>
        <v>20</v>
      </c>
      <c r="H354" s="241"/>
      <c r="I354" s="237">
        <f>I355</f>
        <v>0</v>
      </c>
      <c r="J354" s="237"/>
      <c r="K354" s="163">
        <f t="shared" si="13"/>
        <v>20</v>
      </c>
      <c r="L354" s="35">
        <f t="shared" si="12"/>
        <v>0</v>
      </c>
      <c r="N354" s="166"/>
    </row>
    <row r="355" spans="1:14" ht="12.75">
      <c r="A355" s="19" t="s">
        <v>87</v>
      </c>
      <c r="B355" s="161" t="s">
        <v>90</v>
      </c>
      <c r="C355" s="161" t="s">
        <v>85</v>
      </c>
      <c r="D355" s="161" t="s">
        <v>56</v>
      </c>
      <c r="E355" s="161" t="s">
        <v>109</v>
      </c>
      <c r="F355" s="161" t="s">
        <v>88</v>
      </c>
      <c r="G355" s="240">
        <f>'ПР.5 мп'!H185</f>
        <v>20</v>
      </c>
      <c r="H355" s="241"/>
      <c r="I355" s="237">
        <f>'ПР.5 мп'!I185</f>
        <v>0</v>
      </c>
      <c r="J355" s="237"/>
      <c r="K355" s="163">
        <f t="shared" si="13"/>
        <v>20</v>
      </c>
      <c r="L355" s="35">
        <f t="shared" si="12"/>
        <v>0</v>
      </c>
      <c r="N355" s="166"/>
    </row>
    <row r="356" spans="1:14" ht="58.5" customHeight="1">
      <c r="A356" s="191" t="str">
        <f>'ПР.5 мп'!A264:B264</f>
        <v>Муниципальная программа «Безопасность образовательного процесса в образовательных учреждениях Сусуманского городского округа на 2020-2023 годы»</v>
      </c>
      <c r="B356" s="176" t="s">
        <v>90</v>
      </c>
      <c r="C356" s="176" t="s">
        <v>85</v>
      </c>
      <c r="D356" s="176" t="s">
        <v>56</v>
      </c>
      <c r="E356" s="176" t="s">
        <v>148</v>
      </c>
      <c r="F356" s="176"/>
      <c r="G356" s="242">
        <f>G357</f>
        <v>193.4</v>
      </c>
      <c r="H356" s="243"/>
      <c r="I356" s="239">
        <f>I357</f>
        <v>100.5</v>
      </c>
      <c r="J356" s="239"/>
      <c r="K356" s="162">
        <f t="shared" si="13"/>
        <v>92.9</v>
      </c>
      <c r="L356" s="31">
        <f t="shared" si="12"/>
        <v>51.96483971044468</v>
      </c>
      <c r="N356" s="166"/>
    </row>
    <row r="357" spans="1:14" ht="51">
      <c r="A357" s="19" t="str">
        <f>'ПР.5 мп'!A265:B265</f>
        <v>Основное мероприятие «Материально- техническое обеспечение охраны труда, техники безопасности, антитеррористической защищенности»</v>
      </c>
      <c r="B357" s="161" t="s">
        <v>90</v>
      </c>
      <c r="C357" s="161" t="s">
        <v>85</v>
      </c>
      <c r="D357" s="161" t="s">
        <v>56</v>
      </c>
      <c r="E357" s="161" t="s">
        <v>149</v>
      </c>
      <c r="F357" s="161"/>
      <c r="G357" s="240">
        <f>G358</f>
        <v>193.4</v>
      </c>
      <c r="H357" s="241"/>
      <c r="I357" s="237">
        <f>I358</f>
        <v>100.5</v>
      </c>
      <c r="J357" s="237"/>
      <c r="K357" s="163">
        <f t="shared" si="13"/>
        <v>92.9</v>
      </c>
      <c r="L357" s="35">
        <f t="shared" si="12"/>
        <v>51.96483971044468</v>
      </c>
      <c r="N357" s="166"/>
    </row>
    <row r="358" spans="1:14" ht="25.5">
      <c r="A358" s="19" t="s">
        <v>150</v>
      </c>
      <c r="B358" s="161" t="s">
        <v>90</v>
      </c>
      <c r="C358" s="161" t="s">
        <v>85</v>
      </c>
      <c r="D358" s="161" t="s">
        <v>56</v>
      </c>
      <c r="E358" s="161" t="s">
        <v>151</v>
      </c>
      <c r="F358" s="161"/>
      <c r="G358" s="240">
        <f>G359</f>
        <v>193.4</v>
      </c>
      <c r="H358" s="241"/>
      <c r="I358" s="237">
        <f>I359</f>
        <v>100.5</v>
      </c>
      <c r="J358" s="237"/>
      <c r="K358" s="163">
        <f t="shared" si="13"/>
        <v>92.9</v>
      </c>
      <c r="L358" s="35">
        <f t="shared" si="12"/>
        <v>51.96483971044468</v>
      </c>
      <c r="N358" s="166"/>
    </row>
    <row r="359" spans="1:14" ht="38.25">
      <c r="A359" s="19" t="s">
        <v>44</v>
      </c>
      <c r="B359" s="161" t="s">
        <v>90</v>
      </c>
      <c r="C359" s="161" t="s">
        <v>85</v>
      </c>
      <c r="D359" s="161" t="s">
        <v>56</v>
      </c>
      <c r="E359" s="161" t="s">
        <v>151</v>
      </c>
      <c r="F359" s="161" t="s">
        <v>45</v>
      </c>
      <c r="G359" s="240">
        <f>G360</f>
        <v>193.4</v>
      </c>
      <c r="H359" s="241"/>
      <c r="I359" s="237">
        <f>I360</f>
        <v>100.5</v>
      </c>
      <c r="J359" s="237"/>
      <c r="K359" s="163">
        <f t="shared" si="13"/>
        <v>92.9</v>
      </c>
      <c r="L359" s="35">
        <f t="shared" si="12"/>
        <v>51.96483971044468</v>
      </c>
      <c r="N359" s="166"/>
    </row>
    <row r="360" spans="1:14" ht="12.75">
      <c r="A360" s="19" t="s">
        <v>87</v>
      </c>
      <c r="B360" s="161" t="s">
        <v>90</v>
      </c>
      <c r="C360" s="161" t="s">
        <v>85</v>
      </c>
      <c r="D360" s="161" t="s">
        <v>56</v>
      </c>
      <c r="E360" s="161" t="s">
        <v>151</v>
      </c>
      <c r="F360" s="161" t="s">
        <v>88</v>
      </c>
      <c r="G360" s="240">
        <f>'ПР.5 мп'!H271</f>
        <v>193.4</v>
      </c>
      <c r="H360" s="241"/>
      <c r="I360" s="237">
        <f>'ПР.5 мп'!I271</f>
        <v>100.5</v>
      </c>
      <c r="J360" s="237"/>
      <c r="K360" s="163">
        <f t="shared" si="13"/>
        <v>92.9</v>
      </c>
      <c r="L360" s="35">
        <f t="shared" si="12"/>
        <v>51.96483971044468</v>
      </c>
      <c r="N360" s="166"/>
    </row>
    <row r="361" spans="1:14" ht="38.25">
      <c r="A361" s="191" t="str">
        <f>'ПР.5 мп'!A509:B509</f>
        <v>Муниципальная программа «Пожарная безопасность в Сусуманском городском округе на 2020- 2023 годы»</v>
      </c>
      <c r="B361" s="176" t="s">
        <v>90</v>
      </c>
      <c r="C361" s="176" t="s">
        <v>85</v>
      </c>
      <c r="D361" s="176" t="s">
        <v>56</v>
      </c>
      <c r="E361" s="176" t="s">
        <v>261</v>
      </c>
      <c r="F361" s="176"/>
      <c r="G361" s="242">
        <f>G362</f>
        <v>458.3</v>
      </c>
      <c r="H361" s="243"/>
      <c r="I361" s="239">
        <f>I362</f>
        <v>289.50000000000006</v>
      </c>
      <c r="J361" s="239"/>
      <c r="K361" s="162">
        <f t="shared" si="13"/>
        <v>168.79999999999995</v>
      </c>
      <c r="L361" s="31">
        <f t="shared" si="12"/>
        <v>63.168230416757595</v>
      </c>
      <c r="N361" s="166"/>
    </row>
    <row r="362" spans="1:14" ht="51">
      <c r="A362" s="19" t="str">
        <f>'ПР.5 мп'!A510:B510</f>
        <v>Основное мероприятие «Создание эффективной системы пожарной безопасности, обеспечение необходимого противопожарного уровня защиты»</v>
      </c>
      <c r="B362" s="161" t="s">
        <v>90</v>
      </c>
      <c r="C362" s="161" t="s">
        <v>85</v>
      </c>
      <c r="D362" s="161" t="s">
        <v>56</v>
      </c>
      <c r="E362" s="161" t="s">
        <v>263</v>
      </c>
      <c r="F362" s="161"/>
      <c r="G362" s="240">
        <f>G363+G366+G369+G372</f>
        <v>458.3</v>
      </c>
      <c r="H362" s="241"/>
      <c r="I362" s="237">
        <f>I363+I366+I369+I372</f>
        <v>289.50000000000006</v>
      </c>
      <c r="J362" s="237"/>
      <c r="K362" s="163">
        <f t="shared" si="13"/>
        <v>168.79999999999995</v>
      </c>
      <c r="L362" s="35">
        <f t="shared" si="12"/>
        <v>63.168230416757595</v>
      </c>
      <c r="N362" s="166"/>
    </row>
    <row r="363" spans="1:14" ht="51">
      <c r="A363" s="19" t="s">
        <v>264</v>
      </c>
      <c r="B363" s="161" t="s">
        <v>90</v>
      </c>
      <c r="C363" s="161" t="s">
        <v>85</v>
      </c>
      <c r="D363" s="161" t="s">
        <v>56</v>
      </c>
      <c r="E363" s="161" t="s">
        <v>265</v>
      </c>
      <c r="F363" s="161"/>
      <c r="G363" s="240">
        <f>G364</f>
        <v>295.9</v>
      </c>
      <c r="H363" s="241"/>
      <c r="I363" s="237">
        <f>I364</f>
        <v>147.9</v>
      </c>
      <c r="J363" s="237"/>
      <c r="K363" s="163">
        <f t="shared" si="13"/>
        <v>147.99999999999997</v>
      </c>
      <c r="L363" s="35">
        <f t="shared" si="12"/>
        <v>49.983102399459284</v>
      </c>
      <c r="N363" s="166"/>
    </row>
    <row r="364" spans="1:14" ht="38.25">
      <c r="A364" s="19" t="s">
        <v>44</v>
      </c>
      <c r="B364" s="161" t="s">
        <v>90</v>
      </c>
      <c r="C364" s="161" t="s">
        <v>85</v>
      </c>
      <c r="D364" s="161" t="s">
        <v>56</v>
      </c>
      <c r="E364" s="161" t="s">
        <v>265</v>
      </c>
      <c r="F364" s="161" t="s">
        <v>45</v>
      </c>
      <c r="G364" s="240">
        <f>G365</f>
        <v>295.9</v>
      </c>
      <c r="H364" s="241"/>
      <c r="I364" s="237">
        <f>I365</f>
        <v>147.9</v>
      </c>
      <c r="J364" s="237"/>
      <c r="K364" s="163">
        <f t="shared" si="13"/>
        <v>147.99999999999997</v>
      </c>
      <c r="L364" s="35">
        <f t="shared" si="12"/>
        <v>49.983102399459284</v>
      </c>
      <c r="N364" s="166"/>
    </row>
    <row r="365" spans="1:14" ht="12.75">
      <c r="A365" s="19" t="s">
        <v>87</v>
      </c>
      <c r="B365" s="161" t="s">
        <v>90</v>
      </c>
      <c r="C365" s="161" t="s">
        <v>85</v>
      </c>
      <c r="D365" s="161" t="s">
        <v>56</v>
      </c>
      <c r="E365" s="161" t="s">
        <v>265</v>
      </c>
      <c r="F365" s="161" t="s">
        <v>88</v>
      </c>
      <c r="G365" s="240">
        <f>'ПР.5 мп'!H516</f>
        <v>295.9</v>
      </c>
      <c r="H365" s="241"/>
      <c r="I365" s="237">
        <f>'ПР.5 мп'!I516</f>
        <v>147.9</v>
      </c>
      <c r="J365" s="237"/>
      <c r="K365" s="163">
        <f t="shared" si="13"/>
        <v>147.99999999999997</v>
      </c>
      <c r="L365" s="35">
        <f t="shared" si="12"/>
        <v>49.983102399459284</v>
      </c>
      <c r="N365" s="166"/>
    </row>
    <row r="366" spans="1:14" ht="25.5">
      <c r="A366" s="19" t="s">
        <v>273</v>
      </c>
      <c r="B366" s="161" t="s">
        <v>90</v>
      </c>
      <c r="C366" s="161" t="s">
        <v>85</v>
      </c>
      <c r="D366" s="161" t="s">
        <v>56</v>
      </c>
      <c r="E366" s="161" t="s">
        <v>274</v>
      </c>
      <c r="F366" s="161"/>
      <c r="G366" s="240">
        <f>G367</f>
        <v>130.8</v>
      </c>
      <c r="H366" s="241"/>
      <c r="I366" s="237">
        <f>I367</f>
        <v>130.8</v>
      </c>
      <c r="J366" s="237"/>
      <c r="K366" s="163">
        <f t="shared" si="13"/>
        <v>0</v>
      </c>
      <c r="L366" s="35">
        <f t="shared" si="12"/>
        <v>100</v>
      </c>
      <c r="N366" s="166"/>
    </row>
    <row r="367" spans="1:14" ht="38.25">
      <c r="A367" s="19" t="s">
        <v>44</v>
      </c>
      <c r="B367" s="161" t="s">
        <v>90</v>
      </c>
      <c r="C367" s="161" t="s">
        <v>85</v>
      </c>
      <c r="D367" s="161" t="s">
        <v>56</v>
      </c>
      <c r="E367" s="161" t="s">
        <v>274</v>
      </c>
      <c r="F367" s="161" t="s">
        <v>45</v>
      </c>
      <c r="G367" s="240">
        <f>G368</f>
        <v>130.8</v>
      </c>
      <c r="H367" s="241"/>
      <c r="I367" s="237">
        <f>I368</f>
        <v>130.8</v>
      </c>
      <c r="J367" s="237"/>
      <c r="K367" s="163">
        <f t="shared" si="13"/>
        <v>0</v>
      </c>
      <c r="L367" s="35">
        <f t="shared" si="12"/>
        <v>100</v>
      </c>
      <c r="N367" s="166"/>
    </row>
    <row r="368" spans="1:14" ht="12.75">
      <c r="A368" s="19" t="s">
        <v>87</v>
      </c>
      <c r="B368" s="161" t="s">
        <v>90</v>
      </c>
      <c r="C368" s="161" t="s">
        <v>85</v>
      </c>
      <c r="D368" s="161" t="s">
        <v>56</v>
      </c>
      <c r="E368" s="161" t="s">
        <v>274</v>
      </c>
      <c r="F368" s="161" t="s">
        <v>88</v>
      </c>
      <c r="G368" s="240">
        <f>'ПР.5 мп'!H576</f>
        <v>130.8</v>
      </c>
      <c r="H368" s="241"/>
      <c r="I368" s="237">
        <f>'ПР.5 мп'!I576</f>
        <v>130.8</v>
      </c>
      <c r="J368" s="237"/>
      <c r="K368" s="163">
        <f t="shared" si="13"/>
        <v>0</v>
      </c>
      <c r="L368" s="35">
        <f t="shared" si="12"/>
        <v>100</v>
      </c>
      <c r="N368" s="166"/>
    </row>
    <row r="369" spans="1:14" ht="38.25">
      <c r="A369" s="19" t="s">
        <v>275</v>
      </c>
      <c r="B369" s="161" t="s">
        <v>90</v>
      </c>
      <c r="C369" s="161" t="s">
        <v>85</v>
      </c>
      <c r="D369" s="161" t="s">
        <v>56</v>
      </c>
      <c r="E369" s="161" t="s">
        <v>276</v>
      </c>
      <c r="F369" s="161"/>
      <c r="G369" s="240">
        <f>G370</f>
        <v>21.6</v>
      </c>
      <c r="H369" s="241"/>
      <c r="I369" s="237">
        <f>I370</f>
        <v>10.8</v>
      </c>
      <c r="J369" s="237"/>
      <c r="K369" s="163">
        <f t="shared" si="13"/>
        <v>10.8</v>
      </c>
      <c r="L369" s="35">
        <f t="shared" si="12"/>
        <v>50</v>
      </c>
      <c r="N369" s="166"/>
    </row>
    <row r="370" spans="1:14" ht="38.25">
      <c r="A370" s="19" t="s">
        <v>44</v>
      </c>
      <c r="B370" s="161" t="s">
        <v>90</v>
      </c>
      <c r="C370" s="161" t="s">
        <v>85</v>
      </c>
      <c r="D370" s="161" t="s">
        <v>56</v>
      </c>
      <c r="E370" s="161" t="s">
        <v>276</v>
      </c>
      <c r="F370" s="161" t="s">
        <v>45</v>
      </c>
      <c r="G370" s="240">
        <f>G371</f>
        <v>21.6</v>
      </c>
      <c r="H370" s="241"/>
      <c r="I370" s="237">
        <f>I371</f>
        <v>10.8</v>
      </c>
      <c r="J370" s="237"/>
      <c r="K370" s="163">
        <f t="shared" si="13"/>
        <v>10.8</v>
      </c>
      <c r="L370" s="35">
        <f t="shared" si="12"/>
        <v>50</v>
      </c>
      <c r="N370" s="166"/>
    </row>
    <row r="371" spans="1:14" ht="12.75">
      <c r="A371" s="19" t="s">
        <v>87</v>
      </c>
      <c r="B371" s="161" t="s">
        <v>90</v>
      </c>
      <c r="C371" s="161" t="s">
        <v>85</v>
      </c>
      <c r="D371" s="161" t="s">
        <v>56</v>
      </c>
      <c r="E371" s="161" t="s">
        <v>276</v>
      </c>
      <c r="F371" s="161" t="s">
        <v>88</v>
      </c>
      <c r="G371" s="240">
        <f>'ПР.5 мп'!H601</f>
        <v>21.6</v>
      </c>
      <c r="H371" s="241"/>
      <c r="I371" s="237">
        <f>'ПР.5 мп'!I601</f>
        <v>10.8</v>
      </c>
      <c r="J371" s="237"/>
      <c r="K371" s="163">
        <f t="shared" si="13"/>
        <v>10.8</v>
      </c>
      <c r="L371" s="35">
        <f t="shared" si="12"/>
        <v>50</v>
      </c>
      <c r="N371" s="166"/>
    </row>
    <row r="372" spans="1:14" ht="16.5" customHeight="1">
      <c r="A372" s="19" t="s">
        <v>277</v>
      </c>
      <c r="B372" s="161" t="s">
        <v>90</v>
      </c>
      <c r="C372" s="161" t="s">
        <v>85</v>
      </c>
      <c r="D372" s="161" t="s">
        <v>56</v>
      </c>
      <c r="E372" s="161" t="s">
        <v>278</v>
      </c>
      <c r="F372" s="161"/>
      <c r="G372" s="240">
        <f>G373</f>
        <v>10</v>
      </c>
      <c r="H372" s="241"/>
      <c r="I372" s="237">
        <f>I373</f>
        <v>0</v>
      </c>
      <c r="J372" s="237"/>
      <c r="K372" s="163">
        <f t="shared" si="13"/>
        <v>10</v>
      </c>
      <c r="L372" s="35">
        <f t="shared" si="12"/>
        <v>0</v>
      </c>
      <c r="N372" s="166"/>
    </row>
    <row r="373" spans="1:14" ht="38.25">
      <c r="A373" s="19" t="s">
        <v>44</v>
      </c>
      <c r="B373" s="161" t="s">
        <v>90</v>
      </c>
      <c r="C373" s="161" t="s">
        <v>85</v>
      </c>
      <c r="D373" s="161" t="s">
        <v>56</v>
      </c>
      <c r="E373" s="161" t="s">
        <v>278</v>
      </c>
      <c r="F373" s="161" t="s">
        <v>45</v>
      </c>
      <c r="G373" s="240">
        <f>G374</f>
        <v>10</v>
      </c>
      <c r="H373" s="241"/>
      <c r="I373" s="237">
        <f>I374</f>
        <v>0</v>
      </c>
      <c r="J373" s="237"/>
      <c r="K373" s="163">
        <f t="shared" si="13"/>
        <v>10</v>
      </c>
      <c r="L373" s="35">
        <f t="shared" si="12"/>
        <v>0</v>
      </c>
      <c r="N373" s="166"/>
    </row>
    <row r="374" spans="1:14" ht="12.75">
      <c r="A374" s="19" t="s">
        <v>87</v>
      </c>
      <c r="B374" s="161" t="s">
        <v>90</v>
      </c>
      <c r="C374" s="161" t="s">
        <v>85</v>
      </c>
      <c r="D374" s="161" t="s">
        <v>56</v>
      </c>
      <c r="E374" s="161" t="s">
        <v>278</v>
      </c>
      <c r="F374" s="161" t="s">
        <v>88</v>
      </c>
      <c r="G374" s="240">
        <f>'ПР.5 мп'!H626</f>
        <v>10</v>
      </c>
      <c r="H374" s="241"/>
      <c r="I374" s="237">
        <f>'ПР.5 мп'!I626</f>
        <v>0</v>
      </c>
      <c r="J374" s="237"/>
      <c r="K374" s="163">
        <f t="shared" si="13"/>
        <v>10</v>
      </c>
      <c r="L374" s="35">
        <f t="shared" si="12"/>
        <v>0</v>
      </c>
      <c r="N374" s="166"/>
    </row>
    <row r="375" spans="1:14" ht="38.25">
      <c r="A375" s="191" t="str">
        <f>'ПР.5 мп'!A752:B752</f>
        <v>Основное мероприятие «Совершенствование системы укрепления здоровья учащихся и воспитанников образовательных учреждений»</v>
      </c>
      <c r="B375" s="176" t="s">
        <v>90</v>
      </c>
      <c r="C375" s="176" t="s">
        <v>85</v>
      </c>
      <c r="D375" s="176" t="s">
        <v>56</v>
      </c>
      <c r="E375" s="176" t="s">
        <v>322</v>
      </c>
      <c r="F375" s="176"/>
      <c r="G375" s="242">
        <f>G376</f>
        <v>132</v>
      </c>
      <c r="H375" s="243"/>
      <c r="I375" s="239">
        <f>I376</f>
        <v>0</v>
      </c>
      <c r="J375" s="239"/>
      <c r="K375" s="162">
        <f t="shared" si="13"/>
        <v>132</v>
      </c>
      <c r="L375" s="31">
        <f t="shared" si="12"/>
        <v>0</v>
      </c>
      <c r="N375" s="166"/>
    </row>
    <row r="376" spans="1:14" ht="38.25">
      <c r="A376" s="19" t="str">
        <f>'ПР.5 мп'!A752:B752</f>
        <v>Основное мероприятие «Совершенствование системы укрепления здоровья учащихся и воспитанников образовательных учреждений»</v>
      </c>
      <c r="B376" s="161" t="s">
        <v>90</v>
      </c>
      <c r="C376" s="161" t="s">
        <v>85</v>
      </c>
      <c r="D376" s="161" t="s">
        <v>56</v>
      </c>
      <c r="E376" s="161" t="s">
        <v>323</v>
      </c>
      <c r="F376" s="161"/>
      <c r="G376" s="240">
        <f>G377</f>
        <v>132</v>
      </c>
      <c r="H376" s="241"/>
      <c r="I376" s="237">
        <f>I377</f>
        <v>0</v>
      </c>
      <c r="J376" s="237"/>
      <c r="K376" s="163">
        <f t="shared" si="13"/>
        <v>132</v>
      </c>
      <c r="L376" s="35">
        <f t="shared" si="12"/>
        <v>0</v>
      </c>
      <c r="N376" s="166"/>
    </row>
    <row r="377" spans="1:14" ht="25.5">
      <c r="A377" s="19" t="s">
        <v>330</v>
      </c>
      <c r="B377" s="161" t="s">
        <v>90</v>
      </c>
      <c r="C377" s="161" t="s">
        <v>85</v>
      </c>
      <c r="D377" s="161" t="s">
        <v>56</v>
      </c>
      <c r="E377" s="161" t="s">
        <v>331</v>
      </c>
      <c r="F377" s="161"/>
      <c r="G377" s="240">
        <f>G378</f>
        <v>132</v>
      </c>
      <c r="H377" s="241"/>
      <c r="I377" s="237">
        <f>I378</f>
        <v>0</v>
      </c>
      <c r="J377" s="237"/>
      <c r="K377" s="163">
        <f t="shared" si="13"/>
        <v>132</v>
      </c>
      <c r="L377" s="35">
        <f t="shared" si="12"/>
        <v>0</v>
      </c>
      <c r="N377" s="166"/>
    </row>
    <row r="378" spans="1:14" ht="38.25">
      <c r="A378" s="19" t="s">
        <v>44</v>
      </c>
      <c r="B378" s="161" t="s">
        <v>90</v>
      </c>
      <c r="C378" s="161" t="s">
        <v>85</v>
      </c>
      <c r="D378" s="161" t="s">
        <v>56</v>
      </c>
      <c r="E378" s="161" t="s">
        <v>331</v>
      </c>
      <c r="F378" s="161" t="s">
        <v>45</v>
      </c>
      <c r="G378" s="240">
        <f>G379</f>
        <v>132</v>
      </c>
      <c r="H378" s="241"/>
      <c r="I378" s="237">
        <f>I379</f>
        <v>0</v>
      </c>
      <c r="J378" s="237"/>
      <c r="K378" s="163">
        <f t="shared" si="13"/>
        <v>132</v>
      </c>
      <c r="L378" s="35">
        <f t="shared" si="12"/>
        <v>0</v>
      </c>
      <c r="N378" s="166"/>
    </row>
    <row r="379" spans="1:14" ht="12.75">
      <c r="A379" s="19" t="s">
        <v>87</v>
      </c>
      <c r="B379" s="161" t="s">
        <v>90</v>
      </c>
      <c r="C379" s="161" t="s">
        <v>85</v>
      </c>
      <c r="D379" s="161" t="s">
        <v>56</v>
      </c>
      <c r="E379" s="161" t="s">
        <v>331</v>
      </c>
      <c r="F379" s="161" t="s">
        <v>88</v>
      </c>
      <c r="G379" s="240">
        <f>'ПР.5 мп'!H776</f>
        <v>132</v>
      </c>
      <c r="H379" s="241"/>
      <c r="I379" s="237">
        <f>'ПР.5 мп'!I776</f>
        <v>0</v>
      </c>
      <c r="J379" s="237"/>
      <c r="K379" s="163">
        <f t="shared" si="13"/>
        <v>132</v>
      </c>
      <c r="L379" s="35">
        <f t="shared" si="12"/>
        <v>0</v>
      </c>
      <c r="N379" s="166"/>
    </row>
    <row r="380" spans="1:14" ht="12.75">
      <c r="A380" s="19" t="s">
        <v>461</v>
      </c>
      <c r="B380" s="161" t="s">
        <v>90</v>
      </c>
      <c r="C380" s="161" t="s">
        <v>85</v>
      </c>
      <c r="D380" s="161" t="s">
        <v>56</v>
      </c>
      <c r="E380" s="161" t="s">
        <v>462</v>
      </c>
      <c r="F380" s="161"/>
      <c r="G380" s="240">
        <f>G381+G384+G387</f>
        <v>14251</v>
      </c>
      <c r="H380" s="241"/>
      <c r="I380" s="237">
        <f>I381+I384+I387</f>
        <v>8399.699999999999</v>
      </c>
      <c r="J380" s="237"/>
      <c r="K380" s="163">
        <f t="shared" si="13"/>
        <v>5851.300000000001</v>
      </c>
      <c r="L380" s="35">
        <f t="shared" si="12"/>
        <v>58.94112693846046</v>
      </c>
      <c r="N380" s="166"/>
    </row>
    <row r="381" spans="1:14" ht="89.25">
      <c r="A381" s="19" t="s">
        <v>363</v>
      </c>
      <c r="B381" s="161" t="s">
        <v>90</v>
      </c>
      <c r="C381" s="161" t="s">
        <v>85</v>
      </c>
      <c r="D381" s="161" t="s">
        <v>56</v>
      </c>
      <c r="E381" s="161" t="s">
        <v>463</v>
      </c>
      <c r="F381" s="161"/>
      <c r="G381" s="240">
        <f>G382</f>
        <v>1550</v>
      </c>
      <c r="H381" s="241"/>
      <c r="I381" s="237">
        <f>I382</f>
        <v>697.1</v>
      </c>
      <c r="J381" s="237"/>
      <c r="K381" s="163">
        <f t="shared" si="13"/>
        <v>852.9</v>
      </c>
      <c r="L381" s="35">
        <f t="shared" si="12"/>
        <v>44.9741935483871</v>
      </c>
      <c r="N381" s="166"/>
    </row>
    <row r="382" spans="1:14" ht="38.25">
      <c r="A382" s="19" t="s">
        <v>44</v>
      </c>
      <c r="B382" s="161" t="s">
        <v>90</v>
      </c>
      <c r="C382" s="161" t="s">
        <v>85</v>
      </c>
      <c r="D382" s="161" t="s">
        <v>56</v>
      </c>
      <c r="E382" s="161" t="s">
        <v>463</v>
      </c>
      <c r="F382" s="161" t="s">
        <v>45</v>
      </c>
      <c r="G382" s="240">
        <f>G383</f>
        <v>1550</v>
      </c>
      <c r="H382" s="241"/>
      <c r="I382" s="237">
        <f>I383</f>
        <v>697.1</v>
      </c>
      <c r="J382" s="237"/>
      <c r="K382" s="163">
        <f t="shared" si="13"/>
        <v>852.9</v>
      </c>
      <c r="L382" s="35">
        <f t="shared" si="12"/>
        <v>44.9741935483871</v>
      </c>
      <c r="N382" s="166"/>
    </row>
    <row r="383" spans="1:14" ht="12.75">
      <c r="A383" s="19" t="s">
        <v>87</v>
      </c>
      <c r="B383" s="161" t="s">
        <v>90</v>
      </c>
      <c r="C383" s="161" t="s">
        <v>85</v>
      </c>
      <c r="D383" s="161" t="s">
        <v>56</v>
      </c>
      <c r="E383" s="161" t="s">
        <v>463</v>
      </c>
      <c r="F383" s="161" t="s">
        <v>88</v>
      </c>
      <c r="G383" s="240">
        <v>1550</v>
      </c>
      <c r="H383" s="241"/>
      <c r="I383" s="237">
        <v>697.1</v>
      </c>
      <c r="J383" s="237"/>
      <c r="K383" s="163">
        <f t="shared" si="13"/>
        <v>852.9</v>
      </c>
      <c r="L383" s="35">
        <f t="shared" si="12"/>
        <v>44.9741935483871</v>
      </c>
      <c r="N383" s="166"/>
    </row>
    <row r="384" spans="1:14" ht="12.75">
      <c r="A384" s="19" t="s">
        <v>372</v>
      </c>
      <c r="B384" s="161" t="s">
        <v>90</v>
      </c>
      <c r="C384" s="161" t="s">
        <v>85</v>
      </c>
      <c r="D384" s="161" t="s">
        <v>56</v>
      </c>
      <c r="E384" s="161" t="s">
        <v>464</v>
      </c>
      <c r="F384" s="161"/>
      <c r="G384" s="240">
        <f>G385</f>
        <v>318</v>
      </c>
      <c r="H384" s="241"/>
      <c r="I384" s="237">
        <f>I385</f>
        <v>49.2</v>
      </c>
      <c r="J384" s="237"/>
      <c r="K384" s="163">
        <f t="shared" si="13"/>
        <v>268.8</v>
      </c>
      <c r="L384" s="35">
        <f t="shared" si="12"/>
        <v>15.47169811320755</v>
      </c>
      <c r="N384" s="166"/>
    </row>
    <row r="385" spans="1:14" ht="38.25">
      <c r="A385" s="19" t="s">
        <v>44</v>
      </c>
      <c r="B385" s="161" t="s">
        <v>90</v>
      </c>
      <c r="C385" s="161" t="s">
        <v>85</v>
      </c>
      <c r="D385" s="161" t="s">
        <v>56</v>
      </c>
      <c r="E385" s="161" t="s">
        <v>464</v>
      </c>
      <c r="F385" s="161" t="s">
        <v>45</v>
      </c>
      <c r="G385" s="240">
        <f>G386</f>
        <v>318</v>
      </c>
      <c r="H385" s="241"/>
      <c r="I385" s="237">
        <f>I386</f>
        <v>49.2</v>
      </c>
      <c r="J385" s="237"/>
      <c r="K385" s="163">
        <f t="shared" si="13"/>
        <v>268.8</v>
      </c>
      <c r="L385" s="35">
        <f t="shared" si="12"/>
        <v>15.47169811320755</v>
      </c>
      <c r="N385" s="166"/>
    </row>
    <row r="386" spans="1:14" ht="12.75">
      <c r="A386" s="19" t="s">
        <v>87</v>
      </c>
      <c r="B386" s="161" t="s">
        <v>90</v>
      </c>
      <c r="C386" s="161" t="s">
        <v>85</v>
      </c>
      <c r="D386" s="161" t="s">
        <v>56</v>
      </c>
      <c r="E386" s="161" t="s">
        <v>464</v>
      </c>
      <c r="F386" s="161" t="s">
        <v>88</v>
      </c>
      <c r="G386" s="240">
        <v>318</v>
      </c>
      <c r="H386" s="241"/>
      <c r="I386" s="237">
        <v>49.2</v>
      </c>
      <c r="J386" s="237"/>
      <c r="K386" s="163">
        <f t="shared" si="13"/>
        <v>268.8</v>
      </c>
      <c r="L386" s="35">
        <f t="shared" si="12"/>
        <v>15.47169811320755</v>
      </c>
      <c r="N386" s="166"/>
    </row>
    <row r="387" spans="1:14" ht="25.5">
      <c r="A387" s="19" t="s">
        <v>444</v>
      </c>
      <c r="B387" s="161" t="s">
        <v>90</v>
      </c>
      <c r="C387" s="161" t="s">
        <v>85</v>
      </c>
      <c r="D387" s="161" t="s">
        <v>56</v>
      </c>
      <c r="E387" s="161" t="s">
        <v>465</v>
      </c>
      <c r="F387" s="161"/>
      <c r="G387" s="240">
        <f>G388</f>
        <v>12383</v>
      </c>
      <c r="H387" s="241"/>
      <c r="I387" s="237">
        <f>I388</f>
        <v>7653.4</v>
      </c>
      <c r="J387" s="237"/>
      <c r="K387" s="163">
        <f t="shared" si="13"/>
        <v>4729.6</v>
      </c>
      <c r="L387" s="35">
        <f t="shared" si="12"/>
        <v>61.80570136477428</v>
      </c>
      <c r="N387" s="166"/>
    </row>
    <row r="388" spans="1:14" ht="38.25">
      <c r="A388" s="19" t="s">
        <v>44</v>
      </c>
      <c r="B388" s="161" t="s">
        <v>90</v>
      </c>
      <c r="C388" s="161" t="s">
        <v>85</v>
      </c>
      <c r="D388" s="161" t="s">
        <v>56</v>
      </c>
      <c r="E388" s="161" t="s">
        <v>465</v>
      </c>
      <c r="F388" s="161" t="s">
        <v>45</v>
      </c>
      <c r="G388" s="240">
        <f>G389</f>
        <v>12383</v>
      </c>
      <c r="H388" s="241"/>
      <c r="I388" s="237">
        <f>I389</f>
        <v>7653.4</v>
      </c>
      <c r="J388" s="237"/>
      <c r="K388" s="163">
        <f t="shared" si="13"/>
        <v>4729.6</v>
      </c>
      <c r="L388" s="35">
        <f t="shared" si="12"/>
        <v>61.80570136477428</v>
      </c>
      <c r="N388" s="166"/>
    </row>
    <row r="389" spans="1:14" ht="12.75">
      <c r="A389" s="19" t="s">
        <v>87</v>
      </c>
      <c r="B389" s="161" t="s">
        <v>90</v>
      </c>
      <c r="C389" s="161" t="s">
        <v>85</v>
      </c>
      <c r="D389" s="161" t="s">
        <v>56</v>
      </c>
      <c r="E389" s="161" t="s">
        <v>465</v>
      </c>
      <c r="F389" s="161" t="s">
        <v>88</v>
      </c>
      <c r="G389" s="240">
        <v>12383</v>
      </c>
      <c r="H389" s="241"/>
      <c r="I389" s="237">
        <v>7653.4</v>
      </c>
      <c r="J389" s="237"/>
      <c r="K389" s="163">
        <f t="shared" si="13"/>
        <v>4729.6</v>
      </c>
      <c r="L389" s="35">
        <f t="shared" si="12"/>
        <v>61.80570136477428</v>
      </c>
      <c r="N389" s="166"/>
    </row>
    <row r="390" spans="1:14" ht="12.75">
      <c r="A390" s="19" t="s">
        <v>86</v>
      </c>
      <c r="B390" s="161" t="s">
        <v>90</v>
      </c>
      <c r="C390" s="161" t="s">
        <v>85</v>
      </c>
      <c r="D390" s="161" t="s">
        <v>79</v>
      </c>
      <c r="E390" s="161"/>
      <c r="F390" s="161"/>
      <c r="G390" s="240">
        <f>G391+G422+G433+G450+G476</f>
        <v>210089.8</v>
      </c>
      <c r="H390" s="241"/>
      <c r="I390" s="237">
        <f>I391+I422+I433+I450+I476</f>
        <v>145407.4</v>
      </c>
      <c r="J390" s="237"/>
      <c r="K390" s="163">
        <f t="shared" si="13"/>
        <v>64682.399999999994</v>
      </c>
      <c r="L390" s="35">
        <f aca="true" t="shared" si="14" ref="L390:L453">I390/G390*100</f>
        <v>69.2120226684018</v>
      </c>
      <c r="N390" s="166"/>
    </row>
    <row r="391" spans="1:14" ht="38.25">
      <c r="A391" s="191" t="str">
        <f>'ПР.5 мп'!A99:B99</f>
        <v>Муниципальная программа «Развитие образования в Сусуманском городском округе на 2020- 2023 годы»</v>
      </c>
      <c r="B391" s="176" t="s">
        <v>90</v>
      </c>
      <c r="C391" s="176" t="s">
        <v>85</v>
      </c>
      <c r="D391" s="176" t="s">
        <v>79</v>
      </c>
      <c r="E391" s="176" t="s">
        <v>80</v>
      </c>
      <c r="F391" s="176"/>
      <c r="G391" s="242">
        <f>G392+G414+G418</f>
        <v>156453.4</v>
      </c>
      <c r="H391" s="243"/>
      <c r="I391" s="239">
        <f>I392+I414+I418</f>
        <v>114482.59999999999</v>
      </c>
      <c r="J391" s="239"/>
      <c r="K391" s="162">
        <f t="shared" si="13"/>
        <v>41970.8</v>
      </c>
      <c r="L391" s="31">
        <f t="shared" si="14"/>
        <v>73.17360952206855</v>
      </c>
      <c r="N391" s="166"/>
    </row>
    <row r="392" spans="1:14" ht="25.5">
      <c r="A392" s="19" t="str">
        <f>'ПР.5 мп'!A100:B100</f>
        <v>Основное мероприятие «Управление развитием отрасли образования»</v>
      </c>
      <c r="B392" s="161" t="s">
        <v>90</v>
      </c>
      <c r="C392" s="161" t="s">
        <v>85</v>
      </c>
      <c r="D392" s="161" t="s">
        <v>79</v>
      </c>
      <c r="E392" s="161" t="s">
        <v>81</v>
      </c>
      <c r="F392" s="161"/>
      <c r="G392" s="240">
        <f>G393+G396+G399+G402+G405+G408+G411</f>
        <v>155545.4</v>
      </c>
      <c r="H392" s="241"/>
      <c r="I392" s="237">
        <f>I393+I396+I399+I402+I405+I408+I411</f>
        <v>113631.29999999999</v>
      </c>
      <c r="J392" s="237"/>
      <c r="K392" s="163">
        <f t="shared" si="13"/>
        <v>41914.100000000006</v>
      </c>
      <c r="L392" s="35">
        <f t="shared" si="14"/>
        <v>73.05346220460393</v>
      </c>
      <c r="N392" s="166"/>
    </row>
    <row r="393" spans="1:14" ht="38.25">
      <c r="A393" s="19" t="s">
        <v>82</v>
      </c>
      <c r="B393" s="161" t="s">
        <v>90</v>
      </c>
      <c r="C393" s="161" t="s">
        <v>85</v>
      </c>
      <c r="D393" s="161" t="s">
        <v>79</v>
      </c>
      <c r="E393" s="161" t="s">
        <v>83</v>
      </c>
      <c r="F393" s="161"/>
      <c r="G393" s="240">
        <f>G394</f>
        <v>8007.3</v>
      </c>
      <c r="H393" s="241"/>
      <c r="I393" s="237">
        <f>I394</f>
        <v>5738.5</v>
      </c>
      <c r="J393" s="237"/>
      <c r="K393" s="163">
        <f t="shared" si="13"/>
        <v>2268.8</v>
      </c>
      <c r="L393" s="35">
        <f t="shared" si="14"/>
        <v>71.66585490739699</v>
      </c>
      <c r="N393" s="166"/>
    </row>
    <row r="394" spans="1:14" ht="38.25">
      <c r="A394" s="19" t="s">
        <v>44</v>
      </c>
      <c r="B394" s="161" t="s">
        <v>90</v>
      </c>
      <c r="C394" s="161" t="s">
        <v>85</v>
      </c>
      <c r="D394" s="161" t="s">
        <v>79</v>
      </c>
      <c r="E394" s="161" t="s">
        <v>83</v>
      </c>
      <c r="F394" s="161" t="s">
        <v>45</v>
      </c>
      <c r="G394" s="240">
        <f>G395</f>
        <v>8007.3</v>
      </c>
      <c r="H394" s="241"/>
      <c r="I394" s="237">
        <f>I395</f>
        <v>5738.5</v>
      </c>
      <c r="J394" s="237"/>
      <c r="K394" s="163">
        <f t="shared" si="13"/>
        <v>2268.8</v>
      </c>
      <c r="L394" s="35">
        <f t="shared" si="14"/>
        <v>71.66585490739699</v>
      </c>
      <c r="N394" s="166"/>
    </row>
    <row r="395" spans="1:14" ht="12.75">
      <c r="A395" s="19" t="s">
        <v>87</v>
      </c>
      <c r="B395" s="161" t="s">
        <v>90</v>
      </c>
      <c r="C395" s="161" t="s">
        <v>85</v>
      </c>
      <c r="D395" s="161" t="s">
        <v>79</v>
      </c>
      <c r="E395" s="161" t="s">
        <v>83</v>
      </c>
      <c r="F395" s="161" t="s">
        <v>88</v>
      </c>
      <c r="G395" s="240">
        <f>'ПР.5 мп'!H106</f>
        <v>8007.3</v>
      </c>
      <c r="H395" s="241"/>
      <c r="I395" s="237">
        <f>'ПР.5 мп'!I106</f>
        <v>5738.5</v>
      </c>
      <c r="J395" s="237"/>
      <c r="K395" s="163">
        <f aca="true" t="shared" si="15" ref="K395:K458">G395-I395</f>
        <v>2268.8</v>
      </c>
      <c r="L395" s="35">
        <f t="shared" si="14"/>
        <v>71.66585490739699</v>
      </c>
      <c r="N395" s="166"/>
    </row>
    <row r="396" spans="1:14" ht="114.75">
      <c r="A396" s="19" t="s">
        <v>91</v>
      </c>
      <c r="B396" s="161" t="s">
        <v>90</v>
      </c>
      <c r="C396" s="161" t="s">
        <v>85</v>
      </c>
      <c r="D396" s="161" t="s">
        <v>79</v>
      </c>
      <c r="E396" s="161" t="s">
        <v>92</v>
      </c>
      <c r="F396" s="161"/>
      <c r="G396" s="240">
        <f>G397</f>
        <v>81.3</v>
      </c>
      <c r="H396" s="241"/>
      <c r="I396" s="237">
        <f>I397</f>
        <v>0</v>
      </c>
      <c r="J396" s="237"/>
      <c r="K396" s="163">
        <f t="shared" si="15"/>
        <v>81.3</v>
      </c>
      <c r="L396" s="35">
        <f t="shared" si="14"/>
        <v>0</v>
      </c>
      <c r="N396" s="166"/>
    </row>
    <row r="397" spans="1:14" ht="38.25">
      <c r="A397" s="19" t="s">
        <v>44</v>
      </c>
      <c r="B397" s="161" t="s">
        <v>90</v>
      </c>
      <c r="C397" s="161" t="s">
        <v>85</v>
      </c>
      <c r="D397" s="161" t="s">
        <v>79</v>
      </c>
      <c r="E397" s="161" t="s">
        <v>92</v>
      </c>
      <c r="F397" s="161" t="s">
        <v>45</v>
      </c>
      <c r="G397" s="240">
        <f>G398</f>
        <v>81.3</v>
      </c>
      <c r="H397" s="241"/>
      <c r="I397" s="237">
        <f>I398</f>
        <v>0</v>
      </c>
      <c r="J397" s="237"/>
      <c r="K397" s="163">
        <f t="shared" si="15"/>
        <v>81.3</v>
      </c>
      <c r="L397" s="35">
        <f t="shared" si="14"/>
        <v>0</v>
      </c>
      <c r="N397" s="166"/>
    </row>
    <row r="398" spans="1:14" ht="12.75">
      <c r="A398" s="19" t="s">
        <v>87</v>
      </c>
      <c r="B398" s="161" t="s">
        <v>90</v>
      </c>
      <c r="C398" s="161" t="s">
        <v>85</v>
      </c>
      <c r="D398" s="161" t="s">
        <v>79</v>
      </c>
      <c r="E398" s="161" t="s">
        <v>92</v>
      </c>
      <c r="F398" s="161" t="s">
        <v>88</v>
      </c>
      <c r="G398" s="240">
        <f>'ПР.5 мп'!H116</f>
        <v>81.3</v>
      </c>
      <c r="H398" s="241"/>
      <c r="I398" s="237">
        <f>'ПР.5 мп'!I116</f>
        <v>0</v>
      </c>
      <c r="J398" s="237"/>
      <c r="K398" s="163">
        <f t="shared" si="15"/>
        <v>81.3</v>
      </c>
      <c r="L398" s="35">
        <f t="shared" si="14"/>
        <v>0</v>
      </c>
      <c r="N398" s="166"/>
    </row>
    <row r="399" spans="1:14" ht="63.75">
      <c r="A399" s="19" t="s">
        <v>94</v>
      </c>
      <c r="B399" s="161" t="s">
        <v>90</v>
      </c>
      <c r="C399" s="161" t="s">
        <v>85</v>
      </c>
      <c r="D399" s="161" t="s">
        <v>79</v>
      </c>
      <c r="E399" s="161" t="s">
        <v>95</v>
      </c>
      <c r="F399" s="161"/>
      <c r="G399" s="240">
        <f>G400</f>
        <v>6183.6</v>
      </c>
      <c r="H399" s="241"/>
      <c r="I399" s="237">
        <f>I400</f>
        <v>2609.9</v>
      </c>
      <c r="J399" s="237"/>
      <c r="K399" s="163">
        <f t="shared" si="15"/>
        <v>3573.7000000000003</v>
      </c>
      <c r="L399" s="35">
        <f t="shared" si="14"/>
        <v>42.20680509735429</v>
      </c>
      <c r="N399" s="166"/>
    </row>
    <row r="400" spans="1:14" ht="38.25">
      <c r="A400" s="19" t="s">
        <v>44</v>
      </c>
      <c r="B400" s="161" t="s">
        <v>90</v>
      </c>
      <c r="C400" s="161" t="s">
        <v>85</v>
      </c>
      <c r="D400" s="161" t="s">
        <v>79</v>
      </c>
      <c r="E400" s="161" t="s">
        <v>95</v>
      </c>
      <c r="F400" s="161" t="s">
        <v>45</v>
      </c>
      <c r="G400" s="240">
        <f>G401</f>
        <v>6183.6</v>
      </c>
      <c r="H400" s="241"/>
      <c r="I400" s="237">
        <f>I401</f>
        <v>2609.9</v>
      </c>
      <c r="J400" s="237"/>
      <c r="K400" s="163">
        <f t="shared" si="15"/>
        <v>3573.7000000000003</v>
      </c>
      <c r="L400" s="35">
        <f t="shared" si="14"/>
        <v>42.20680509735429</v>
      </c>
      <c r="N400" s="166"/>
    </row>
    <row r="401" spans="1:14" ht="12.75">
      <c r="A401" s="19" t="s">
        <v>87</v>
      </c>
      <c r="B401" s="161" t="s">
        <v>90</v>
      </c>
      <c r="C401" s="161" t="s">
        <v>85</v>
      </c>
      <c r="D401" s="161" t="s">
        <v>79</v>
      </c>
      <c r="E401" s="161" t="s">
        <v>95</v>
      </c>
      <c r="F401" s="161" t="s">
        <v>88</v>
      </c>
      <c r="G401" s="240">
        <f>'ПР.5 мп'!H126</f>
        <v>6183.6</v>
      </c>
      <c r="H401" s="241"/>
      <c r="I401" s="237">
        <f>'ПР.5 мп'!I126</f>
        <v>2609.9</v>
      </c>
      <c r="J401" s="237"/>
      <c r="K401" s="163">
        <f t="shared" si="15"/>
        <v>3573.7000000000003</v>
      </c>
      <c r="L401" s="35">
        <f t="shared" si="14"/>
        <v>42.20680509735429</v>
      </c>
      <c r="N401" s="166"/>
    </row>
    <row r="402" spans="1:14" ht="51">
      <c r="A402" s="19" t="s">
        <v>98</v>
      </c>
      <c r="B402" s="161" t="s">
        <v>90</v>
      </c>
      <c r="C402" s="161" t="s">
        <v>85</v>
      </c>
      <c r="D402" s="161" t="s">
        <v>79</v>
      </c>
      <c r="E402" s="161" t="s">
        <v>99</v>
      </c>
      <c r="F402" s="161"/>
      <c r="G402" s="240">
        <f>G403</f>
        <v>136397.6</v>
      </c>
      <c r="H402" s="241"/>
      <c r="I402" s="237">
        <f>I403</f>
        <v>102357.9</v>
      </c>
      <c r="J402" s="237"/>
      <c r="K402" s="163">
        <f t="shared" si="15"/>
        <v>34039.70000000001</v>
      </c>
      <c r="L402" s="35">
        <f t="shared" si="14"/>
        <v>75.0437690985765</v>
      </c>
      <c r="N402" s="166"/>
    </row>
    <row r="403" spans="1:14" ht="38.25">
      <c r="A403" s="19" t="s">
        <v>44</v>
      </c>
      <c r="B403" s="161" t="s">
        <v>90</v>
      </c>
      <c r="C403" s="161" t="s">
        <v>85</v>
      </c>
      <c r="D403" s="161" t="s">
        <v>79</v>
      </c>
      <c r="E403" s="161" t="s">
        <v>99</v>
      </c>
      <c r="F403" s="161" t="s">
        <v>45</v>
      </c>
      <c r="G403" s="240">
        <f>G404</f>
        <v>136397.6</v>
      </c>
      <c r="H403" s="241"/>
      <c r="I403" s="237">
        <f>I404</f>
        <v>102357.9</v>
      </c>
      <c r="J403" s="237"/>
      <c r="K403" s="163">
        <f t="shared" si="15"/>
        <v>34039.70000000001</v>
      </c>
      <c r="L403" s="35">
        <f t="shared" si="14"/>
        <v>75.0437690985765</v>
      </c>
      <c r="N403" s="166"/>
    </row>
    <row r="404" spans="1:14" ht="12.75">
      <c r="A404" s="19" t="s">
        <v>87</v>
      </c>
      <c r="B404" s="161" t="s">
        <v>90</v>
      </c>
      <c r="C404" s="161" t="s">
        <v>85</v>
      </c>
      <c r="D404" s="161" t="s">
        <v>79</v>
      </c>
      <c r="E404" s="161" t="s">
        <v>99</v>
      </c>
      <c r="F404" s="161" t="s">
        <v>88</v>
      </c>
      <c r="G404" s="240">
        <f>'ПР.5 мп'!H137</f>
        <v>136397.6</v>
      </c>
      <c r="H404" s="241"/>
      <c r="I404" s="237">
        <f>'ПР.5 мп'!I137</f>
        <v>102357.9</v>
      </c>
      <c r="J404" s="237"/>
      <c r="K404" s="163">
        <f t="shared" si="15"/>
        <v>34039.70000000001</v>
      </c>
      <c r="L404" s="35">
        <f t="shared" si="14"/>
        <v>75.0437690985765</v>
      </c>
      <c r="N404" s="166"/>
    </row>
    <row r="405" spans="1:14" ht="55.5" customHeight="1">
      <c r="A405" s="19" t="s">
        <v>100</v>
      </c>
      <c r="B405" s="161" t="s">
        <v>90</v>
      </c>
      <c r="C405" s="161" t="s">
        <v>85</v>
      </c>
      <c r="D405" s="161" t="s">
        <v>79</v>
      </c>
      <c r="E405" s="161" t="s">
        <v>101</v>
      </c>
      <c r="F405" s="161"/>
      <c r="G405" s="240">
        <f>G406</f>
        <v>944.4</v>
      </c>
      <c r="H405" s="241"/>
      <c r="I405" s="237">
        <f>I406</f>
        <v>524</v>
      </c>
      <c r="J405" s="237"/>
      <c r="K405" s="163">
        <f t="shared" si="15"/>
        <v>420.4</v>
      </c>
      <c r="L405" s="35">
        <f t="shared" si="14"/>
        <v>55.4849639983058</v>
      </c>
      <c r="N405" s="166"/>
    </row>
    <row r="406" spans="1:14" ht="38.25">
      <c r="A406" s="19" t="s">
        <v>44</v>
      </c>
      <c r="B406" s="161" t="s">
        <v>90</v>
      </c>
      <c r="C406" s="161" t="s">
        <v>85</v>
      </c>
      <c r="D406" s="161" t="s">
        <v>79</v>
      </c>
      <c r="E406" s="161" t="s">
        <v>101</v>
      </c>
      <c r="F406" s="161" t="s">
        <v>45</v>
      </c>
      <c r="G406" s="240">
        <f>G407</f>
        <v>944.4</v>
      </c>
      <c r="H406" s="241"/>
      <c r="I406" s="237">
        <f>I407</f>
        <v>524</v>
      </c>
      <c r="J406" s="237"/>
      <c r="K406" s="163">
        <f t="shared" si="15"/>
        <v>420.4</v>
      </c>
      <c r="L406" s="35">
        <f t="shared" si="14"/>
        <v>55.4849639983058</v>
      </c>
      <c r="N406" s="166"/>
    </row>
    <row r="407" spans="1:14" ht="12.75">
      <c r="A407" s="19" t="s">
        <v>87</v>
      </c>
      <c r="B407" s="161" t="s">
        <v>90</v>
      </c>
      <c r="C407" s="161" t="s">
        <v>85</v>
      </c>
      <c r="D407" s="161" t="s">
        <v>79</v>
      </c>
      <c r="E407" s="161" t="s">
        <v>101</v>
      </c>
      <c r="F407" s="161" t="s">
        <v>88</v>
      </c>
      <c r="G407" s="240">
        <f>'ПР.5 мп'!H147</f>
        <v>944.4</v>
      </c>
      <c r="H407" s="241"/>
      <c r="I407" s="237">
        <f>'ПР.5 мп'!I147</f>
        <v>524</v>
      </c>
      <c r="J407" s="237"/>
      <c r="K407" s="163">
        <f t="shared" si="15"/>
        <v>420.4</v>
      </c>
      <c r="L407" s="35">
        <f t="shared" si="14"/>
        <v>55.4849639983058</v>
      </c>
      <c r="N407" s="166"/>
    </row>
    <row r="408" spans="1:14" ht="63.75">
      <c r="A408" s="19" t="s">
        <v>102</v>
      </c>
      <c r="B408" s="161" t="s">
        <v>90</v>
      </c>
      <c r="C408" s="161" t="s">
        <v>85</v>
      </c>
      <c r="D408" s="161" t="s">
        <v>79</v>
      </c>
      <c r="E408" s="161" t="s">
        <v>103</v>
      </c>
      <c r="F408" s="161"/>
      <c r="G408" s="240">
        <f>G409</f>
        <v>2821.9</v>
      </c>
      <c r="H408" s="241"/>
      <c r="I408" s="237">
        <f>I409</f>
        <v>1630.5</v>
      </c>
      <c r="J408" s="237"/>
      <c r="K408" s="163">
        <f t="shared" si="15"/>
        <v>1191.4</v>
      </c>
      <c r="L408" s="35">
        <f t="shared" si="14"/>
        <v>57.78021900138205</v>
      </c>
      <c r="N408" s="166"/>
    </row>
    <row r="409" spans="1:14" ht="38.25">
      <c r="A409" s="19" t="s">
        <v>44</v>
      </c>
      <c r="B409" s="161" t="s">
        <v>90</v>
      </c>
      <c r="C409" s="161" t="s">
        <v>85</v>
      </c>
      <c r="D409" s="161" t="s">
        <v>79</v>
      </c>
      <c r="E409" s="161" t="s">
        <v>103</v>
      </c>
      <c r="F409" s="161" t="s">
        <v>45</v>
      </c>
      <c r="G409" s="240">
        <f>G410</f>
        <v>2821.9</v>
      </c>
      <c r="H409" s="241"/>
      <c r="I409" s="237">
        <f>I410</f>
        <v>1630.5</v>
      </c>
      <c r="J409" s="237"/>
      <c r="K409" s="163">
        <f t="shared" si="15"/>
        <v>1191.4</v>
      </c>
      <c r="L409" s="35">
        <f t="shared" si="14"/>
        <v>57.78021900138205</v>
      </c>
      <c r="N409" s="166"/>
    </row>
    <row r="410" spans="1:14" ht="12.75">
      <c r="A410" s="19" t="s">
        <v>87</v>
      </c>
      <c r="B410" s="161" t="s">
        <v>90</v>
      </c>
      <c r="C410" s="161" t="s">
        <v>85</v>
      </c>
      <c r="D410" s="161" t="s">
        <v>79</v>
      </c>
      <c r="E410" s="161" t="s">
        <v>103</v>
      </c>
      <c r="F410" s="161" t="s">
        <v>88</v>
      </c>
      <c r="G410" s="240">
        <f>'ПР.5 мп'!H162</f>
        <v>2821.9</v>
      </c>
      <c r="H410" s="241"/>
      <c r="I410" s="237">
        <f>'ПР.5 мп'!I162</f>
        <v>1630.5</v>
      </c>
      <c r="J410" s="237"/>
      <c r="K410" s="163">
        <f t="shared" si="15"/>
        <v>1191.4</v>
      </c>
      <c r="L410" s="35">
        <f t="shared" si="14"/>
        <v>57.78021900138205</v>
      </c>
      <c r="N410" s="166"/>
    </row>
    <row r="411" spans="1:14" ht="25.5">
      <c r="A411" s="19" t="s">
        <v>106</v>
      </c>
      <c r="B411" s="161" t="s">
        <v>90</v>
      </c>
      <c r="C411" s="161" t="s">
        <v>85</v>
      </c>
      <c r="D411" s="161" t="s">
        <v>79</v>
      </c>
      <c r="E411" s="161" t="s">
        <v>107</v>
      </c>
      <c r="F411" s="161"/>
      <c r="G411" s="240">
        <f>G412</f>
        <v>1109.3</v>
      </c>
      <c r="H411" s="241"/>
      <c r="I411" s="237">
        <f>I412</f>
        <v>770.5</v>
      </c>
      <c r="J411" s="237"/>
      <c r="K411" s="163">
        <f t="shared" si="15"/>
        <v>338.79999999999995</v>
      </c>
      <c r="L411" s="35">
        <f t="shared" si="14"/>
        <v>69.45821689353646</v>
      </c>
      <c r="N411" s="166"/>
    </row>
    <row r="412" spans="1:14" ht="38.25">
      <c r="A412" s="19" t="s">
        <v>44</v>
      </c>
      <c r="B412" s="161" t="s">
        <v>90</v>
      </c>
      <c r="C412" s="161" t="s">
        <v>85</v>
      </c>
      <c r="D412" s="161" t="s">
        <v>79</v>
      </c>
      <c r="E412" s="161" t="s">
        <v>107</v>
      </c>
      <c r="F412" s="161" t="s">
        <v>45</v>
      </c>
      <c r="G412" s="240">
        <f>G413</f>
        <v>1109.3</v>
      </c>
      <c r="H412" s="241"/>
      <c r="I412" s="237">
        <f>I413</f>
        <v>770.5</v>
      </c>
      <c r="J412" s="237"/>
      <c r="K412" s="163">
        <f t="shared" si="15"/>
        <v>338.79999999999995</v>
      </c>
      <c r="L412" s="35">
        <f t="shared" si="14"/>
        <v>69.45821689353646</v>
      </c>
      <c r="N412" s="166"/>
    </row>
    <row r="413" spans="1:14" ht="12.75">
      <c r="A413" s="19" t="s">
        <v>87</v>
      </c>
      <c r="B413" s="161" t="s">
        <v>90</v>
      </c>
      <c r="C413" s="161" t="s">
        <v>85</v>
      </c>
      <c r="D413" s="161" t="s">
        <v>79</v>
      </c>
      <c r="E413" s="161" t="s">
        <v>107</v>
      </c>
      <c r="F413" s="161" t="s">
        <v>88</v>
      </c>
      <c r="G413" s="240">
        <f>'ПР.5 мп'!H179</f>
        <v>1109.3</v>
      </c>
      <c r="H413" s="241"/>
      <c r="I413" s="237">
        <f>'ПР.5 мп'!I179</f>
        <v>770.5</v>
      </c>
      <c r="J413" s="237"/>
      <c r="K413" s="163">
        <f t="shared" si="15"/>
        <v>338.79999999999995</v>
      </c>
      <c r="L413" s="35">
        <f t="shared" si="14"/>
        <v>69.45821689353646</v>
      </c>
      <c r="N413" s="166"/>
    </row>
    <row r="414" spans="1:14" ht="38.25">
      <c r="A414" s="19" t="str">
        <f>'ПР.5 мп'!A206:B206</f>
        <v>Основное мероприятие «Формирование доступной среды в образовательных учреждениях Сусуманского городского округа»</v>
      </c>
      <c r="B414" s="161" t="s">
        <v>90</v>
      </c>
      <c r="C414" s="161" t="s">
        <v>85</v>
      </c>
      <c r="D414" s="161" t="s">
        <v>79</v>
      </c>
      <c r="E414" s="161" t="s">
        <v>117</v>
      </c>
      <c r="F414" s="161"/>
      <c r="G414" s="240">
        <f>G415</f>
        <v>45</v>
      </c>
      <c r="H414" s="241"/>
      <c r="I414" s="237">
        <f>I415</f>
        <v>0</v>
      </c>
      <c r="J414" s="237"/>
      <c r="K414" s="163">
        <f t="shared" si="15"/>
        <v>45</v>
      </c>
      <c r="L414" s="35">
        <f t="shared" si="14"/>
        <v>0</v>
      </c>
      <c r="N414" s="166"/>
    </row>
    <row r="415" spans="1:14" ht="25.5">
      <c r="A415" s="19" t="s">
        <v>118</v>
      </c>
      <c r="B415" s="161" t="s">
        <v>90</v>
      </c>
      <c r="C415" s="161" t="s">
        <v>85</v>
      </c>
      <c r="D415" s="161" t="s">
        <v>79</v>
      </c>
      <c r="E415" s="161" t="s">
        <v>119</v>
      </c>
      <c r="F415" s="161"/>
      <c r="G415" s="240">
        <f>G416</f>
        <v>45</v>
      </c>
      <c r="H415" s="241"/>
      <c r="I415" s="237">
        <f>I416</f>
        <v>0</v>
      </c>
      <c r="J415" s="237"/>
      <c r="K415" s="163">
        <f t="shared" si="15"/>
        <v>45</v>
      </c>
      <c r="L415" s="35">
        <f t="shared" si="14"/>
        <v>0</v>
      </c>
      <c r="N415" s="166"/>
    </row>
    <row r="416" spans="1:14" ht="38.25">
      <c r="A416" s="19" t="s">
        <v>44</v>
      </c>
      <c r="B416" s="161" t="s">
        <v>90</v>
      </c>
      <c r="C416" s="161" t="s">
        <v>85</v>
      </c>
      <c r="D416" s="161" t="s">
        <v>79</v>
      </c>
      <c r="E416" s="161" t="s">
        <v>119</v>
      </c>
      <c r="F416" s="161" t="s">
        <v>45</v>
      </c>
      <c r="G416" s="240">
        <f>G417</f>
        <v>45</v>
      </c>
      <c r="H416" s="241"/>
      <c r="I416" s="237">
        <f>I417</f>
        <v>0</v>
      </c>
      <c r="J416" s="237"/>
      <c r="K416" s="163">
        <f t="shared" si="15"/>
        <v>45</v>
      </c>
      <c r="L416" s="35">
        <f t="shared" si="14"/>
        <v>0</v>
      </c>
      <c r="N416" s="166"/>
    </row>
    <row r="417" spans="1:14" ht="12.75">
      <c r="A417" s="19" t="s">
        <v>87</v>
      </c>
      <c r="B417" s="161" t="s">
        <v>90</v>
      </c>
      <c r="C417" s="161" t="s">
        <v>85</v>
      </c>
      <c r="D417" s="161" t="s">
        <v>79</v>
      </c>
      <c r="E417" s="161" t="s">
        <v>119</v>
      </c>
      <c r="F417" s="161" t="s">
        <v>88</v>
      </c>
      <c r="G417" s="240">
        <f>'ПР.5 мп'!H212</f>
        <v>45</v>
      </c>
      <c r="H417" s="241"/>
      <c r="I417" s="237">
        <f>'ПР.5 мп'!I212</f>
        <v>0</v>
      </c>
      <c r="J417" s="237"/>
      <c r="K417" s="163">
        <f t="shared" si="15"/>
        <v>45</v>
      </c>
      <c r="L417" s="35">
        <f t="shared" si="14"/>
        <v>0</v>
      </c>
      <c r="N417" s="166"/>
    </row>
    <row r="418" spans="1:14" ht="51">
      <c r="A418" s="19" t="str">
        <f>'ПР.5 мп'!A220:B220</f>
        <v>Основное мероприятие «Создание в общеобразовательных организациях, расположенных в сельской местности, условий для занятий физической культурой и спортом»</v>
      </c>
      <c r="B418" s="161" t="s">
        <v>90</v>
      </c>
      <c r="C418" s="161" t="s">
        <v>85</v>
      </c>
      <c r="D418" s="161" t="s">
        <v>79</v>
      </c>
      <c r="E418" s="161" t="s">
        <v>127</v>
      </c>
      <c r="F418" s="161"/>
      <c r="G418" s="240">
        <f>G419</f>
        <v>863</v>
      </c>
      <c r="H418" s="241"/>
      <c r="I418" s="237">
        <f>I419</f>
        <v>851.3</v>
      </c>
      <c r="J418" s="237"/>
      <c r="K418" s="163">
        <f t="shared" si="15"/>
        <v>11.700000000000045</v>
      </c>
      <c r="L418" s="35">
        <f t="shared" si="14"/>
        <v>98.64426419466974</v>
      </c>
      <c r="N418" s="166"/>
    </row>
    <row r="419" spans="1:14" ht="51">
      <c r="A419" s="19" t="s">
        <v>128</v>
      </c>
      <c r="B419" s="161" t="s">
        <v>90</v>
      </c>
      <c r="C419" s="161" t="s">
        <v>85</v>
      </c>
      <c r="D419" s="161" t="s">
        <v>79</v>
      </c>
      <c r="E419" s="161" t="s">
        <v>129</v>
      </c>
      <c r="F419" s="161"/>
      <c r="G419" s="240">
        <f>G420</f>
        <v>863</v>
      </c>
      <c r="H419" s="241"/>
      <c r="I419" s="237">
        <f>I420</f>
        <v>851.3</v>
      </c>
      <c r="J419" s="237"/>
      <c r="K419" s="163">
        <f t="shared" si="15"/>
        <v>11.700000000000045</v>
      </c>
      <c r="L419" s="35">
        <f t="shared" si="14"/>
        <v>98.64426419466974</v>
      </c>
      <c r="N419" s="166"/>
    </row>
    <row r="420" spans="1:14" ht="38.25">
      <c r="A420" s="19" t="s">
        <v>44</v>
      </c>
      <c r="B420" s="161" t="s">
        <v>90</v>
      </c>
      <c r="C420" s="161" t="s">
        <v>85</v>
      </c>
      <c r="D420" s="161" t="s">
        <v>79</v>
      </c>
      <c r="E420" s="161" t="s">
        <v>129</v>
      </c>
      <c r="F420" s="161" t="s">
        <v>45</v>
      </c>
      <c r="G420" s="240">
        <f>G421</f>
        <v>863</v>
      </c>
      <c r="H420" s="241"/>
      <c r="I420" s="237">
        <f>I421</f>
        <v>851.3</v>
      </c>
      <c r="J420" s="237"/>
      <c r="K420" s="163">
        <f t="shared" si="15"/>
        <v>11.700000000000045</v>
      </c>
      <c r="L420" s="35">
        <f t="shared" si="14"/>
        <v>98.64426419466974</v>
      </c>
      <c r="N420" s="166"/>
    </row>
    <row r="421" spans="1:14" ht="12.75">
      <c r="A421" s="19" t="s">
        <v>87</v>
      </c>
      <c r="B421" s="161" t="s">
        <v>90</v>
      </c>
      <c r="C421" s="161" t="s">
        <v>85</v>
      </c>
      <c r="D421" s="161" t="s">
        <v>79</v>
      </c>
      <c r="E421" s="161" t="s">
        <v>129</v>
      </c>
      <c r="F421" s="161" t="s">
        <v>88</v>
      </c>
      <c r="G421" s="240">
        <f>'ПР.5 мп'!H226</f>
        <v>863</v>
      </c>
      <c r="H421" s="241"/>
      <c r="I421" s="237">
        <f>'ПР.5 мп'!I226</f>
        <v>851.3</v>
      </c>
      <c r="J421" s="237"/>
      <c r="K421" s="163">
        <f t="shared" si="15"/>
        <v>11.700000000000045</v>
      </c>
      <c r="L421" s="35">
        <f t="shared" si="14"/>
        <v>98.64426419466974</v>
      </c>
      <c r="N421" s="166"/>
    </row>
    <row r="422" spans="1:14" ht="51">
      <c r="A422" s="191" t="str">
        <f>'ПР.5 мп'!A264:B264</f>
        <v>Муниципальная программа «Безопасность образовательного процесса в образовательных учреждениях Сусуманского городского округа на 2020-2023 годы»</v>
      </c>
      <c r="B422" s="176" t="s">
        <v>90</v>
      </c>
      <c r="C422" s="176" t="s">
        <v>85</v>
      </c>
      <c r="D422" s="176" t="s">
        <v>79</v>
      </c>
      <c r="E422" s="176" t="s">
        <v>148</v>
      </c>
      <c r="F422" s="176"/>
      <c r="G422" s="242">
        <f>G423</f>
        <v>1143.8</v>
      </c>
      <c r="H422" s="243"/>
      <c r="I422" s="239">
        <f>I423</f>
        <v>296</v>
      </c>
      <c r="J422" s="239"/>
      <c r="K422" s="162">
        <f t="shared" si="15"/>
        <v>847.8</v>
      </c>
      <c r="L422" s="31">
        <f t="shared" si="14"/>
        <v>25.87865011365623</v>
      </c>
      <c r="N422" s="166"/>
    </row>
    <row r="423" spans="1:14" ht="51">
      <c r="A423" s="19" t="str">
        <f>'ПР.5 мп'!A265:B265</f>
        <v>Основное мероприятие «Материально- техническое обеспечение охраны труда, техники безопасности, антитеррористической защищенности»</v>
      </c>
      <c r="B423" s="161" t="s">
        <v>90</v>
      </c>
      <c r="C423" s="161" t="s">
        <v>85</v>
      </c>
      <c r="D423" s="161" t="s">
        <v>79</v>
      </c>
      <c r="E423" s="161" t="s">
        <v>149</v>
      </c>
      <c r="F423" s="161"/>
      <c r="G423" s="240">
        <f>G424+G427+G430</f>
        <v>1143.8</v>
      </c>
      <c r="H423" s="241"/>
      <c r="I423" s="237">
        <f>I424+I427+I430</f>
        <v>296</v>
      </c>
      <c r="J423" s="237"/>
      <c r="K423" s="163">
        <f t="shared" si="15"/>
        <v>847.8</v>
      </c>
      <c r="L423" s="35">
        <f t="shared" si="14"/>
        <v>25.87865011365623</v>
      </c>
      <c r="N423" s="166"/>
    </row>
    <row r="424" spans="1:14" ht="25.5">
      <c r="A424" s="19" t="s">
        <v>150</v>
      </c>
      <c r="B424" s="161" t="s">
        <v>90</v>
      </c>
      <c r="C424" s="161" t="s">
        <v>85</v>
      </c>
      <c r="D424" s="161" t="s">
        <v>79</v>
      </c>
      <c r="E424" s="161" t="s">
        <v>151</v>
      </c>
      <c r="F424" s="161"/>
      <c r="G424" s="240">
        <f>G425</f>
        <v>690</v>
      </c>
      <c r="H424" s="241"/>
      <c r="I424" s="237">
        <f>I425</f>
        <v>296</v>
      </c>
      <c r="J424" s="237"/>
      <c r="K424" s="163">
        <f t="shared" si="15"/>
        <v>394</v>
      </c>
      <c r="L424" s="35">
        <f t="shared" si="14"/>
        <v>42.89855072463768</v>
      </c>
      <c r="N424" s="166"/>
    </row>
    <row r="425" spans="1:14" ht="38.25">
      <c r="A425" s="19" t="s">
        <v>44</v>
      </c>
      <c r="B425" s="161" t="s">
        <v>90</v>
      </c>
      <c r="C425" s="161" t="s">
        <v>85</v>
      </c>
      <c r="D425" s="161" t="s">
        <v>79</v>
      </c>
      <c r="E425" s="161" t="s">
        <v>151</v>
      </c>
      <c r="F425" s="161" t="s">
        <v>45</v>
      </c>
      <c r="G425" s="240">
        <f>G426</f>
        <v>690</v>
      </c>
      <c r="H425" s="241"/>
      <c r="I425" s="237">
        <f>I426</f>
        <v>296</v>
      </c>
      <c r="J425" s="237"/>
      <c r="K425" s="163">
        <f t="shared" si="15"/>
        <v>394</v>
      </c>
      <c r="L425" s="35">
        <f t="shared" si="14"/>
        <v>42.89855072463768</v>
      </c>
      <c r="N425" s="166"/>
    </row>
    <row r="426" spans="1:14" ht="12.75">
      <c r="A426" s="19" t="s">
        <v>87</v>
      </c>
      <c r="B426" s="161" t="s">
        <v>90</v>
      </c>
      <c r="C426" s="161" t="s">
        <v>85</v>
      </c>
      <c r="D426" s="161" t="s">
        <v>79</v>
      </c>
      <c r="E426" s="161" t="s">
        <v>151</v>
      </c>
      <c r="F426" s="161" t="s">
        <v>88</v>
      </c>
      <c r="G426" s="240">
        <f>'ПР.5 мп'!H275</f>
        <v>690</v>
      </c>
      <c r="H426" s="241"/>
      <c r="I426" s="237">
        <f>'ПР.5 мп'!I275</f>
        <v>296</v>
      </c>
      <c r="J426" s="237"/>
      <c r="K426" s="163">
        <f t="shared" si="15"/>
        <v>394</v>
      </c>
      <c r="L426" s="35">
        <f t="shared" si="14"/>
        <v>42.89855072463768</v>
      </c>
      <c r="N426" s="166"/>
    </row>
    <row r="427" spans="1:14" ht="12.75">
      <c r="A427" s="19" t="s">
        <v>152</v>
      </c>
      <c r="B427" s="161" t="s">
        <v>90</v>
      </c>
      <c r="C427" s="161" t="s">
        <v>85</v>
      </c>
      <c r="D427" s="161" t="s">
        <v>79</v>
      </c>
      <c r="E427" s="161" t="s">
        <v>153</v>
      </c>
      <c r="F427" s="161"/>
      <c r="G427" s="240">
        <f>G428</f>
        <v>53.8</v>
      </c>
      <c r="H427" s="241"/>
      <c r="I427" s="237">
        <f>I428</f>
        <v>0</v>
      </c>
      <c r="J427" s="237"/>
      <c r="K427" s="163">
        <f t="shared" si="15"/>
        <v>53.8</v>
      </c>
      <c r="L427" s="35">
        <f t="shared" si="14"/>
        <v>0</v>
      </c>
      <c r="N427" s="166"/>
    </row>
    <row r="428" spans="1:14" ht="38.25">
      <c r="A428" s="19" t="s">
        <v>44</v>
      </c>
      <c r="B428" s="161" t="s">
        <v>90</v>
      </c>
      <c r="C428" s="161" t="s">
        <v>85</v>
      </c>
      <c r="D428" s="161" t="s">
        <v>79</v>
      </c>
      <c r="E428" s="161" t="s">
        <v>153</v>
      </c>
      <c r="F428" s="161" t="s">
        <v>45</v>
      </c>
      <c r="G428" s="240">
        <f>G429</f>
        <v>53.8</v>
      </c>
      <c r="H428" s="241"/>
      <c r="I428" s="237">
        <f>I429</f>
        <v>0</v>
      </c>
      <c r="J428" s="237"/>
      <c r="K428" s="163">
        <f t="shared" si="15"/>
        <v>53.8</v>
      </c>
      <c r="L428" s="35">
        <f t="shared" si="14"/>
        <v>0</v>
      </c>
      <c r="N428" s="166"/>
    </row>
    <row r="429" spans="1:14" ht="12.75">
      <c r="A429" s="19" t="s">
        <v>87</v>
      </c>
      <c r="B429" s="161" t="s">
        <v>90</v>
      </c>
      <c r="C429" s="161" t="s">
        <v>85</v>
      </c>
      <c r="D429" s="161" t="s">
        <v>79</v>
      </c>
      <c r="E429" s="161" t="s">
        <v>153</v>
      </c>
      <c r="F429" s="161" t="s">
        <v>88</v>
      </c>
      <c r="G429" s="240">
        <f>'ПР.5 мп'!H285</f>
        <v>53.8</v>
      </c>
      <c r="H429" s="241"/>
      <c r="I429" s="237">
        <f>'ПР.5 мп'!I285</f>
        <v>0</v>
      </c>
      <c r="J429" s="237"/>
      <c r="K429" s="163">
        <f t="shared" si="15"/>
        <v>53.8</v>
      </c>
      <c r="L429" s="35">
        <f t="shared" si="14"/>
        <v>0</v>
      </c>
      <c r="N429" s="166"/>
    </row>
    <row r="430" spans="1:14" ht="12.75">
      <c r="A430" s="19" t="s">
        <v>154</v>
      </c>
      <c r="B430" s="161" t="s">
        <v>90</v>
      </c>
      <c r="C430" s="161" t="s">
        <v>85</v>
      </c>
      <c r="D430" s="161" t="s">
        <v>79</v>
      </c>
      <c r="E430" s="161" t="s">
        <v>155</v>
      </c>
      <c r="F430" s="161"/>
      <c r="G430" s="240">
        <f>G431</f>
        <v>400</v>
      </c>
      <c r="H430" s="241"/>
      <c r="I430" s="237">
        <f>I431</f>
        <v>0</v>
      </c>
      <c r="J430" s="237"/>
      <c r="K430" s="163">
        <f t="shared" si="15"/>
        <v>400</v>
      </c>
      <c r="L430" s="35">
        <f t="shared" si="14"/>
        <v>0</v>
      </c>
      <c r="N430" s="166"/>
    </row>
    <row r="431" spans="1:14" ht="38.25">
      <c r="A431" s="19" t="s">
        <v>44</v>
      </c>
      <c r="B431" s="161" t="s">
        <v>90</v>
      </c>
      <c r="C431" s="161" t="s">
        <v>85</v>
      </c>
      <c r="D431" s="161" t="s">
        <v>79</v>
      </c>
      <c r="E431" s="161" t="s">
        <v>155</v>
      </c>
      <c r="F431" s="161" t="s">
        <v>45</v>
      </c>
      <c r="G431" s="240">
        <f>G432</f>
        <v>400</v>
      </c>
      <c r="H431" s="241"/>
      <c r="I431" s="237">
        <f>I432</f>
        <v>0</v>
      </c>
      <c r="J431" s="237"/>
      <c r="K431" s="163">
        <f t="shared" si="15"/>
        <v>400</v>
      </c>
      <c r="L431" s="35">
        <f t="shared" si="14"/>
        <v>0</v>
      </c>
      <c r="N431" s="166"/>
    </row>
    <row r="432" spans="1:14" ht="12.75">
      <c r="A432" s="19" t="s">
        <v>87</v>
      </c>
      <c r="B432" s="161" t="s">
        <v>90</v>
      </c>
      <c r="C432" s="161" t="s">
        <v>85</v>
      </c>
      <c r="D432" s="161" t="s">
        <v>79</v>
      </c>
      <c r="E432" s="161" t="s">
        <v>155</v>
      </c>
      <c r="F432" s="161" t="s">
        <v>88</v>
      </c>
      <c r="G432" s="240">
        <f>'ПР.5 мп'!H291</f>
        <v>400</v>
      </c>
      <c r="H432" s="241"/>
      <c r="I432" s="237">
        <f>'ПР.5 мп'!I291</f>
        <v>0</v>
      </c>
      <c r="J432" s="237"/>
      <c r="K432" s="163">
        <f t="shared" si="15"/>
        <v>400</v>
      </c>
      <c r="L432" s="35">
        <f t="shared" si="14"/>
        <v>0</v>
      </c>
      <c r="N432" s="166"/>
    </row>
    <row r="433" spans="1:14" ht="38.25">
      <c r="A433" s="191" t="str">
        <f>'ПР.5 мп'!A509:B509</f>
        <v>Муниципальная программа «Пожарная безопасность в Сусуманском городском округе на 2020- 2023 годы»</v>
      </c>
      <c r="B433" s="176" t="s">
        <v>90</v>
      </c>
      <c r="C433" s="176" t="s">
        <v>85</v>
      </c>
      <c r="D433" s="176" t="s">
        <v>79</v>
      </c>
      <c r="E433" s="176" t="s">
        <v>261</v>
      </c>
      <c r="F433" s="176"/>
      <c r="G433" s="242">
        <f>G434</f>
        <v>1415.1</v>
      </c>
      <c r="H433" s="243"/>
      <c r="I433" s="239">
        <f>I434</f>
        <v>817.1</v>
      </c>
      <c r="J433" s="239"/>
      <c r="K433" s="162">
        <f t="shared" si="15"/>
        <v>597.9999999999999</v>
      </c>
      <c r="L433" s="31">
        <f t="shared" si="14"/>
        <v>57.741502367323875</v>
      </c>
      <c r="N433" s="166"/>
    </row>
    <row r="434" spans="1:14" ht="42.75" customHeight="1">
      <c r="A434" s="19" t="str">
        <f>'ПР.5 мп'!A510:B510</f>
        <v>Основное мероприятие «Создание эффективной системы пожарной безопасности, обеспечение необходимого противопожарного уровня защиты»</v>
      </c>
      <c r="B434" s="161" t="s">
        <v>90</v>
      </c>
      <c r="C434" s="161" t="s">
        <v>85</v>
      </c>
      <c r="D434" s="161" t="s">
        <v>79</v>
      </c>
      <c r="E434" s="161" t="s">
        <v>263</v>
      </c>
      <c r="F434" s="161"/>
      <c r="G434" s="240">
        <f>G435+G438+G441+G444+G447</f>
        <v>1415.1</v>
      </c>
      <c r="H434" s="241"/>
      <c r="I434" s="237">
        <f>I435+I438+I441+I444+I447</f>
        <v>817.1</v>
      </c>
      <c r="J434" s="237"/>
      <c r="K434" s="163">
        <f t="shared" si="15"/>
        <v>597.9999999999999</v>
      </c>
      <c r="L434" s="35">
        <f t="shared" si="14"/>
        <v>57.741502367323875</v>
      </c>
      <c r="N434" s="166"/>
    </row>
    <row r="435" spans="1:14" ht="51">
      <c r="A435" s="19" t="s">
        <v>264</v>
      </c>
      <c r="B435" s="161" t="s">
        <v>90</v>
      </c>
      <c r="C435" s="161" t="s">
        <v>85</v>
      </c>
      <c r="D435" s="161" t="s">
        <v>79</v>
      </c>
      <c r="E435" s="161" t="s">
        <v>265</v>
      </c>
      <c r="F435" s="161"/>
      <c r="G435" s="240">
        <f>G436</f>
        <v>886</v>
      </c>
      <c r="H435" s="241"/>
      <c r="I435" s="237">
        <f>I436</f>
        <v>461.3</v>
      </c>
      <c r="J435" s="237"/>
      <c r="K435" s="163">
        <f t="shared" si="15"/>
        <v>424.7</v>
      </c>
      <c r="L435" s="35">
        <f t="shared" si="14"/>
        <v>52.06546275395034</v>
      </c>
      <c r="N435" s="166"/>
    </row>
    <row r="436" spans="1:14" ht="38.25">
      <c r="A436" s="19" t="s">
        <v>44</v>
      </c>
      <c r="B436" s="161" t="s">
        <v>90</v>
      </c>
      <c r="C436" s="161" t="s">
        <v>85</v>
      </c>
      <c r="D436" s="161" t="s">
        <v>79</v>
      </c>
      <c r="E436" s="161" t="s">
        <v>265</v>
      </c>
      <c r="F436" s="161" t="s">
        <v>45</v>
      </c>
      <c r="G436" s="240">
        <f>G437</f>
        <v>886</v>
      </c>
      <c r="H436" s="241"/>
      <c r="I436" s="237">
        <f>I437</f>
        <v>461.3</v>
      </c>
      <c r="J436" s="237"/>
      <c r="K436" s="163">
        <f t="shared" si="15"/>
        <v>424.7</v>
      </c>
      <c r="L436" s="35">
        <f t="shared" si="14"/>
        <v>52.06546275395034</v>
      </c>
      <c r="N436" s="166"/>
    </row>
    <row r="437" spans="1:14" ht="12.75">
      <c r="A437" s="19" t="s">
        <v>87</v>
      </c>
      <c r="B437" s="161" t="s">
        <v>90</v>
      </c>
      <c r="C437" s="161" t="s">
        <v>85</v>
      </c>
      <c r="D437" s="161" t="s">
        <v>79</v>
      </c>
      <c r="E437" s="161" t="s">
        <v>265</v>
      </c>
      <c r="F437" s="161" t="s">
        <v>88</v>
      </c>
      <c r="G437" s="240">
        <f>'ПР.5 мп'!H520</f>
        <v>886</v>
      </c>
      <c r="H437" s="241"/>
      <c r="I437" s="237">
        <f>'ПР.5 мп'!I520</f>
        <v>461.3</v>
      </c>
      <c r="J437" s="237"/>
      <c r="K437" s="163">
        <f t="shared" si="15"/>
        <v>424.7</v>
      </c>
      <c r="L437" s="35">
        <f t="shared" si="14"/>
        <v>52.06546275395034</v>
      </c>
      <c r="N437" s="166"/>
    </row>
    <row r="438" spans="1:14" ht="25.5">
      <c r="A438" s="19" t="s">
        <v>269</v>
      </c>
      <c r="B438" s="161" t="s">
        <v>90</v>
      </c>
      <c r="C438" s="161" t="s">
        <v>85</v>
      </c>
      <c r="D438" s="161" t="s">
        <v>79</v>
      </c>
      <c r="E438" s="161" t="s">
        <v>270</v>
      </c>
      <c r="F438" s="161"/>
      <c r="G438" s="240">
        <f>G439</f>
        <v>136.6</v>
      </c>
      <c r="H438" s="241"/>
      <c r="I438" s="237">
        <f>I439</f>
        <v>92.6</v>
      </c>
      <c r="J438" s="237"/>
      <c r="K438" s="163">
        <f t="shared" si="15"/>
        <v>44</v>
      </c>
      <c r="L438" s="35">
        <f t="shared" si="14"/>
        <v>67.7891654465593</v>
      </c>
      <c r="N438" s="166"/>
    </row>
    <row r="439" spans="1:14" ht="38.25">
      <c r="A439" s="19" t="s">
        <v>44</v>
      </c>
      <c r="B439" s="161" t="s">
        <v>90</v>
      </c>
      <c r="C439" s="161" t="s">
        <v>85</v>
      </c>
      <c r="D439" s="161" t="s">
        <v>79</v>
      </c>
      <c r="E439" s="161" t="s">
        <v>270</v>
      </c>
      <c r="F439" s="161" t="s">
        <v>45</v>
      </c>
      <c r="G439" s="240">
        <f>G440</f>
        <v>136.6</v>
      </c>
      <c r="H439" s="241"/>
      <c r="I439" s="237">
        <f>I440</f>
        <v>92.6</v>
      </c>
      <c r="J439" s="237"/>
      <c r="K439" s="163">
        <f t="shared" si="15"/>
        <v>44</v>
      </c>
      <c r="L439" s="35">
        <f t="shared" si="14"/>
        <v>67.7891654465593</v>
      </c>
      <c r="N439" s="166"/>
    </row>
    <row r="440" spans="1:14" ht="12.75">
      <c r="A440" s="19" t="s">
        <v>87</v>
      </c>
      <c r="B440" s="161" t="s">
        <v>90</v>
      </c>
      <c r="C440" s="161" t="s">
        <v>85</v>
      </c>
      <c r="D440" s="161" t="s">
        <v>79</v>
      </c>
      <c r="E440" s="161" t="s">
        <v>270</v>
      </c>
      <c r="F440" s="161" t="s">
        <v>88</v>
      </c>
      <c r="G440" s="240">
        <f>'ПР.5 мп'!H541</f>
        <v>136.6</v>
      </c>
      <c r="H440" s="241"/>
      <c r="I440" s="237">
        <f>'ПР.5 мп'!I541</f>
        <v>92.6</v>
      </c>
      <c r="J440" s="237"/>
      <c r="K440" s="163">
        <f t="shared" si="15"/>
        <v>44</v>
      </c>
      <c r="L440" s="35">
        <f t="shared" si="14"/>
        <v>67.7891654465593</v>
      </c>
      <c r="N440" s="166"/>
    </row>
    <row r="441" spans="1:14" ht="25.5">
      <c r="A441" s="19" t="s">
        <v>273</v>
      </c>
      <c r="B441" s="161" t="s">
        <v>90</v>
      </c>
      <c r="C441" s="161" t="s">
        <v>85</v>
      </c>
      <c r="D441" s="161" t="s">
        <v>79</v>
      </c>
      <c r="E441" s="161" t="s">
        <v>274</v>
      </c>
      <c r="F441" s="161"/>
      <c r="G441" s="240">
        <f>G442</f>
        <v>308.2</v>
      </c>
      <c r="H441" s="241"/>
      <c r="I441" s="237">
        <f>I442</f>
        <v>233.6</v>
      </c>
      <c r="J441" s="237"/>
      <c r="K441" s="163">
        <f t="shared" si="15"/>
        <v>74.6</v>
      </c>
      <c r="L441" s="35">
        <f t="shared" si="14"/>
        <v>75.79493835171967</v>
      </c>
      <c r="N441" s="166"/>
    </row>
    <row r="442" spans="1:14" ht="38.25">
      <c r="A442" s="19" t="s">
        <v>44</v>
      </c>
      <c r="B442" s="161" t="s">
        <v>90</v>
      </c>
      <c r="C442" s="161" t="s">
        <v>85</v>
      </c>
      <c r="D442" s="161" t="s">
        <v>79</v>
      </c>
      <c r="E442" s="161" t="s">
        <v>274</v>
      </c>
      <c r="F442" s="161" t="s">
        <v>45</v>
      </c>
      <c r="G442" s="240">
        <f>G443</f>
        <v>308.2</v>
      </c>
      <c r="H442" s="241"/>
      <c r="I442" s="237">
        <f>I443</f>
        <v>233.6</v>
      </c>
      <c r="J442" s="237"/>
      <c r="K442" s="163">
        <f t="shared" si="15"/>
        <v>74.6</v>
      </c>
      <c r="L442" s="35">
        <f t="shared" si="14"/>
        <v>75.79493835171967</v>
      </c>
      <c r="N442" s="166"/>
    </row>
    <row r="443" spans="1:14" ht="12.75">
      <c r="A443" s="19" t="s">
        <v>87</v>
      </c>
      <c r="B443" s="161" t="s">
        <v>90</v>
      </c>
      <c r="C443" s="161" t="s">
        <v>85</v>
      </c>
      <c r="D443" s="161" t="s">
        <v>79</v>
      </c>
      <c r="E443" s="161" t="s">
        <v>274</v>
      </c>
      <c r="F443" s="161" t="s">
        <v>88</v>
      </c>
      <c r="G443" s="240">
        <f>'ПР.5 мп'!H580</f>
        <v>308.2</v>
      </c>
      <c r="H443" s="241"/>
      <c r="I443" s="237">
        <f>'ПР.5 мп'!I580</f>
        <v>233.6</v>
      </c>
      <c r="J443" s="237"/>
      <c r="K443" s="163">
        <f t="shared" si="15"/>
        <v>74.6</v>
      </c>
      <c r="L443" s="35">
        <f t="shared" si="14"/>
        <v>75.79493835171967</v>
      </c>
      <c r="N443" s="166"/>
    </row>
    <row r="444" spans="1:14" ht="43.5" customHeight="1">
      <c r="A444" s="19" t="s">
        <v>275</v>
      </c>
      <c r="B444" s="161" t="s">
        <v>90</v>
      </c>
      <c r="C444" s="161" t="s">
        <v>85</v>
      </c>
      <c r="D444" s="161" t="s">
        <v>79</v>
      </c>
      <c r="E444" s="161" t="s">
        <v>276</v>
      </c>
      <c r="F444" s="161"/>
      <c r="G444" s="240">
        <f>G445</f>
        <v>59.3</v>
      </c>
      <c r="H444" s="241"/>
      <c r="I444" s="237">
        <f>I445</f>
        <v>29.6</v>
      </c>
      <c r="J444" s="237"/>
      <c r="K444" s="163">
        <f t="shared" si="15"/>
        <v>29.699999999999996</v>
      </c>
      <c r="L444" s="35">
        <f t="shared" si="14"/>
        <v>49.91568296795953</v>
      </c>
      <c r="N444" s="166"/>
    </row>
    <row r="445" spans="1:14" ht="38.25">
      <c r="A445" s="19" t="s">
        <v>44</v>
      </c>
      <c r="B445" s="161" t="s">
        <v>90</v>
      </c>
      <c r="C445" s="161" t="s">
        <v>85</v>
      </c>
      <c r="D445" s="161" t="s">
        <v>79</v>
      </c>
      <c r="E445" s="161" t="s">
        <v>276</v>
      </c>
      <c r="F445" s="161" t="s">
        <v>45</v>
      </c>
      <c r="G445" s="240">
        <f>G446</f>
        <v>59.3</v>
      </c>
      <c r="H445" s="241"/>
      <c r="I445" s="237">
        <f>I446</f>
        <v>29.6</v>
      </c>
      <c r="J445" s="237"/>
      <c r="K445" s="163">
        <f t="shared" si="15"/>
        <v>29.699999999999996</v>
      </c>
      <c r="L445" s="35">
        <f t="shared" si="14"/>
        <v>49.91568296795953</v>
      </c>
      <c r="N445" s="166"/>
    </row>
    <row r="446" spans="1:14" ht="12.75">
      <c r="A446" s="19" t="s">
        <v>87</v>
      </c>
      <c r="B446" s="161" t="s">
        <v>90</v>
      </c>
      <c r="C446" s="161" t="s">
        <v>85</v>
      </c>
      <c r="D446" s="161" t="s">
        <v>79</v>
      </c>
      <c r="E446" s="161" t="s">
        <v>276</v>
      </c>
      <c r="F446" s="161" t="s">
        <v>88</v>
      </c>
      <c r="G446" s="240">
        <f>'ПР.5 мп'!H605</f>
        <v>59.3</v>
      </c>
      <c r="H446" s="241"/>
      <c r="I446" s="237">
        <f>'ПР.5 мп'!I605</f>
        <v>29.6</v>
      </c>
      <c r="J446" s="237"/>
      <c r="K446" s="163">
        <f t="shared" si="15"/>
        <v>29.699999999999996</v>
      </c>
      <c r="L446" s="35">
        <f t="shared" si="14"/>
        <v>49.91568296795953</v>
      </c>
      <c r="N446" s="166"/>
    </row>
    <row r="447" spans="1:14" ht="25.5">
      <c r="A447" s="19" t="s">
        <v>277</v>
      </c>
      <c r="B447" s="161" t="s">
        <v>90</v>
      </c>
      <c r="C447" s="161" t="s">
        <v>85</v>
      </c>
      <c r="D447" s="161" t="s">
        <v>79</v>
      </c>
      <c r="E447" s="161" t="s">
        <v>278</v>
      </c>
      <c r="F447" s="161"/>
      <c r="G447" s="240">
        <f>G448</f>
        <v>25</v>
      </c>
      <c r="H447" s="241"/>
      <c r="I447" s="237">
        <f>I448</f>
        <v>0</v>
      </c>
      <c r="J447" s="237"/>
      <c r="K447" s="163">
        <f t="shared" si="15"/>
        <v>25</v>
      </c>
      <c r="L447" s="35">
        <f t="shared" si="14"/>
        <v>0</v>
      </c>
      <c r="N447" s="166"/>
    </row>
    <row r="448" spans="1:14" ht="38.25">
      <c r="A448" s="19" t="s">
        <v>44</v>
      </c>
      <c r="B448" s="161" t="s">
        <v>90</v>
      </c>
      <c r="C448" s="161" t="s">
        <v>85</v>
      </c>
      <c r="D448" s="161" t="s">
        <v>79</v>
      </c>
      <c r="E448" s="161" t="s">
        <v>278</v>
      </c>
      <c r="F448" s="161" t="s">
        <v>45</v>
      </c>
      <c r="G448" s="240">
        <f>G449</f>
        <v>25</v>
      </c>
      <c r="H448" s="241"/>
      <c r="I448" s="237">
        <f>I449</f>
        <v>0</v>
      </c>
      <c r="J448" s="237"/>
      <c r="K448" s="163">
        <f t="shared" si="15"/>
        <v>25</v>
      </c>
      <c r="L448" s="35">
        <f t="shared" si="14"/>
        <v>0</v>
      </c>
      <c r="N448" s="166"/>
    </row>
    <row r="449" spans="1:14" ht="12.75">
      <c r="A449" s="19" t="s">
        <v>87</v>
      </c>
      <c r="B449" s="161" t="s">
        <v>90</v>
      </c>
      <c r="C449" s="161" t="s">
        <v>85</v>
      </c>
      <c r="D449" s="161" t="s">
        <v>79</v>
      </c>
      <c r="E449" s="161" t="s">
        <v>278</v>
      </c>
      <c r="F449" s="161" t="s">
        <v>88</v>
      </c>
      <c r="G449" s="240">
        <f>'ПР.5 мп'!H630</f>
        <v>25</v>
      </c>
      <c r="H449" s="241"/>
      <c r="I449" s="237">
        <f>'ПР.5 мп'!I630</f>
        <v>0</v>
      </c>
      <c r="J449" s="237"/>
      <c r="K449" s="163">
        <f t="shared" si="15"/>
        <v>25</v>
      </c>
      <c r="L449" s="35">
        <f t="shared" si="14"/>
        <v>0</v>
      </c>
      <c r="N449" s="166"/>
    </row>
    <row r="450" spans="1:14" ht="38.25">
      <c r="A450" s="191" t="str">
        <f>'ПР.5 мп'!A751:B751</f>
        <v>Муниципальная программа «Здоровье обучающихся и воспитанников в Сусуманском городском округе на 2020- 2023 годы»</v>
      </c>
      <c r="B450" s="176" t="s">
        <v>90</v>
      </c>
      <c r="C450" s="176" t="s">
        <v>85</v>
      </c>
      <c r="D450" s="176" t="s">
        <v>79</v>
      </c>
      <c r="E450" s="176" t="s">
        <v>322</v>
      </c>
      <c r="F450" s="176"/>
      <c r="G450" s="242">
        <f>G451</f>
        <v>11206.2</v>
      </c>
      <c r="H450" s="243"/>
      <c r="I450" s="239">
        <f>I451</f>
        <v>2687.2</v>
      </c>
      <c r="J450" s="239"/>
      <c r="K450" s="162">
        <f t="shared" si="15"/>
        <v>8519</v>
      </c>
      <c r="L450" s="31">
        <f t="shared" si="14"/>
        <v>23.9795827309882</v>
      </c>
      <c r="N450" s="166"/>
    </row>
    <row r="451" spans="1:14" ht="38.25">
      <c r="A451" s="19" t="str">
        <f>'ПР.5 мп'!A752:B752</f>
        <v>Основное мероприятие «Совершенствование системы укрепления здоровья учащихся и воспитанников образовательных учреждений»</v>
      </c>
      <c r="B451" s="161" t="s">
        <v>90</v>
      </c>
      <c r="C451" s="161" t="s">
        <v>85</v>
      </c>
      <c r="D451" s="161" t="s">
        <v>79</v>
      </c>
      <c r="E451" s="161" t="s">
        <v>323</v>
      </c>
      <c r="F451" s="161"/>
      <c r="G451" s="240">
        <f>G452+G455+G458+G461+G464+G467+G470+G473</f>
        <v>11206.2</v>
      </c>
      <c r="H451" s="241"/>
      <c r="I451" s="237">
        <f>I452+I455+I458+I461+I464+I467+I470+I473</f>
        <v>2687.2</v>
      </c>
      <c r="J451" s="237"/>
      <c r="K451" s="163">
        <f t="shared" si="15"/>
        <v>8519</v>
      </c>
      <c r="L451" s="35">
        <f t="shared" si="14"/>
        <v>23.9795827309882</v>
      </c>
      <c r="N451" s="166"/>
    </row>
    <row r="452" spans="1:14" ht="38.25">
      <c r="A452" s="19" t="s">
        <v>324</v>
      </c>
      <c r="B452" s="161" t="s">
        <v>90</v>
      </c>
      <c r="C452" s="161" t="s">
        <v>85</v>
      </c>
      <c r="D452" s="161" t="s">
        <v>79</v>
      </c>
      <c r="E452" s="161" t="s">
        <v>325</v>
      </c>
      <c r="F452" s="161"/>
      <c r="G452" s="240">
        <f>G453</f>
        <v>1012.9</v>
      </c>
      <c r="H452" s="241"/>
      <c r="I452" s="237">
        <f>I453</f>
        <v>0</v>
      </c>
      <c r="J452" s="237"/>
      <c r="K452" s="163">
        <f t="shared" si="15"/>
        <v>1012.9</v>
      </c>
      <c r="L452" s="35">
        <f t="shared" si="14"/>
        <v>0</v>
      </c>
      <c r="N452" s="166"/>
    </row>
    <row r="453" spans="1:14" ht="38.25">
      <c r="A453" s="19" t="s">
        <v>44</v>
      </c>
      <c r="B453" s="161" t="s">
        <v>90</v>
      </c>
      <c r="C453" s="161" t="s">
        <v>85</v>
      </c>
      <c r="D453" s="161" t="s">
        <v>79</v>
      </c>
      <c r="E453" s="161" t="s">
        <v>325</v>
      </c>
      <c r="F453" s="161" t="s">
        <v>45</v>
      </c>
      <c r="G453" s="240">
        <f>G454</f>
        <v>1012.9</v>
      </c>
      <c r="H453" s="241"/>
      <c r="I453" s="237">
        <f>I454</f>
        <v>0</v>
      </c>
      <c r="J453" s="237"/>
      <c r="K453" s="163">
        <f t="shared" si="15"/>
        <v>1012.9</v>
      </c>
      <c r="L453" s="35">
        <f t="shared" si="14"/>
        <v>0</v>
      </c>
      <c r="N453" s="166"/>
    </row>
    <row r="454" spans="1:14" ht="12.75">
      <c r="A454" s="19" t="s">
        <v>87</v>
      </c>
      <c r="B454" s="161" t="s">
        <v>90</v>
      </c>
      <c r="C454" s="161" t="s">
        <v>85</v>
      </c>
      <c r="D454" s="161" t="s">
        <v>79</v>
      </c>
      <c r="E454" s="161" t="s">
        <v>325</v>
      </c>
      <c r="F454" s="161" t="s">
        <v>88</v>
      </c>
      <c r="G454" s="240">
        <f>'ПР.5 мп'!H758</f>
        <v>1012.9</v>
      </c>
      <c r="H454" s="241"/>
      <c r="I454" s="237">
        <f>'ПР.5 мп'!I758</f>
        <v>0</v>
      </c>
      <c r="J454" s="237"/>
      <c r="K454" s="163">
        <f t="shared" si="15"/>
        <v>1012.9</v>
      </c>
      <c r="L454" s="35">
        <f aca="true" t="shared" si="16" ref="L454:L517">I454/G454*100</f>
        <v>0</v>
      </c>
      <c r="N454" s="166"/>
    </row>
    <row r="455" spans="1:14" ht="38.25">
      <c r="A455" s="19" t="s">
        <v>326</v>
      </c>
      <c r="B455" s="161" t="s">
        <v>90</v>
      </c>
      <c r="C455" s="161" t="s">
        <v>85</v>
      </c>
      <c r="D455" s="161" t="s">
        <v>79</v>
      </c>
      <c r="E455" s="161" t="s">
        <v>327</v>
      </c>
      <c r="F455" s="161"/>
      <c r="G455" s="240">
        <f>G456</f>
        <v>642.6</v>
      </c>
      <c r="H455" s="241"/>
      <c r="I455" s="237">
        <f>I456</f>
        <v>0</v>
      </c>
      <c r="J455" s="237"/>
      <c r="K455" s="163">
        <f t="shared" si="15"/>
        <v>642.6</v>
      </c>
      <c r="L455" s="35">
        <f t="shared" si="16"/>
        <v>0</v>
      </c>
      <c r="N455" s="166"/>
    </row>
    <row r="456" spans="1:14" ht="38.25">
      <c r="A456" s="19" t="s">
        <v>44</v>
      </c>
      <c r="B456" s="161" t="s">
        <v>90</v>
      </c>
      <c r="C456" s="161" t="s">
        <v>85</v>
      </c>
      <c r="D456" s="161" t="s">
        <v>79</v>
      </c>
      <c r="E456" s="161" t="s">
        <v>327</v>
      </c>
      <c r="F456" s="161" t="s">
        <v>45</v>
      </c>
      <c r="G456" s="240">
        <f>G457</f>
        <v>642.6</v>
      </c>
      <c r="H456" s="241"/>
      <c r="I456" s="237">
        <f>I457</f>
        <v>0</v>
      </c>
      <c r="J456" s="237"/>
      <c r="K456" s="163">
        <f t="shared" si="15"/>
        <v>642.6</v>
      </c>
      <c r="L456" s="35">
        <f t="shared" si="16"/>
        <v>0</v>
      </c>
      <c r="N456" s="166"/>
    </row>
    <row r="457" spans="1:14" ht="12.75">
      <c r="A457" s="19" t="s">
        <v>87</v>
      </c>
      <c r="B457" s="161" t="s">
        <v>90</v>
      </c>
      <c r="C457" s="161" t="s">
        <v>85</v>
      </c>
      <c r="D457" s="161" t="s">
        <v>79</v>
      </c>
      <c r="E457" s="161" t="s">
        <v>327</v>
      </c>
      <c r="F457" s="161" t="s">
        <v>88</v>
      </c>
      <c r="G457" s="240">
        <f>'ПР.5 мп'!H764</f>
        <v>642.6</v>
      </c>
      <c r="H457" s="241"/>
      <c r="I457" s="237">
        <f>'ПР.5 мп'!I764</f>
        <v>0</v>
      </c>
      <c r="J457" s="237"/>
      <c r="K457" s="163">
        <f t="shared" si="15"/>
        <v>642.6</v>
      </c>
      <c r="L457" s="35">
        <f t="shared" si="16"/>
        <v>0</v>
      </c>
      <c r="N457" s="166"/>
    </row>
    <row r="458" spans="1:14" ht="38.25">
      <c r="A458" s="19" t="s">
        <v>328</v>
      </c>
      <c r="B458" s="161" t="s">
        <v>90</v>
      </c>
      <c r="C458" s="161" t="s">
        <v>85</v>
      </c>
      <c r="D458" s="161" t="s">
        <v>79</v>
      </c>
      <c r="E458" s="161" t="s">
        <v>329</v>
      </c>
      <c r="F458" s="161"/>
      <c r="G458" s="240">
        <f>G459</f>
        <v>841.2</v>
      </c>
      <c r="H458" s="241"/>
      <c r="I458" s="237">
        <f>I459</f>
        <v>95</v>
      </c>
      <c r="J458" s="237"/>
      <c r="K458" s="163">
        <f t="shared" si="15"/>
        <v>746.2</v>
      </c>
      <c r="L458" s="35">
        <f t="shared" si="16"/>
        <v>11.293390394674274</v>
      </c>
      <c r="N458" s="166"/>
    </row>
    <row r="459" spans="1:14" ht="38.25">
      <c r="A459" s="19" t="s">
        <v>44</v>
      </c>
      <c r="B459" s="161" t="s">
        <v>90</v>
      </c>
      <c r="C459" s="161" t="s">
        <v>85</v>
      </c>
      <c r="D459" s="161" t="s">
        <v>79</v>
      </c>
      <c r="E459" s="161" t="s">
        <v>329</v>
      </c>
      <c r="F459" s="161" t="s">
        <v>45</v>
      </c>
      <c r="G459" s="240">
        <f>G460</f>
        <v>841.2</v>
      </c>
      <c r="H459" s="241"/>
      <c r="I459" s="237">
        <f>I460</f>
        <v>95</v>
      </c>
      <c r="J459" s="237"/>
      <c r="K459" s="163">
        <f aca="true" t="shared" si="17" ref="K459:K522">G459-I459</f>
        <v>746.2</v>
      </c>
      <c r="L459" s="35">
        <f t="shared" si="16"/>
        <v>11.293390394674274</v>
      </c>
      <c r="N459" s="166"/>
    </row>
    <row r="460" spans="1:14" ht="12.75">
      <c r="A460" s="19" t="s">
        <v>87</v>
      </c>
      <c r="B460" s="161" t="s">
        <v>90</v>
      </c>
      <c r="C460" s="161" t="s">
        <v>85</v>
      </c>
      <c r="D460" s="161" t="s">
        <v>79</v>
      </c>
      <c r="E460" s="161" t="s">
        <v>329</v>
      </c>
      <c r="F460" s="161" t="s">
        <v>88</v>
      </c>
      <c r="G460" s="240">
        <f>'ПР.5 мп'!H770</f>
        <v>841.2</v>
      </c>
      <c r="H460" s="241"/>
      <c r="I460" s="237">
        <f>'ПР.5 мп'!I770</f>
        <v>95</v>
      </c>
      <c r="J460" s="237"/>
      <c r="K460" s="163">
        <f t="shared" si="17"/>
        <v>746.2</v>
      </c>
      <c r="L460" s="35">
        <f t="shared" si="16"/>
        <v>11.293390394674274</v>
      </c>
      <c r="N460" s="166"/>
    </row>
    <row r="461" spans="1:14" ht="25.5">
      <c r="A461" s="19" t="s">
        <v>330</v>
      </c>
      <c r="B461" s="161" t="s">
        <v>90</v>
      </c>
      <c r="C461" s="161" t="s">
        <v>85</v>
      </c>
      <c r="D461" s="161" t="s">
        <v>79</v>
      </c>
      <c r="E461" s="161" t="s">
        <v>331</v>
      </c>
      <c r="F461" s="161"/>
      <c r="G461" s="240">
        <f>G462</f>
        <v>253</v>
      </c>
      <c r="H461" s="241"/>
      <c r="I461" s="237">
        <f>I462</f>
        <v>0</v>
      </c>
      <c r="J461" s="237"/>
      <c r="K461" s="163">
        <f t="shared" si="17"/>
        <v>253</v>
      </c>
      <c r="L461" s="35">
        <f t="shared" si="16"/>
        <v>0</v>
      </c>
      <c r="N461" s="166"/>
    </row>
    <row r="462" spans="1:14" ht="38.25">
      <c r="A462" s="19" t="s">
        <v>44</v>
      </c>
      <c r="B462" s="161" t="s">
        <v>90</v>
      </c>
      <c r="C462" s="161" t="s">
        <v>85</v>
      </c>
      <c r="D462" s="161" t="s">
        <v>79</v>
      </c>
      <c r="E462" s="161" t="s">
        <v>331</v>
      </c>
      <c r="F462" s="161" t="s">
        <v>45</v>
      </c>
      <c r="G462" s="240">
        <f>G463</f>
        <v>253</v>
      </c>
      <c r="H462" s="241"/>
      <c r="I462" s="237">
        <f>I463</f>
        <v>0</v>
      </c>
      <c r="J462" s="237"/>
      <c r="K462" s="163">
        <f t="shared" si="17"/>
        <v>253</v>
      </c>
      <c r="L462" s="35">
        <f t="shared" si="16"/>
        <v>0</v>
      </c>
      <c r="N462" s="166"/>
    </row>
    <row r="463" spans="1:14" ht="12.75">
      <c r="A463" s="19" t="s">
        <v>87</v>
      </c>
      <c r="B463" s="161" t="s">
        <v>90</v>
      </c>
      <c r="C463" s="161" t="s">
        <v>85</v>
      </c>
      <c r="D463" s="161" t="s">
        <v>79</v>
      </c>
      <c r="E463" s="161" t="s">
        <v>331</v>
      </c>
      <c r="F463" s="161" t="s">
        <v>88</v>
      </c>
      <c r="G463" s="240">
        <f>'ПР.5 мп'!H780</f>
        <v>253</v>
      </c>
      <c r="H463" s="241"/>
      <c r="I463" s="237">
        <f>'ПР.5 мп'!I780</f>
        <v>0</v>
      </c>
      <c r="J463" s="237"/>
      <c r="K463" s="163">
        <f t="shared" si="17"/>
        <v>253</v>
      </c>
      <c r="L463" s="35">
        <f t="shared" si="16"/>
        <v>0</v>
      </c>
      <c r="N463" s="166"/>
    </row>
    <row r="464" spans="1:14" ht="25.5">
      <c r="A464" s="19" t="s">
        <v>332</v>
      </c>
      <c r="B464" s="161" t="s">
        <v>90</v>
      </c>
      <c r="C464" s="161" t="s">
        <v>85</v>
      </c>
      <c r="D464" s="161" t="s">
        <v>79</v>
      </c>
      <c r="E464" s="161" t="s">
        <v>333</v>
      </c>
      <c r="F464" s="161"/>
      <c r="G464" s="240">
        <f>G465</f>
        <v>107.4</v>
      </c>
      <c r="H464" s="241"/>
      <c r="I464" s="237">
        <f>I465</f>
        <v>0</v>
      </c>
      <c r="J464" s="237"/>
      <c r="K464" s="163">
        <f t="shared" si="17"/>
        <v>107.4</v>
      </c>
      <c r="L464" s="35">
        <f t="shared" si="16"/>
        <v>0</v>
      </c>
      <c r="N464" s="166"/>
    </row>
    <row r="465" spans="1:14" ht="38.25">
      <c r="A465" s="19" t="s">
        <v>44</v>
      </c>
      <c r="B465" s="161" t="s">
        <v>90</v>
      </c>
      <c r="C465" s="161" t="s">
        <v>85</v>
      </c>
      <c r="D465" s="161" t="s">
        <v>79</v>
      </c>
      <c r="E465" s="161" t="s">
        <v>333</v>
      </c>
      <c r="F465" s="161" t="s">
        <v>45</v>
      </c>
      <c r="G465" s="240">
        <f>G466</f>
        <v>107.4</v>
      </c>
      <c r="H465" s="241"/>
      <c r="I465" s="237">
        <f>I466</f>
        <v>0</v>
      </c>
      <c r="J465" s="237"/>
      <c r="K465" s="163">
        <f t="shared" si="17"/>
        <v>107.4</v>
      </c>
      <c r="L465" s="35">
        <f t="shared" si="16"/>
        <v>0</v>
      </c>
      <c r="N465" s="166"/>
    </row>
    <row r="466" spans="1:14" ht="12.75">
      <c r="A466" s="19" t="s">
        <v>87</v>
      </c>
      <c r="B466" s="161" t="s">
        <v>90</v>
      </c>
      <c r="C466" s="161" t="s">
        <v>85</v>
      </c>
      <c r="D466" s="161" t="s">
        <v>79</v>
      </c>
      <c r="E466" s="161" t="s">
        <v>333</v>
      </c>
      <c r="F466" s="161" t="s">
        <v>88</v>
      </c>
      <c r="G466" s="240">
        <f>'ПР.5 мп'!H786</f>
        <v>107.4</v>
      </c>
      <c r="H466" s="241"/>
      <c r="I466" s="237">
        <f>'ПР.5 мп'!I786</f>
        <v>0</v>
      </c>
      <c r="J466" s="237"/>
      <c r="K466" s="163">
        <f t="shared" si="17"/>
        <v>107.4</v>
      </c>
      <c r="L466" s="35">
        <f t="shared" si="16"/>
        <v>0</v>
      </c>
      <c r="N466" s="166"/>
    </row>
    <row r="467" spans="1:14" ht="51">
      <c r="A467" s="19" t="s">
        <v>334</v>
      </c>
      <c r="B467" s="161" t="s">
        <v>90</v>
      </c>
      <c r="C467" s="161" t="s">
        <v>85</v>
      </c>
      <c r="D467" s="161" t="s">
        <v>79</v>
      </c>
      <c r="E467" s="161" t="s">
        <v>335</v>
      </c>
      <c r="F467" s="161"/>
      <c r="G467" s="240">
        <f>G468</f>
        <v>5663</v>
      </c>
      <c r="H467" s="241"/>
      <c r="I467" s="237">
        <f>I468</f>
        <v>2592.2</v>
      </c>
      <c r="J467" s="237"/>
      <c r="K467" s="163">
        <f t="shared" si="17"/>
        <v>3070.8</v>
      </c>
      <c r="L467" s="35">
        <f t="shared" si="16"/>
        <v>45.77432456295249</v>
      </c>
      <c r="N467" s="166"/>
    </row>
    <row r="468" spans="1:14" ht="38.25">
      <c r="A468" s="19" t="s">
        <v>44</v>
      </c>
      <c r="B468" s="161" t="s">
        <v>90</v>
      </c>
      <c r="C468" s="161" t="s">
        <v>85</v>
      </c>
      <c r="D468" s="161" t="s">
        <v>79</v>
      </c>
      <c r="E468" s="161" t="s">
        <v>335</v>
      </c>
      <c r="F468" s="161" t="s">
        <v>45</v>
      </c>
      <c r="G468" s="240">
        <f>G469</f>
        <v>5663</v>
      </c>
      <c r="H468" s="241"/>
      <c r="I468" s="237">
        <f>I469</f>
        <v>2592.2</v>
      </c>
      <c r="J468" s="237"/>
      <c r="K468" s="163">
        <f t="shared" si="17"/>
        <v>3070.8</v>
      </c>
      <c r="L468" s="35">
        <f t="shared" si="16"/>
        <v>45.77432456295249</v>
      </c>
      <c r="N468" s="166"/>
    </row>
    <row r="469" spans="1:14" ht="12.75">
      <c r="A469" s="19" t="s">
        <v>87</v>
      </c>
      <c r="B469" s="161" t="s">
        <v>90</v>
      </c>
      <c r="C469" s="161" t="s">
        <v>85</v>
      </c>
      <c r="D469" s="161" t="s">
        <v>79</v>
      </c>
      <c r="E469" s="161" t="s">
        <v>335</v>
      </c>
      <c r="F469" s="161" t="s">
        <v>88</v>
      </c>
      <c r="G469" s="240">
        <f>'ПР.5 мп'!H792</f>
        <v>5663</v>
      </c>
      <c r="H469" s="241"/>
      <c r="I469" s="237">
        <f>'ПР.5 мп'!I792</f>
        <v>2592.2</v>
      </c>
      <c r="J469" s="237"/>
      <c r="K469" s="163">
        <f t="shared" si="17"/>
        <v>3070.8</v>
      </c>
      <c r="L469" s="35">
        <f t="shared" si="16"/>
        <v>45.77432456295249</v>
      </c>
      <c r="N469" s="166"/>
    </row>
    <row r="470" spans="1:14" ht="38.25">
      <c r="A470" s="19" t="s">
        <v>336</v>
      </c>
      <c r="B470" s="161" t="s">
        <v>90</v>
      </c>
      <c r="C470" s="161" t="s">
        <v>85</v>
      </c>
      <c r="D470" s="161" t="s">
        <v>79</v>
      </c>
      <c r="E470" s="161" t="s">
        <v>337</v>
      </c>
      <c r="F470" s="161"/>
      <c r="G470" s="240">
        <f>G471</f>
        <v>2350.1</v>
      </c>
      <c r="H470" s="241"/>
      <c r="I470" s="237">
        <f>I471</f>
        <v>0</v>
      </c>
      <c r="J470" s="237"/>
      <c r="K470" s="163">
        <f t="shared" si="17"/>
        <v>2350.1</v>
      </c>
      <c r="L470" s="35">
        <f t="shared" si="16"/>
        <v>0</v>
      </c>
      <c r="N470" s="166"/>
    </row>
    <row r="471" spans="1:14" ht="38.25">
      <c r="A471" s="19" t="s">
        <v>44</v>
      </c>
      <c r="B471" s="161" t="s">
        <v>90</v>
      </c>
      <c r="C471" s="161" t="s">
        <v>85</v>
      </c>
      <c r="D471" s="161" t="s">
        <v>79</v>
      </c>
      <c r="E471" s="161" t="s">
        <v>337</v>
      </c>
      <c r="F471" s="161" t="s">
        <v>45</v>
      </c>
      <c r="G471" s="240">
        <f>G472</f>
        <v>2350.1</v>
      </c>
      <c r="H471" s="241"/>
      <c r="I471" s="237">
        <f>I472</f>
        <v>0</v>
      </c>
      <c r="J471" s="237"/>
      <c r="K471" s="163">
        <f t="shared" si="17"/>
        <v>2350.1</v>
      </c>
      <c r="L471" s="35">
        <f t="shared" si="16"/>
        <v>0</v>
      </c>
      <c r="N471" s="166"/>
    </row>
    <row r="472" spans="1:14" ht="12.75">
      <c r="A472" s="19" t="s">
        <v>87</v>
      </c>
      <c r="B472" s="161" t="s">
        <v>90</v>
      </c>
      <c r="C472" s="161" t="s">
        <v>85</v>
      </c>
      <c r="D472" s="161" t="s">
        <v>79</v>
      </c>
      <c r="E472" s="161" t="s">
        <v>337</v>
      </c>
      <c r="F472" s="161" t="s">
        <v>88</v>
      </c>
      <c r="G472" s="240">
        <f>'ПР.5 мп'!H798</f>
        <v>2350.1</v>
      </c>
      <c r="H472" s="241"/>
      <c r="I472" s="237">
        <f>'ПР.5 мп'!I798</f>
        <v>0</v>
      </c>
      <c r="J472" s="237"/>
      <c r="K472" s="163">
        <f t="shared" si="17"/>
        <v>2350.1</v>
      </c>
      <c r="L472" s="35">
        <f t="shared" si="16"/>
        <v>0</v>
      </c>
      <c r="N472" s="166"/>
    </row>
    <row r="473" spans="1:14" ht="51">
      <c r="A473" s="19" t="s">
        <v>338</v>
      </c>
      <c r="B473" s="161" t="s">
        <v>90</v>
      </c>
      <c r="C473" s="161" t="s">
        <v>85</v>
      </c>
      <c r="D473" s="161" t="s">
        <v>79</v>
      </c>
      <c r="E473" s="161" t="s">
        <v>339</v>
      </c>
      <c r="F473" s="161"/>
      <c r="G473" s="240">
        <f>G474</f>
        <v>336</v>
      </c>
      <c r="H473" s="241"/>
      <c r="I473" s="237">
        <f>I474</f>
        <v>0</v>
      </c>
      <c r="J473" s="237"/>
      <c r="K473" s="163">
        <f t="shared" si="17"/>
        <v>336</v>
      </c>
      <c r="L473" s="35">
        <f t="shared" si="16"/>
        <v>0</v>
      </c>
      <c r="N473" s="166"/>
    </row>
    <row r="474" spans="1:14" ht="38.25">
      <c r="A474" s="19" t="s">
        <v>44</v>
      </c>
      <c r="B474" s="161" t="s">
        <v>90</v>
      </c>
      <c r="C474" s="161" t="s">
        <v>85</v>
      </c>
      <c r="D474" s="161" t="s">
        <v>79</v>
      </c>
      <c r="E474" s="161" t="s">
        <v>339</v>
      </c>
      <c r="F474" s="161" t="s">
        <v>45</v>
      </c>
      <c r="G474" s="240">
        <f>G475</f>
        <v>336</v>
      </c>
      <c r="H474" s="241"/>
      <c r="I474" s="237">
        <f>I475</f>
        <v>0</v>
      </c>
      <c r="J474" s="237"/>
      <c r="K474" s="163">
        <f t="shared" si="17"/>
        <v>336</v>
      </c>
      <c r="L474" s="35">
        <f t="shared" si="16"/>
        <v>0</v>
      </c>
      <c r="N474" s="166"/>
    </row>
    <row r="475" spans="1:14" ht="12.75">
      <c r="A475" s="19" t="s">
        <v>87</v>
      </c>
      <c r="B475" s="161" t="s">
        <v>90</v>
      </c>
      <c r="C475" s="161" t="s">
        <v>85</v>
      </c>
      <c r="D475" s="161" t="s">
        <v>79</v>
      </c>
      <c r="E475" s="161" t="s">
        <v>339</v>
      </c>
      <c r="F475" s="161" t="s">
        <v>88</v>
      </c>
      <c r="G475" s="240">
        <f>'ПР.5 мп'!H804</f>
        <v>336</v>
      </c>
      <c r="H475" s="241"/>
      <c r="I475" s="237">
        <f>'ПР.5 мп'!I804</f>
        <v>0</v>
      </c>
      <c r="J475" s="237"/>
      <c r="K475" s="163">
        <f t="shared" si="17"/>
        <v>336</v>
      </c>
      <c r="L475" s="35">
        <f t="shared" si="16"/>
        <v>0</v>
      </c>
      <c r="N475" s="166"/>
    </row>
    <row r="476" spans="1:14" ht="25.5">
      <c r="A476" s="19" t="s">
        <v>466</v>
      </c>
      <c r="B476" s="161" t="s">
        <v>90</v>
      </c>
      <c r="C476" s="161" t="s">
        <v>85</v>
      </c>
      <c r="D476" s="161" t="s">
        <v>79</v>
      </c>
      <c r="E476" s="161" t="s">
        <v>467</v>
      </c>
      <c r="F476" s="161"/>
      <c r="G476" s="240">
        <f>G477+G480+G483</f>
        <v>39871.3</v>
      </c>
      <c r="H476" s="241"/>
      <c r="I476" s="237">
        <f>I477+I480+I483</f>
        <v>27124.5</v>
      </c>
      <c r="J476" s="237"/>
      <c r="K476" s="163">
        <f t="shared" si="17"/>
        <v>12746.800000000003</v>
      </c>
      <c r="L476" s="35">
        <f t="shared" si="16"/>
        <v>68.03013696568709</v>
      </c>
      <c r="N476" s="166"/>
    </row>
    <row r="477" spans="1:14" ht="89.25">
      <c r="A477" s="19" t="s">
        <v>363</v>
      </c>
      <c r="B477" s="161" t="s">
        <v>90</v>
      </c>
      <c r="C477" s="161" t="s">
        <v>85</v>
      </c>
      <c r="D477" s="161" t="s">
        <v>79</v>
      </c>
      <c r="E477" s="161" t="s">
        <v>468</v>
      </c>
      <c r="F477" s="161"/>
      <c r="G477" s="240">
        <f>G478</f>
        <v>2420</v>
      </c>
      <c r="H477" s="241"/>
      <c r="I477" s="237">
        <f>I478</f>
        <v>2813.3</v>
      </c>
      <c r="J477" s="237"/>
      <c r="K477" s="163">
        <f t="shared" si="17"/>
        <v>-393.3000000000002</v>
      </c>
      <c r="L477" s="35">
        <f t="shared" si="16"/>
        <v>116.25206611570249</v>
      </c>
      <c r="N477" s="166"/>
    </row>
    <row r="478" spans="1:14" ht="38.25">
      <c r="A478" s="19" t="s">
        <v>44</v>
      </c>
      <c r="B478" s="161" t="s">
        <v>90</v>
      </c>
      <c r="C478" s="161" t="s">
        <v>85</v>
      </c>
      <c r="D478" s="161" t="s">
        <v>79</v>
      </c>
      <c r="E478" s="161" t="s">
        <v>468</v>
      </c>
      <c r="F478" s="161" t="s">
        <v>45</v>
      </c>
      <c r="G478" s="240">
        <f>G479</f>
        <v>2420</v>
      </c>
      <c r="H478" s="241"/>
      <c r="I478" s="237">
        <f>I479</f>
        <v>2813.3</v>
      </c>
      <c r="J478" s="237"/>
      <c r="K478" s="163">
        <f t="shared" si="17"/>
        <v>-393.3000000000002</v>
      </c>
      <c r="L478" s="35">
        <f t="shared" si="16"/>
        <v>116.25206611570249</v>
      </c>
      <c r="N478" s="166"/>
    </row>
    <row r="479" spans="1:14" ht="12.75">
      <c r="A479" s="19" t="s">
        <v>87</v>
      </c>
      <c r="B479" s="161" t="s">
        <v>90</v>
      </c>
      <c r="C479" s="161" t="s">
        <v>85</v>
      </c>
      <c r="D479" s="161" t="s">
        <v>79</v>
      </c>
      <c r="E479" s="161" t="s">
        <v>468</v>
      </c>
      <c r="F479" s="161" t="s">
        <v>88</v>
      </c>
      <c r="G479" s="240">
        <v>2420</v>
      </c>
      <c r="H479" s="241"/>
      <c r="I479" s="237">
        <v>2813.3</v>
      </c>
      <c r="J479" s="237"/>
      <c r="K479" s="163">
        <f t="shared" si="17"/>
        <v>-393.3000000000002</v>
      </c>
      <c r="L479" s="35">
        <f t="shared" si="16"/>
        <v>116.25206611570249</v>
      </c>
      <c r="N479" s="166"/>
    </row>
    <row r="480" spans="1:14" ht="12.75">
      <c r="A480" s="19" t="s">
        <v>372</v>
      </c>
      <c r="B480" s="161" t="s">
        <v>90</v>
      </c>
      <c r="C480" s="161" t="s">
        <v>85</v>
      </c>
      <c r="D480" s="161" t="s">
        <v>79</v>
      </c>
      <c r="E480" s="161" t="s">
        <v>469</v>
      </c>
      <c r="F480" s="161"/>
      <c r="G480" s="240">
        <f>G481</f>
        <v>535</v>
      </c>
      <c r="H480" s="241"/>
      <c r="I480" s="237">
        <f>I481</f>
        <v>61.1</v>
      </c>
      <c r="J480" s="237"/>
      <c r="K480" s="163">
        <f t="shared" si="17"/>
        <v>473.9</v>
      </c>
      <c r="L480" s="35">
        <f t="shared" si="16"/>
        <v>11.420560747663552</v>
      </c>
      <c r="N480" s="166"/>
    </row>
    <row r="481" spans="1:14" ht="38.25">
      <c r="A481" s="19" t="s">
        <v>44</v>
      </c>
      <c r="B481" s="161" t="s">
        <v>90</v>
      </c>
      <c r="C481" s="161" t="s">
        <v>85</v>
      </c>
      <c r="D481" s="161" t="s">
        <v>79</v>
      </c>
      <c r="E481" s="161" t="s">
        <v>469</v>
      </c>
      <c r="F481" s="161" t="s">
        <v>45</v>
      </c>
      <c r="G481" s="240">
        <f>G482</f>
        <v>535</v>
      </c>
      <c r="H481" s="241"/>
      <c r="I481" s="237">
        <f>I482</f>
        <v>61.1</v>
      </c>
      <c r="J481" s="237"/>
      <c r="K481" s="163">
        <f t="shared" si="17"/>
        <v>473.9</v>
      </c>
      <c r="L481" s="35">
        <f t="shared" si="16"/>
        <v>11.420560747663552</v>
      </c>
      <c r="N481" s="166"/>
    </row>
    <row r="482" spans="1:14" ht="12.75">
      <c r="A482" s="19" t="s">
        <v>87</v>
      </c>
      <c r="B482" s="161" t="s">
        <v>90</v>
      </c>
      <c r="C482" s="161" t="s">
        <v>85</v>
      </c>
      <c r="D482" s="161" t="s">
        <v>79</v>
      </c>
      <c r="E482" s="161" t="s">
        <v>469</v>
      </c>
      <c r="F482" s="161" t="s">
        <v>88</v>
      </c>
      <c r="G482" s="240">
        <v>535</v>
      </c>
      <c r="H482" s="241"/>
      <c r="I482" s="237">
        <v>61.1</v>
      </c>
      <c r="J482" s="237"/>
      <c r="K482" s="163">
        <f t="shared" si="17"/>
        <v>473.9</v>
      </c>
      <c r="L482" s="35">
        <f t="shared" si="16"/>
        <v>11.420560747663552</v>
      </c>
      <c r="N482" s="166"/>
    </row>
    <row r="483" spans="1:14" ht="25.5">
      <c r="A483" s="19" t="s">
        <v>444</v>
      </c>
      <c r="B483" s="161" t="s">
        <v>90</v>
      </c>
      <c r="C483" s="161" t="s">
        <v>85</v>
      </c>
      <c r="D483" s="161" t="s">
        <v>79</v>
      </c>
      <c r="E483" s="161" t="s">
        <v>470</v>
      </c>
      <c r="F483" s="161"/>
      <c r="G483" s="240">
        <f>G484</f>
        <v>36916.3</v>
      </c>
      <c r="H483" s="241"/>
      <c r="I483" s="237">
        <f>I484</f>
        <v>24250.1</v>
      </c>
      <c r="J483" s="237"/>
      <c r="K483" s="163">
        <f t="shared" si="17"/>
        <v>12666.200000000004</v>
      </c>
      <c r="L483" s="35">
        <f t="shared" si="16"/>
        <v>65.68941091062754</v>
      </c>
      <c r="N483" s="166"/>
    </row>
    <row r="484" spans="1:14" ht="38.25">
      <c r="A484" s="19" t="s">
        <v>44</v>
      </c>
      <c r="B484" s="161" t="s">
        <v>90</v>
      </c>
      <c r="C484" s="161" t="s">
        <v>85</v>
      </c>
      <c r="D484" s="161" t="s">
        <v>79</v>
      </c>
      <c r="E484" s="161" t="s">
        <v>470</v>
      </c>
      <c r="F484" s="161" t="s">
        <v>45</v>
      </c>
      <c r="G484" s="240">
        <f>G485</f>
        <v>36916.3</v>
      </c>
      <c r="H484" s="241"/>
      <c r="I484" s="237">
        <f>I485</f>
        <v>24250.1</v>
      </c>
      <c r="J484" s="237"/>
      <c r="K484" s="163">
        <f t="shared" si="17"/>
        <v>12666.200000000004</v>
      </c>
      <c r="L484" s="35">
        <f t="shared" si="16"/>
        <v>65.68941091062754</v>
      </c>
      <c r="N484" s="166"/>
    </row>
    <row r="485" spans="1:14" ht="12.75">
      <c r="A485" s="19" t="s">
        <v>87</v>
      </c>
      <c r="B485" s="161" t="s">
        <v>90</v>
      </c>
      <c r="C485" s="161" t="s">
        <v>85</v>
      </c>
      <c r="D485" s="161" t="s">
        <v>79</v>
      </c>
      <c r="E485" s="161" t="s">
        <v>470</v>
      </c>
      <c r="F485" s="161" t="s">
        <v>88</v>
      </c>
      <c r="G485" s="240">
        <v>36916.3</v>
      </c>
      <c r="H485" s="241"/>
      <c r="I485" s="237">
        <v>24250.1</v>
      </c>
      <c r="J485" s="237"/>
      <c r="K485" s="163">
        <f t="shared" si="17"/>
        <v>12666.200000000004</v>
      </c>
      <c r="L485" s="35">
        <f t="shared" si="16"/>
        <v>65.68941091062754</v>
      </c>
      <c r="N485" s="166"/>
    </row>
    <row r="486" spans="1:14" ht="12.75">
      <c r="A486" s="19" t="s">
        <v>96</v>
      </c>
      <c r="B486" s="161" t="s">
        <v>90</v>
      </c>
      <c r="C486" s="161" t="s">
        <v>85</v>
      </c>
      <c r="D486" s="161" t="s">
        <v>97</v>
      </c>
      <c r="E486" s="161"/>
      <c r="F486" s="161"/>
      <c r="G486" s="240">
        <f>G487+G498+G503+G517</f>
        <v>46910</v>
      </c>
      <c r="H486" s="241"/>
      <c r="I486" s="237">
        <f>I487+I498+I503+I517</f>
        <v>35595.299999999996</v>
      </c>
      <c r="J486" s="237"/>
      <c r="K486" s="163">
        <f t="shared" si="17"/>
        <v>11314.700000000004</v>
      </c>
      <c r="L486" s="35">
        <f t="shared" si="16"/>
        <v>75.87998294606693</v>
      </c>
      <c r="N486" s="166"/>
    </row>
    <row r="487" spans="1:14" ht="38.25">
      <c r="A487" s="191" t="str">
        <f>'ПР.5 мп'!A99:B99</f>
        <v>Муниципальная программа «Развитие образования в Сусуманском городском округе на 2020- 2023 годы»</v>
      </c>
      <c r="B487" s="176" t="s">
        <v>90</v>
      </c>
      <c r="C487" s="176" t="s">
        <v>85</v>
      </c>
      <c r="D487" s="176" t="s">
        <v>97</v>
      </c>
      <c r="E487" s="176" t="s">
        <v>80</v>
      </c>
      <c r="F487" s="176"/>
      <c r="G487" s="242">
        <f>G488</f>
        <v>2175.7</v>
      </c>
      <c r="H487" s="243"/>
      <c r="I487" s="239">
        <f>I488</f>
        <v>1020.1</v>
      </c>
      <c r="J487" s="239"/>
      <c r="K487" s="162">
        <f t="shared" si="17"/>
        <v>1155.6</v>
      </c>
      <c r="L487" s="31">
        <f t="shared" si="16"/>
        <v>46.88605965896034</v>
      </c>
      <c r="N487" s="166"/>
    </row>
    <row r="488" spans="1:14" ht="25.5">
      <c r="A488" s="19" t="str">
        <f>'ПР.5 мп'!A100:B100</f>
        <v>Основное мероприятие «Управление развитием отрасли образования»</v>
      </c>
      <c r="B488" s="161" t="s">
        <v>90</v>
      </c>
      <c r="C488" s="161" t="s">
        <v>85</v>
      </c>
      <c r="D488" s="161" t="s">
        <v>97</v>
      </c>
      <c r="E488" s="161" t="s">
        <v>81</v>
      </c>
      <c r="F488" s="161"/>
      <c r="G488" s="240">
        <f>G489+G492+G495</f>
        <v>2175.7</v>
      </c>
      <c r="H488" s="241"/>
      <c r="I488" s="237">
        <f>I489+I492+I495</f>
        <v>1020.1</v>
      </c>
      <c r="J488" s="237"/>
      <c r="K488" s="163">
        <f t="shared" si="17"/>
        <v>1155.6</v>
      </c>
      <c r="L488" s="35">
        <f t="shared" si="16"/>
        <v>46.88605965896034</v>
      </c>
      <c r="N488" s="166"/>
    </row>
    <row r="489" spans="1:14" ht="63.75">
      <c r="A489" s="19" t="s">
        <v>94</v>
      </c>
      <c r="B489" s="161" t="s">
        <v>90</v>
      </c>
      <c r="C489" s="161" t="s">
        <v>85</v>
      </c>
      <c r="D489" s="161" t="s">
        <v>97</v>
      </c>
      <c r="E489" s="161" t="s">
        <v>95</v>
      </c>
      <c r="F489" s="161"/>
      <c r="G489" s="240">
        <f>G490</f>
        <v>1413.1</v>
      </c>
      <c r="H489" s="241"/>
      <c r="I489" s="237">
        <f>I490</f>
        <v>600.1</v>
      </c>
      <c r="J489" s="237"/>
      <c r="K489" s="163">
        <f t="shared" si="17"/>
        <v>812.9999999999999</v>
      </c>
      <c r="L489" s="35">
        <f t="shared" si="16"/>
        <v>42.46691670794707</v>
      </c>
      <c r="N489" s="166"/>
    </row>
    <row r="490" spans="1:14" ht="38.25">
      <c r="A490" s="19" t="s">
        <v>44</v>
      </c>
      <c r="B490" s="161" t="s">
        <v>90</v>
      </c>
      <c r="C490" s="161" t="s">
        <v>85</v>
      </c>
      <c r="D490" s="161" t="s">
        <v>97</v>
      </c>
      <c r="E490" s="161" t="s">
        <v>95</v>
      </c>
      <c r="F490" s="161" t="s">
        <v>45</v>
      </c>
      <c r="G490" s="240">
        <f>G491</f>
        <v>1413.1</v>
      </c>
      <c r="H490" s="241"/>
      <c r="I490" s="237">
        <f>I491</f>
        <v>600.1</v>
      </c>
      <c r="J490" s="237"/>
      <c r="K490" s="163">
        <f t="shared" si="17"/>
        <v>812.9999999999999</v>
      </c>
      <c r="L490" s="35">
        <f t="shared" si="16"/>
        <v>42.46691670794707</v>
      </c>
      <c r="N490" s="166"/>
    </row>
    <row r="491" spans="1:14" ht="12.75">
      <c r="A491" s="19" t="s">
        <v>87</v>
      </c>
      <c r="B491" s="161" t="s">
        <v>90</v>
      </c>
      <c r="C491" s="161" t="s">
        <v>85</v>
      </c>
      <c r="D491" s="161" t="s">
        <v>97</v>
      </c>
      <c r="E491" s="161" t="s">
        <v>95</v>
      </c>
      <c r="F491" s="161" t="s">
        <v>88</v>
      </c>
      <c r="G491" s="240">
        <f>'ПР.5 мп'!H130</f>
        <v>1413.1</v>
      </c>
      <c r="H491" s="241"/>
      <c r="I491" s="237">
        <f>'ПР.5 мп'!I130</f>
        <v>600.1</v>
      </c>
      <c r="J491" s="237"/>
      <c r="K491" s="163">
        <f t="shared" si="17"/>
        <v>812.9999999999999</v>
      </c>
      <c r="L491" s="35">
        <f t="shared" si="16"/>
        <v>42.46691670794707</v>
      </c>
      <c r="N491" s="166"/>
    </row>
    <row r="492" spans="1:14" ht="63.75">
      <c r="A492" s="19" t="s">
        <v>100</v>
      </c>
      <c r="B492" s="161" t="s">
        <v>90</v>
      </c>
      <c r="C492" s="161" t="s">
        <v>85</v>
      </c>
      <c r="D492" s="161" t="s">
        <v>97</v>
      </c>
      <c r="E492" s="161" t="s">
        <v>101</v>
      </c>
      <c r="F492" s="161"/>
      <c r="G492" s="240">
        <f>G493</f>
        <v>149.3</v>
      </c>
      <c r="H492" s="241"/>
      <c r="I492" s="237">
        <f>I493</f>
        <v>92.5</v>
      </c>
      <c r="J492" s="237"/>
      <c r="K492" s="163">
        <f t="shared" si="17"/>
        <v>56.80000000000001</v>
      </c>
      <c r="L492" s="35">
        <f t="shared" si="16"/>
        <v>61.95579370395177</v>
      </c>
      <c r="N492" s="166"/>
    </row>
    <row r="493" spans="1:14" ht="38.25">
      <c r="A493" s="19" t="s">
        <v>44</v>
      </c>
      <c r="B493" s="161" t="s">
        <v>90</v>
      </c>
      <c r="C493" s="161" t="s">
        <v>85</v>
      </c>
      <c r="D493" s="161" t="s">
        <v>97</v>
      </c>
      <c r="E493" s="161" t="s">
        <v>101</v>
      </c>
      <c r="F493" s="161" t="s">
        <v>45</v>
      </c>
      <c r="G493" s="240">
        <f>G494</f>
        <v>149.3</v>
      </c>
      <c r="H493" s="241"/>
      <c r="I493" s="237">
        <f>I494</f>
        <v>92.5</v>
      </c>
      <c r="J493" s="237"/>
      <c r="K493" s="163">
        <f t="shared" si="17"/>
        <v>56.80000000000001</v>
      </c>
      <c r="L493" s="35">
        <f t="shared" si="16"/>
        <v>61.95579370395177</v>
      </c>
      <c r="N493" s="166"/>
    </row>
    <row r="494" spans="1:14" ht="12.75">
      <c r="A494" s="19" t="s">
        <v>87</v>
      </c>
      <c r="B494" s="161" t="s">
        <v>90</v>
      </c>
      <c r="C494" s="161" t="s">
        <v>85</v>
      </c>
      <c r="D494" s="161" t="s">
        <v>97</v>
      </c>
      <c r="E494" s="161" t="s">
        <v>101</v>
      </c>
      <c r="F494" s="161" t="s">
        <v>88</v>
      </c>
      <c r="G494" s="240">
        <f>'ПР.5 мп'!H151</f>
        <v>149.3</v>
      </c>
      <c r="H494" s="241"/>
      <c r="I494" s="237">
        <f>'ПР.5 мп'!I151</f>
        <v>92.5</v>
      </c>
      <c r="J494" s="237"/>
      <c r="K494" s="163">
        <f t="shared" si="17"/>
        <v>56.80000000000001</v>
      </c>
      <c r="L494" s="35">
        <f t="shared" si="16"/>
        <v>61.95579370395177</v>
      </c>
      <c r="N494" s="166"/>
    </row>
    <row r="495" spans="1:14" ht="63.75">
      <c r="A495" s="19" t="s">
        <v>102</v>
      </c>
      <c r="B495" s="161" t="s">
        <v>90</v>
      </c>
      <c r="C495" s="161" t="s">
        <v>85</v>
      </c>
      <c r="D495" s="161" t="s">
        <v>97</v>
      </c>
      <c r="E495" s="161" t="s">
        <v>103</v>
      </c>
      <c r="F495" s="161"/>
      <c r="G495" s="240">
        <f>G496</f>
        <v>613.3</v>
      </c>
      <c r="H495" s="241"/>
      <c r="I495" s="237">
        <f>I496</f>
        <v>327.5</v>
      </c>
      <c r="J495" s="237"/>
      <c r="K495" s="163">
        <f t="shared" si="17"/>
        <v>285.79999999999995</v>
      </c>
      <c r="L495" s="35">
        <f t="shared" si="16"/>
        <v>53.399641284852436</v>
      </c>
      <c r="N495" s="166"/>
    </row>
    <row r="496" spans="1:14" ht="38.25">
      <c r="A496" s="19" t="s">
        <v>44</v>
      </c>
      <c r="B496" s="161" t="s">
        <v>90</v>
      </c>
      <c r="C496" s="161" t="s">
        <v>85</v>
      </c>
      <c r="D496" s="161" t="s">
        <v>97</v>
      </c>
      <c r="E496" s="161" t="s">
        <v>103</v>
      </c>
      <c r="F496" s="161" t="s">
        <v>45</v>
      </c>
      <c r="G496" s="240">
        <f>G497</f>
        <v>613.3</v>
      </c>
      <c r="H496" s="241"/>
      <c r="I496" s="237">
        <f>I497</f>
        <v>327.5</v>
      </c>
      <c r="J496" s="237"/>
      <c r="K496" s="163">
        <f t="shared" si="17"/>
        <v>285.79999999999995</v>
      </c>
      <c r="L496" s="35">
        <f t="shared" si="16"/>
        <v>53.399641284852436</v>
      </c>
      <c r="N496" s="166"/>
    </row>
    <row r="497" spans="1:14" ht="12.75">
      <c r="A497" s="19" t="s">
        <v>87</v>
      </c>
      <c r="B497" s="161" t="s">
        <v>90</v>
      </c>
      <c r="C497" s="161" t="s">
        <v>85</v>
      </c>
      <c r="D497" s="161" t="s">
        <v>97</v>
      </c>
      <c r="E497" s="161" t="s">
        <v>103</v>
      </c>
      <c r="F497" s="161" t="s">
        <v>88</v>
      </c>
      <c r="G497" s="240">
        <f>'ПР.5 мп'!H166</f>
        <v>613.3</v>
      </c>
      <c r="H497" s="241"/>
      <c r="I497" s="237">
        <f>'ПР.5 мп'!I166</f>
        <v>327.5</v>
      </c>
      <c r="J497" s="237"/>
      <c r="K497" s="163">
        <f t="shared" si="17"/>
        <v>285.79999999999995</v>
      </c>
      <c r="L497" s="35">
        <f t="shared" si="16"/>
        <v>53.399641284852436</v>
      </c>
      <c r="N497" s="166"/>
    </row>
    <row r="498" spans="1:14" ht="51">
      <c r="A498" s="191" t="str">
        <f>'ПР.5 мп'!A264:B264</f>
        <v>Муниципальная программа «Безопасность образовательного процесса в образовательных учреждениях Сусуманского городского округа на 2020-2023 годы»</v>
      </c>
      <c r="B498" s="176" t="s">
        <v>90</v>
      </c>
      <c r="C498" s="176" t="s">
        <v>85</v>
      </c>
      <c r="D498" s="176" t="s">
        <v>97</v>
      </c>
      <c r="E498" s="176" t="s">
        <v>148</v>
      </c>
      <c r="F498" s="176"/>
      <c r="G498" s="242">
        <f>G499</f>
        <v>175.6</v>
      </c>
      <c r="H498" s="243"/>
      <c r="I498" s="239">
        <f>I499</f>
        <v>80</v>
      </c>
      <c r="J498" s="239"/>
      <c r="K498" s="162">
        <f t="shared" si="17"/>
        <v>95.6</v>
      </c>
      <c r="L498" s="31">
        <f t="shared" si="16"/>
        <v>45.558086560364465</v>
      </c>
      <c r="N498" s="166"/>
    </row>
    <row r="499" spans="1:14" ht="51">
      <c r="A499" s="19" t="str">
        <f>'ПР.5 мп'!A265:B265</f>
        <v>Основное мероприятие «Материально- техническое обеспечение охраны труда, техники безопасности, антитеррористической защищенности»</v>
      </c>
      <c r="B499" s="161" t="s">
        <v>90</v>
      </c>
      <c r="C499" s="161" t="s">
        <v>85</v>
      </c>
      <c r="D499" s="161" t="s">
        <v>97</v>
      </c>
      <c r="E499" s="161" t="s">
        <v>149</v>
      </c>
      <c r="F499" s="161"/>
      <c r="G499" s="240">
        <f>G500</f>
        <v>175.6</v>
      </c>
      <c r="H499" s="241"/>
      <c r="I499" s="237">
        <f>I500</f>
        <v>80</v>
      </c>
      <c r="J499" s="237"/>
      <c r="K499" s="163">
        <f t="shared" si="17"/>
        <v>95.6</v>
      </c>
      <c r="L499" s="35">
        <f t="shared" si="16"/>
        <v>45.558086560364465</v>
      </c>
      <c r="N499" s="166"/>
    </row>
    <row r="500" spans="1:14" ht="25.5">
      <c r="A500" s="19" t="s">
        <v>150</v>
      </c>
      <c r="B500" s="161" t="s">
        <v>90</v>
      </c>
      <c r="C500" s="161" t="s">
        <v>85</v>
      </c>
      <c r="D500" s="161" t="s">
        <v>97</v>
      </c>
      <c r="E500" s="161" t="s">
        <v>151</v>
      </c>
      <c r="F500" s="161"/>
      <c r="G500" s="240">
        <f>G501</f>
        <v>175.6</v>
      </c>
      <c r="H500" s="241"/>
      <c r="I500" s="237">
        <f>I501</f>
        <v>80</v>
      </c>
      <c r="J500" s="237"/>
      <c r="K500" s="163">
        <f t="shared" si="17"/>
        <v>95.6</v>
      </c>
      <c r="L500" s="35">
        <f t="shared" si="16"/>
        <v>45.558086560364465</v>
      </c>
      <c r="N500" s="166"/>
    </row>
    <row r="501" spans="1:14" ht="38.25">
      <c r="A501" s="19" t="s">
        <v>44</v>
      </c>
      <c r="B501" s="161" t="s">
        <v>90</v>
      </c>
      <c r="C501" s="161" t="s">
        <v>85</v>
      </c>
      <c r="D501" s="161" t="s">
        <v>97</v>
      </c>
      <c r="E501" s="161" t="s">
        <v>151</v>
      </c>
      <c r="F501" s="161" t="s">
        <v>45</v>
      </c>
      <c r="G501" s="240">
        <f>G502</f>
        <v>175.6</v>
      </c>
      <c r="H501" s="241"/>
      <c r="I501" s="237">
        <f>I502</f>
        <v>80</v>
      </c>
      <c r="J501" s="237"/>
      <c r="K501" s="163">
        <f t="shared" si="17"/>
        <v>95.6</v>
      </c>
      <c r="L501" s="35">
        <f t="shared" si="16"/>
        <v>45.558086560364465</v>
      </c>
      <c r="N501" s="166"/>
    </row>
    <row r="502" spans="1:14" ht="12.75">
      <c r="A502" s="19" t="s">
        <v>87</v>
      </c>
      <c r="B502" s="161" t="s">
        <v>90</v>
      </c>
      <c r="C502" s="161" t="s">
        <v>85</v>
      </c>
      <c r="D502" s="161" t="s">
        <v>97</v>
      </c>
      <c r="E502" s="161" t="s">
        <v>151</v>
      </c>
      <c r="F502" s="161" t="s">
        <v>88</v>
      </c>
      <c r="G502" s="240">
        <f>'ПР.5 мп'!H279</f>
        <v>175.6</v>
      </c>
      <c r="H502" s="241"/>
      <c r="I502" s="237">
        <f>'ПР.5 мп'!I279</f>
        <v>80</v>
      </c>
      <c r="J502" s="237"/>
      <c r="K502" s="163">
        <f t="shared" si="17"/>
        <v>95.6</v>
      </c>
      <c r="L502" s="35">
        <f t="shared" si="16"/>
        <v>45.558086560364465</v>
      </c>
      <c r="N502" s="166"/>
    </row>
    <row r="503" spans="1:14" ht="38.25">
      <c r="A503" s="191" t="str">
        <f>'ПР.5 мп'!A509:B509</f>
        <v>Муниципальная программа «Пожарная безопасность в Сусуманском городском округе на 2020- 2023 годы»</v>
      </c>
      <c r="B503" s="176" t="s">
        <v>90</v>
      </c>
      <c r="C503" s="176" t="s">
        <v>85</v>
      </c>
      <c r="D503" s="176" t="s">
        <v>97</v>
      </c>
      <c r="E503" s="176" t="s">
        <v>261</v>
      </c>
      <c r="F503" s="176"/>
      <c r="G503" s="242">
        <f>G504</f>
        <v>293.4</v>
      </c>
      <c r="H503" s="243"/>
      <c r="I503" s="239">
        <f>I504</f>
        <v>121.99999999999999</v>
      </c>
      <c r="J503" s="239"/>
      <c r="K503" s="162">
        <f t="shared" si="17"/>
        <v>171.39999999999998</v>
      </c>
      <c r="L503" s="31">
        <f t="shared" si="16"/>
        <v>41.58145875937287</v>
      </c>
      <c r="N503" s="166"/>
    </row>
    <row r="504" spans="1:14" ht="51">
      <c r="A504" s="19" t="str">
        <f>'ПР.5 мп'!A510:B510</f>
        <v>Основное мероприятие «Создание эффективной системы пожарной безопасности, обеспечение необходимого противопожарного уровня защиты»</v>
      </c>
      <c r="B504" s="161" t="s">
        <v>90</v>
      </c>
      <c r="C504" s="161" t="s">
        <v>85</v>
      </c>
      <c r="D504" s="161" t="s">
        <v>97</v>
      </c>
      <c r="E504" s="161" t="s">
        <v>263</v>
      </c>
      <c r="F504" s="161"/>
      <c r="G504" s="240">
        <f>G505+G508+G511+G514</f>
        <v>293.4</v>
      </c>
      <c r="H504" s="241"/>
      <c r="I504" s="237">
        <f>I505+I508+I511+I514</f>
        <v>121.99999999999999</v>
      </c>
      <c r="J504" s="237"/>
      <c r="K504" s="163">
        <f t="shared" si="17"/>
        <v>171.39999999999998</v>
      </c>
      <c r="L504" s="35">
        <f t="shared" si="16"/>
        <v>41.58145875937287</v>
      </c>
      <c r="N504" s="166"/>
    </row>
    <row r="505" spans="1:14" ht="51">
      <c r="A505" s="19" t="s">
        <v>264</v>
      </c>
      <c r="B505" s="161" t="s">
        <v>90</v>
      </c>
      <c r="C505" s="161" t="s">
        <v>85</v>
      </c>
      <c r="D505" s="161" t="s">
        <v>97</v>
      </c>
      <c r="E505" s="161" t="s">
        <v>265</v>
      </c>
      <c r="F505" s="161"/>
      <c r="G505" s="240">
        <f>G506</f>
        <v>226.8</v>
      </c>
      <c r="H505" s="241"/>
      <c r="I505" s="237">
        <f>I506</f>
        <v>71.8</v>
      </c>
      <c r="J505" s="237"/>
      <c r="K505" s="163">
        <f t="shared" si="17"/>
        <v>155</v>
      </c>
      <c r="L505" s="35">
        <f t="shared" si="16"/>
        <v>31.657848324514987</v>
      </c>
      <c r="N505" s="166"/>
    </row>
    <row r="506" spans="1:14" ht="38.25">
      <c r="A506" s="19" t="s">
        <v>44</v>
      </c>
      <c r="B506" s="161" t="s">
        <v>90</v>
      </c>
      <c r="C506" s="161" t="s">
        <v>85</v>
      </c>
      <c r="D506" s="161" t="s">
        <v>97</v>
      </c>
      <c r="E506" s="161" t="s">
        <v>265</v>
      </c>
      <c r="F506" s="161" t="s">
        <v>45</v>
      </c>
      <c r="G506" s="240">
        <f>G507</f>
        <v>226.8</v>
      </c>
      <c r="H506" s="241"/>
      <c r="I506" s="237">
        <f>I507</f>
        <v>71.8</v>
      </c>
      <c r="J506" s="237"/>
      <c r="K506" s="163">
        <f t="shared" si="17"/>
        <v>155</v>
      </c>
      <c r="L506" s="35">
        <f t="shared" si="16"/>
        <v>31.657848324514987</v>
      </c>
      <c r="N506" s="166"/>
    </row>
    <row r="507" spans="1:14" ht="12.75">
      <c r="A507" s="19" t="s">
        <v>87</v>
      </c>
      <c r="B507" s="161" t="s">
        <v>90</v>
      </c>
      <c r="C507" s="161" t="s">
        <v>85</v>
      </c>
      <c r="D507" s="161" t="s">
        <v>97</v>
      </c>
      <c r="E507" s="161" t="s">
        <v>265</v>
      </c>
      <c r="F507" s="161" t="s">
        <v>88</v>
      </c>
      <c r="G507" s="240">
        <f>'ПР.5 мп'!H524</f>
        <v>226.8</v>
      </c>
      <c r="H507" s="241"/>
      <c r="I507" s="237">
        <f>'ПР.5 мп'!I524</f>
        <v>71.8</v>
      </c>
      <c r="J507" s="237"/>
      <c r="K507" s="163">
        <f t="shared" si="17"/>
        <v>155</v>
      </c>
      <c r="L507" s="35">
        <f t="shared" si="16"/>
        <v>31.657848324514987</v>
      </c>
      <c r="N507" s="166"/>
    </row>
    <row r="508" spans="1:14" ht="25.5">
      <c r="A508" s="19" t="s">
        <v>273</v>
      </c>
      <c r="B508" s="161" t="s">
        <v>90</v>
      </c>
      <c r="C508" s="161" t="s">
        <v>85</v>
      </c>
      <c r="D508" s="161" t="s">
        <v>97</v>
      </c>
      <c r="E508" s="161" t="s">
        <v>274</v>
      </c>
      <c r="F508" s="161"/>
      <c r="G508" s="240">
        <f>G509</f>
        <v>40.4</v>
      </c>
      <c r="H508" s="241"/>
      <c r="I508" s="237">
        <f>I509</f>
        <v>40.4</v>
      </c>
      <c r="J508" s="237"/>
      <c r="K508" s="163">
        <f t="shared" si="17"/>
        <v>0</v>
      </c>
      <c r="L508" s="35">
        <f t="shared" si="16"/>
        <v>100</v>
      </c>
      <c r="N508" s="166"/>
    </row>
    <row r="509" spans="1:14" ht="38.25">
      <c r="A509" s="19" t="s">
        <v>44</v>
      </c>
      <c r="B509" s="161" t="s">
        <v>90</v>
      </c>
      <c r="C509" s="161" t="s">
        <v>85</v>
      </c>
      <c r="D509" s="161" t="s">
        <v>97</v>
      </c>
      <c r="E509" s="161" t="s">
        <v>274</v>
      </c>
      <c r="F509" s="161" t="s">
        <v>45</v>
      </c>
      <c r="G509" s="240">
        <f>G510</f>
        <v>40.4</v>
      </c>
      <c r="H509" s="241"/>
      <c r="I509" s="237">
        <f>I510</f>
        <v>40.4</v>
      </c>
      <c r="J509" s="237"/>
      <c r="K509" s="163">
        <f t="shared" si="17"/>
        <v>0</v>
      </c>
      <c r="L509" s="35">
        <f t="shared" si="16"/>
        <v>100</v>
      </c>
      <c r="N509" s="166"/>
    </row>
    <row r="510" spans="1:14" ht="12.75">
      <c r="A510" s="19" t="s">
        <v>87</v>
      </c>
      <c r="B510" s="161" t="s">
        <v>90</v>
      </c>
      <c r="C510" s="161" t="s">
        <v>85</v>
      </c>
      <c r="D510" s="161" t="s">
        <v>97</v>
      </c>
      <c r="E510" s="161" t="s">
        <v>274</v>
      </c>
      <c r="F510" s="161" t="s">
        <v>88</v>
      </c>
      <c r="G510" s="240">
        <f>'ПР.5 мп'!H584</f>
        <v>40.4</v>
      </c>
      <c r="H510" s="241"/>
      <c r="I510" s="237">
        <f>'ПР.5 мп'!I584</f>
        <v>40.4</v>
      </c>
      <c r="J510" s="237"/>
      <c r="K510" s="163">
        <f t="shared" si="17"/>
        <v>0</v>
      </c>
      <c r="L510" s="35">
        <f t="shared" si="16"/>
        <v>100</v>
      </c>
      <c r="N510" s="166"/>
    </row>
    <row r="511" spans="1:14" ht="38.25">
      <c r="A511" s="19" t="s">
        <v>275</v>
      </c>
      <c r="B511" s="161" t="s">
        <v>90</v>
      </c>
      <c r="C511" s="161" t="s">
        <v>85</v>
      </c>
      <c r="D511" s="161" t="s">
        <v>97</v>
      </c>
      <c r="E511" s="161" t="s">
        <v>276</v>
      </c>
      <c r="F511" s="161"/>
      <c r="G511" s="240">
        <f>G512</f>
        <v>16.2</v>
      </c>
      <c r="H511" s="241"/>
      <c r="I511" s="237">
        <f>I512</f>
        <v>8.1</v>
      </c>
      <c r="J511" s="237"/>
      <c r="K511" s="163">
        <f t="shared" si="17"/>
        <v>8.1</v>
      </c>
      <c r="L511" s="35">
        <f t="shared" si="16"/>
        <v>50</v>
      </c>
      <c r="N511" s="166"/>
    </row>
    <row r="512" spans="1:14" ht="38.25">
      <c r="A512" s="19" t="s">
        <v>44</v>
      </c>
      <c r="B512" s="161" t="s">
        <v>90</v>
      </c>
      <c r="C512" s="161" t="s">
        <v>85</v>
      </c>
      <c r="D512" s="161" t="s">
        <v>97</v>
      </c>
      <c r="E512" s="161" t="s">
        <v>276</v>
      </c>
      <c r="F512" s="161" t="s">
        <v>45</v>
      </c>
      <c r="G512" s="240">
        <f>G513</f>
        <v>16.2</v>
      </c>
      <c r="H512" s="241"/>
      <c r="I512" s="237">
        <f>I513</f>
        <v>8.1</v>
      </c>
      <c r="J512" s="237"/>
      <c r="K512" s="163">
        <f t="shared" si="17"/>
        <v>8.1</v>
      </c>
      <c r="L512" s="35">
        <f t="shared" si="16"/>
        <v>50</v>
      </c>
      <c r="N512" s="166"/>
    </row>
    <row r="513" spans="1:14" ht="12.75">
      <c r="A513" s="19" t="s">
        <v>87</v>
      </c>
      <c r="B513" s="161" t="s">
        <v>90</v>
      </c>
      <c r="C513" s="161" t="s">
        <v>85</v>
      </c>
      <c r="D513" s="161" t="s">
        <v>97</v>
      </c>
      <c r="E513" s="161" t="s">
        <v>276</v>
      </c>
      <c r="F513" s="161" t="s">
        <v>88</v>
      </c>
      <c r="G513" s="240">
        <f>'ПР.5 мп'!H609</f>
        <v>16.2</v>
      </c>
      <c r="H513" s="241"/>
      <c r="I513" s="237">
        <f>'ПР.5 мп'!I609</f>
        <v>8.1</v>
      </c>
      <c r="J513" s="237"/>
      <c r="K513" s="163">
        <f t="shared" si="17"/>
        <v>8.1</v>
      </c>
      <c r="L513" s="35">
        <f t="shared" si="16"/>
        <v>50</v>
      </c>
      <c r="N513" s="166"/>
    </row>
    <row r="514" spans="1:14" ht="18" customHeight="1">
      <c r="A514" s="19" t="s">
        <v>277</v>
      </c>
      <c r="B514" s="161" t="s">
        <v>90</v>
      </c>
      <c r="C514" s="161" t="s">
        <v>85</v>
      </c>
      <c r="D514" s="161" t="s">
        <v>97</v>
      </c>
      <c r="E514" s="161" t="s">
        <v>278</v>
      </c>
      <c r="F514" s="161"/>
      <c r="G514" s="240">
        <f>G515</f>
        <v>10</v>
      </c>
      <c r="H514" s="241"/>
      <c r="I514" s="237">
        <f>I515</f>
        <v>1.7</v>
      </c>
      <c r="J514" s="237"/>
      <c r="K514" s="163">
        <f t="shared" si="17"/>
        <v>8.3</v>
      </c>
      <c r="L514" s="35">
        <f t="shared" si="16"/>
        <v>17</v>
      </c>
      <c r="N514" s="166"/>
    </row>
    <row r="515" spans="1:14" ht="38.25">
      <c r="A515" s="19" t="s">
        <v>44</v>
      </c>
      <c r="B515" s="161" t="s">
        <v>90</v>
      </c>
      <c r="C515" s="161" t="s">
        <v>85</v>
      </c>
      <c r="D515" s="161" t="s">
        <v>97</v>
      </c>
      <c r="E515" s="161" t="s">
        <v>278</v>
      </c>
      <c r="F515" s="161" t="s">
        <v>45</v>
      </c>
      <c r="G515" s="240">
        <f>G516</f>
        <v>10</v>
      </c>
      <c r="H515" s="241"/>
      <c r="I515" s="237">
        <f>I516</f>
        <v>1.7</v>
      </c>
      <c r="J515" s="237"/>
      <c r="K515" s="163">
        <f t="shared" si="17"/>
        <v>8.3</v>
      </c>
      <c r="L515" s="35">
        <f t="shared" si="16"/>
        <v>17</v>
      </c>
      <c r="N515" s="166"/>
    </row>
    <row r="516" spans="1:14" ht="12.75">
      <c r="A516" s="19" t="s">
        <v>87</v>
      </c>
      <c r="B516" s="161" t="s">
        <v>90</v>
      </c>
      <c r="C516" s="161" t="s">
        <v>85</v>
      </c>
      <c r="D516" s="161" t="s">
        <v>97</v>
      </c>
      <c r="E516" s="161" t="s">
        <v>278</v>
      </c>
      <c r="F516" s="161" t="s">
        <v>88</v>
      </c>
      <c r="G516" s="240">
        <f>'ПР.5 мп'!H634</f>
        <v>10</v>
      </c>
      <c r="H516" s="241"/>
      <c r="I516" s="237">
        <f>'ПР.5 мп'!I634</f>
        <v>1.7</v>
      </c>
      <c r="J516" s="237"/>
      <c r="K516" s="163">
        <f t="shared" si="17"/>
        <v>8.3</v>
      </c>
      <c r="L516" s="35">
        <f t="shared" si="16"/>
        <v>17</v>
      </c>
      <c r="N516" s="166"/>
    </row>
    <row r="517" spans="1:14" ht="12.75">
      <c r="A517" s="19" t="s">
        <v>471</v>
      </c>
      <c r="B517" s="161" t="s">
        <v>90</v>
      </c>
      <c r="C517" s="161" t="s">
        <v>85</v>
      </c>
      <c r="D517" s="161" t="s">
        <v>97</v>
      </c>
      <c r="E517" s="161" t="s">
        <v>472</v>
      </c>
      <c r="F517" s="161"/>
      <c r="G517" s="240">
        <f>G518+G521+G524+G527</f>
        <v>44265.3</v>
      </c>
      <c r="H517" s="241"/>
      <c r="I517" s="237">
        <f>I518+I521+I524+I527</f>
        <v>34373.2</v>
      </c>
      <c r="J517" s="237"/>
      <c r="K517" s="163">
        <f t="shared" si="17"/>
        <v>9892.100000000006</v>
      </c>
      <c r="L517" s="35">
        <f t="shared" si="16"/>
        <v>77.65269861494217</v>
      </c>
      <c r="N517" s="166"/>
    </row>
    <row r="518" spans="1:14" ht="89.25">
      <c r="A518" s="19" t="s">
        <v>363</v>
      </c>
      <c r="B518" s="161" t="s">
        <v>90</v>
      </c>
      <c r="C518" s="161" t="s">
        <v>85</v>
      </c>
      <c r="D518" s="161" t="s">
        <v>97</v>
      </c>
      <c r="E518" s="161" t="s">
        <v>473</v>
      </c>
      <c r="F518" s="161"/>
      <c r="G518" s="240">
        <f>G519</f>
        <v>780</v>
      </c>
      <c r="H518" s="241"/>
      <c r="I518" s="237">
        <f>I519</f>
        <v>484.8</v>
      </c>
      <c r="J518" s="237"/>
      <c r="K518" s="163">
        <f t="shared" si="17"/>
        <v>295.2</v>
      </c>
      <c r="L518" s="35">
        <f aca="true" t="shared" si="18" ref="L518:L581">I518/G518*100</f>
        <v>62.15384615384616</v>
      </c>
      <c r="N518" s="166"/>
    </row>
    <row r="519" spans="1:14" ht="38.25">
      <c r="A519" s="19" t="s">
        <v>44</v>
      </c>
      <c r="B519" s="161" t="s">
        <v>90</v>
      </c>
      <c r="C519" s="161" t="s">
        <v>85</v>
      </c>
      <c r="D519" s="161" t="s">
        <v>97</v>
      </c>
      <c r="E519" s="161" t="s">
        <v>473</v>
      </c>
      <c r="F519" s="161" t="s">
        <v>45</v>
      </c>
      <c r="G519" s="240">
        <f>G520</f>
        <v>780</v>
      </c>
      <c r="H519" s="241"/>
      <c r="I519" s="237">
        <f>I520</f>
        <v>484.8</v>
      </c>
      <c r="J519" s="237"/>
      <c r="K519" s="163">
        <f t="shared" si="17"/>
        <v>295.2</v>
      </c>
      <c r="L519" s="35">
        <f t="shared" si="18"/>
        <v>62.15384615384616</v>
      </c>
      <c r="N519" s="166"/>
    </row>
    <row r="520" spans="1:14" ht="12.75">
      <c r="A520" s="19" t="s">
        <v>87</v>
      </c>
      <c r="B520" s="161" t="s">
        <v>90</v>
      </c>
      <c r="C520" s="161" t="s">
        <v>85</v>
      </c>
      <c r="D520" s="161" t="s">
        <v>97</v>
      </c>
      <c r="E520" s="161" t="s">
        <v>473</v>
      </c>
      <c r="F520" s="161" t="s">
        <v>88</v>
      </c>
      <c r="G520" s="240">
        <v>780</v>
      </c>
      <c r="H520" s="241"/>
      <c r="I520" s="237">
        <v>484.8</v>
      </c>
      <c r="J520" s="237"/>
      <c r="K520" s="163">
        <f t="shared" si="17"/>
        <v>295.2</v>
      </c>
      <c r="L520" s="35">
        <f t="shared" si="18"/>
        <v>62.15384615384616</v>
      </c>
      <c r="N520" s="166"/>
    </row>
    <row r="521" spans="1:14" ht="12.75">
      <c r="A521" s="19" t="s">
        <v>372</v>
      </c>
      <c r="B521" s="161" t="s">
        <v>90</v>
      </c>
      <c r="C521" s="161" t="s">
        <v>85</v>
      </c>
      <c r="D521" s="161" t="s">
        <v>97</v>
      </c>
      <c r="E521" s="161" t="s">
        <v>474</v>
      </c>
      <c r="F521" s="161"/>
      <c r="G521" s="240">
        <f>G522</f>
        <v>142</v>
      </c>
      <c r="H521" s="241"/>
      <c r="I521" s="237">
        <f>I522</f>
        <v>43.7</v>
      </c>
      <c r="J521" s="237"/>
      <c r="K521" s="163">
        <f t="shared" si="17"/>
        <v>98.3</v>
      </c>
      <c r="L521" s="35">
        <f t="shared" si="18"/>
        <v>30.774647887323948</v>
      </c>
      <c r="N521" s="166"/>
    </row>
    <row r="522" spans="1:14" ht="38.25">
      <c r="A522" s="19" t="s">
        <v>44</v>
      </c>
      <c r="B522" s="161" t="s">
        <v>90</v>
      </c>
      <c r="C522" s="161" t="s">
        <v>85</v>
      </c>
      <c r="D522" s="161" t="s">
        <v>97</v>
      </c>
      <c r="E522" s="161" t="s">
        <v>474</v>
      </c>
      <c r="F522" s="161" t="s">
        <v>45</v>
      </c>
      <c r="G522" s="240">
        <f>G523</f>
        <v>142</v>
      </c>
      <c r="H522" s="241"/>
      <c r="I522" s="237">
        <f>I523</f>
        <v>43.7</v>
      </c>
      <c r="J522" s="237"/>
      <c r="K522" s="163">
        <f t="shared" si="17"/>
        <v>98.3</v>
      </c>
      <c r="L522" s="35">
        <f t="shared" si="18"/>
        <v>30.774647887323948</v>
      </c>
      <c r="N522" s="166"/>
    </row>
    <row r="523" spans="1:14" ht="12.75">
      <c r="A523" s="19" t="s">
        <v>87</v>
      </c>
      <c r="B523" s="161" t="s">
        <v>90</v>
      </c>
      <c r="C523" s="161" t="s">
        <v>85</v>
      </c>
      <c r="D523" s="161" t="s">
        <v>97</v>
      </c>
      <c r="E523" s="161" t="s">
        <v>474</v>
      </c>
      <c r="F523" s="161" t="s">
        <v>88</v>
      </c>
      <c r="G523" s="240">
        <v>142</v>
      </c>
      <c r="H523" s="241"/>
      <c r="I523" s="237">
        <v>43.7</v>
      </c>
      <c r="J523" s="237"/>
      <c r="K523" s="163">
        <f aca="true" t="shared" si="19" ref="K523:K586">G523-I523</f>
        <v>98.3</v>
      </c>
      <c r="L523" s="35">
        <f t="shared" si="18"/>
        <v>30.774647887323948</v>
      </c>
      <c r="N523" s="166"/>
    </row>
    <row r="524" spans="1:14" ht="25.5">
      <c r="A524" s="19" t="s">
        <v>444</v>
      </c>
      <c r="B524" s="161" t="s">
        <v>90</v>
      </c>
      <c r="C524" s="161" t="s">
        <v>85</v>
      </c>
      <c r="D524" s="161" t="s">
        <v>97</v>
      </c>
      <c r="E524" s="161" t="s">
        <v>475</v>
      </c>
      <c r="F524" s="161"/>
      <c r="G524" s="240">
        <f>G525</f>
        <v>22052.5</v>
      </c>
      <c r="H524" s="241"/>
      <c r="I524" s="237">
        <f>I525</f>
        <v>18264.6</v>
      </c>
      <c r="J524" s="237"/>
      <c r="K524" s="163">
        <f t="shared" si="19"/>
        <v>3787.9000000000015</v>
      </c>
      <c r="L524" s="35">
        <f t="shared" si="18"/>
        <v>82.82326266863167</v>
      </c>
      <c r="N524" s="166"/>
    </row>
    <row r="525" spans="1:14" ht="38.25">
      <c r="A525" s="19" t="s">
        <v>44</v>
      </c>
      <c r="B525" s="161" t="s">
        <v>90</v>
      </c>
      <c r="C525" s="161" t="s">
        <v>85</v>
      </c>
      <c r="D525" s="161" t="s">
        <v>97</v>
      </c>
      <c r="E525" s="161" t="s">
        <v>475</v>
      </c>
      <c r="F525" s="161" t="s">
        <v>45</v>
      </c>
      <c r="G525" s="240">
        <f>G526</f>
        <v>22052.5</v>
      </c>
      <c r="H525" s="241"/>
      <c r="I525" s="237">
        <f>I526</f>
        <v>18264.6</v>
      </c>
      <c r="J525" s="237"/>
      <c r="K525" s="163">
        <f t="shared" si="19"/>
        <v>3787.9000000000015</v>
      </c>
      <c r="L525" s="35">
        <f t="shared" si="18"/>
        <v>82.82326266863167</v>
      </c>
      <c r="N525" s="166"/>
    </row>
    <row r="526" spans="1:14" ht="12.75">
      <c r="A526" s="19" t="s">
        <v>87</v>
      </c>
      <c r="B526" s="161" t="s">
        <v>90</v>
      </c>
      <c r="C526" s="161" t="s">
        <v>85</v>
      </c>
      <c r="D526" s="161" t="s">
        <v>97</v>
      </c>
      <c r="E526" s="161" t="s">
        <v>475</v>
      </c>
      <c r="F526" s="161" t="s">
        <v>88</v>
      </c>
      <c r="G526" s="240">
        <v>22052.5</v>
      </c>
      <c r="H526" s="241"/>
      <c r="I526" s="237">
        <v>18264.6</v>
      </c>
      <c r="J526" s="237"/>
      <c r="K526" s="163">
        <f t="shared" si="19"/>
        <v>3787.9000000000015</v>
      </c>
      <c r="L526" s="35">
        <f t="shared" si="18"/>
        <v>82.82326266863167</v>
      </c>
      <c r="N526" s="166"/>
    </row>
    <row r="527" spans="1:14" ht="114.75">
      <c r="A527" s="19" t="s">
        <v>476</v>
      </c>
      <c r="B527" s="161" t="s">
        <v>90</v>
      </c>
      <c r="C527" s="161" t="s">
        <v>85</v>
      </c>
      <c r="D527" s="161" t="s">
        <v>97</v>
      </c>
      <c r="E527" s="161" t="s">
        <v>477</v>
      </c>
      <c r="F527" s="161"/>
      <c r="G527" s="240">
        <f>G528</f>
        <v>21290.8</v>
      </c>
      <c r="H527" s="241"/>
      <c r="I527" s="237">
        <f>I528</f>
        <v>15580.1</v>
      </c>
      <c r="J527" s="237"/>
      <c r="K527" s="163">
        <f t="shared" si="19"/>
        <v>5710.699999999999</v>
      </c>
      <c r="L527" s="35">
        <f t="shared" si="18"/>
        <v>73.1776166231424</v>
      </c>
      <c r="N527" s="166"/>
    </row>
    <row r="528" spans="1:14" ht="38.25">
      <c r="A528" s="19" t="s">
        <v>44</v>
      </c>
      <c r="B528" s="161" t="s">
        <v>90</v>
      </c>
      <c r="C528" s="161" t="s">
        <v>85</v>
      </c>
      <c r="D528" s="161" t="s">
        <v>97</v>
      </c>
      <c r="E528" s="161" t="s">
        <v>477</v>
      </c>
      <c r="F528" s="161" t="s">
        <v>45</v>
      </c>
      <c r="G528" s="240">
        <f>G529</f>
        <v>21290.8</v>
      </c>
      <c r="H528" s="241"/>
      <c r="I528" s="237">
        <f>I529</f>
        <v>15580.1</v>
      </c>
      <c r="J528" s="237"/>
      <c r="K528" s="163">
        <f t="shared" si="19"/>
        <v>5710.699999999999</v>
      </c>
      <c r="L528" s="35">
        <f t="shared" si="18"/>
        <v>73.1776166231424</v>
      </c>
      <c r="N528" s="166"/>
    </row>
    <row r="529" spans="1:14" ht="12.75">
      <c r="A529" s="19" t="s">
        <v>87</v>
      </c>
      <c r="B529" s="161" t="s">
        <v>90</v>
      </c>
      <c r="C529" s="161" t="s">
        <v>85</v>
      </c>
      <c r="D529" s="161" t="s">
        <v>97</v>
      </c>
      <c r="E529" s="161" t="s">
        <v>477</v>
      </c>
      <c r="F529" s="161" t="s">
        <v>88</v>
      </c>
      <c r="G529" s="240">
        <v>21290.8</v>
      </c>
      <c r="H529" s="241"/>
      <c r="I529" s="237">
        <v>15580.1</v>
      </c>
      <c r="J529" s="237"/>
      <c r="K529" s="163">
        <f t="shared" si="19"/>
        <v>5710.699999999999</v>
      </c>
      <c r="L529" s="35">
        <f t="shared" si="18"/>
        <v>73.1776166231424</v>
      </c>
      <c r="N529" s="166"/>
    </row>
    <row r="530" spans="1:14" ht="12.75">
      <c r="A530" s="19" t="s">
        <v>160</v>
      </c>
      <c r="B530" s="161" t="s">
        <v>90</v>
      </c>
      <c r="C530" s="161" t="s">
        <v>85</v>
      </c>
      <c r="D530" s="161" t="s">
        <v>85</v>
      </c>
      <c r="E530" s="161"/>
      <c r="F530" s="161"/>
      <c r="G530" s="240">
        <f>G531+G536+G546+G558</f>
        <v>9327.999999999998</v>
      </c>
      <c r="H530" s="241"/>
      <c r="I530" s="237">
        <f>I531+I536+I546+I558</f>
        <v>8682.7</v>
      </c>
      <c r="J530" s="237"/>
      <c r="K530" s="163">
        <f t="shared" si="19"/>
        <v>645.2999999999975</v>
      </c>
      <c r="L530" s="35">
        <f t="shared" si="18"/>
        <v>93.08211835334478</v>
      </c>
      <c r="N530" s="166"/>
    </row>
    <row r="531" spans="1:14" ht="38.25">
      <c r="A531" s="191" t="str">
        <f>'ПР.5 мп'!A292:B292</f>
        <v>Муниципальная программа «Патриотическое воспитание жителей Сусуманского городского округа на 2020- 2023 годы»</v>
      </c>
      <c r="B531" s="176" t="s">
        <v>90</v>
      </c>
      <c r="C531" s="176" t="s">
        <v>85</v>
      </c>
      <c r="D531" s="176" t="s">
        <v>85</v>
      </c>
      <c r="E531" s="176" t="s">
        <v>156</v>
      </c>
      <c r="F531" s="176"/>
      <c r="G531" s="242">
        <f>G532</f>
        <v>108.5</v>
      </c>
      <c r="H531" s="243"/>
      <c r="I531" s="239">
        <f>I532</f>
        <v>91.2</v>
      </c>
      <c r="J531" s="239"/>
      <c r="K531" s="162">
        <f t="shared" si="19"/>
        <v>17.299999999999997</v>
      </c>
      <c r="L531" s="31">
        <f t="shared" si="18"/>
        <v>84.05529953917052</v>
      </c>
      <c r="N531" s="166"/>
    </row>
    <row r="532" spans="1:14" ht="38.25">
      <c r="A532" s="19" t="str">
        <f>'ПР.5 мп'!A293:B293</f>
        <v>Основное мероприятие «Организация работы по совершенствованию системы патриотического воспитания жителей»</v>
      </c>
      <c r="B532" s="161" t="s">
        <v>90</v>
      </c>
      <c r="C532" s="161" t="s">
        <v>85</v>
      </c>
      <c r="D532" s="161" t="s">
        <v>85</v>
      </c>
      <c r="E532" s="161" t="s">
        <v>157</v>
      </c>
      <c r="F532" s="161"/>
      <c r="G532" s="240">
        <f>G533</f>
        <v>108.5</v>
      </c>
      <c r="H532" s="241"/>
      <c r="I532" s="237">
        <f>I533</f>
        <v>91.2</v>
      </c>
      <c r="J532" s="237"/>
      <c r="K532" s="163">
        <f t="shared" si="19"/>
        <v>17.299999999999997</v>
      </c>
      <c r="L532" s="35">
        <f t="shared" si="18"/>
        <v>84.05529953917052</v>
      </c>
      <c r="N532" s="166"/>
    </row>
    <row r="533" spans="1:14" ht="12.75">
      <c r="A533" s="19" t="s">
        <v>158</v>
      </c>
      <c r="B533" s="161" t="s">
        <v>90</v>
      </c>
      <c r="C533" s="161" t="s">
        <v>85</v>
      </c>
      <c r="D533" s="161" t="s">
        <v>85</v>
      </c>
      <c r="E533" s="161" t="s">
        <v>159</v>
      </c>
      <c r="F533" s="161"/>
      <c r="G533" s="240">
        <f>G534</f>
        <v>108.5</v>
      </c>
      <c r="H533" s="241"/>
      <c r="I533" s="237">
        <f>I534</f>
        <v>91.2</v>
      </c>
      <c r="J533" s="237"/>
      <c r="K533" s="163">
        <f t="shared" si="19"/>
        <v>17.299999999999997</v>
      </c>
      <c r="L533" s="35">
        <f t="shared" si="18"/>
        <v>84.05529953917052</v>
      </c>
      <c r="N533" s="166"/>
    </row>
    <row r="534" spans="1:14" ht="38.25">
      <c r="A534" s="19" t="s">
        <v>44</v>
      </c>
      <c r="B534" s="161" t="s">
        <v>90</v>
      </c>
      <c r="C534" s="161" t="s">
        <v>85</v>
      </c>
      <c r="D534" s="161" t="s">
        <v>85</v>
      </c>
      <c r="E534" s="161" t="s">
        <v>159</v>
      </c>
      <c r="F534" s="161" t="s">
        <v>45</v>
      </c>
      <c r="G534" s="240">
        <f>G535</f>
        <v>108.5</v>
      </c>
      <c r="H534" s="241"/>
      <c r="I534" s="237">
        <f>I535</f>
        <v>91.2</v>
      </c>
      <c r="J534" s="237"/>
      <c r="K534" s="163">
        <f t="shared" si="19"/>
        <v>17.299999999999997</v>
      </c>
      <c r="L534" s="35">
        <f t="shared" si="18"/>
        <v>84.05529953917052</v>
      </c>
      <c r="N534" s="166"/>
    </row>
    <row r="535" spans="1:14" ht="12.75">
      <c r="A535" s="19" t="s">
        <v>87</v>
      </c>
      <c r="B535" s="161" t="s">
        <v>90</v>
      </c>
      <c r="C535" s="161" t="s">
        <v>85</v>
      </c>
      <c r="D535" s="161" t="s">
        <v>85</v>
      </c>
      <c r="E535" s="161" t="s">
        <v>159</v>
      </c>
      <c r="F535" s="161" t="s">
        <v>88</v>
      </c>
      <c r="G535" s="240">
        <f>'ПР.5 мп'!H302</f>
        <v>108.5</v>
      </c>
      <c r="H535" s="241"/>
      <c r="I535" s="237">
        <f>'ПР.5 мп'!I302</f>
        <v>91.2</v>
      </c>
      <c r="J535" s="237"/>
      <c r="K535" s="163">
        <f t="shared" si="19"/>
        <v>17.299999999999997</v>
      </c>
      <c r="L535" s="35">
        <f t="shared" si="18"/>
        <v>84.05529953917052</v>
      </c>
      <c r="N535" s="166"/>
    </row>
    <row r="536" spans="1:14" ht="25.5">
      <c r="A536" s="191" t="str">
        <f>'ПР.5 мп'!A346:B346</f>
        <v>Муниципальная программа «Одарённые дети на 2020- 2023 годы»</v>
      </c>
      <c r="B536" s="176" t="s">
        <v>90</v>
      </c>
      <c r="C536" s="176" t="s">
        <v>85</v>
      </c>
      <c r="D536" s="176" t="s">
        <v>85</v>
      </c>
      <c r="E536" s="176" t="s">
        <v>185</v>
      </c>
      <c r="F536" s="176"/>
      <c r="G536" s="242">
        <f>G537</f>
        <v>423.8</v>
      </c>
      <c r="H536" s="243"/>
      <c r="I536" s="239">
        <f>I537</f>
        <v>215.5</v>
      </c>
      <c r="J536" s="239"/>
      <c r="K536" s="162">
        <f t="shared" si="19"/>
        <v>208.3</v>
      </c>
      <c r="L536" s="31">
        <f t="shared" si="18"/>
        <v>50.849457291175085</v>
      </c>
      <c r="N536" s="166"/>
    </row>
    <row r="537" spans="1:14" ht="38.25">
      <c r="A537" s="19" t="str">
        <f>'ПР.5 мп'!A347:B347</f>
        <v>Основное мероприятие «Создание условий для выявления, поддержки и развития одаренных детей»</v>
      </c>
      <c r="B537" s="161" t="s">
        <v>90</v>
      </c>
      <c r="C537" s="161" t="s">
        <v>85</v>
      </c>
      <c r="D537" s="161" t="s">
        <v>85</v>
      </c>
      <c r="E537" s="161" t="s">
        <v>186</v>
      </c>
      <c r="F537" s="161"/>
      <c r="G537" s="240">
        <f>G538+G543</f>
        <v>423.8</v>
      </c>
      <c r="H537" s="241"/>
      <c r="I537" s="237">
        <f>I538+I543</f>
        <v>215.5</v>
      </c>
      <c r="J537" s="237"/>
      <c r="K537" s="163">
        <f t="shared" si="19"/>
        <v>208.3</v>
      </c>
      <c r="L537" s="35">
        <f t="shared" si="18"/>
        <v>50.849457291175085</v>
      </c>
      <c r="N537" s="166"/>
    </row>
    <row r="538" spans="1:14" ht="12.75">
      <c r="A538" s="19" t="s">
        <v>187</v>
      </c>
      <c r="B538" s="161" t="s">
        <v>90</v>
      </c>
      <c r="C538" s="161" t="s">
        <v>85</v>
      </c>
      <c r="D538" s="161" t="s">
        <v>85</v>
      </c>
      <c r="E538" s="161" t="s">
        <v>188</v>
      </c>
      <c r="F538" s="161"/>
      <c r="G538" s="240">
        <f>G539+G541</f>
        <v>341.8</v>
      </c>
      <c r="H538" s="241"/>
      <c r="I538" s="237">
        <f>I539+I541</f>
        <v>213.5</v>
      </c>
      <c r="J538" s="237"/>
      <c r="K538" s="163">
        <f t="shared" si="19"/>
        <v>128.3</v>
      </c>
      <c r="L538" s="35">
        <f t="shared" si="18"/>
        <v>62.46342890579286</v>
      </c>
      <c r="N538" s="166"/>
    </row>
    <row r="539" spans="1:14" ht="25.5">
      <c r="A539" s="19" t="s">
        <v>16</v>
      </c>
      <c r="B539" s="161" t="s">
        <v>90</v>
      </c>
      <c r="C539" s="161" t="s">
        <v>85</v>
      </c>
      <c r="D539" s="161" t="s">
        <v>85</v>
      </c>
      <c r="E539" s="161" t="s">
        <v>188</v>
      </c>
      <c r="F539" s="161" t="s">
        <v>17</v>
      </c>
      <c r="G539" s="240">
        <f>G540</f>
        <v>26.3</v>
      </c>
      <c r="H539" s="241"/>
      <c r="I539" s="237">
        <f>I540</f>
        <v>0</v>
      </c>
      <c r="J539" s="237"/>
      <c r="K539" s="163">
        <f t="shared" si="19"/>
        <v>26.3</v>
      </c>
      <c r="L539" s="35">
        <f t="shared" si="18"/>
        <v>0</v>
      </c>
      <c r="N539" s="166"/>
    </row>
    <row r="540" spans="1:14" ht="38.25">
      <c r="A540" s="19" t="s">
        <v>18</v>
      </c>
      <c r="B540" s="161" t="s">
        <v>90</v>
      </c>
      <c r="C540" s="161" t="s">
        <v>85</v>
      </c>
      <c r="D540" s="161" t="s">
        <v>85</v>
      </c>
      <c r="E540" s="161" t="s">
        <v>188</v>
      </c>
      <c r="F540" s="161" t="s">
        <v>19</v>
      </c>
      <c r="G540" s="240">
        <f>'ПР.5 мп'!H353</f>
        <v>26.3</v>
      </c>
      <c r="H540" s="241"/>
      <c r="I540" s="237">
        <f>'ПР.5 мп'!I353</f>
        <v>0</v>
      </c>
      <c r="J540" s="237"/>
      <c r="K540" s="163">
        <f t="shared" si="19"/>
        <v>26.3</v>
      </c>
      <c r="L540" s="35">
        <f t="shared" si="18"/>
        <v>0</v>
      </c>
      <c r="N540" s="166"/>
    </row>
    <row r="541" spans="1:14" ht="25.5">
      <c r="A541" s="19" t="s">
        <v>123</v>
      </c>
      <c r="B541" s="161" t="s">
        <v>90</v>
      </c>
      <c r="C541" s="161" t="s">
        <v>85</v>
      </c>
      <c r="D541" s="161" t="s">
        <v>85</v>
      </c>
      <c r="E541" s="161" t="s">
        <v>188</v>
      </c>
      <c r="F541" s="161" t="s">
        <v>124</v>
      </c>
      <c r="G541" s="240">
        <f>G542</f>
        <v>315.5</v>
      </c>
      <c r="H541" s="241"/>
      <c r="I541" s="237">
        <f>I542</f>
        <v>213.5</v>
      </c>
      <c r="J541" s="237"/>
      <c r="K541" s="163">
        <f t="shared" si="19"/>
        <v>102</v>
      </c>
      <c r="L541" s="35">
        <f t="shared" si="18"/>
        <v>67.67036450079239</v>
      </c>
      <c r="N541" s="166"/>
    </row>
    <row r="542" spans="1:14" ht="12.75">
      <c r="A542" s="19" t="s">
        <v>189</v>
      </c>
      <c r="B542" s="161" t="s">
        <v>90</v>
      </c>
      <c r="C542" s="161" t="s">
        <v>85</v>
      </c>
      <c r="D542" s="161" t="s">
        <v>85</v>
      </c>
      <c r="E542" s="161" t="s">
        <v>188</v>
      </c>
      <c r="F542" s="161" t="s">
        <v>190</v>
      </c>
      <c r="G542" s="240">
        <f>'ПР.5 мп'!H356</f>
        <v>315.5</v>
      </c>
      <c r="H542" s="241"/>
      <c r="I542" s="237">
        <f>'ПР.5 мп'!I356</f>
        <v>213.5</v>
      </c>
      <c r="J542" s="237"/>
      <c r="K542" s="163">
        <f t="shared" si="19"/>
        <v>102</v>
      </c>
      <c r="L542" s="35">
        <f t="shared" si="18"/>
        <v>67.67036450079239</v>
      </c>
      <c r="N542" s="166"/>
    </row>
    <row r="543" spans="1:14" ht="25.5">
      <c r="A543" s="19" t="s">
        <v>191</v>
      </c>
      <c r="B543" s="161" t="s">
        <v>90</v>
      </c>
      <c r="C543" s="161" t="s">
        <v>85</v>
      </c>
      <c r="D543" s="161" t="s">
        <v>85</v>
      </c>
      <c r="E543" s="161" t="s">
        <v>192</v>
      </c>
      <c r="F543" s="161"/>
      <c r="G543" s="240">
        <f>G544</f>
        <v>82</v>
      </c>
      <c r="H543" s="241"/>
      <c r="I543" s="237">
        <f>I544</f>
        <v>2</v>
      </c>
      <c r="J543" s="237"/>
      <c r="K543" s="163">
        <f t="shared" si="19"/>
        <v>80</v>
      </c>
      <c r="L543" s="35">
        <f t="shared" si="18"/>
        <v>2.4390243902439024</v>
      </c>
      <c r="N543" s="166"/>
    </row>
    <row r="544" spans="1:14" ht="25.5">
      <c r="A544" s="19" t="s">
        <v>16</v>
      </c>
      <c r="B544" s="161" t="s">
        <v>90</v>
      </c>
      <c r="C544" s="161" t="s">
        <v>85</v>
      </c>
      <c r="D544" s="161" t="s">
        <v>85</v>
      </c>
      <c r="E544" s="161" t="s">
        <v>192</v>
      </c>
      <c r="F544" s="161" t="s">
        <v>17</v>
      </c>
      <c r="G544" s="240">
        <f>G545</f>
        <v>82</v>
      </c>
      <c r="H544" s="241"/>
      <c r="I544" s="237">
        <f>I545</f>
        <v>2</v>
      </c>
      <c r="J544" s="237"/>
      <c r="K544" s="163">
        <f t="shared" si="19"/>
        <v>80</v>
      </c>
      <c r="L544" s="35">
        <f t="shared" si="18"/>
        <v>2.4390243902439024</v>
      </c>
      <c r="N544" s="166"/>
    </row>
    <row r="545" spans="1:14" ht="38.25">
      <c r="A545" s="19" t="s">
        <v>18</v>
      </c>
      <c r="B545" s="161" t="s">
        <v>90</v>
      </c>
      <c r="C545" s="161" t="s">
        <v>85</v>
      </c>
      <c r="D545" s="161" t="s">
        <v>85</v>
      </c>
      <c r="E545" s="161" t="s">
        <v>192</v>
      </c>
      <c r="F545" s="161" t="s">
        <v>19</v>
      </c>
      <c r="G545" s="240">
        <f>'ПР.5 мп'!H362</f>
        <v>82</v>
      </c>
      <c r="H545" s="241"/>
      <c r="I545" s="237">
        <f>'ПР.5 мп'!I362</f>
        <v>2</v>
      </c>
      <c r="J545" s="237"/>
      <c r="K545" s="163">
        <f t="shared" si="19"/>
        <v>80</v>
      </c>
      <c r="L545" s="35">
        <f t="shared" si="18"/>
        <v>2.4390243902439024</v>
      </c>
      <c r="N545" s="166"/>
    </row>
    <row r="546" spans="1:14" ht="25.5">
      <c r="A546" s="191" t="str">
        <f>'ПР.5 мп'!A438:B438</f>
        <v>Муниципальная программа «Лето-детям на 2020- 2023 годы»</v>
      </c>
      <c r="B546" s="176" t="s">
        <v>90</v>
      </c>
      <c r="C546" s="176" t="s">
        <v>85</v>
      </c>
      <c r="D546" s="176" t="s">
        <v>85</v>
      </c>
      <c r="E546" s="176" t="s">
        <v>232</v>
      </c>
      <c r="F546" s="176"/>
      <c r="G546" s="242">
        <f>G547+G554</f>
        <v>8625.4</v>
      </c>
      <c r="H546" s="243"/>
      <c r="I546" s="239">
        <f>I547+I554</f>
        <v>8299.1</v>
      </c>
      <c r="J546" s="239"/>
      <c r="K546" s="162">
        <f t="shared" si="19"/>
        <v>326.2999999999993</v>
      </c>
      <c r="L546" s="31">
        <f t="shared" si="18"/>
        <v>96.21698703828228</v>
      </c>
      <c r="N546" s="166"/>
    </row>
    <row r="547" spans="1:14" ht="38.25">
      <c r="A547" s="19" t="str">
        <f>'ПР.5 мп'!A439:B439</f>
        <v>Основное мероприятие «Организация и обеспечение отдыха и оздоровления детей и подростков»</v>
      </c>
      <c r="B547" s="161" t="s">
        <v>90</v>
      </c>
      <c r="C547" s="161" t="s">
        <v>85</v>
      </c>
      <c r="D547" s="161" t="s">
        <v>85</v>
      </c>
      <c r="E547" s="161" t="s">
        <v>233</v>
      </c>
      <c r="F547" s="161"/>
      <c r="G547" s="240">
        <f>G548+G551</f>
        <v>7601.8</v>
      </c>
      <c r="H547" s="241"/>
      <c r="I547" s="237">
        <f>I548+I551</f>
        <v>7335</v>
      </c>
      <c r="J547" s="237"/>
      <c r="K547" s="163">
        <f t="shared" si="19"/>
        <v>266.8000000000002</v>
      </c>
      <c r="L547" s="35">
        <f t="shared" si="18"/>
        <v>96.49030492778026</v>
      </c>
      <c r="N547" s="166"/>
    </row>
    <row r="548" spans="1:14" ht="25.5">
      <c r="A548" s="19" t="s">
        <v>234</v>
      </c>
      <c r="B548" s="161" t="s">
        <v>90</v>
      </c>
      <c r="C548" s="161" t="s">
        <v>85</v>
      </c>
      <c r="D548" s="161" t="s">
        <v>85</v>
      </c>
      <c r="E548" s="161" t="s">
        <v>235</v>
      </c>
      <c r="F548" s="161"/>
      <c r="G548" s="240">
        <f>G549</f>
        <v>4070.9</v>
      </c>
      <c r="H548" s="241"/>
      <c r="I548" s="237">
        <f>I549</f>
        <v>4255.3</v>
      </c>
      <c r="J548" s="237"/>
      <c r="K548" s="163">
        <f t="shared" si="19"/>
        <v>-184.4000000000001</v>
      </c>
      <c r="L548" s="35">
        <f t="shared" si="18"/>
        <v>104.52971087474513</v>
      </c>
      <c r="N548" s="166"/>
    </row>
    <row r="549" spans="1:14" ht="38.25">
      <c r="A549" s="19" t="s">
        <v>44</v>
      </c>
      <c r="B549" s="161" t="s">
        <v>90</v>
      </c>
      <c r="C549" s="161" t="s">
        <v>85</v>
      </c>
      <c r="D549" s="161" t="s">
        <v>85</v>
      </c>
      <c r="E549" s="161" t="s">
        <v>235</v>
      </c>
      <c r="F549" s="161" t="s">
        <v>45</v>
      </c>
      <c r="G549" s="240">
        <f>G550</f>
        <v>4070.9</v>
      </c>
      <c r="H549" s="241"/>
      <c r="I549" s="237">
        <f>I550</f>
        <v>4255.3</v>
      </c>
      <c r="J549" s="237"/>
      <c r="K549" s="163">
        <f t="shared" si="19"/>
        <v>-184.4000000000001</v>
      </c>
      <c r="L549" s="35">
        <f t="shared" si="18"/>
        <v>104.52971087474513</v>
      </c>
      <c r="N549" s="166"/>
    </row>
    <row r="550" spans="1:14" ht="12.75">
      <c r="A550" s="19" t="s">
        <v>87</v>
      </c>
      <c r="B550" s="161" t="s">
        <v>90</v>
      </c>
      <c r="C550" s="161" t="s">
        <v>85</v>
      </c>
      <c r="D550" s="161" t="s">
        <v>85</v>
      </c>
      <c r="E550" s="161" t="s">
        <v>235</v>
      </c>
      <c r="F550" s="161" t="s">
        <v>88</v>
      </c>
      <c r="G550" s="240">
        <f>'ПР.5 мп'!H445</f>
        <v>4070.9</v>
      </c>
      <c r="H550" s="241"/>
      <c r="I550" s="237">
        <f>'ПР.5 мп'!I445</f>
        <v>4255.3</v>
      </c>
      <c r="J550" s="237"/>
      <c r="K550" s="163">
        <f t="shared" si="19"/>
        <v>-184.4000000000001</v>
      </c>
      <c r="L550" s="35">
        <f t="shared" si="18"/>
        <v>104.52971087474513</v>
      </c>
      <c r="N550" s="166"/>
    </row>
    <row r="551" spans="1:14" ht="38.25">
      <c r="A551" s="19" t="s">
        <v>236</v>
      </c>
      <c r="B551" s="161" t="s">
        <v>90</v>
      </c>
      <c r="C551" s="161" t="s">
        <v>85</v>
      </c>
      <c r="D551" s="161" t="s">
        <v>85</v>
      </c>
      <c r="E551" s="161" t="s">
        <v>237</v>
      </c>
      <c r="F551" s="161"/>
      <c r="G551" s="240">
        <f>G552</f>
        <v>3530.9</v>
      </c>
      <c r="H551" s="241"/>
      <c r="I551" s="237">
        <f>I552</f>
        <v>3079.7</v>
      </c>
      <c r="J551" s="237"/>
      <c r="K551" s="163">
        <f t="shared" si="19"/>
        <v>451.2000000000003</v>
      </c>
      <c r="L551" s="35">
        <f t="shared" si="18"/>
        <v>87.22138831459401</v>
      </c>
      <c r="N551" s="166"/>
    </row>
    <row r="552" spans="1:14" ht="38.25">
      <c r="A552" s="19" t="s">
        <v>44</v>
      </c>
      <c r="B552" s="161" t="s">
        <v>90</v>
      </c>
      <c r="C552" s="161" t="s">
        <v>85</v>
      </c>
      <c r="D552" s="161" t="s">
        <v>85</v>
      </c>
      <c r="E552" s="161" t="s">
        <v>237</v>
      </c>
      <c r="F552" s="161" t="s">
        <v>45</v>
      </c>
      <c r="G552" s="240">
        <f>G553</f>
        <v>3530.9</v>
      </c>
      <c r="H552" s="241"/>
      <c r="I552" s="237">
        <f>I553</f>
        <v>3079.7</v>
      </c>
      <c r="J552" s="237"/>
      <c r="K552" s="163">
        <f t="shared" si="19"/>
        <v>451.2000000000003</v>
      </c>
      <c r="L552" s="35">
        <f t="shared" si="18"/>
        <v>87.22138831459401</v>
      </c>
      <c r="N552" s="166"/>
    </row>
    <row r="553" spans="1:14" ht="12.75">
      <c r="A553" s="19" t="s">
        <v>87</v>
      </c>
      <c r="B553" s="161" t="s">
        <v>90</v>
      </c>
      <c r="C553" s="161" t="s">
        <v>85</v>
      </c>
      <c r="D553" s="161" t="s">
        <v>85</v>
      </c>
      <c r="E553" s="161" t="s">
        <v>237</v>
      </c>
      <c r="F553" s="161" t="s">
        <v>88</v>
      </c>
      <c r="G553" s="240">
        <f>'ПР.5 мп'!H451</f>
        <v>3530.9</v>
      </c>
      <c r="H553" s="241"/>
      <c r="I553" s="237">
        <f>'ПР.5 мп'!I451</f>
        <v>3079.7</v>
      </c>
      <c r="J553" s="237"/>
      <c r="K553" s="163">
        <f t="shared" si="19"/>
        <v>451.2000000000003</v>
      </c>
      <c r="L553" s="35">
        <f t="shared" si="18"/>
        <v>87.22138831459401</v>
      </c>
      <c r="N553" s="166"/>
    </row>
    <row r="554" spans="1:14" ht="38.25">
      <c r="A554" s="19" t="str">
        <f>'ПР.5 мп'!A452:B452</f>
        <v>Основное мероприятие «Создание временных дополнительных рабочих мест для подростков в летный период»</v>
      </c>
      <c r="B554" s="161" t="s">
        <v>90</v>
      </c>
      <c r="C554" s="161" t="s">
        <v>85</v>
      </c>
      <c r="D554" s="161" t="s">
        <v>85</v>
      </c>
      <c r="E554" s="161" t="s">
        <v>238</v>
      </c>
      <c r="F554" s="161"/>
      <c r="G554" s="240">
        <f>G555</f>
        <v>1023.6</v>
      </c>
      <c r="H554" s="241"/>
      <c r="I554" s="237">
        <f>I555</f>
        <v>964.1</v>
      </c>
      <c r="J554" s="237"/>
      <c r="K554" s="163">
        <f t="shared" si="19"/>
        <v>59.5</v>
      </c>
      <c r="L554" s="35">
        <f t="shared" si="18"/>
        <v>94.18718249316139</v>
      </c>
      <c r="N554" s="166"/>
    </row>
    <row r="555" spans="1:14" ht="25.5">
      <c r="A555" s="19" t="s">
        <v>239</v>
      </c>
      <c r="B555" s="161" t="s">
        <v>90</v>
      </c>
      <c r="C555" s="161" t="s">
        <v>85</v>
      </c>
      <c r="D555" s="161" t="s">
        <v>85</v>
      </c>
      <c r="E555" s="161" t="s">
        <v>240</v>
      </c>
      <c r="F555" s="161"/>
      <c r="G555" s="240">
        <f>G556</f>
        <v>1023.6</v>
      </c>
      <c r="H555" s="241"/>
      <c r="I555" s="237">
        <f>I556</f>
        <v>964.1</v>
      </c>
      <c r="J555" s="237"/>
      <c r="K555" s="163">
        <f t="shared" si="19"/>
        <v>59.5</v>
      </c>
      <c r="L555" s="35">
        <f t="shared" si="18"/>
        <v>94.18718249316139</v>
      </c>
      <c r="N555" s="166"/>
    </row>
    <row r="556" spans="1:14" ht="38.25">
      <c r="A556" s="19" t="s">
        <v>44</v>
      </c>
      <c r="B556" s="161" t="s">
        <v>90</v>
      </c>
      <c r="C556" s="161" t="s">
        <v>85</v>
      </c>
      <c r="D556" s="161" t="s">
        <v>85</v>
      </c>
      <c r="E556" s="161" t="s">
        <v>240</v>
      </c>
      <c r="F556" s="161" t="s">
        <v>45</v>
      </c>
      <c r="G556" s="240">
        <f>G557</f>
        <v>1023.6</v>
      </c>
      <c r="H556" s="241"/>
      <c r="I556" s="237">
        <f>I557</f>
        <v>964.1</v>
      </c>
      <c r="J556" s="237"/>
      <c r="K556" s="163">
        <f t="shared" si="19"/>
        <v>59.5</v>
      </c>
      <c r="L556" s="35">
        <f t="shared" si="18"/>
        <v>94.18718249316139</v>
      </c>
      <c r="N556" s="166"/>
    </row>
    <row r="557" spans="1:14" ht="12.75">
      <c r="A557" s="19" t="s">
        <v>87</v>
      </c>
      <c r="B557" s="161" t="s">
        <v>90</v>
      </c>
      <c r="C557" s="161" t="s">
        <v>85</v>
      </c>
      <c r="D557" s="161" t="s">
        <v>85</v>
      </c>
      <c r="E557" s="161" t="s">
        <v>240</v>
      </c>
      <c r="F557" s="161" t="s">
        <v>88</v>
      </c>
      <c r="G557" s="240">
        <f>'ПР.5 мп'!H458</f>
        <v>1023.6</v>
      </c>
      <c r="H557" s="241"/>
      <c r="I557" s="237">
        <f>'ПР.5 мп'!I458</f>
        <v>964.1</v>
      </c>
      <c r="J557" s="237"/>
      <c r="K557" s="163">
        <f t="shared" si="19"/>
        <v>59.5</v>
      </c>
      <c r="L557" s="35">
        <f t="shared" si="18"/>
        <v>94.18718249316139</v>
      </c>
      <c r="N557" s="166"/>
    </row>
    <row r="558" spans="1:14" ht="51">
      <c r="A558" s="191" t="str">
        <f>'ПР.5 мп'!A641:B641</f>
        <v>Муниципальная программа «Профилактика правонарушений и борьба с преступностью на территории Сусуманского городского округа на 2020- 2023 годы»</v>
      </c>
      <c r="B558" s="176" t="s">
        <v>90</v>
      </c>
      <c r="C558" s="176" t="s">
        <v>85</v>
      </c>
      <c r="D558" s="176" t="s">
        <v>85</v>
      </c>
      <c r="E558" s="176" t="s">
        <v>281</v>
      </c>
      <c r="F558" s="176"/>
      <c r="G558" s="242">
        <f>G559</f>
        <v>170.3</v>
      </c>
      <c r="H558" s="243"/>
      <c r="I558" s="239">
        <f>I559</f>
        <v>76.9</v>
      </c>
      <c r="J558" s="239"/>
      <c r="K558" s="162">
        <f t="shared" si="19"/>
        <v>93.4</v>
      </c>
      <c r="L558" s="31">
        <f t="shared" si="18"/>
        <v>45.155607751027595</v>
      </c>
      <c r="N558" s="166"/>
    </row>
    <row r="559" spans="1:14" ht="38.25">
      <c r="A559" s="19" t="str">
        <f>'ПР.5 мп'!A674:B674</f>
        <v>Основное мероприятие «Профилактика правонарушений среди несовершеннолетних и молодежи»</v>
      </c>
      <c r="B559" s="161" t="s">
        <v>90</v>
      </c>
      <c r="C559" s="161" t="s">
        <v>85</v>
      </c>
      <c r="D559" s="161" t="s">
        <v>85</v>
      </c>
      <c r="E559" s="161" t="s">
        <v>295</v>
      </c>
      <c r="F559" s="161"/>
      <c r="G559" s="240">
        <f>G560</f>
        <v>170.3</v>
      </c>
      <c r="H559" s="241"/>
      <c r="I559" s="237">
        <f>I560</f>
        <v>76.9</v>
      </c>
      <c r="J559" s="237"/>
      <c r="K559" s="163">
        <f t="shared" si="19"/>
        <v>93.4</v>
      </c>
      <c r="L559" s="35">
        <f t="shared" si="18"/>
        <v>45.155607751027595</v>
      </c>
      <c r="N559" s="166"/>
    </row>
    <row r="560" spans="1:14" ht="38.25">
      <c r="A560" s="19" t="s">
        <v>296</v>
      </c>
      <c r="B560" s="161" t="s">
        <v>90</v>
      </c>
      <c r="C560" s="161" t="s">
        <v>85</v>
      </c>
      <c r="D560" s="161" t="s">
        <v>85</v>
      </c>
      <c r="E560" s="161" t="s">
        <v>297</v>
      </c>
      <c r="F560" s="161"/>
      <c r="G560" s="240">
        <f>G561</f>
        <v>170.3</v>
      </c>
      <c r="H560" s="241"/>
      <c r="I560" s="237">
        <f>I561</f>
        <v>76.9</v>
      </c>
      <c r="J560" s="237"/>
      <c r="K560" s="163">
        <f t="shared" si="19"/>
        <v>93.4</v>
      </c>
      <c r="L560" s="35">
        <f t="shared" si="18"/>
        <v>45.155607751027595</v>
      </c>
      <c r="N560" s="166"/>
    </row>
    <row r="561" spans="1:14" ht="38.25">
      <c r="A561" s="19" t="s">
        <v>44</v>
      </c>
      <c r="B561" s="161" t="s">
        <v>90</v>
      </c>
      <c r="C561" s="161" t="s">
        <v>85</v>
      </c>
      <c r="D561" s="161" t="s">
        <v>85</v>
      </c>
      <c r="E561" s="161" t="s">
        <v>297</v>
      </c>
      <c r="F561" s="161" t="s">
        <v>45</v>
      </c>
      <c r="G561" s="240">
        <f>G562</f>
        <v>170.3</v>
      </c>
      <c r="H561" s="241"/>
      <c r="I561" s="237">
        <f>I562</f>
        <v>76.9</v>
      </c>
      <c r="J561" s="237"/>
      <c r="K561" s="163">
        <f t="shared" si="19"/>
        <v>93.4</v>
      </c>
      <c r="L561" s="35">
        <f t="shared" si="18"/>
        <v>45.155607751027595</v>
      </c>
      <c r="N561" s="166"/>
    </row>
    <row r="562" spans="1:14" ht="12.75">
      <c r="A562" s="19" t="s">
        <v>87</v>
      </c>
      <c r="B562" s="161" t="s">
        <v>90</v>
      </c>
      <c r="C562" s="161" t="s">
        <v>85</v>
      </c>
      <c r="D562" s="161" t="s">
        <v>85</v>
      </c>
      <c r="E562" s="161" t="s">
        <v>297</v>
      </c>
      <c r="F562" s="161" t="s">
        <v>88</v>
      </c>
      <c r="G562" s="240">
        <f>'ПР.5 мп'!H680</f>
        <v>170.3</v>
      </c>
      <c r="H562" s="241"/>
      <c r="I562" s="237">
        <f>'ПР.5 мп'!I680</f>
        <v>76.9</v>
      </c>
      <c r="J562" s="237"/>
      <c r="K562" s="163">
        <f t="shared" si="19"/>
        <v>93.4</v>
      </c>
      <c r="L562" s="35">
        <f t="shared" si="18"/>
        <v>45.155607751027595</v>
      </c>
      <c r="N562" s="166"/>
    </row>
    <row r="563" spans="1:14" ht="12.75">
      <c r="A563" s="19" t="s">
        <v>113</v>
      </c>
      <c r="B563" s="161" t="s">
        <v>90</v>
      </c>
      <c r="C563" s="161" t="s">
        <v>85</v>
      </c>
      <c r="D563" s="161" t="s">
        <v>29</v>
      </c>
      <c r="E563" s="161"/>
      <c r="F563" s="161"/>
      <c r="G563" s="240">
        <f>G564+G569+G585</f>
        <v>13177.2</v>
      </c>
      <c r="H563" s="241"/>
      <c r="I563" s="237">
        <f>I564+I569+I585</f>
        <v>8899.9</v>
      </c>
      <c r="J563" s="237"/>
      <c r="K563" s="163">
        <f t="shared" si="19"/>
        <v>4277.300000000001</v>
      </c>
      <c r="L563" s="35">
        <f t="shared" si="18"/>
        <v>67.54014509911059</v>
      </c>
      <c r="N563" s="166"/>
    </row>
    <row r="564" spans="1:14" ht="38.25">
      <c r="A564" s="191" t="str">
        <f>'ПР.5 мп'!A99:B99</f>
        <v>Муниципальная программа «Развитие образования в Сусуманском городском округе на 2020- 2023 годы»</v>
      </c>
      <c r="B564" s="176" t="s">
        <v>90</v>
      </c>
      <c r="C564" s="176" t="s">
        <v>85</v>
      </c>
      <c r="D564" s="176" t="s">
        <v>29</v>
      </c>
      <c r="E564" s="176" t="s">
        <v>80</v>
      </c>
      <c r="F564" s="176"/>
      <c r="G564" s="242">
        <f>G565</f>
        <v>92</v>
      </c>
      <c r="H564" s="243"/>
      <c r="I564" s="239">
        <f>I565</f>
        <v>0</v>
      </c>
      <c r="J564" s="239"/>
      <c r="K564" s="162">
        <f t="shared" si="19"/>
        <v>92</v>
      </c>
      <c r="L564" s="31">
        <f t="shared" si="18"/>
        <v>0</v>
      </c>
      <c r="N564" s="166"/>
    </row>
    <row r="565" spans="1:14" ht="25.5">
      <c r="A565" s="19" t="str">
        <f>'ПР.5 мп'!A213:B213</f>
        <v>Основное мероприятие «Развитие кадрового потенциала»</v>
      </c>
      <c r="B565" s="161" t="s">
        <v>90</v>
      </c>
      <c r="C565" s="161" t="s">
        <v>85</v>
      </c>
      <c r="D565" s="161" t="s">
        <v>29</v>
      </c>
      <c r="E565" s="161" t="s">
        <v>120</v>
      </c>
      <c r="F565" s="161"/>
      <c r="G565" s="240">
        <f>G566</f>
        <v>92</v>
      </c>
      <c r="H565" s="241"/>
      <c r="I565" s="237">
        <f>I566</f>
        <v>0</v>
      </c>
      <c r="J565" s="237"/>
      <c r="K565" s="163">
        <f t="shared" si="19"/>
        <v>92</v>
      </c>
      <c r="L565" s="35">
        <f t="shared" si="18"/>
        <v>0</v>
      </c>
      <c r="N565" s="166"/>
    </row>
    <row r="566" spans="1:14" ht="38.25">
      <c r="A566" s="19" t="s">
        <v>121</v>
      </c>
      <c r="B566" s="161" t="s">
        <v>90</v>
      </c>
      <c r="C566" s="161" t="s">
        <v>85</v>
      </c>
      <c r="D566" s="161" t="s">
        <v>29</v>
      </c>
      <c r="E566" s="161" t="s">
        <v>122</v>
      </c>
      <c r="F566" s="161"/>
      <c r="G566" s="240">
        <f>G567</f>
        <v>92</v>
      </c>
      <c r="H566" s="241"/>
      <c r="I566" s="237">
        <f>I567</f>
        <v>0</v>
      </c>
      <c r="J566" s="237"/>
      <c r="K566" s="163">
        <f t="shared" si="19"/>
        <v>92</v>
      </c>
      <c r="L566" s="35">
        <f t="shared" si="18"/>
        <v>0</v>
      </c>
      <c r="N566" s="166"/>
    </row>
    <row r="567" spans="1:14" ht="25.5">
      <c r="A567" s="19" t="s">
        <v>123</v>
      </c>
      <c r="B567" s="161" t="s">
        <v>90</v>
      </c>
      <c r="C567" s="161" t="s">
        <v>85</v>
      </c>
      <c r="D567" s="161" t="s">
        <v>29</v>
      </c>
      <c r="E567" s="161" t="s">
        <v>122</v>
      </c>
      <c r="F567" s="161" t="s">
        <v>124</v>
      </c>
      <c r="G567" s="240">
        <f>G568</f>
        <v>92</v>
      </c>
      <c r="H567" s="241"/>
      <c r="I567" s="237">
        <f>I568</f>
        <v>0</v>
      </c>
      <c r="J567" s="237"/>
      <c r="K567" s="163">
        <f t="shared" si="19"/>
        <v>92</v>
      </c>
      <c r="L567" s="35">
        <f t="shared" si="18"/>
        <v>0</v>
      </c>
      <c r="N567" s="166"/>
    </row>
    <row r="568" spans="1:14" ht="12.75">
      <c r="A568" s="19" t="s">
        <v>125</v>
      </c>
      <c r="B568" s="161" t="s">
        <v>90</v>
      </c>
      <c r="C568" s="161" t="s">
        <v>85</v>
      </c>
      <c r="D568" s="161" t="s">
        <v>29</v>
      </c>
      <c r="E568" s="161" t="s">
        <v>122</v>
      </c>
      <c r="F568" s="161" t="s">
        <v>126</v>
      </c>
      <c r="G568" s="240">
        <f>'ПР.5 мп'!H219</f>
        <v>92</v>
      </c>
      <c r="H568" s="241"/>
      <c r="I568" s="237">
        <f>'ПР.5 мп'!I219</f>
        <v>0</v>
      </c>
      <c r="J568" s="237"/>
      <c r="K568" s="163">
        <f t="shared" si="19"/>
        <v>92</v>
      </c>
      <c r="L568" s="35">
        <f t="shared" si="18"/>
        <v>0</v>
      </c>
      <c r="N568" s="166"/>
    </row>
    <row r="569" spans="1:14" ht="44.25" customHeight="1">
      <c r="A569" s="19" t="s">
        <v>349</v>
      </c>
      <c r="B569" s="161" t="s">
        <v>90</v>
      </c>
      <c r="C569" s="161" t="s">
        <v>85</v>
      </c>
      <c r="D569" s="161" t="s">
        <v>29</v>
      </c>
      <c r="E569" s="161" t="s">
        <v>350</v>
      </c>
      <c r="F569" s="161"/>
      <c r="G569" s="240">
        <f>G570</f>
        <v>10481.2</v>
      </c>
      <c r="H569" s="241"/>
      <c r="I569" s="237">
        <f>I570</f>
        <v>5033.2</v>
      </c>
      <c r="J569" s="237"/>
      <c r="K569" s="163">
        <f t="shared" si="19"/>
        <v>5448.000000000001</v>
      </c>
      <c r="L569" s="35">
        <f t="shared" si="18"/>
        <v>48.02121894439568</v>
      </c>
      <c r="N569" s="166"/>
    </row>
    <row r="570" spans="1:14" ht="12.75">
      <c r="A570" s="19" t="s">
        <v>367</v>
      </c>
      <c r="B570" s="161" t="s">
        <v>90</v>
      </c>
      <c r="C570" s="161" t="s">
        <v>85</v>
      </c>
      <c r="D570" s="161" t="s">
        <v>29</v>
      </c>
      <c r="E570" s="161" t="s">
        <v>368</v>
      </c>
      <c r="F570" s="161"/>
      <c r="G570" s="240">
        <f>G571+G574+G579+G582</f>
        <v>10481.2</v>
      </c>
      <c r="H570" s="241"/>
      <c r="I570" s="237">
        <f>I571+I574+I579+I582</f>
        <v>5033.2</v>
      </c>
      <c r="J570" s="237"/>
      <c r="K570" s="163">
        <f t="shared" si="19"/>
        <v>5448.000000000001</v>
      </c>
      <c r="L570" s="35">
        <f t="shared" si="18"/>
        <v>48.02121894439568</v>
      </c>
      <c r="N570" s="166"/>
    </row>
    <row r="571" spans="1:14" ht="25.5">
      <c r="A571" s="19" t="s">
        <v>353</v>
      </c>
      <c r="B571" s="161" t="s">
        <v>90</v>
      </c>
      <c r="C571" s="161" t="s">
        <v>85</v>
      </c>
      <c r="D571" s="161" t="s">
        <v>29</v>
      </c>
      <c r="E571" s="161" t="s">
        <v>369</v>
      </c>
      <c r="F571" s="161"/>
      <c r="G571" s="240">
        <f>G572</f>
        <v>9857.5</v>
      </c>
      <c r="H571" s="241"/>
      <c r="I571" s="237">
        <f>I572</f>
        <v>4795.6</v>
      </c>
      <c r="J571" s="237"/>
      <c r="K571" s="163">
        <f t="shared" si="19"/>
        <v>5061.9</v>
      </c>
      <c r="L571" s="35">
        <f t="shared" si="18"/>
        <v>48.6492518387015</v>
      </c>
      <c r="N571" s="166"/>
    </row>
    <row r="572" spans="1:14" ht="76.5">
      <c r="A572" s="19" t="s">
        <v>62</v>
      </c>
      <c r="B572" s="161" t="s">
        <v>90</v>
      </c>
      <c r="C572" s="161" t="s">
        <v>85</v>
      </c>
      <c r="D572" s="161" t="s">
        <v>29</v>
      </c>
      <c r="E572" s="161" t="s">
        <v>369</v>
      </c>
      <c r="F572" s="161" t="s">
        <v>63</v>
      </c>
      <c r="G572" s="240">
        <f>G573</f>
        <v>9857.5</v>
      </c>
      <c r="H572" s="241"/>
      <c r="I572" s="237">
        <f>I573</f>
        <v>4795.6</v>
      </c>
      <c r="J572" s="237"/>
      <c r="K572" s="163">
        <f t="shared" si="19"/>
        <v>5061.9</v>
      </c>
      <c r="L572" s="35">
        <f t="shared" si="18"/>
        <v>48.6492518387015</v>
      </c>
      <c r="N572" s="166"/>
    </row>
    <row r="573" spans="1:14" ht="25.5">
      <c r="A573" s="19" t="s">
        <v>64</v>
      </c>
      <c r="B573" s="161" t="s">
        <v>90</v>
      </c>
      <c r="C573" s="161" t="s">
        <v>85</v>
      </c>
      <c r="D573" s="161" t="s">
        <v>29</v>
      </c>
      <c r="E573" s="161" t="s">
        <v>369</v>
      </c>
      <c r="F573" s="161" t="s">
        <v>65</v>
      </c>
      <c r="G573" s="240">
        <v>9857.5</v>
      </c>
      <c r="H573" s="241"/>
      <c r="I573" s="237">
        <v>4795.6</v>
      </c>
      <c r="J573" s="237"/>
      <c r="K573" s="163">
        <f t="shared" si="19"/>
        <v>5061.9</v>
      </c>
      <c r="L573" s="35">
        <f t="shared" si="18"/>
        <v>48.6492518387015</v>
      </c>
      <c r="N573" s="166"/>
    </row>
    <row r="574" spans="1:14" ht="25.5">
      <c r="A574" s="19" t="s">
        <v>361</v>
      </c>
      <c r="B574" s="161" t="s">
        <v>90</v>
      </c>
      <c r="C574" s="161" t="s">
        <v>85</v>
      </c>
      <c r="D574" s="161" t="s">
        <v>29</v>
      </c>
      <c r="E574" s="161" t="s">
        <v>370</v>
      </c>
      <c r="F574" s="161"/>
      <c r="G574" s="240">
        <f>G575+G577</f>
        <v>393.70000000000005</v>
      </c>
      <c r="H574" s="241"/>
      <c r="I574" s="237">
        <f>I575+I577</f>
        <v>133.2</v>
      </c>
      <c r="J574" s="237"/>
      <c r="K574" s="163">
        <f t="shared" si="19"/>
        <v>260.50000000000006</v>
      </c>
      <c r="L574" s="35">
        <f t="shared" si="18"/>
        <v>33.83286766573532</v>
      </c>
      <c r="N574" s="166"/>
    </row>
    <row r="575" spans="1:14" ht="25.5">
      <c r="A575" s="19" t="s">
        <v>16</v>
      </c>
      <c r="B575" s="161" t="s">
        <v>90</v>
      </c>
      <c r="C575" s="161" t="s">
        <v>85</v>
      </c>
      <c r="D575" s="161" t="s">
        <v>29</v>
      </c>
      <c r="E575" s="161" t="s">
        <v>370</v>
      </c>
      <c r="F575" s="161" t="s">
        <v>17</v>
      </c>
      <c r="G575" s="240">
        <f>G576</f>
        <v>392.1</v>
      </c>
      <c r="H575" s="241"/>
      <c r="I575" s="237">
        <f>I576</f>
        <v>129.2</v>
      </c>
      <c r="J575" s="237"/>
      <c r="K575" s="163">
        <f t="shared" si="19"/>
        <v>262.90000000000003</v>
      </c>
      <c r="L575" s="35">
        <f t="shared" si="18"/>
        <v>32.9507778627901</v>
      </c>
      <c r="N575" s="166"/>
    </row>
    <row r="576" spans="1:14" ht="38.25">
      <c r="A576" s="19" t="s">
        <v>18</v>
      </c>
      <c r="B576" s="161" t="s">
        <v>90</v>
      </c>
      <c r="C576" s="161" t="s">
        <v>85</v>
      </c>
      <c r="D576" s="161" t="s">
        <v>29</v>
      </c>
      <c r="E576" s="161" t="s">
        <v>370</v>
      </c>
      <c r="F576" s="161" t="s">
        <v>19</v>
      </c>
      <c r="G576" s="240">
        <v>392.1</v>
      </c>
      <c r="H576" s="241"/>
      <c r="I576" s="237">
        <v>129.2</v>
      </c>
      <c r="J576" s="237"/>
      <c r="K576" s="163">
        <f t="shared" si="19"/>
        <v>262.90000000000003</v>
      </c>
      <c r="L576" s="35">
        <f t="shared" si="18"/>
        <v>32.9507778627901</v>
      </c>
      <c r="N576" s="166"/>
    </row>
    <row r="577" spans="1:14" ht="12.75">
      <c r="A577" s="19" t="s">
        <v>173</v>
      </c>
      <c r="B577" s="161" t="s">
        <v>90</v>
      </c>
      <c r="C577" s="161" t="s">
        <v>85</v>
      </c>
      <c r="D577" s="161" t="s">
        <v>29</v>
      </c>
      <c r="E577" s="161" t="s">
        <v>370</v>
      </c>
      <c r="F577" s="161" t="s">
        <v>174</v>
      </c>
      <c r="G577" s="240">
        <f>G578</f>
        <v>1.6</v>
      </c>
      <c r="H577" s="241"/>
      <c r="I577" s="237">
        <f>I578</f>
        <v>4</v>
      </c>
      <c r="J577" s="237"/>
      <c r="K577" s="163">
        <f t="shared" si="19"/>
        <v>-2.4</v>
      </c>
      <c r="L577" s="35">
        <f t="shared" si="18"/>
        <v>250</v>
      </c>
      <c r="N577" s="166"/>
    </row>
    <row r="578" spans="1:14" ht="12.75">
      <c r="A578" s="19" t="s">
        <v>175</v>
      </c>
      <c r="B578" s="161" t="s">
        <v>90</v>
      </c>
      <c r="C578" s="161" t="s">
        <v>85</v>
      </c>
      <c r="D578" s="161" t="s">
        <v>29</v>
      </c>
      <c r="E578" s="161" t="s">
        <v>370</v>
      </c>
      <c r="F578" s="161" t="s">
        <v>176</v>
      </c>
      <c r="G578" s="240">
        <v>1.6</v>
      </c>
      <c r="H578" s="241"/>
      <c r="I578" s="237">
        <v>4</v>
      </c>
      <c r="J578" s="237"/>
      <c r="K578" s="163">
        <f t="shared" si="19"/>
        <v>-2.4</v>
      </c>
      <c r="L578" s="35">
        <f t="shared" si="18"/>
        <v>250</v>
      </c>
      <c r="N578" s="166"/>
    </row>
    <row r="579" spans="1:14" ht="89.25">
      <c r="A579" s="19" t="s">
        <v>363</v>
      </c>
      <c r="B579" s="161" t="s">
        <v>90</v>
      </c>
      <c r="C579" s="161" t="s">
        <v>85</v>
      </c>
      <c r="D579" s="161" t="s">
        <v>29</v>
      </c>
      <c r="E579" s="161" t="s">
        <v>371</v>
      </c>
      <c r="F579" s="161"/>
      <c r="G579" s="240">
        <f>G580</f>
        <v>200</v>
      </c>
      <c r="H579" s="241"/>
      <c r="I579" s="237">
        <f>I580</f>
        <v>104.4</v>
      </c>
      <c r="J579" s="237"/>
      <c r="K579" s="163">
        <f t="shared" si="19"/>
        <v>95.6</v>
      </c>
      <c r="L579" s="35">
        <f t="shared" si="18"/>
        <v>52.2</v>
      </c>
      <c r="N579" s="166"/>
    </row>
    <row r="580" spans="1:14" ht="76.5">
      <c r="A580" s="19" t="s">
        <v>62</v>
      </c>
      <c r="B580" s="161" t="s">
        <v>90</v>
      </c>
      <c r="C580" s="161" t="s">
        <v>85</v>
      </c>
      <c r="D580" s="161" t="s">
        <v>29</v>
      </c>
      <c r="E580" s="161" t="s">
        <v>371</v>
      </c>
      <c r="F580" s="161" t="s">
        <v>63</v>
      </c>
      <c r="G580" s="240">
        <f>G581</f>
        <v>200</v>
      </c>
      <c r="H580" s="241"/>
      <c r="I580" s="237">
        <f>I581</f>
        <v>104.4</v>
      </c>
      <c r="J580" s="237"/>
      <c r="K580" s="163">
        <f t="shared" si="19"/>
        <v>95.6</v>
      </c>
      <c r="L580" s="35">
        <f t="shared" si="18"/>
        <v>52.2</v>
      </c>
      <c r="N580" s="166"/>
    </row>
    <row r="581" spans="1:14" ht="25.5">
      <c r="A581" s="19" t="s">
        <v>64</v>
      </c>
      <c r="B581" s="161" t="s">
        <v>90</v>
      </c>
      <c r="C581" s="161" t="s">
        <v>85</v>
      </c>
      <c r="D581" s="161" t="s">
        <v>29</v>
      </c>
      <c r="E581" s="161" t="s">
        <v>371</v>
      </c>
      <c r="F581" s="161" t="s">
        <v>65</v>
      </c>
      <c r="G581" s="240">
        <v>200</v>
      </c>
      <c r="H581" s="241"/>
      <c r="I581" s="237">
        <v>104.4</v>
      </c>
      <c r="J581" s="237"/>
      <c r="K581" s="163">
        <f t="shared" si="19"/>
        <v>95.6</v>
      </c>
      <c r="L581" s="35">
        <f t="shared" si="18"/>
        <v>52.2</v>
      </c>
      <c r="N581" s="166"/>
    </row>
    <row r="582" spans="1:14" ht="12.75">
      <c r="A582" s="19" t="s">
        <v>372</v>
      </c>
      <c r="B582" s="161" t="s">
        <v>90</v>
      </c>
      <c r="C582" s="161" t="s">
        <v>85</v>
      </c>
      <c r="D582" s="161" t="s">
        <v>29</v>
      </c>
      <c r="E582" s="161" t="s">
        <v>373</v>
      </c>
      <c r="F582" s="161"/>
      <c r="G582" s="240">
        <f>G583</f>
        <v>30</v>
      </c>
      <c r="H582" s="241"/>
      <c r="I582" s="237">
        <f>I583</f>
        <v>0</v>
      </c>
      <c r="J582" s="237"/>
      <c r="K582" s="163">
        <f t="shared" si="19"/>
        <v>30</v>
      </c>
      <c r="L582" s="35">
        <f aca="true" t="shared" si="20" ref="L582:L651">I582/G582*100</f>
        <v>0</v>
      </c>
      <c r="N582" s="166"/>
    </row>
    <row r="583" spans="1:14" ht="76.5">
      <c r="A583" s="19" t="s">
        <v>62</v>
      </c>
      <c r="B583" s="161" t="s">
        <v>90</v>
      </c>
      <c r="C583" s="161" t="s">
        <v>85</v>
      </c>
      <c r="D583" s="161" t="s">
        <v>29</v>
      </c>
      <c r="E583" s="161" t="s">
        <v>373</v>
      </c>
      <c r="F583" s="161" t="s">
        <v>63</v>
      </c>
      <c r="G583" s="240">
        <f>G584</f>
        <v>30</v>
      </c>
      <c r="H583" s="241"/>
      <c r="I583" s="237">
        <f>I584</f>
        <v>0</v>
      </c>
      <c r="J583" s="237"/>
      <c r="K583" s="163">
        <f t="shared" si="19"/>
        <v>30</v>
      </c>
      <c r="L583" s="35">
        <f t="shared" si="20"/>
        <v>0</v>
      </c>
      <c r="N583" s="166"/>
    </row>
    <row r="584" spans="1:14" ht="25.5">
      <c r="A584" s="19" t="s">
        <v>64</v>
      </c>
      <c r="B584" s="161" t="s">
        <v>90</v>
      </c>
      <c r="C584" s="161" t="s">
        <v>85</v>
      </c>
      <c r="D584" s="161" t="s">
        <v>29</v>
      </c>
      <c r="E584" s="161" t="s">
        <v>373</v>
      </c>
      <c r="F584" s="161" t="s">
        <v>65</v>
      </c>
      <c r="G584" s="240">
        <v>30</v>
      </c>
      <c r="H584" s="241"/>
      <c r="I584" s="237">
        <v>0</v>
      </c>
      <c r="J584" s="237"/>
      <c r="K584" s="163">
        <f t="shared" si="19"/>
        <v>30</v>
      </c>
      <c r="L584" s="35">
        <f t="shared" si="20"/>
        <v>0</v>
      </c>
      <c r="N584" s="166"/>
    </row>
    <row r="585" spans="1:14" ht="12.75">
      <c r="A585" s="19" t="s">
        <v>478</v>
      </c>
      <c r="B585" s="161" t="s">
        <v>90</v>
      </c>
      <c r="C585" s="161" t="s">
        <v>85</v>
      </c>
      <c r="D585" s="161" t="s">
        <v>29</v>
      </c>
      <c r="E585" s="161" t="s">
        <v>479</v>
      </c>
      <c r="F585" s="161"/>
      <c r="G585" s="240">
        <f>G586</f>
        <v>2604</v>
      </c>
      <c r="H585" s="241"/>
      <c r="I585" s="237">
        <f>I586</f>
        <v>3866.7000000000003</v>
      </c>
      <c r="J585" s="237"/>
      <c r="K585" s="163">
        <f t="shared" si="19"/>
        <v>-1262.7000000000003</v>
      </c>
      <c r="L585" s="35">
        <f t="shared" si="20"/>
        <v>148.49078341013825</v>
      </c>
      <c r="N585" s="166"/>
    </row>
    <row r="586" spans="1:14" ht="25.5">
      <c r="A586" s="19" t="s">
        <v>480</v>
      </c>
      <c r="B586" s="161" t="s">
        <v>90</v>
      </c>
      <c r="C586" s="161" t="s">
        <v>85</v>
      </c>
      <c r="D586" s="161" t="s">
        <v>29</v>
      </c>
      <c r="E586" s="161" t="s">
        <v>481</v>
      </c>
      <c r="F586" s="161"/>
      <c r="G586" s="240">
        <f>G587+G589</f>
        <v>2604</v>
      </c>
      <c r="H586" s="241"/>
      <c r="I586" s="237">
        <f>I587+I589</f>
        <v>3866.7000000000003</v>
      </c>
      <c r="J586" s="237"/>
      <c r="K586" s="163">
        <f t="shared" si="19"/>
        <v>-1262.7000000000003</v>
      </c>
      <c r="L586" s="35">
        <f t="shared" si="20"/>
        <v>148.49078341013825</v>
      </c>
      <c r="N586" s="166"/>
    </row>
    <row r="587" spans="1:14" ht="76.5">
      <c r="A587" s="19" t="s">
        <v>62</v>
      </c>
      <c r="B587" s="161" t="s">
        <v>90</v>
      </c>
      <c r="C587" s="161" t="s">
        <v>85</v>
      </c>
      <c r="D587" s="161" t="s">
        <v>29</v>
      </c>
      <c r="E587" s="161" t="s">
        <v>481</v>
      </c>
      <c r="F587" s="161" t="s">
        <v>63</v>
      </c>
      <c r="G587" s="240">
        <f>G588</f>
        <v>2135.7</v>
      </c>
      <c r="H587" s="241"/>
      <c r="I587" s="237">
        <v>1781.4</v>
      </c>
      <c r="J587" s="237"/>
      <c r="K587" s="163">
        <f aca="true" t="shared" si="21" ref="K587:K656">G587-I587</f>
        <v>354.2999999999997</v>
      </c>
      <c r="L587" s="35">
        <f t="shared" si="20"/>
        <v>83.41059137519315</v>
      </c>
      <c r="N587" s="166"/>
    </row>
    <row r="588" spans="1:14" ht="25.5">
      <c r="A588" s="19" t="s">
        <v>205</v>
      </c>
      <c r="B588" s="161" t="s">
        <v>90</v>
      </c>
      <c r="C588" s="161" t="s">
        <v>85</v>
      </c>
      <c r="D588" s="161" t="s">
        <v>29</v>
      </c>
      <c r="E588" s="161" t="s">
        <v>481</v>
      </c>
      <c r="F588" s="161" t="s">
        <v>206</v>
      </c>
      <c r="G588" s="240">
        <v>2135.7</v>
      </c>
      <c r="H588" s="241"/>
      <c r="I588" s="237">
        <v>1781.4</v>
      </c>
      <c r="J588" s="237"/>
      <c r="K588" s="163">
        <f t="shared" si="21"/>
        <v>354.2999999999997</v>
      </c>
      <c r="L588" s="35">
        <f t="shared" si="20"/>
        <v>83.41059137519315</v>
      </c>
      <c r="N588" s="166"/>
    </row>
    <row r="589" spans="1:14" ht="25.5">
      <c r="A589" s="19" t="s">
        <v>123</v>
      </c>
      <c r="B589" s="161" t="s">
        <v>90</v>
      </c>
      <c r="C589" s="161" t="s">
        <v>85</v>
      </c>
      <c r="D589" s="161" t="s">
        <v>29</v>
      </c>
      <c r="E589" s="161" t="s">
        <v>481</v>
      </c>
      <c r="F589" s="161" t="s">
        <v>124</v>
      </c>
      <c r="G589" s="240">
        <f>G590</f>
        <v>468.3</v>
      </c>
      <c r="H589" s="241"/>
      <c r="I589" s="237">
        <f>I590</f>
        <v>2085.3</v>
      </c>
      <c r="J589" s="237"/>
      <c r="K589" s="163">
        <f t="shared" si="21"/>
        <v>-1617.0000000000002</v>
      </c>
      <c r="L589" s="35">
        <f t="shared" si="20"/>
        <v>445.29147982062784</v>
      </c>
      <c r="N589" s="166"/>
    </row>
    <row r="590" spans="1:14" ht="25.5">
      <c r="A590" s="19" t="s">
        <v>218</v>
      </c>
      <c r="B590" s="161" t="s">
        <v>90</v>
      </c>
      <c r="C590" s="161" t="s">
        <v>85</v>
      </c>
      <c r="D590" s="161" t="s">
        <v>29</v>
      </c>
      <c r="E590" s="161" t="s">
        <v>481</v>
      </c>
      <c r="F590" s="161" t="s">
        <v>219</v>
      </c>
      <c r="G590" s="240">
        <v>468.3</v>
      </c>
      <c r="H590" s="241"/>
      <c r="I590" s="237">
        <v>2085.3</v>
      </c>
      <c r="J590" s="237"/>
      <c r="K590" s="163">
        <f t="shared" si="21"/>
        <v>-1617.0000000000002</v>
      </c>
      <c r="L590" s="35">
        <f t="shared" si="20"/>
        <v>445.29147982062784</v>
      </c>
      <c r="N590" s="166"/>
    </row>
    <row r="591" spans="1:14" ht="38.25">
      <c r="A591" s="191" t="s">
        <v>71</v>
      </c>
      <c r="B591" s="176" t="s">
        <v>72</v>
      </c>
      <c r="C591" s="176"/>
      <c r="D591" s="176"/>
      <c r="E591" s="176"/>
      <c r="F591" s="176"/>
      <c r="G591" s="242">
        <f>G592+G666+G778+G785</f>
        <v>108987</v>
      </c>
      <c r="H591" s="243"/>
      <c r="I591" s="239">
        <f>I592+I666+I778+I785</f>
        <v>73716.6</v>
      </c>
      <c r="J591" s="239"/>
      <c r="K591" s="162">
        <f t="shared" si="21"/>
        <v>35270.399999999994</v>
      </c>
      <c r="L591" s="35">
        <f t="shared" si="20"/>
        <v>67.63797517135072</v>
      </c>
      <c r="N591" s="166"/>
    </row>
    <row r="592" spans="1:14" s="198" customFormat="1" ht="13.5">
      <c r="A592" s="195" t="s">
        <v>84</v>
      </c>
      <c r="B592" s="177" t="s">
        <v>72</v>
      </c>
      <c r="C592" s="177" t="s">
        <v>85</v>
      </c>
      <c r="D592" s="177"/>
      <c r="E592" s="177"/>
      <c r="F592" s="177"/>
      <c r="G592" s="251">
        <f>G593+G635</f>
        <v>31080.4</v>
      </c>
      <c r="H592" s="252"/>
      <c r="I592" s="238">
        <f>I593+I635</f>
        <v>22414.9</v>
      </c>
      <c r="J592" s="238"/>
      <c r="K592" s="175">
        <f t="shared" si="21"/>
        <v>8665.5</v>
      </c>
      <c r="L592" s="196">
        <f t="shared" si="20"/>
        <v>72.11908469646465</v>
      </c>
      <c r="M592" s="197"/>
      <c r="N592" s="166"/>
    </row>
    <row r="593" spans="1:14" ht="12.75">
      <c r="A593" s="19" t="s">
        <v>96</v>
      </c>
      <c r="B593" s="161" t="s">
        <v>72</v>
      </c>
      <c r="C593" s="161" t="s">
        <v>85</v>
      </c>
      <c r="D593" s="161" t="s">
        <v>97</v>
      </c>
      <c r="E593" s="161"/>
      <c r="F593" s="161"/>
      <c r="G593" s="240">
        <f>G594+G605+G622</f>
        <v>30345.600000000002</v>
      </c>
      <c r="H593" s="241"/>
      <c r="I593" s="237">
        <f>I594+I605+I622</f>
        <v>21647.4</v>
      </c>
      <c r="J593" s="237"/>
      <c r="K593" s="163">
        <f t="shared" si="21"/>
        <v>8698.2</v>
      </c>
      <c r="L593" s="35">
        <f t="shared" si="20"/>
        <v>71.33620689655173</v>
      </c>
      <c r="N593" s="166"/>
    </row>
    <row r="594" spans="1:14" ht="25.5">
      <c r="A594" s="191" t="str">
        <f>'ПР.5 мп'!A100:B100</f>
        <v>Основное мероприятие «Управление развитием отрасли образования»</v>
      </c>
      <c r="B594" s="176" t="s">
        <v>72</v>
      </c>
      <c r="C594" s="176" t="s">
        <v>85</v>
      </c>
      <c r="D594" s="176" t="s">
        <v>97</v>
      </c>
      <c r="E594" s="176" t="s">
        <v>80</v>
      </c>
      <c r="F594" s="176"/>
      <c r="G594" s="242">
        <f>G595</f>
        <v>1954.7000000000003</v>
      </c>
      <c r="H594" s="243"/>
      <c r="I594" s="239">
        <f>I595</f>
        <v>923.9000000000001</v>
      </c>
      <c r="J594" s="239"/>
      <c r="K594" s="162">
        <f t="shared" si="21"/>
        <v>1030.8000000000002</v>
      </c>
      <c r="L594" s="31">
        <f t="shared" si="20"/>
        <v>47.26556504834502</v>
      </c>
      <c r="N594" s="166"/>
    </row>
    <row r="595" spans="1:14" ht="25.5">
      <c r="A595" s="19" t="str">
        <f>'ПР.5 мп'!A100:B100</f>
        <v>Основное мероприятие «Управление развитием отрасли образования»</v>
      </c>
      <c r="B595" s="161" t="s">
        <v>72</v>
      </c>
      <c r="C595" s="161" t="s">
        <v>85</v>
      </c>
      <c r="D595" s="161" t="s">
        <v>97</v>
      </c>
      <c r="E595" s="161" t="s">
        <v>81</v>
      </c>
      <c r="F595" s="161"/>
      <c r="G595" s="240">
        <f>G596+G599+G602</f>
        <v>1954.7000000000003</v>
      </c>
      <c r="H595" s="241"/>
      <c r="I595" s="237">
        <f>I596+I599+I602</f>
        <v>923.9000000000001</v>
      </c>
      <c r="J595" s="237"/>
      <c r="K595" s="163">
        <f t="shared" si="21"/>
        <v>1030.8000000000002</v>
      </c>
      <c r="L595" s="35">
        <f t="shared" si="20"/>
        <v>47.26556504834502</v>
      </c>
      <c r="N595" s="166"/>
    </row>
    <row r="596" spans="1:14" ht="63.75">
      <c r="A596" s="19" t="s">
        <v>94</v>
      </c>
      <c r="B596" s="161" t="s">
        <v>72</v>
      </c>
      <c r="C596" s="161" t="s">
        <v>85</v>
      </c>
      <c r="D596" s="161" t="s">
        <v>97</v>
      </c>
      <c r="E596" s="161" t="s">
        <v>95</v>
      </c>
      <c r="F596" s="161"/>
      <c r="G596" s="240">
        <f>G597</f>
        <v>1224.7</v>
      </c>
      <c r="H596" s="241"/>
      <c r="I596" s="237">
        <f>I597</f>
        <v>417.6</v>
      </c>
      <c r="J596" s="237"/>
      <c r="K596" s="163">
        <f t="shared" si="21"/>
        <v>807.1</v>
      </c>
      <c r="L596" s="35">
        <f t="shared" si="20"/>
        <v>34.09814648485344</v>
      </c>
      <c r="N596" s="166"/>
    </row>
    <row r="597" spans="1:14" ht="38.25">
      <c r="A597" s="19" t="s">
        <v>44</v>
      </c>
      <c r="B597" s="161" t="s">
        <v>72</v>
      </c>
      <c r="C597" s="161" t="s">
        <v>85</v>
      </c>
      <c r="D597" s="161" t="s">
        <v>97</v>
      </c>
      <c r="E597" s="161" t="s">
        <v>95</v>
      </c>
      <c r="F597" s="161" t="s">
        <v>45</v>
      </c>
      <c r="G597" s="240">
        <f>G598</f>
        <v>1224.7</v>
      </c>
      <c r="H597" s="241"/>
      <c r="I597" s="237">
        <f>I598</f>
        <v>417.6</v>
      </c>
      <c r="J597" s="237"/>
      <c r="K597" s="163">
        <f t="shared" si="21"/>
        <v>807.1</v>
      </c>
      <c r="L597" s="35">
        <f t="shared" si="20"/>
        <v>34.09814648485344</v>
      </c>
      <c r="N597" s="166"/>
    </row>
    <row r="598" spans="1:14" ht="12.75">
      <c r="A598" s="19" t="s">
        <v>87</v>
      </c>
      <c r="B598" s="161" t="s">
        <v>72</v>
      </c>
      <c r="C598" s="161" t="s">
        <v>85</v>
      </c>
      <c r="D598" s="161" t="s">
        <v>97</v>
      </c>
      <c r="E598" s="161" t="s">
        <v>95</v>
      </c>
      <c r="F598" s="161" t="s">
        <v>88</v>
      </c>
      <c r="G598" s="240">
        <f>'ПР.5 мп'!H131</f>
        <v>1224.7</v>
      </c>
      <c r="H598" s="241"/>
      <c r="I598" s="237">
        <f>'ПР.5 мп'!I131</f>
        <v>417.6</v>
      </c>
      <c r="J598" s="237"/>
      <c r="K598" s="163">
        <f t="shared" si="21"/>
        <v>807.1</v>
      </c>
      <c r="L598" s="35">
        <f t="shared" si="20"/>
        <v>34.09814648485344</v>
      </c>
      <c r="N598" s="166"/>
    </row>
    <row r="599" spans="1:14" ht="56.25" customHeight="1">
      <c r="A599" s="19" t="s">
        <v>100</v>
      </c>
      <c r="B599" s="161" t="s">
        <v>72</v>
      </c>
      <c r="C599" s="161" t="s">
        <v>85</v>
      </c>
      <c r="D599" s="161" t="s">
        <v>97</v>
      </c>
      <c r="E599" s="161" t="s">
        <v>101</v>
      </c>
      <c r="F599" s="161"/>
      <c r="G599" s="240">
        <f>G600</f>
        <v>157.4</v>
      </c>
      <c r="H599" s="241"/>
      <c r="I599" s="237">
        <f>I600</f>
        <v>133.3</v>
      </c>
      <c r="J599" s="237"/>
      <c r="K599" s="163">
        <f t="shared" si="21"/>
        <v>24.099999999999994</v>
      </c>
      <c r="L599" s="35">
        <f t="shared" si="20"/>
        <v>84.68869123252858</v>
      </c>
      <c r="N599" s="166"/>
    </row>
    <row r="600" spans="1:14" ht="38.25">
      <c r="A600" s="19" t="s">
        <v>44</v>
      </c>
      <c r="B600" s="161" t="s">
        <v>72</v>
      </c>
      <c r="C600" s="161" t="s">
        <v>85</v>
      </c>
      <c r="D600" s="161" t="s">
        <v>97</v>
      </c>
      <c r="E600" s="161" t="s">
        <v>101</v>
      </c>
      <c r="F600" s="161" t="s">
        <v>45</v>
      </c>
      <c r="G600" s="240">
        <f>G601</f>
        <v>157.4</v>
      </c>
      <c r="H600" s="241"/>
      <c r="I600" s="237">
        <f>I601</f>
        <v>133.3</v>
      </c>
      <c r="J600" s="237"/>
      <c r="K600" s="163">
        <f t="shared" si="21"/>
        <v>24.099999999999994</v>
      </c>
      <c r="L600" s="35">
        <f t="shared" si="20"/>
        <v>84.68869123252858</v>
      </c>
      <c r="N600" s="166"/>
    </row>
    <row r="601" spans="1:14" ht="12.75">
      <c r="A601" s="19" t="s">
        <v>87</v>
      </c>
      <c r="B601" s="161" t="s">
        <v>72</v>
      </c>
      <c r="C601" s="161" t="s">
        <v>85</v>
      </c>
      <c r="D601" s="161" t="s">
        <v>97</v>
      </c>
      <c r="E601" s="161" t="s">
        <v>101</v>
      </c>
      <c r="F601" s="161" t="s">
        <v>88</v>
      </c>
      <c r="G601" s="240">
        <f>'ПР.5 мп'!H152</f>
        <v>157.4</v>
      </c>
      <c r="H601" s="241"/>
      <c r="I601" s="237">
        <f>'ПР.5 мп'!I152</f>
        <v>133.3</v>
      </c>
      <c r="J601" s="237"/>
      <c r="K601" s="163">
        <f t="shared" si="21"/>
        <v>24.099999999999994</v>
      </c>
      <c r="L601" s="35">
        <f t="shared" si="20"/>
        <v>84.68869123252858</v>
      </c>
      <c r="N601" s="166"/>
    </row>
    <row r="602" spans="1:14" ht="63.75">
      <c r="A602" s="19" t="s">
        <v>102</v>
      </c>
      <c r="B602" s="161" t="s">
        <v>72</v>
      </c>
      <c r="C602" s="161" t="s">
        <v>85</v>
      </c>
      <c r="D602" s="161" t="s">
        <v>97</v>
      </c>
      <c r="E602" s="161" t="s">
        <v>103</v>
      </c>
      <c r="F602" s="161"/>
      <c r="G602" s="240">
        <f>G603</f>
        <v>572.6</v>
      </c>
      <c r="H602" s="241"/>
      <c r="I602" s="237">
        <f>I603</f>
        <v>373</v>
      </c>
      <c r="J602" s="237"/>
      <c r="K602" s="163">
        <f t="shared" si="21"/>
        <v>199.60000000000002</v>
      </c>
      <c r="L602" s="35">
        <f t="shared" si="20"/>
        <v>65.14146000698567</v>
      </c>
      <c r="N602" s="166"/>
    </row>
    <row r="603" spans="1:14" ht="38.25">
      <c r="A603" s="19" t="s">
        <v>44</v>
      </c>
      <c r="B603" s="161" t="s">
        <v>72</v>
      </c>
      <c r="C603" s="161" t="s">
        <v>85</v>
      </c>
      <c r="D603" s="161" t="s">
        <v>97</v>
      </c>
      <c r="E603" s="161" t="s">
        <v>103</v>
      </c>
      <c r="F603" s="161" t="s">
        <v>45</v>
      </c>
      <c r="G603" s="240">
        <f>G604</f>
        <v>572.6</v>
      </c>
      <c r="H603" s="241"/>
      <c r="I603" s="237">
        <f>I604</f>
        <v>373</v>
      </c>
      <c r="J603" s="237"/>
      <c r="K603" s="163">
        <f t="shared" si="21"/>
        <v>199.60000000000002</v>
      </c>
      <c r="L603" s="35">
        <f t="shared" si="20"/>
        <v>65.14146000698567</v>
      </c>
      <c r="N603" s="166"/>
    </row>
    <row r="604" spans="1:14" ht="12.75">
      <c r="A604" s="19" t="s">
        <v>87</v>
      </c>
      <c r="B604" s="161" t="s">
        <v>72</v>
      </c>
      <c r="C604" s="161" t="s">
        <v>85</v>
      </c>
      <c r="D604" s="161" t="s">
        <v>97</v>
      </c>
      <c r="E604" s="161" t="s">
        <v>103</v>
      </c>
      <c r="F604" s="161" t="s">
        <v>88</v>
      </c>
      <c r="G604" s="240">
        <f>'ПР.5 мп'!H167</f>
        <v>572.6</v>
      </c>
      <c r="H604" s="241"/>
      <c r="I604" s="237">
        <f>'ПР.5 мп'!I167</f>
        <v>373</v>
      </c>
      <c r="J604" s="237"/>
      <c r="K604" s="163">
        <f t="shared" si="21"/>
        <v>199.60000000000002</v>
      </c>
      <c r="L604" s="35">
        <f t="shared" si="20"/>
        <v>65.14146000698567</v>
      </c>
      <c r="N604" s="166"/>
    </row>
    <row r="605" spans="1:14" ht="38.25">
      <c r="A605" s="191" t="str">
        <f>'ПР.5 мп'!A509:B509</f>
        <v>Муниципальная программа «Пожарная безопасность в Сусуманском городском округе на 2020- 2023 годы»</v>
      </c>
      <c r="B605" s="176" t="s">
        <v>72</v>
      </c>
      <c r="C605" s="176" t="s">
        <v>85</v>
      </c>
      <c r="D605" s="176" t="s">
        <v>97</v>
      </c>
      <c r="E605" s="176" t="s">
        <v>261</v>
      </c>
      <c r="F605" s="176"/>
      <c r="G605" s="242">
        <f>G606</f>
        <v>360</v>
      </c>
      <c r="H605" s="243"/>
      <c r="I605" s="239">
        <f>I606</f>
        <v>279.6</v>
      </c>
      <c r="J605" s="239"/>
      <c r="K605" s="162">
        <f t="shared" si="21"/>
        <v>80.39999999999998</v>
      </c>
      <c r="L605" s="31">
        <f t="shared" si="20"/>
        <v>77.66666666666667</v>
      </c>
      <c r="N605" s="166"/>
    </row>
    <row r="606" spans="1:14" ht="51">
      <c r="A606" s="19" t="str">
        <f>'ПР.5 мп'!A510:B510</f>
        <v>Основное мероприятие «Создание эффективной системы пожарной безопасности, обеспечение необходимого противопожарного уровня защиты»</v>
      </c>
      <c r="B606" s="161" t="s">
        <v>72</v>
      </c>
      <c r="C606" s="161" t="s">
        <v>85</v>
      </c>
      <c r="D606" s="161" t="s">
        <v>97</v>
      </c>
      <c r="E606" s="161" t="s">
        <v>263</v>
      </c>
      <c r="F606" s="161"/>
      <c r="G606" s="240">
        <f>G607+G610+G613</f>
        <v>360</v>
      </c>
      <c r="H606" s="241"/>
      <c r="I606" s="237">
        <f>I607+I610+I613+I616+I619</f>
        <v>279.6</v>
      </c>
      <c r="J606" s="237"/>
      <c r="K606" s="163">
        <f t="shared" si="21"/>
        <v>80.39999999999998</v>
      </c>
      <c r="L606" s="35">
        <f t="shared" si="20"/>
        <v>77.66666666666667</v>
      </c>
      <c r="N606" s="166"/>
    </row>
    <row r="607" spans="1:14" ht="51">
      <c r="A607" s="19" t="s">
        <v>264</v>
      </c>
      <c r="B607" s="161" t="s">
        <v>72</v>
      </c>
      <c r="C607" s="161" t="s">
        <v>85</v>
      </c>
      <c r="D607" s="161" t="s">
        <v>97</v>
      </c>
      <c r="E607" s="161" t="s">
        <v>265</v>
      </c>
      <c r="F607" s="161"/>
      <c r="G607" s="240">
        <f>G608</f>
        <v>250</v>
      </c>
      <c r="H607" s="241"/>
      <c r="I607" s="237">
        <f>I608</f>
        <v>133.6</v>
      </c>
      <c r="J607" s="237"/>
      <c r="K607" s="163">
        <f t="shared" si="21"/>
        <v>116.4</v>
      </c>
      <c r="L607" s="35">
        <f t="shared" si="20"/>
        <v>53.44</v>
      </c>
      <c r="N607" s="166"/>
    </row>
    <row r="608" spans="1:14" ht="38.25">
      <c r="A608" s="19" t="s">
        <v>44</v>
      </c>
      <c r="B608" s="161" t="s">
        <v>72</v>
      </c>
      <c r="C608" s="161" t="s">
        <v>85</v>
      </c>
      <c r="D608" s="161" t="s">
        <v>97</v>
      </c>
      <c r="E608" s="161" t="s">
        <v>265</v>
      </c>
      <c r="F608" s="161" t="s">
        <v>45</v>
      </c>
      <c r="G608" s="240">
        <f>G609</f>
        <v>250</v>
      </c>
      <c r="H608" s="241"/>
      <c r="I608" s="237">
        <f>I609</f>
        <v>133.6</v>
      </c>
      <c r="J608" s="237"/>
      <c r="K608" s="163">
        <f t="shared" si="21"/>
        <v>116.4</v>
      </c>
      <c r="L608" s="35">
        <f t="shared" si="20"/>
        <v>53.44</v>
      </c>
      <c r="N608" s="166"/>
    </row>
    <row r="609" spans="1:14" ht="12.75">
      <c r="A609" s="19" t="s">
        <v>87</v>
      </c>
      <c r="B609" s="161" t="s">
        <v>72</v>
      </c>
      <c r="C609" s="161" t="s">
        <v>85</v>
      </c>
      <c r="D609" s="161" t="s">
        <v>97</v>
      </c>
      <c r="E609" s="161" t="s">
        <v>265</v>
      </c>
      <c r="F609" s="161" t="s">
        <v>88</v>
      </c>
      <c r="G609" s="240">
        <f>'ПР.5 мп'!H525</f>
        <v>250</v>
      </c>
      <c r="H609" s="241"/>
      <c r="I609" s="237">
        <f>'ПР.5 мп'!I525</f>
        <v>133.6</v>
      </c>
      <c r="J609" s="237"/>
      <c r="K609" s="163">
        <f t="shared" si="21"/>
        <v>116.4</v>
      </c>
      <c r="L609" s="35">
        <f t="shared" si="20"/>
        <v>53.44</v>
      </c>
      <c r="N609" s="166"/>
    </row>
    <row r="610" spans="1:14" ht="25.5">
      <c r="A610" s="19" t="s">
        <v>269</v>
      </c>
      <c r="B610" s="161" t="s">
        <v>72</v>
      </c>
      <c r="C610" s="161" t="s">
        <v>85</v>
      </c>
      <c r="D610" s="161" t="s">
        <v>97</v>
      </c>
      <c r="E610" s="161" t="s">
        <v>270</v>
      </c>
      <c r="F610" s="161"/>
      <c r="G610" s="240">
        <f>G611</f>
        <v>70</v>
      </c>
      <c r="H610" s="241"/>
      <c r="I610" s="237">
        <f>I611</f>
        <v>70</v>
      </c>
      <c r="J610" s="237"/>
      <c r="K610" s="163">
        <f t="shared" si="21"/>
        <v>0</v>
      </c>
      <c r="L610" s="35">
        <f t="shared" si="20"/>
        <v>100</v>
      </c>
      <c r="N610" s="166"/>
    </row>
    <row r="611" spans="1:14" ht="38.25">
      <c r="A611" s="19" t="s">
        <v>44</v>
      </c>
      <c r="B611" s="161" t="s">
        <v>72</v>
      </c>
      <c r="C611" s="161" t="s">
        <v>85</v>
      </c>
      <c r="D611" s="161" t="s">
        <v>97</v>
      </c>
      <c r="E611" s="161" t="s">
        <v>270</v>
      </c>
      <c r="F611" s="161" t="s">
        <v>45</v>
      </c>
      <c r="G611" s="240">
        <f>G612</f>
        <v>70</v>
      </c>
      <c r="H611" s="241"/>
      <c r="I611" s="237">
        <f>I612</f>
        <v>70</v>
      </c>
      <c r="J611" s="237"/>
      <c r="K611" s="163">
        <f t="shared" si="21"/>
        <v>0</v>
      </c>
      <c r="L611" s="35">
        <f t="shared" si="20"/>
        <v>100</v>
      </c>
      <c r="N611" s="166"/>
    </row>
    <row r="612" spans="1:14" ht="12.75">
      <c r="A612" s="19" t="s">
        <v>87</v>
      </c>
      <c r="B612" s="161" t="s">
        <v>72</v>
      </c>
      <c r="C612" s="161" t="s">
        <v>85</v>
      </c>
      <c r="D612" s="161" t="s">
        <v>97</v>
      </c>
      <c r="E612" s="161" t="s">
        <v>270</v>
      </c>
      <c r="F612" s="161" t="s">
        <v>88</v>
      </c>
      <c r="G612" s="240">
        <f>'ПР.5 мп'!H545</f>
        <v>70</v>
      </c>
      <c r="H612" s="241"/>
      <c r="I612" s="237">
        <f>'ПР.5 мп'!I545</f>
        <v>70</v>
      </c>
      <c r="J612" s="237"/>
      <c r="K612" s="163">
        <f t="shared" si="21"/>
        <v>0</v>
      </c>
      <c r="L612" s="35">
        <f t="shared" si="20"/>
        <v>100</v>
      </c>
      <c r="N612" s="166"/>
    </row>
    <row r="613" spans="1:14" ht="25.5">
      <c r="A613" s="19" t="s">
        <v>271</v>
      </c>
      <c r="B613" s="161" t="s">
        <v>72</v>
      </c>
      <c r="C613" s="161" t="s">
        <v>85</v>
      </c>
      <c r="D613" s="161" t="s">
        <v>97</v>
      </c>
      <c r="E613" s="161" t="s">
        <v>272</v>
      </c>
      <c r="F613" s="161"/>
      <c r="G613" s="240">
        <f>G614</f>
        <v>40</v>
      </c>
      <c r="H613" s="241"/>
      <c r="I613" s="237">
        <f>I614</f>
        <v>20</v>
      </c>
      <c r="J613" s="237"/>
      <c r="K613" s="163">
        <f t="shared" si="21"/>
        <v>20</v>
      </c>
      <c r="L613" s="35">
        <f t="shared" si="20"/>
        <v>50</v>
      </c>
      <c r="N613" s="166"/>
    </row>
    <row r="614" spans="1:14" ht="38.25">
      <c r="A614" s="19" t="s">
        <v>44</v>
      </c>
      <c r="B614" s="161" t="s">
        <v>72</v>
      </c>
      <c r="C614" s="161" t="s">
        <v>85</v>
      </c>
      <c r="D614" s="161" t="s">
        <v>97</v>
      </c>
      <c r="E614" s="161" t="s">
        <v>272</v>
      </c>
      <c r="F614" s="161" t="s">
        <v>45</v>
      </c>
      <c r="G614" s="240">
        <f>G615</f>
        <v>40</v>
      </c>
      <c r="H614" s="241"/>
      <c r="I614" s="237">
        <f>I615</f>
        <v>20</v>
      </c>
      <c r="J614" s="237"/>
      <c r="K614" s="163">
        <f t="shared" si="21"/>
        <v>20</v>
      </c>
      <c r="L614" s="35">
        <f t="shared" si="20"/>
        <v>50</v>
      </c>
      <c r="N614" s="166"/>
    </row>
    <row r="615" spans="1:14" ht="12.75">
      <c r="A615" s="19" t="s">
        <v>87</v>
      </c>
      <c r="B615" s="161" t="s">
        <v>72</v>
      </c>
      <c r="C615" s="161" t="s">
        <v>85</v>
      </c>
      <c r="D615" s="161" t="s">
        <v>97</v>
      </c>
      <c r="E615" s="161" t="s">
        <v>272</v>
      </c>
      <c r="F615" s="161" t="s">
        <v>88</v>
      </c>
      <c r="G615" s="240">
        <f>'ПР.5 мп'!H556</f>
        <v>40</v>
      </c>
      <c r="H615" s="241"/>
      <c r="I615" s="237">
        <f>'ПР.5 мп'!I556</f>
        <v>20</v>
      </c>
      <c r="J615" s="237"/>
      <c r="K615" s="163">
        <f t="shared" si="21"/>
        <v>20</v>
      </c>
      <c r="L615" s="35">
        <f t="shared" si="20"/>
        <v>50</v>
      </c>
      <c r="N615" s="166"/>
    </row>
    <row r="616" spans="1:14" ht="27" customHeight="1">
      <c r="A616" s="19" t="str">
        <f>'ПР.5 мп'!A571:B571</f>
        <v>Проведение замеров сопротивления изоляции электросетей и электрооборудования</v>
      </c>
      <c r="B616" s="161" t="s">
        <v>72</v>
      </c>
      <c r="C616" s="161" t="s">
        <v>85</v>
      </c>
      <c r="D616" s="161" t="s">
        <v>97</v>
      </c>
      <c r="E616" s="33" t="str">
        <f>'ПР.5 мп'!C571</f>
        <v>7П 0 01 94400</v>
      </c>
      <c r="F616" s="161"/>
      <c r="G616" s="240">
        <f>G617</f>
        <v>0</v>
      </c>
      <c r="H616" s="241"/>
      <c r="I616" s="237">
        <f>I617</f>
        <v>50</v>
      </c>
      <c r="J616" s="237"/>
      <c r="K616" s="163">
        <f aca="true" t="shared" si="22" ref="K616:K621">G616-I616</f>
        <v>-50</v>
      </c>
      <c r="L616" s="35">
        <v>0</v>
      </c>
      <c r="N616" s="166"/>
    </row>
    <row r="617" spans="1:14" ht="38.25">
      <c r="A617" s="19" t="s">
        <v>44</v>
      </c>
      <c r="B617" s="161" t="s">
        <v>72</v>
      </c>
      <c r="C617" s="161" t="s">
        <v>85</v>
      </c>
      <c r="D617" s="161" t="s">
        <v>97</v>
      </c>
      <c r="E617" s="33" t="str">
        <f>'ПР.5 мп'!C572</f>
        <v>7П 0 01 94400</v>
      </c>
      <c r="F617" s="161" t="s">
        <v>45</v>
      </c>
      <c r="G617" s="240">
        <f>G618</f>
        <v>0</v>
      </c>
      <c r="H617" s="241"/>
      <c r="I617" s="237">
        <f>I618</f>
        <v>50</v>
      </c>
      <c r="J617" s="237"/>
      <c r="K617" s="163">
        <f t="shared" si="22"/>
        <v>-50</v>
      </c>
      <c r="L617" s="35">
        <v>0</v>
      </c>
      <c r="N617" s="166"/>
    </row>
    <row r="618" spans="1:14" ht="12.75">
      <c r="A618" s="19" t="s">
        <v>87</v>
      </c>
      <c r="B618" s="161" t="s">
        <v>72</v>
      </c>
      <c r="C618" s="161" t="s">
        <v>85</v>
      </c>
      <c r="D618" s="161" t="s">
        <v>97</v>
      </c>
      <c r="E618" s="33" t="str">
        <f>'ПР.5 мп'!C573</f>
        <v>7П 0 01 94400</v>
      </c>
      <c r="F618" s="161" t="s">
        <v>88</v>
      </c>
      <c r="G618" s="240">
        <v>0</v>
      </c>
      <c r="H618" s="241"/>
      <c r="I618" s="237">
        <f>'ПР.5 мп'!I585</f>
        <v>50</v>
      </c>
      <c r="J618" s="237"/>
      <c r="K618" s="163">
        <f t="shared" si="22"/>
        <v>-50</v>
      </c>
      <c r="L618" s="35">
        <v>0</v>
      </c>
      <c r="N618" s="166"/>
    </row>
    <row r="619" spans="1:14" ht="41.25" customHeight="1">
      <c r="A619" s="19" t="str">
        <f>'ПР.5 мп'!A596:B596</f>
        <v>Проведение проверок исправности и ремонт систем противопожарного водоснабжения, приобретение и обслуживание гидрантов</v>
      </c>
      <c r="B619" s="161" t="s">
        <v>72</v>
      </c>
      <c r="C619" s="161" t="s">
        <v>85</v>
      </c>
      <c r="D619" s="161" t="s">
        <v>97</v>
      </c>
      <c r="E619" s="33" t="str">
        <f>'ПР.5 мп'!C596</f>
        <v>7П 0 01 94500</v>
      </c>
      <c r="F619" s="161"/>
      <c r="G619" s="240">
        <f>G620</f>
        <v>0</v>
      </c>
      <c r="H619" s="241"/>
      <c r="I619" s="237">
        <f>I620</f>
        <v>6</v>
      </c>
      <c r="J619" s="237"/>
      <c r="K619" s="163">
        <f t="shared" si="22"/>
        <v>-6</v>
      </c>
      <c r="L619" s="35">
        <v>0</v>
      </c>
      <c r="N619" s="166"/>
    </row>
    <row r="620" spans="1:14" ht="38.25">
      <c r="A620" s="19" t="s">
        <v>44</v>
      </c>
      <c r="B620" s="161" t="s">
        <v>72</v>
      </c>
      <c r="C620" s="161" t="s">
        <v>85</v>
      </c>
      <c r="D620" s="161" t="s">
        <v>97</v>
      </c>
      <c r="E620" s="33" t="str">
        <f>'ПР.5 мп'!C597</f>
        <v>7П 0 01 94500</v>
      </c>
      <c r="F620" s="161" t="s">
        <v>45</v>
      </c>
      <c r="G620" s="240">
        <f>G621</f>
        <v>0</v>
      </c>
      <c r="H620" s="241"/>
      <c r="I620" s="237">
        <f>I621</f>
        <v>6</v>
      </c>
      <c r="J620" s="237"/>
      <c r="K620" s="163">
        <f t="shared" si="22"/>
        <v>-6</v>
      </c>
      <c r="L620" s="35">
        <v>0</v>
      </c>
      <c r="N620" s="166"/>
    </row>
    <row r="621" spans="1:14" ht="12.75">
      <c r="A621" s="19" t="s">
        <v>87</v>
      </c>
      <c r="B621" s="161" t="s">
        <v>72</v>
      </c>
      <c r="C621" s="161" t="s">
        <v>85</v>
      </c>
      <c r="D621" s="161" t="s">
        <v>97</v>
      </c>
      <c r="E621" s="33" t="str">
        <f>'ПР.5 мп'!C598</f>
        <v>7П 0 01 94500</v>
      </c>
      <c r="F621" s="161" t="s">
        <v>88</v>
      </c>
      <c r="G621" s="240">
        <f>'ПР.5 мп'!H610</f>
        <v>0</v>
      </c>
      <c r="H621" s="241"/>
      <c r="I621" s="237">
        <f>'ПР.5 мп'!I610</f>
        <v>6</v>
      </c>
      <c r="J621" s="237"/>
      <c r="K621" s="163">
        <f t="shared" si="22"/>
        <v>-6</v>
      </c>
      <c r="L621" s="35">
        <v>0</v>
      </c>
      <c r="N621" s="166"/>
    </row>
    <row r="622" spans="1:14" ht="12.75">
      <c r="A622" s="19" t="s">
        <v>471</v>
      </c>
      <c r="B622" s="161" t="s">
        <v>72</v>
      </c>
      <c r="C622" s="161" t="s">
        <v>85</v>
      </c>
      <c r="D622" s="161" t="s">
        <v>97</v>
      </c>
      <c r="E622" s="161" t="s">
        <v>472</v>
      </c>
      <c r="F622" s="161"/>
      <c r="G622" s="240">
        <f>G623+G626+G629+G632</f>
        <v>28030.9</v>
      </c>
      <c r="H622" s="241"/>
      <c r="I622" s="237">
        <f>I623+I626+I629+I632</f>
        <v>20443.9</v>
      </c>
      <c r="J622" s="237"/>
      <c r="K622" s="163">
        <f t="shared" si="21"/>
        <v>7587</v>
      </c>
      <c r="L622" s="35">
        <f t="shared" si="20"/>
        <v>72.93344130941212</v>
      </c>
      <c r="N622" s="166"/>
    </row>
    <row r="623" spans="1:14" ht="89.25">
      <c r="A623" s="19" t="s">
        <v>363</v>
      </c>
      <c r="B623" s="161" t="s">
        <v>72</v>
      </c>
      <c r="C623" s="161" t="s">
        <v>85</v>
      </c>
      <c r="D623" s="161" t="s">
        <v>97</v>
      </c>
      <c r="E623" s="161" t="s">
        <v>473</v>
      </c>
      <c r="F623" s="161"/>
      <c r="G623" s="240">
        <f>G624</f>
        <v>685</v>
      </c>
      <c r="H623" s="241"/>
      <c r="I623" s="237">
        <f>I624</f>
        <v>685</v>
      </c>
      <c r="J623" s="237"/>
      <c r="K623" s="163">
        <f t="shared" si="21"/>
        <v>0</v>
      </c>
      <c r="L623" s="35">
        <f t="shared" si="20"/>
        <v>100</v>
      </c>
      <c r="N623" s="166"/>
    </row>
    <row r="624" spans="1:14" ht="38.25">
      <c r="A624" s="19" t="s">
        <v>44</v>
      </c>
      <c r="B624" s="161" t="s">
        <v>72</v>
      </c>
      <c r="C624" s="161" t="s">
        <v>85</v>
      </c>
      <c r="D624" s="161" t="s">
        <v>97</v>
      </c>
      <c r="E624" s="161" t="s">
        <v>473</v>
      </c>
      <c r="F624" s="161" t="s">
        <v>45</v>
      </c>
      <c r="G624" s="240">
        <f>G625</f>
        <v>685</v>
      </c>
      <c r="H624" s="241"/>
      <c r="I624" s="237">
        <f>I625</f>
        <v>685</v>
      </c>
      <c r="J624" s="237"/>
      <c r="K624" s="163">
        <f t="shared" si="21"/>
        <v>0</v>
      </c>
      <c r="L624" s="35">
        <f t="shared" si="20"/>
        <v>100</v>
      </c>
      <c r="N624" s="166"/>
    </row>
    <row r="625" spans="1:14" ht="12.75">
      <c r="A625" s="19" t="s">
        <v>87</v>
      </c>
      <c r="B625" s="161" t="s">
        <v>72</v>
      </c>
      <c r="C625" s="161" t="s">
        <v>85</v>
      </c>
      <c r="D625" s="161" t="s">
        <v>97</v>
      </c>
      <c r="E625" s="161" t="s">
        <v>473</v>
      </c>
      <c r="F625" s="161" t="s">
        <v>88</v>
      </c>
      <c r="G625" s="240">
        <v>685</v>
      </c>
      <c r="H625" s="241"/>
      <c r="I625" s="237">
        <v>685</v>
      </c>
      <c r="J625" s="237"/>
      <c r="K625" s="163">
        <f t="shared" si="21"/>
        <v>0</v>
      </c>
      <c r="L625" s="35">
        <f t="shared" si="20"/>
        <v>100</v>
      </c>
      <c r="N625" s="166"/>
    </row>
    <row r="626" spans="1:14" ht="12.75">
      <c r="A626" s="19" t="s">
        <v>372</v>
      </c>
      <c r="B626" s="161" t="s">
        <v>72</v>
      </c>
      <c r="C626" s="161" t="s">
        <v>85</v>
      </c>
      <c r="D626" s="161" t="s">
        <v>97</v>
      </c>
      <c r="E626" s="161" t="s">
        <v>474</v>
      </c>
      <c r="F626" s="161"/>
      <c r="G626" s="240">
        <f>G627</f>
        <v>300</v>
      </c>
      <c r="H626" s="241"/>
      <c r="I626" s="237">
        <f>I627</f>
        <v>210.4</v>
      </c>
      <c r="J626" s="237"/>
      <c r="K626" s="163">
        <f t="shared" si="21"/>
        <v>89.6</v>
      </c>
      <c r="L626" s="35">
        <f t="shared" si="20"/>
        <v>70.13333333333334</v>
      </c>
      <c r="N626" s="166"/>
    </row>
    <row r="627" spans="1:14" ht="38.25">
      <c r="A627" s="19" t="s">
        <v>44</v>
      </c>
      <c r="B627" s="161" t="s">
        <v>72</v>
      </c>
      <c r="C627" s="161" t="s">
        <v>85</v>
      </c>
      <c r="D627" s="161" t="s">
        <v>97</v>
      </c>
      <c r="E627" s="161" t="s">
        <v>474</v>
      </c>
      <c r="F627" s="161" t="s">
        <v>45</v>
      </c>
      <c r="G627" s="240">
        <f>G628</f>
        <v>300</v>
      </c>
      <c r="H627" s="241"/>
      <c r="I627" s="237">
        <f>I628</f>
        <v>210.4</v>
      </c>
      <c r="J627" s="237"/>
      <c r="K627" s="163">
        <f t="shared" si="21"/>
        <v>89.6</v>
      </c>
      <c r="L627" s="35">
        <f t="shared" si="20"/>
        <v>70.13333333333334</v>
      </c>
      <c r="N627" s="166"/>
    </row>
    <row r="628" spans="1:14" ht="12.75">
      <c r="A628" s="19" t="s">
        <v>87</v>
      </c>
      <c r="B628" s="161" t="s">
        <v>72</v>
      </c>
      <c r="C628" s="161" t="s">
        <v>85</v>
      </c>
      <c r="D628" s="161" t="s">
        <v>97</v>
      </c>
      <c r="E628" s="161" t="s">
        <v>474</v>
      </c>
      <c r="F628" s="161" t="s">
        <v>88</v>
      </c>
      <c r="G628" s="240">
        <v>300</v>
      </c>
      <c r="H628" s="241"/>
      <c r="I628" s="237">
        <v>210.4</v>
      </c>
      <c r="J628" s="237"/>
      <c r="K628" s="163">
        <f t="shared" si="21"/>
        <v>89.6</v>
      </c>
      <c r="L628" s="35">
        <f t="shared" si="20"/>
        <v>70.13333333333334</v>
      </c>
      <c r="N628" s="166"/>
    </row>
    <row r="629" spans="1:14" ht="25.5">
      <c r="A629" s="19" t="s">
        <v>444</v>
      </c>
      <c r="B629" s="161" t="s">
        <v>72</v>
      </c>
      <c r="C629" s="161" t="s">
        <v>85</v>
      </c>
      <c r="D629" s="161" t="s">
        <v>97</v>
      </c>
      <c r="E629" s="161" t="s">
        <v>475</v>
      </c>
      <c r="F629" s="161"/>
      <c r="G629" s="240">
        <f>G630</f>
        <v>11107.3</v>
      </c>
      <c r="H629" s="241"/>
      <c r="I629" s="237">
        <f>I630</f>
        <v>8577</v>
      </c>
      <c r="J629" s="237"/>
      <c r="K629" s="163">
        <f t="shared" si="21"/>
        <v>2530.2999999999993</v>
      </c>
      <c r="L629" s="35">
        <f t="shared" si="20"/>
        <v>77.21948628379535</v>
      </c>
      <c r="N629" s="166"/>
    </row>
    <row r="630" spans="1:14" ht="38.25">
      <c r="A630" s="19" t="s">
        <v>44</v>
      </c>
      <c r="B630" s="161" t="s">
        <v>72</v>
      </c>
      <c r="C630" s="161" t="s">
        <v>85</v>
      </c>
      <c r="D630" s="161" t="s">
        <v>97</v>
      </c>
      <c r="E630" s="161" t="s">
        <v>475</v>
      </c>
      <c r="F630" s="161" t="s">
        <v>45</v>
      </c>
      <c r="G630" s="240">
        <f>G631</f>
        <v>11107.3</v>
      </c>
      <c r="H630" s="241"/>
      <c r="I630" s="237">
        <f>I631</f>
        <v>8577</v>
      </c>
      <c r="J630" s="237"/>
      <c r="K630" s="163">
        <f t="shared" si="21"/>
        <v>2530.2999999999993</v>
      </c>
      <c r="L630" s="35">
        <f t="shared" si="20"/>
        <v>77.21948628379535</v>
      </c>
      <c r="N630" s="166"/>
    </row>
    <row r="631" spans="1:14" ht="12.75">
      <c r="A631" s="19" t="s">
        <v>87</v>
      </c>
      <c r="B631" s="161" t="s">
        <v>72</v>
      </c>
      <c r="C631" s="161" t="s">
        <v>85</v>
      </c>
      <c r="D631" s="161" t="s">
        <v>97</v>
      </c>
      <c r="E631" s="161" t="s">
        <v>475</v>
      </c>
      <c r="F631" s="161" t="s">
        <v>88</v>
      </c>
      <c r="G631" s="240">
        <v>11107.3</v>
      </c>
      <c r="H631" s="241"/>
      <c r="I631" s="237">
        <v>8577</v>
      </c>
      <c r="J631" s="237"/>
      <c r="K631" s="163">
        <f t="shared" si="21"/>
        <v>2530.2999999999993</v>
      </c>
      <c r="L631" s="35">
        <f t="shared" si="20"/>
        <v>77.21948628379535</v>
      </c>
      <c r="N631" s="166"/>
    </row>
    <row r="632" spans="1:14" ht="114.75">
      <c r="A632" s="19" t="s">
        <v>476</v>
      </c>
      <c r="B632" s="161" t="s">
        <v>72</v>
      </c>
      <c r="C632" s="161" t="s">
        <v>85</v>
      </c>
      <c r="D632" s="161" t="s">
        <v>97</v>
      </c>
      <c r="E632" s="161" t="s">
        <v>477</v>
      </c>
      <c r="F632" s="161"/>
      <c r="G632" s="240">
        <f>G633</f>
        <v>15938.6</v>
      </c>
      <c r="H632" s="241"/>
      <c r="I632" s="237">
        <f>I633</f>
        <v>10971.5</v>
      </c>
      <c r="J632" s="237"/>
      <c r="K632" s="163">
        <f t="shared" si="21"/>
        <v>4967.1</v>
      </c>
      <c r="L632" s="35">
        <f t="shared" si="20"/>
        <v>68.83603327770318</v>
      </c>
      <c r="N632" s="166"/>
    </row>
    <row r="633" spans="1:14" ht="38.25">
      <c r="A633" s="19" t="s">
        <v>44</v>
      </c>
      <c r="B633" s="161" t="s">
        <v>72</v>
      </c>
      <c r="C633" s="161" t="s">
        <v>85</v>
      </c>
      <c r="D633" s="161" t="s">
        <v>97</v>
      </c>
      <c r="E633" s="161" t="s">
        <v>477</v>
      </c>
      <c r="F633" s="161" t="s">
        <v>45</v>
      </c>
      <c r="G633" s="240">
        <f>G634</f>
        <v>15938.6</v>
      </c>
      <c r="H633" s="241"/>
      <c r="I633" s="237">
        <f>I634</f>
        <v>10971.5</v>
      </c>
      <c r="J633" s="237"/>
      <c r="K633" s="163">
        <f t="shared" si="21"/>
        <v>4967.1</v>
      </c>
      <c r="L633" s="35">
        <f t="shared" si="20"/>
        <v>68.83603327770318</v>
      </c>
      <c r="N633" s="166"/>
    </row>
    <row r="634" spans="1:14" ht="12.75">
      <c r="A634" s="19" t="s">
        <v>87</v>
      </c>
      <c r="B634" s="161" t="s">
        <v>72</v>
      </c>
      <c r="C634" s="161" t="s">
        <v>85</v>
      </c>
      <c r="D634" s="161" t="s">
        <v>97</v>
      </c>
      <c r="E634" s="161" t="s">
        <v>477</v>
      </c>
      <c r="F634" s="161" t="s">
        <v>88</v>
      </c>
      <c r="G634" s="240">
        <v>15938.6</v>
      </c>
      <c r="H634" s="241"/>
      <c r="I634" s="237">
        <v>10971.5</v>
      </c>
      <c r="J634" s="237"/>
      <c r="K634" s="163">
        <f t="shared" si="21"/>
        <v>4967.1</v>
      </c>
      <c r="L634" s="35">
        <f t="shared" si="20"/>
        <v>68.83603327770318</v>
      </c>
      <c r="N634" s="166"/>
    </row>
    <row r="635" spans="1:14" ht="12.75">
      <c r="A635" s="19" t="s">
        <v>160</v>
      </c>
      <c r="B635" s="161" t="s">
        <v>72</v>
      </c>
      <c r="C635" s="161" t="s">
        <v>85</v>
      </c>
      <c r="D635" s="161" t="s">
        <v>85</v>
      </c>
      <c r="E635" s="161"/>
      <c r="F635" s="161"/>
      <c r="G635" s="240">
        <f>G636+G641+G659</f>
        <v>734.8</v>
      </c>
      <c r="H635" s="241"/>
      <c r="I635" s="237">
        <f>I636+I641+I659</f>
        <v>767.5</v>
      </c>
      <c r="J635" s="237"/>
      <c r="K635" s="163">
        <f t="shared" si="21"/>
        <v>-32.700000000000045</v>
      </c>
      <c r="L635" s="35">
        <f t="shared" si="20"/>
        <v>104.45019052803484</v>
      </c>
      <c r="N635" s="166"/>
    </row>
    <row r="636" spans="1:14" ht="38.25">
      <c r="A636" s="191" t="str">
        <f>'ПР.5 мп'!A292:B292</f>
        <v>Муниципальная программа «Патриотическое воспитание жителей Сусуманского городского округа на 2020- 2023 годы»</v>
      </c>
      <c r="B636" s="176" t="s">
        <v>72</v>
      </c>
      <c r="C636" s="176" t="s">
        <v>85</v>
      </c>
      <c r="D636" s="176" t="s">
        <v>85</v>
      </c>
      <c r="E636" s="176" t="s">
        <v>156</v>
      </c>
      <c r="F636" s="176"/>
      <c r="G636" s="242">
        <f>G637</f>
        <v>384.8</v>
      </c>
      <c r="H636" s="243"/>
      <c r="I636" s="239">
        <f>I637</f>
        <v>184.1</v>
      </c>
      <c r="J636" s="239"/>
      <c r="K636" s="162">
        <f t="shared" si="21"/>
        <v>200.70000000000002</v>
      </c>
      <c r="L636" s="31">
        <f t="shared" si="20"/>
        <v>47.84303534303534</v>
      </c>
      <c r="N636" s="166"/>
    </row>
    <row r="637" spans="1:14" ht="38.25">
      <c r="A637" s="19" t="str">
        <f>'ПР.5 мп'!A293:B293</f>
        <v>Основное мероприятие «Организация работы по совершенствованию системы патриотического воспитания жителей»</v>
      </c>
      <c r="B637" s="161" t="s">
        <v>72</v>
      </c>
      <c r="C637" s="161" t="s">
        <v>85</v>
      </c>
      <c r="D637" s="161" t="s">
        <v>85</v>
      </c>
      <c r="E637" s="161" t="s">
        <v>157</v>
      </c>
      <c r="F637" s="161"/>
      <c r="G637" s="240">
        <f>G638</f>
        <v>384.8</v>
      </c>
      <c r="H637" s="241"/>
      <c r="I637" s="237">
        <f>I638</f>
        <v>184.1</v>
      </c>
      <c r="J637" s="237"/>
      <c r="K637" s="163">
        <f t="shared" si="21"/>
        <v>200.70000000000002</v>
      </c>
      <c r="L637" s="35">
        <f t="shared" si="20"/>
        <v>47.84303534303534</v>
      </c>
      <c r="N637" s="166"/>
    </row>
    <row r="638" spans="1:14" ht="12.75">
      <c r="A638" s="19" t="s">
        <v>158</v>
      </c>
      <c r="B638" s="161" t="s">
        <v>72</v>
      </c>
      <c r="C638" s="161" t="s">
        <v>85</v>
      </c>
      <c r="D638" s="161" t="s">
        <v>85</v>
      </c>
      <c r="E638" s="161" t="s">
        <v>159</v>
      </c>
      <c r="F638" s="161"/>
      <c r="G638" s="240">
        <f>G639</f>
        <v>384.8</v>
      </c>
      <c r="H638" s="241"/>
      <c r="I638" s="237">
        <f>I639</f>
        <v>184.1</v>
      </c>
      <c r="J638" s="237"/>
      <c r="K638" s="163">
        <f t="shared" si="21"/>
        <v>200.70000000000002</v>
      </c>
      <c r="L638" s="35">
        <f t="shared" si="20"/>
        <v>47.84303534303534</v>
      </c>
      <c r="N638" s="166"/>
    </row>
    <row r="639" spans="1:14" ht="25.5">
      <c r="A639" s="19" t="s">
        <v>16</v>
      </c>
      <c r="B639" s="161" t="s">
        <v>72</v>
      </c>
      <c r="C639" s="161" t="s">
        <v>85</v>
      </c>
      <c r="D639" s="161" t="s">
        <v>85</v>
      </c>
      <c r="E639" s="161" t="s">
        <v>159</v>
      </c>
      <c r="F639" s="161" t="s">
        <v>17</v>
      </c>
      <c r="G639" s="240">
        <f>G640</f>
        <v>384.8</v>
      </c>
      <c r="H639" s="241"/>
      <c r="I639" s="237">
        <f>I640</f>
        <v>184.1</v>
      </c>
      <c r="J639" s="237"/>
      <c r="K639" s="163">
        <f t="shared" si="21"/>
        <v>200.70000000000002</v>
      </c>
      <c r="L639" s="35">
        <f t="shared" si="20"/>
        <v>47.84303534303534</v>
      </c>
      <c r="N639" s="166"/>
    </row>
    <row r="640" spans="1:14" ht="38.25">
      <c r="A640" s="19" t="s">
        <v>18</v>
      </c>
      <c r="B640" s="161" t="s">
        <v>72</v>
      </c>
      <c r="C640" s="161" t="s">
        <v>85</v>
      </c>
      <c r="D640" s="161" t="s">
        <v>85</v>
      </c>
      <c r="E640" s="161" t="s">
        <v>159</v>
      </c>
      <c r="F640" s="161" t="s">
        <v>19</v>
      </c>
      <c r="G640" s="240">
        <f>'ПР.5 мп'!H299</f>
        <v>384.8</v>
      </c>
      <c r="H640" s="241"/>
      <c r="I640" s="237">
        <f>'ПР.5 мп'!I299</f>
        <v>184.1</v>
      </c>
      <c r="J640" s="237"/>
      <c r="K640" s="163">
        <f t="shared" si="21"/>
        <v>200.70000000000002</v>
      </c>
      <c r="L640" s="35">
        <f t="shared" si="20"/>
        <v>47.84303534303534</v>
      </c>
      <c r="N640" s="166"/>
    </row>
    <row r="641" spans="1:14" ht="38.25">
      <c r="A641" s="191" t="str">
        <f>'ПР.5 мп'!A459:B459</f>
        <v>Муниципальная программа «Развитие молодежной политики в Сусуманском городском округе на 2020-2023 годы»</v>
      </c>
      <c r="B641" s="176" t="s">
        <v>72</v>
      </c>
      <c r="C641" s="176" t="s">
        <v>85</v>
      </c>
      <c r="D641" s="176" t="s">
        <v>85</v>
      </c>
      <c r="E641" s="176" t="s">
        <v>241</v>
      </c>
      <c r="F641" s="176"/>
      <c r="G641" s="242">
        <f>G642+G646</f>
        <v>300</v>
      </c>
      <c r="H641" s="243"/>
      <c r="I641" s="239">
        <f>I642+I646</f>
        <v>200.9</v>
      </c>
      <c r="J641" s="239"/>
      <c r="K641" s="162">
        <f t="shared" si="21"/>
        <v>99.1</v>
      </c>
      <c r="L641" s="31">
        <f t="shared" si="20"/>
        <v>66.96666666666667</v>
      </c>
      <c r="N641" s="166"/>
    </row>
    <row r="642" spans="1:14" ht="18" customHeight="1">
      <c r="A642" s="19" t="str">
        <f>'ПР.5 мп'!A460:B460</f>
        <v>Основное мероприятие «Организационная работа»</v>
      </c>
      <c r="B642" s="161" t="s">
        <v>72</v>
      </c>
      <c r="C642" s="161" t="s">
        <v>85</v>
      </c>
      <c r="D642" s="161" t="s">
        <v>85</v>
      </c>
      <c r="E642" s="161" t="s">
        <v>242</v>
      </c>
      <c r="F642" s="161"/>
      <c r="G642" s="240">
        <f>G643</f>
        <v>50</v>
      </c>
      <c r="H642" s="241"/>
      <c r="I642" s="237">
        <f>I643</f>
        <v>50</v>
      </c>
      <c r="J642" s="237"/>
      <c r="K642" s="163">
        <f t="shared" si="21"/>
        <v>0</v>
      </c>
      <c r="L642" s="35">
        <f t="shared" si="20"/>
        <v>100</v>
      </c>
      <c r="N642" s="166"/>
    </row>
    <row r="643" spans="1:14" ht="25.5">
      <c r="A643" s="19" t="s">
        <v>243</v>
      </c>
      <c r="B643" s="161" t="s">
        <v>72</v>
      </c>
      <c r="C643" s="161" t="s">
        <v>85</v>
      </c>
      <c r="D643" s="161" t="s">
        <v>85</v>
      </c>
      <c r="E643" s="161" t="s">
        <v>244</v>
      </c>
      <c r="F643" s="161"/>
      <c r="G643" s="240">
        <f>G644</f>
        <v>50</v>
      </c>
      <c r="H643" s="241"/>
      <c r="I643" s="237">
        <f>I644</f>
        <v>50</v>
      </c>
      <c r="J643" s="237"/>
      <c r="K643" s="163">
        <f t="shared" si="21"/>
        <v>0</v>
      </c>
      <c r="L643" s="35">
        <f t="shared" si="20"/>
        <v>100</v>
      </c>
      <c r="N643" s="166"/>
    </row>
    <row r="644" spans="1:14" ht="25.5">
      <c r="A644" s="19" t="s">
        <v>16</v>
      </c>
      <c r="B644" s="161" t="s">
        <v>72</v>
      </c>
      <c r="C644" s="161" t="s">
        <v>85</v>
      </c>
      <c r="D644" s="161" t="s">
        <v>85</v>
      </c>
      <c r="E644" s="161" t="s">
        <v>244</v>
      </c>
      <c r="F644" s="161" t="s">
        <v>17</v>
      </c>
      <c r="G644" s="240">
        <f>G645</f>
        <v>50</v>
      </c>
      <c r="H644" s="241"/>
      <c r="I644" s="237">
        <f>I645</f>
        <v>50</v>
      </c>
      <c r="J644" s="237"/>
      <c r="K644" s="163">
        <f t="shared" si="21"/>
        <v>0</v>
      </c>
      <c r="L644" s="35">
        <f t="shared" si="20"/>
        <v>100</v>
      </c>
      <c r="N644" s="166"/>
    </row>
    <row r="645" spans="1:14" ht="38.25">
      <c r="A645" s="19" t="s">
        <v>18</v>
      </c>
      <c r="B645" s="161" t="s">
        <v>72</v>
      </c>
      <c r="C645" s="161" t="s">
        <v>85</v>
      </c>
      <c r="D645" s="161" t="s">
        <v>85</v>
      </c>
      <c r="E645" s="161" t="s">
        <v>244</v>
      </c>
      <c r="F645" s="161" t="s">
        <v>19</v>
      </c>
      <c r="G645" s="240">
        <f>'ПР.5 мп'!H466</f>
        <v>50</v>
      </c>
      <c r="H645" s="241"/>
      <c r="I645" s="237">
        <f>'ПР.5 мп'!I466</f>
        <v>50</v>
      </c>
      <c r="J645" s="237"/>
      <c r="K645" s="163">
        <f t="shared" si="21"/>
        <v>0</v>
      </c>
      <c r="L645" s="35">
        <f t="shared" si="20"/>
        <v>100</v>
      </c>
      <c r="N645" s="166"/>
    </row>
    <row r="646" spans="1:14" ht="25.5">
      <c r="A646" s="19" t="str">
        <f>'ПР.5 мп'!A467:B467</f>
        <v>Основное мероприятие «Культурно- массовая работа»</v>
      </c>
      <c r="B646" s="161" t="s">
        <v>72</v>
      </c>
      <c r="C646" s="161" t="s">
        <v>85</v>
      </c>
      <c r="D646" s="161" t="s">
        <v>85</v>
      </c>
      <c r="E646" s="161" t="s">
        <v>245</v>
      </c>
      <c r="F646" s="161"/>
      <c r="G646" s="240">
        <f>G647+G650+G653+G656</f>
        <v>250</v>
      </c>
      <c r="H646" s="241"/>
      <c r="I646" s="237">
        <f>I647+I650+I653+I656</f>
        <v>150.9</v>
      </c>
      <c r="J646" s="237"/>
      <c r="K646" s="163">
        <f t="shared" si="21"/>
        <v>99.1</v>
      </c>
      <c r="L646" s="35">
        <f t="shared" si="20"/>
        <v>60.36</v>
      </c>
      <c r="N646" s="166"/>
    </row>
    <row r="647" spans="1:14" ht="25.5">
      <c r="A647" s="19" t="s">
        <v>246</v>
      </c>
      <c r="B647" s="161" t="s">
        <v>72</v>
      </c>
      <c r="C647" s="161" t="s">
        <v>85</v>
      </c>
      <c r="D647" s="161" t="s">
        <v>85</v>
      </c>
      <c r="E647" s="161" t="s">
        <v>247</v>
      </c>
      <c r="F647" s="161"/>
      <c r="G647" s="240">
        <f>G648</f>
        <v>95</v>
      </c>
      <c r="H647" s="241"/>
      <c r="I647" s="237">
        <f>I648</f>
        <v>95</v>
      </c>
      <c r="J647" s="237"/>
      <c r="K647" s="163">
        <f t="shared" si="21"/>
        <v>0</v>
      </c>
      <c r="L647" s="35">
        <f t="shared" si="20"/>
        <v>100</v>
      </c>
      <c r="N647" s="166"/>
    </row>
    <row r="648" spans="1:14" ht="25.5">
      <c r="A648" s="19" t="s">
        <v>16</v>
      </c>
      <c r="B648" s="161" t="s">
        <v>72</v>
      </c>
      <c r="C648" s="161" t="s">
        <v>85</v>
      </c>
      <c r="D648" s="161" t="s">
        <v>85</v>
      </c>
      <c r="E648" s="161" t="s">
        <v>247</v>
      </c>
      <c r="F648" s="161" t="s">
        <v>17</v>
      </c>
      <c r="G648" s="240">
        <f>G649</f>
        <v>95</v>
      </c>
      <c r="H648" s="241"/>
      <c r="I648" s="237">
        <f>I649</f>
        <v>95</v>
      </c>
      <c r="J648" s="237"/>
      <c r="K648" s="163">
        <f t="shared" si="21"/>
        <v>0</v>
      </c>
      <c r="L648" s="35">
        <f t="shared" si="20"/>
        <v>100</v>
      </c>
      <c r="N648" s="166"/>
    </row>
    <row r="649" spans="1:14" ht="38.25">
      <c r="A649" s="19" t="s">
        <v>18</v>
      </c>
      <c r="B649" s="161" t="s">
        <v>72</v>
      </c>
      <c r="C649" s="161" t="s">
        <v>85</v>
      </c>
      <c r="D649" s="161" t="s">
        <v>85</v>
      </c>
      <c r="E649" s="161" t="s">
        <v>247</v>
      </c>
      <c r="F649" s="161" t="s">
        <v>19</v>
      </c>
      <c r="G649" s="240">
        <f>'ПР.5 мп'!H473</f>
        <v>95</v>
      </c>
      <c r="H649" s="241"/>
      <c r="I649" s="237">
        <f>'ПР.5 мп'!I473</f>
        <v>95</v>
      </c>
      <c r="J649" s="237"/>
      <c r="K649" s="163">
        <f t="shared" si="21"/>
        <v>0</v>
      </c>
      <c r="L649" s="35">
        <f t="shared" si="20"/>
        <v>100</v>
      </c>
      <c r="N649" s="166"/>
    </row>
    <row r="650" spans="1:14" ht="25.5">
      <c r="A650" s="19" t="s">
        <v>248</v>
      </c>
      <c r="B650" s="161" t="s">
        <v>72</v>
      </c>
      <c r="C650" s="161" t="s">
        <v>85</v>
      </c>
      <c r="D650" s="161" t="s">
        <v>85</v>
      </c>
      <c r="E650" s="161" t="s">
        <v>249</v>
      </c>
      <c r="F650" s="161"/>
      <c r="G650" s="240">
        <f>G651</f>
        <v>100</v>
      </c>
      <c r="H650" s="241"/>
      <c r="I650" s="237">
        <f>I651</f>
        <v>0.9</v>
      </c>
      <c r="J650" s="237"/>
      <c r="K650" s="163">
        <f t="shared" si="21"/>
        <v>99.1</v>
      </c>
      <c r="L650" s="35">
        <f t="shared" si="20"/>
        <v>0.9000000000000001</v>
      </c>
      <c r="N650" s="166"/>
    </row>
    <row r="651" spans="1:14" ht="76.5">
      <c r="A651" s="19" t="s">
        <v>62</v>
      </c>
      <c r="B651" s="161" t="s">
        <v>72</v>
      </c>
      <c r="C651" s="161" t="s">
        <v>85</v>
      </c>
      <c r="D651" s="161" t="s">
        <v>85</v>
      </c>
      <c r="E651" s="161" t="s">
        <v>249</v>
      </c>
      <c r="F651" s="161" t="s">
        <v>63</v>
      </c>
      <c r="G651" s="240">
        <f>G652</f>
        <v>100</v>
      </c>
      <c r="H651" s="241"/>
      <c r="I651" s="237">
        <f>I652</f>
        <v>0.9</v>
      </c>
      <c r="J651" s="237"/>
      <c r="K651" s="163">
        <f t="shared" si="21"/>
        <v>99.1</v>
      </c>
      <c r="L651" s="35">
        <f t="shared" si="20"/>
        <v>0.9000000000000001</v>
      </c>
      <c r="N651" s="166"/>
    </row>
    <row r="652" spans="1:14" ht="25.5">
      <c r="A652" s="19" t="s">
        <v>205</v>
      </c>
      <c r="B652" s="161" t="s">
        <v>72</v>
      </c>
      <c r="C652" s="161" t="s">
        <v>85</v>
      </c>
      <c r="D652" s="161" t="s">
        <v>85</v>
      </c>
      <c r="E652" s="161" t="s">
        <v>249</v>
      </c>
      <c r="F652" s="161" t="s">
        <v>206</v>
      </c>
      <c r="G652" s="240">
        <f>'ПР.5 мп'!H479</f>
        <v>100</v>
      </c>
      <c r="H652" s="241"/>
      <c r="I652" s="237">
        <f>'ПР.5 мп'!I479</f>
        <v>0.9</v>
      </c>
      <c r="J652" s="237"/>
      <c r="K652" s="163">
        <f t="shared" si="21"/>
        <v>99.1</v>
      </c>
      <c r="L652" s="35">
        <f aca="true" t="shared" si="23" ref="L652:L718">I652/G652*100</f>
        <v>0.9000000000000001</v>
      </c>
      <c r="N652" s="166"/>
    </row>
    <row r="653" spans="1:14" ht="12.75">
      <c r="A653" s="19" t="s">
        <v>250</v>
      </c>
      <c r="B653" s="161" t="s">
        <v>72</v>
      </c>
      <c r="C653" s="161" t="s">
        <v>85</v>
      </c>
      <c r="D653" s="161" t="s">
        <v>85</v>
      </c>
      <c r="E653" s="161" t="s">
        <v>251</v>
      </c>
      <c r="F653" s="161"/>
      <c r="G653" s="240">
        <f>G654</f>
        <v>35</v>
      </c>
      <c r="H653" s="241"/>
      <c r="I653" s="237">
        <f>I654</f>
        <v>35</v>
      </c>
      <c r="J653" s="237"/>
      <c r="K653" s="163">
        <f t="shared" si="21"/>
        <v>0</v>
      </c>
      <c r="L653" s="35">
        <f t="shared" si="23"/>
        <v>100</v>
      </c>
      <c r="N653" s="166"/>
    </row>
    <row r="654" spans="1:14" ht="25.5">
      <c r="A654" s="19" t="s">
        <v>16</v>
      </c>
      <c r="B654" s="161" t="s">
        <v>72</v>
      </c>
      <c r="C654" s="161" t="s">
        <v>85</v>
      </c>
      <c r="D654" s="161" t="s">
        <v>85</v>
      </c>
      <c r="E654" s="161" t="s">
        <v>251</v>
      </c>
      <c r="F654" s="161" t="s">
        <v>17</v>
      </c>
      <c r="G654" s="240">
        <f>G655</f>
        <v>35</v>
      </c>
      <c r="H654" s="241"/>
      <c r="I654" s="237">
        <f>I655</f>
        <v>35</v>
      </c>
      <c r="J654" s="237"/>
      <c r="K654" s="163">
        <f t="shared" si="21"/>
        <v>0</v>
      </c>
      <c r="L654" s="35">
        <f t="shared" si="23"/>
        <v>100</v>
      </c>
      <c r="N654" s="166"/>
    </row>
    <row r="655" spans="1:14" ht="38.25">
      <c r="A655" s="19" t="s">
        <v>18</v>
      </c>
      <c r="B655" s="161" t="s">
        <v>72</v>
      </c>
      <c r="C655" s="161" t="s">
        <v>85</v>
      </c>
      <c r="D655" s="161" t="s">
        <v>85</v>
      </c>
      <c r="E655" s="161" t="s">
        <v>251</v>
      </c>
      <c r="F655" s="161" t="s">
        <v>19</v>
      </c>
      <c r="G655" s="240">
        <f>'ПР.5 мп'!H485</f>
        <v>35</v>
      </c>
      <c r="H655" s="241"/>
      <c r="I655" s="237">
        <f>'ПР.5 мп'!I485</f>
        <v>35</v>
      </c>
      <c r="J655" s="237"/>
      <c r="K655" s="163">
        <f t="shared" si="21"/>
        <v>0</v>
      </c>
      <c r="L655" s="35">
        <f t="shared" si="23"/>
        <v>100</v>
      </c>
      <c r="N655" s="166"/>
    </row>
    <row r="656" spans="1:14" ht="25.5">
      <c r="A656" s="19" t="s">
        <v>252</v>
      </c>
      <c r="B656" s="161" t="s">
        <v>72</v>
      </c>
      <c r="C656" s="161" t="s">
        <v>85</v>
      </c>
      <c r="D656" s="161" t="s">
        <v>85</v>
      </c>
      <c r="E656" s="161" t="s">
        <v>253</v>
      </c>
      <c r="F656" s="161"/>
      <c r="G656" s="240">
        <f>G657</f>
        <v>20</v>
      </c>
      <c r="H656" s="241"/>
      <c r="I656" s="237">
        <f>I657</f>
        <v>20</v>
      </c>
      <c r="J656" s="237"/>
      <c r="K656" s="163">
        <f t="shared" si="21"/>
        <v>0</v>
      </c>
      <c r="L656" s="35">
        <f t="shared" si="23"/>
        <v>100</v>
      </c>
      <c r="N656" s="166"/>
    </row>
    <row r="657" spans="1:14" ht="25.5">
      <c r="A657" s="19" t="s">
        <v>16</v>
      </c>
      <c r="B657" s="161" t="s">
        <v>72</v>
      </c>
      <c r="C657" s="161" t="s">
        <v>85</v>
      </c>
      <c r="D657" s="161" t="s">
        <v>85</v>
      </c>
      <c r="E657" s="161" t="s">
        <v>253</v>
      </c>
      <c r="F657" s="161" t="s">
        <v>17</v>
      </c>
      <c r="G657" s="240">
        <f>G658</f>
        <v>20</v>
      </c>
      <c r="H657" s="241"/>
      <c r="I657" s="237">
        <f>I658</f>
        <v>20</v>
      </c>
      <c r="J657" s="237"/>
      <c r="K657" s="163">
        <f aca="true" t="shared" si="24" ref="K657:K723">G657-I657</f>
        <v>0</v>
      </c>
      <c r="L657" s="35">
        <f t="shared" si="23"/>
        <v>100</v>
      </c>
      <c r="N657" s="166"/>
    </row>
    <row r="658" spans="1:14" ht="38.25">
      <c r="A658" s="19" t="s">
        <v>18</v>
      </c>
      <c r="B658" s="161" t="s">
        <v>72</v>
      </c>
      <c r="C658" s="161" t="s">
        <v>85</v>
      </c>
      <c r="D658" s="161" t="s">
        <v>85</v>
      </c>
      <c r="E658" s="161" t="s">
        <v>253</v>
      </c>
      <c r="F658" s="161" t="s">
        <v>19</v>
      </c>
      <c r="G658" s="240">
        <f>'ПР.5 мп'!H491</f>
        <v>20</v>
      </c>
      <c r="H658" s="241"/>
      <c r="I658" s="237">
        <f>'ПР.5 мп'!I491</f>
        <v>20</v>
      </c>
      <c r="J658" s="237"/>
      <c r="K658" s="163">
        <f t="shared" si="24"/>
        <v>0</v>
      </c>
      <c r="L658" s="35">
        <f t="shared" si="23"/>
        <v>100</v>
      </c>
      <c r="N658" s="166"/>
    </row>
    <row r="659" spans="1:14" ht="25.5">
      <c r="A659" s="19" t="s">
        <v>482</v>
      </c>
      <c r="B659" s="161" t="s">
        <v>72</v>
      </c>
      <c r="C659" s="161" t="s">
        <v>85</v>
      </c>
      <c r="D659" s="161" t="s">
        <v>85</v>
      </c>
      <c r="E659" s="161" t="s">
        <v>483</v>
      </c>
      <c r="F659" s="161"/>
      <c r="G659" s="240">
        <f>G663+G660</f>
        <v>50</v>
      </c>
      <c r="H659" s="241"/>
      <c r="I659" s="240">
        <f>I663+I660</f>
        <v>382.5</v>
      </c>
      <c r="J659" s="241"/>
      <c r="K659" s="163">
        <f t="shared" si="24"/>
        <v>-332.5</v>
      </c>
      <c r="L659" s="35">
        <f t="shared" si="23"/>
        <v>765</v>
      </c>
      <c r="N659" s="166"/>
    </row>
    <row r="660" spans="1:14" ht="25.5">
      <c r="A660" s="199" t="s">
        <v>726</v>
      </c>
      <c r="B660" s="161" t="s">
        <v>72</v>
      </c>
      <c r="C660" s="161" t="s">
        <v>85</v>
      </c>
      <c r="D660" s="161" t="s">
        <v>85</v>
      </c>
      <c r="E660" s="157" t="s">
        <v>727</v>
      </c>
      <c r="F660" s="161"/>
      <c r="G660" s="240">
        <f>G661</f>
        <v>0</v>
      </c>
      <c r="H660" s="244"/>
      <c r="I660" s="240">
        <f>I661</f>
        <v>200</v>
      </c>
      <c r="J660" s="244"/>
      <c r="K660" s="163">
        <f>G660-I660</f>
        <v>-200</v>
      </c>
      <c r="L660" s="35">
        <v>0</v>
      </c>
      <c r="N660" s="166"/>
    </row>
    <row r="661" spans="1:14" ht="25.5">
      <c r="A661" s="19" t="s">
        <v>16</v>
      </c>
      <c r="B661" s="161" t="s">
        <v>72</v>
      </c>
      <c r="C661" s="161" t="s">
        <v>85</v>
      </c>
      <c r="D661" s="161" t="s">
        <v>85</v>
      </c>
      <c r="E661" s="157" t="s">
        <v>727</v>
      </c>
      <c r="F661" s="161" t="s">
        <v>17</v>
      </c>
      <c r="G661" s="240">
        <f>G662</f>
        <v>0</v>
      </c>
      <c r="H661" s="244"/>
      <c r="I661" s="240">
        <f>I662</f>
        <v>200</v>
      </c>
      <c r="J661" s="244"/>
      <c r="K661" s="163">
        <f>G661-I661</f>
        <v>-200</v>
      </c>
      <c r="L661" s="35">
        <v>0</v>
      </c>
      <c r="N661" s="166"/>
    </row>
    <row r="662" spans="1:14" ht="38.25">
      <c r="A662" s="19" t="s">
        <v>18</v>
      </c>
      <c r="B662" s="161" t="s">
        <v>72</v>
      </c>
      <c r="C662" s="161" t="s">
        <v>85</v>
      </c>
      <c r="D662" s="161" t="s">
        <v>85</v>
      </c>
      <c r="E662" s="157" t="s">
        <v>727</v>
      </c>
      <c r="F662" s="161" t="s">
        <v>19</v>
      </c>
      <c r="G662" s="240">
        <v>0</v>
      </c>
      <c r="H662" s="244"/>
      <c r="I662" s="240">
        <v>200</v>
      </c>
      <c r="J662" s="244"/>
      <c r="K662" s="163">
        <f>G662-I662</f>
        <v>-200</v>
      </c>
      <c r="L662" s="35">
        <v>0</v>
      </c>
      <c r="N662" s="166"/>
    </row>
    <row r="663" spans="1:14" ht="12.75">
      <c r="A663" s="19" t="s">
        <v>484</v>
      </c>
      <c r="B663" s="161" t="s">
        <v>72</v>
      </c>
      <c r="C663" s="161" t="s">
        <v>85</v>
      </c>
      <c r="D663" s="161" t="s">
        <v>85</v>
      </c>
      <c r="E663" s="161" t="s">
        <v>485</v>
      </c>
      <c r="F663" s="161"/>
      <c r="G663" s="240">
        <f>G664</f>
        <v>50</v>
      </c>
      <c r="H663" s="241"/>
      <c r="I663" s="237">
        <f>I664</f>
        <v>182.5</v>
      </c>
      <c r="J663" s="237"/>
      <c r="K663" s="163">
        <f t="shared" si="24"/>
        <v>-132.5</v>
      </c>
      <c r="L663" s="35">
        <f t="shared" si="23"/>
        <v>365</v>
      </c>
      <c r="N663" s="166"/>
    </row>
    <row r="664" spans="1:14" ht="25.5">
      <c r="A664" s="19" t="s">
        <v>16</v>
      </c>
      <c r="B664" s="161" t="s">
        <v>72</v>
      </c>
      <c r="C664" s="161" t="s">
        <v>85</v>
      </c>
      <c r="D664" s="161" t="s">
        <v>85</v>
      </c>
      <c r="E664" s="161" t="s">
        <v>485</v>
      </c>
      <c r="F664" s="161" t="s">
        <v>17</v>
      </c>
      <c r="G664" s="240">
        <f>G665</f>
        <v>50</v>
      </c>
      <c r="H664" s="241"/>
      <c r="I664" s="237">
        <f>I665</f>
        <v>182.5</v>
      </c>
      <c r="J664" s="237"/>
      <c r="K664" s="163">
        <f t="shared" si="24"/>
        <v>-132.5</v>
      </c>
      <c r="L664" s="35">
        <f t="shared" si="23"/>
        <v>365</v>
      </c>
      <c r="N664" s="166"/>
    </row>
    <row r="665" spans="1:14" ht="38.25">
      <c r="A665" s="19" t="s">
        <v>18</v>
      </c>
      <c r="B665" s="161" t="s">
        <v>72</v>
      </c>
      <c r="C665" s="161" t="s">
        <v>85</v>
      </c>
      <c r="D665" s="161" t="s">
        <v>85</v>
      </c>
      <c r="E665" s="161" t="s">
        <v>485</v>
      </c>
      <c r="F665" s="161" t="s">
        <v>19</v>
      </c>
      <c r="G665" s="240">
        <v>50</v>
      </c>
      <c r="H665" s="241"/>
      <c r="I665" s="237">
        <v>182.5</v>
      </c>
      <c r="J665" s="237"/>
      <c r="K665" s="163">
        <f t="shared" si="24"/>
        <v>-132.5</v>
      </c>
      <c r="L665" s="35">
        <f t="shared" si="23"/>
        <v>365</v>
      </c>
      <c r="N665" s="166"/>
    </row>
    <row r="666" spans="1:14" s="198" customFormat="1" ht="13.5">
      <c r="A666" s="195" t="s">
        <v>68</v>
      </c>
      <c r="B666" s="177" t="s">
        <v>72</v>
      </c>
      <c r="C666" s="177" t="s">
        <v>69</v>
      </c>
      <c r="D666" s="177"/>
      <c r="E666" s="177"/>
      <c r="F666" s="177"/>
      <c r="G666" s="251">
        <f>G667+G740</f>
        <v>44637.7</v>
      </c>
      <c r="H666" s="252"/>
      <c r="I666" s="238">
        <f>I667+I740</f>
        <v>28310.300000000003</v>
      </c>
      <c r="J666" s="238"/>
      <c r="K666" s="175">
        <f t="shared" si="24"/>
        <v>16327.399999999994</v>
      </c>
      <c r="L666" s="196">
        <f t="shared" si="23"/>
        <v>63.42239855548114</v>
      </c>
      <c r="M666" s="197"/>
      <c r="N666" s="166"/>
    </row>
    <row r="667" spans="1:14" ht="12.75">
      <c r="A667" s="19" t="s">
        <v>197</v>
      </c>
      <c r="B667" s="161" t="s">
        <v>72</v>
      </c>
      <c r="C667" s="161" t="s">
        <v>69</v>
      </c>
      <c r="D667" s="161" t="s">
        <v>56</v>
      </c>
      <c r="E667" s="161"/>
      <c r="F667" s="161"/>
      <c r="G667" s="240">
        <f>G668+G692+G709+G714+G727</f>
        <v>36934.2</v>
      </c>
      <c r="H667" s="241"/>
      <c r="I667" s="237">
        <f>I668+I692+I709+I714+I727</f>
        <v>23006.4</v>
      </c>
      <c r="J667" s="237"/>
      <c r="K667" s="163">
        <f t="shared" si="24"/>
        <v>13927.799999999996</v>
      </c>
      <c r="L667" s="35">
        <f t="shared" si="23"/>
        <v>62.29023506668617</v>
      </c>
      <c r="N667" s="166"/>
    </row>
    <row r="668" spans="1:14" ht="38.25">
      <c r="A668" s="191" t="str">
        <f>'ПР.5 мп'!A363:B363</f>
        <v>Муниципальная программа «Развитие культуры в Сусуманском городском округе на 2020- 2023 годы»</v>
      </c>
      <c r="B668" s="176" t="s">
        <v>72</v>
      </c>
      <c r="C668" s="176" t="s">
        <v>69</v>
      </c>
      <c r="D668" s="176" t="s">
        <v>56</v>
      </c>
      <c r="E668" s="176" t="s">
        <v>193</v>
      </c>
      <c r="F668" s="176"/>
      <c r="G668" s="242">
        <f>G669+G676+G680+G684+G688</f>
        <v>1851</v>
      </c>
      <c r="H668" s="243"/>
      <c r="I668" s="239">
        <f>I669+I676+I680+I684+I688</f>
        <v>1205.4</v>
      </c>
      <c r="J668" s="239"/>
      <c r="K668" s="162">
        <f t="shared" si="24"/>
        <v>645.5999999999999</v>
      </c>
      <c r="L668" s="31">
        <f t="shared" si="23"/>
        <v>65.12155591572125</v>
      </c>
      <c r="N668" s="166"/>
    </row>
    <row r="669" spans="1:14" ht="38.25">
      <c r="A669" s="19" t="str">
        <f>'ПР.5 мп'!A364:B364</f>
        <v>Основное мероприятие «Комплектование книжных фондов библиотек Сусуманского городского округа»</v>
      </c>
      <c r="B669" s="161" t="s">
        <v>72</v>
      </c>
      <c r="C669" s="161" t="s">
        <v>69</v>
      </c>
      <c r="D669" s="161" t="s">
        <v>56</v>
      </c>
      <c r="E669" s="161" t="s">
        <v>194</v>
      </c>
      <c r="F669" s="161"/>
      <c r="G669" s="240">
        <f>G670+G673</f>
        <v>49.4</v>
      </c>
      <c r="H669" s="241"/>
      <c r="I669" s="237">
        <f>I670+I673</f>
        <v>0</v>
      </c>
      <c r="J669" s="237"/>
      <c r="K669" s="163">
        <f t="shared" si="24"/>
        <v>49.4</v>
      </c>
      <c r="L669" s="35">
        <f t="shared" si="23"/>
        <v>0</v>
      </c>
      <c r="N669" s="166"/>
    </row>
    <row r="670" spans="1:14" ht="25.5">
      <c r="A670" s="19" t="s">
        <v>195</v>
      </c>
      <c r="B670" s="161" t="s">
        <v>72</v>
      </c>
      <c r="C670" s="161" t="s">
        <v>69</v>
      </c>
      <c r="D670" s="161" t="s">
        <v>56</v>
      </c>
      <c r="E670" s="161" t="s">
        <v>196</v>
      </c>
      <c r="F670" s="161"/>
      <c r="G670" s="240">
        <f>G671</f>
        <v>39.4</v>
      </c>
      <c r="H670" s="241"/>
      <c r="I670" s="237">
        <f>I671</f>
        <v>0</v>
      </c>
      <c r="J670" s="237"/>
      <c r="K670" s="163">
        <f t="shared" si="24"/>
        <v>39.4</v>
      </c>
      <c r="L670" s="35">
        <f t="shared" si="23"/>
        <v>0</v>
      </c>
      <c r="N670" s="166"/>
    </row>
    <row r="671" spans="1:14" ht="38.25">
      <c r="A671" s="19" t="s">
        <v>44</v>
      </c>
      <c r="B671" s="161" t="s">
        <v>72</v>
      </c>
      <c r="C671" s="161" t="s">
        <v>69</v>
      </c>
      <c r="D671" s="161" t="s">
        <v>56</v>
      </c>
      <c r="E671" s="161" t="s">
        <v>196</v>
      </c>
      <c r="F671" s="161" t="s">
        <v>45</v>
      </c>
      <c r="G671" s="240">
        <f>G672</f>
        <v>39.4</v>
      </c>
      <c r="H671" s="241"/>
      <c r="I671" s="237">
        <f>I672</f>
        <v>0</v>
      </c>
      <c r="J671" s="237"/>
      <c r="K671" s="163">
        <f t="shared" si="24"/>
        <v>39.4</v>
      </c>
      <c r="L671" s="35">
        <f t="shared" si="23"/>
        <v>0</v>
      </c>
      <c r="N671" s="166"/>
    </row>
    <row r="672" spans="1:14" ht="12.75">
      <c r="A672" s="19" t="s">
        <v>87</v>
      </c>
      <c r="B672" s="161" t="s">
        <v>72</v>
      </c>
      <c r="C672" s="161" t="s">
        <v>69</v>
      </c>
      <c r="D672" s="161" t="s">
        <v>56</v>
      </c>
      <c r="E672" s="161" t="s">
        <v>196</v>
      </c>
      <c r="F672" s="161" t="s">
        <v>88</v>
      </c>
      <c r="G672" s="240">
        <f>'ПР.5 мп'!H370</f>
        <v>39.4</v>
      </c>
      <c r="H672" s="241"/>
      <c r="I672" s="237">
        <f>'ПР.5 мп'!I370</f>
        <v>0</v>
      </c>
      <c r="J672" s="237"/>
      <c r="K672" s="163">
        <f t="shared" si="24"/>
        <v>39.4</v>
      </c>
      <c r="L672" s="35">
        <f t="shared" si="23"/>
        <v>0</v>
      </c>
      <c r="N672" s="166"/>
    </row>
    <row r="673" spans="1:14" ht="25.5">
      <c r="A673" s="19" t="s">
        <v>198</v>
      </c>
      <c r="B673" s="161" t="s">
        <v>72</v>
      </c>
      <c r="C673" s="161" t="s">
        <v>69</v>
      </c>
      <c r="D673" s="161" t="s">
        <v>56</v>
      </c>
      <c r="E673" s="161" t="s">
        <v>199</v>
      </c>
      <c r="F673" s="161"/>
      <c r="G673" s="240">
        <f>G674</f>
        <v>10</v>
      </c>
      <c r="H673" s="241"/>
      <c r="I673" s="237">
        <f>I674</f>
        <v>0</v>
      </c>
      <c r="J673" s="237"/>
      <c r="K673" s="163">
        <f t="shared" si="24"/>
        <v>10</v>
      </c>
      <c r="L673" s="35">
        <f t="shared" si="23"/>
        <v>0</v>
      </c>
      <c r="N673" s="166"/>
    </row>
    <row r="674" spans="1:14" ht="38.25">
      <c r="A674" s="19" t="s">
        <v>44</v>
      </c>
      <c r="B674" s="161" t="s">
        <v>72</v>
      </c>
      <c r="C674" s="161" t="s">
        <v>69</v>
      </c>
      <c r="D674" s="161" t="s">
        <v>56</v>
      </c>
      <c r="E674" s="161" t="s">
        <v>199</v>
      </c>
      <c r="F674" s="161" t="s">
        <v>45</v>
      </c>
      <c r="G674" s="240">
        <f>G675</f>
        <v>10</v>
      </c>
      <c r="H674" s="241"/>
      <c r="I674" s="237">
        <f>I675</f>
        <v>0</v>
      </c>
      <c r="J674" s="237"/>
      <c r="K674" s="163">
        <f t="shared" si="24"/>
        <v>10</v>
      </c>
      <c r="L674" s="35">
        <f t="shared" si="23"/>
        <v>0</v>
      </c>
      <c r="N674" s="166"/>
    </row>
    <row r="675" spans="1:14" ht="12.75">
      <c r="A675" s="19" t="s">
        <v>87</v>
      </c>
      <c r="B675" s="161" t="s">
        <v>72</v>
      </c>
      <c r="C675" s="161" t="s">
        <v>69</v>
      </c>
      <c r="D675" s="161" t="s">
        <v>56</v>
      </c>
      <c r="E675" s="161" t="s">
        <v>199</v>
      </c>
      <c r="F675" s="161" t="s">
        <v>88</v>
      </c>
      <c r="G675" s="240">
        <f>'ПР.5 мп'!H376</f>
        <v>10</v>
      </c>
      <c r="H675" s="241"/>
      <c r="I675" s="237">
        <f>'ПР.5 мп'!I376</f>
        <v>0</v>
      </c>
      <c r="J675" s="237"/>
      <c r="K675" s="163">
        <f t="shared" si="24"/>
        <v>10</v>
      </c>
      <c r="L675" s="35">
        <f t="shared" si="23"/>
        <v>0</v>
      </c>
      <c r="N675" s="166"/>
    </row>
    <row r="676" spans="1:14" ht="29.25" customHeight="1">
      <c r="A676" s="19" t="str">
        <f>'ПР.5 мп'!A377:B377</f>
        <v>Основное мероприятие «Сохранение культурного наследия и творческого потенциала»</v>
      </c>
      <c r="B676" s="161" t="s">
        <v>72</v>
      </c>
      <c r="C676" s="161" t="s">
        <v>69</v>
      </c>
      <c r="D676" s="161" t="s">
        <v>56</v>
      </c>
      <c r="E676" s="161" t="s">
        <v>200</v>
      </c>
      <c r="F676" s="161"/>
      <c r="G676" s="240">
        <f>G677</f>
        <v>74.5</v>
      </c>
      <c r="H676" s="241"/>
      <c r="I676" s="237">
        <f>I677</f>
        <v>74.5</v>
      </c>
      <c r="J676" s="237"/>
      <c r="K676" s="163">
        <f t="shared" si="24"/>
        <v>0</v>
      </c>
      <c r="L676" s="35">
        <f t="shared" si="23"/>
        <v>100</v>
      </c>
      <c r="N676" s="166"/>
    </row>
    <row r="677" spans="1:14" ht="25.5">
      <c r="A677" s="19" t="s">
        <v>201</v>
      </c>
      <c r="B677" s="161" t="s">
        <v>72</v>
      </c>
      <c r="C677" s="161" t="s">
        <v>69</v>
      </c>
      <c r="D677" s="161" t="s">
        <v>56</v>
      </c>
      <c r="E677" s="161" t="s">
        <v>202</v>
      </c>
      <c r="F677" s="161"/>
      <c r="G677" s="240">
        <f>G678</f>
        <v>74.5</v>
      </c>
      <c r="H677" s="241"/>
      <c r="I677" s="237">
        <f>I678</f>
        <v>74.5</v>
      </c>
      <c r="J677" s="237"/>
      <c r="K677" s="163">
        <f t="shared" si="24"/>
        <v>0</v>
      </c>
      <c r="L677" s="35">
        <f t="shared" si="23"/>
        <v>100</v>
      </c>
      <c r="N677" s="166"/>
    </row>
    <row r="678" spans="1:14" ht="38.25">
      <c r="A678" s="19" t="s">
        <v>44</v>
      </c>
      <c r="B678" s="161" t="s">
        <v>72</v>
      </c>
      <c r="C678" s="161" t="s">
        <v>69</v>
      </c>
      <c r="D678" s="161" t="s">
        <v>56</v>
      </c>
      <c r="E678" s="161" t="s">
        <v>202</v>
      </c>
      <c r="F678" s="161" t="s">
        <v>45</v>
      </c>
      <c r="G678" s="240">
        <f>G679</f>
        <v>74.5</v>
      </c>
      <c r="H678" s="241"/>
      <c r="I678" s="237">
        <f>I679</f>
        <v>74.5</v>
      </c>
      <c r="J678" s="237"/>
      <c r="K678" s="163">
        <f t="shared" si="24"/>
        <v>0</v>
      </c>
      <c r="L678" s="35">
        <f t="shared" si="23"/>
        <v>100</v>
      </c>
      <c r="N678" s="166"/>
    </row>
    <row r="679" spans="1:14" ht="12.75">
      <c r="A679" s="19" t="s">
        <v>87</v>
      </c>
      <c r="B679" s="161" t="s">
        <v>72</v>
      </c>
      <c r="C679" s="161" t="s">
        <v>69</v>
      </c>
      <c r="D679" s="161" t="s">
        <v>56</v>
      </c>
      <c r="E679" s="161" t="s">
        <v>202</v>
      </c>
      <c r="F679" s="161" t="s">
        <v>88</v>
      </c>
      <c r="G679" s="240">
        <f>'ПР.5 мп'!H383</f>
        <v>74.5</v>
      </c>
      <c r="H679" s="241"/>
      <c r="I679" s="237">
        <f>'ПР.5 мп'!I383</f>
        <v>74.5</v>
      </c>
      <c r="J679" s="237"/>
      <c r="K679" s="163">
        <f t="shared" si="24"/>
        <v>0</v>
      </c>
      <c r="L679" s="35">
        <f t="shared" si="23"/>
        <v>100</v>
      </c>
      <c r="N679" s="166"/>
    </row>
    <row r="680" spans="1:14" ht="63.75">
      <c r="A680" s="19" t="str">
        <f>'ПР.5 мп'!A393:B393</f>
        <v>Основное мероприятие «Обеспечение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учреждениями»</v>
      </c>
      <c r="B680" s="161" t="s">
        <v>72</v>
      </c>
      <c r="C680" s="161" t="s">
        <v>69</v>
      </c>
      <c r="D680" s="161" t="s">
        <v>56</v>
      </c>
      <c r="E680" s="161" t="s">
        <v>207</v>
      </c>
      <c r="F680" s="161"/>
      <c r="G680" s="240">
        <f>G681</f>
        <v>1366.1</v>
      </c>
      <c r="H680" s="241"/>
      <c r="I680" s="237">
        <f>I681</f>
        <v>769.9</v>
      </c>
      <c r="J680" s="237"/>
      <c r="K680" s="163">
        <f t="shared" si="24"/>
        <v>596.1999999999999</v>
      </c>
      <c r="L680" s="35">
        <f t="shared" si="23"/>
        <v>56.35751409120855</v>
      </c>
      <c r="N680" s="166"/>
    </row>
    <row r="681" spans="1:14" ht="63.75">
      <c r="A681" s="19" t="s">
        <v>94</v>
      </c>
      <c r="B681" s="161" t="s">
        <v>72</v>
      </c>
      <c r="C681" s="161" t="s">
        <v>69</v>
      </c>
      <c r="D681" s="161" t="s">
        <v>56</v>
      </c>
      <c r="E681" s="161" t="s">
        <v>208</v>
      </c>
      <c r="F681" s="161"/>
      <c r="G681" s="240">
        <f>G682</f>
        <v>1366.1</v>
      </c>
      <c r="H681" s="241"/>
      <c r="I681" s="237">
        <f>I682</f>
        <v>769.9</v>
      </c>
      <c r="J681" s="237"/>
      <c r="K681" s="163">
        <f t="shared" si="24"/>
        <v>596.1999999999999</v>
      </c>
      <c r="L681" s="35">
        <f t="shared" si="23"/>
        <v>56.35751409120855</v>
      </c>
      <c r="N681" s="166"/>
    </row>
    <row r="682" spans="1:14" ht="38.25">
      <c r="A682" s="19" t="s">
        <v>44</v>
      </c>
      <c r="B682" s="161" t="s">
        <v>72</v>
      </c>
      <c r="C682" s="161" t="s">
        <v>69</v>
      </c>
      <c r="D682" s="161" t="s">
        <v>56</v>
      </c>
      <c r="E682" s="161" t="s">
        <v>208</v>
      </c>
      <c r="F682" s="161" t="s">
        <v>45</v>
      </c>
      <c r="G682" s="240">
        <f>G683</f>
        <v>1366.1</v>
      </c>
      <c r="H682" s="241"/>
      <c r="I682" s="237">
        <f>I683</f>
        <v>769.9</v>
      </c>
      <c r="J682" s="237"/>
      <c r="K682" s="163">
        <f t="shared" si="24"/>
        <v>596.1999999999999</v>
      </c>
      <c r="L682" s="35">
        <f t="shared" si="23"/>
        <v>56.35751409120855</v>
      </c>
      <c r="N682" s="166"/>
    </row>
    <row r="683" spans="1:14" ht="12.75">
      <c r="A683" s="19" t="s">
        <v>87</v>
      </c>
      <c r="B683" s="161" t="s">
        <v>72</v>
      </c>
      <c r="C683" s="161" t="s">
        <v>69</v>
      </c>
      <c r="D683" s="161" t="s">
        <v>56</v>
      </c>
      <c r="E683" s="161" t="s">
        <v>208</v>
      </c>
      <c r="F683" s="161" t="s">
        <v>88</v>
      </c>
      <c r="G683" s="240">
        <f>'ПР.5 мп'!H399</f>
        <v>1366.1</v>
      </c>
      <c r="H683" s="241"/>
      <c r="I683" s="237">
        <f>'ПР.5 мп'!I399</f>
        <v>769.9</v>
      </c>
      <c r="J683" s="237"/>
      <c r="K683" s="163">
        <f t="shared" si="24"/>
        <v>596.1999999999999</v>
      </c>
      <c r="L683" s="35">
        <f t="shared" si="23"/>
        <v>56.35751409120855</v>
      </c>
      <c r="N683" s="166"/>
    </row>
    <row r="684" spans="1:14" ht="25.5">
      <c r="A684" s="19" t="str">
        <f>'ПР.5 мп'!A400:B400</f>
        <v>Основное мероприятие «Разработка проектно-сметной документации»</v>
      </c>
      <c r="B684" s="161" t="s">
        <v>72</v>
      </c>
      <c r="C684" s="161" t="s">
        <v>69</v>
      </c>
      <c r="D684" s="161" t="s">
        <v>56</v>
      </c>
      <c r="E684" s="161" t="s">
        <v>209</v>
      </c>
      <c r="F684" s="161"/>
      <c r="G684" s="240">
        <f>G685</f>
        <v>250</v>
      </c>
      <c r="H684" s="241"/>
      <c r="I684" s="237">
        <f>I685</f>
        <v>250</v>
      </c>
      <c r="J684" s="237"/>
      <c r="K684" s="163">
        <f t="shared" si="24"/>
        <v>0</v>
      </c>
      <c r="L684" s="35">
        <f t="shared" si="23"/>
        <v>100</v>
      </c>
      <c r="N684" s="166"/>
    </row>
    <row r="685" spans="1:14" ht="38.25">
      <c r="A685" s="19" t="str">
        <f>'ПР.5 мп'!A401:B401</f>
        <v>Разработка проектно-сметной документации на текущий ремонт МБУ «ЦБС»(детская библиотека г.Сусумана)</v>
      </c>
      <c r="B685" s="161" t="s">
        <v>72</v>
      </c>
      <c r="C685" s="161" t="s">
        <v>69</v>
      </c>
      <c r="D685" s="161" t="s">
        <v>56</v>
      </c>
      <c r="E685" s="161" t="s">
        <v>210</v>
      </c>
      <c r="F685" s="161"/>
      <c r="G685" s="240">
        <f>G686</f>
        <v>250</v>
      </c>
      <c r="H685" s="241"/>
      <c r="I685" s="237">
        <f>I686</f>
        <v>250</v>
      </c>
      <c r="J685" s="237"/>
      <c r="K685" s="163">
        <f t="shared" si="24"/>
        <v>0</v>
      </c>
      <c r="L685" s="35">
        <f t="shared" si="23"/>
        <v>100</v>
      </c>
      <c r="N685" s="166"/>
    </row>
    <row r="686" spans="1:14" ht="38.25">
      <c r="A686" s="19" t="s">
        <v>44</v>
      </c>
      <c r="B686" s="161" t="s">
        <v>72</v>
      </c>
      <c r="C686" s="161" t="s">
        <v>69</v>
      </c>
      <c r="D686" s="161" t="s">
        <v>56</v>
      </c>
      <c r="E686" s="161" t="s">
        <v>210</v>
      </c>
      <c r="F686" s="161" t="s">
        <v>45</v>
      </c>
      <c r="G686" s="240">
        <f>G687</f>
        <v>250</v>
      </c>
      <c r="H686" s="241"/>
      <c r="I686" s="237">
        <f>I687</f>
        <v>250</v>
      </c>
      <c r="J686" s="237"/>
      <c r="K686" s="163">
        <f t="shared" si="24"/>
        <v>0</v>
      </c>
      <c r="L686" s="35">
        <f t="shared" si="23"/>
        <v>100</v>
      </c>
      <c r="N686" s="166"/>
    </row>
    <row r="687" spans="1:14" ht="12.75">
      <c r="A687" s="19" t="s">
        <v>87</v>
      </c>
      <c r="B687" s="161" t="s">
        <v>72</v>
      </c>
      <c r="C687" s="161" t="s">
        <v>69</v>
      </c>
      <c r="D687" s="161" t="s">
        <v>56</v>
      </c>
      <c r="E687" s="161" t="s">
        <v>210</v>
      </c>
      <c r="F687" s="161" t="s">
        <v>88</v>
      </c>
      <c r="G687" s="240">
        <f>'ПР.5 мп'!H406</f>
        <v>250</v>
      </c>
      <c r="H687" s="241"/>
      <c r="I687" s="237">
        <f>'ПР.5 мп'!I406</f>
        <v>250</v>
      </c>
      <c r="J687" s="237"/>
      <c r="K687" s="163">
        <f t="shared" si="24"/>
        <v>0</v>
      </c>
      <c r="L687" s="35">
        <f t="shared" si="23"/>
        <v>100</v>
      </c>
      <c r="N687" s="166"/>
    </row>
    <row r="688" spans="1:14" ht="25.5">
      <c r="A688" s="19" t="str">
        <f>'ПР.5 мп'!A407:B407</f>
        <v>Основное мероприятие «Государственная под-держка отрасли культуры»</v>
      </c>
      <c r="B688" s="161" t="s">
        <v>72</v>
      </c>
      <c r="C688" s="161" t="s">
        <v>69</v>
      </c>
      <c r="D688" s="161" t="s">
        <v>56</v>
      </c>
      <c r="E688" s="161" t="s">
        <v>211</v>
      </c>
      <c r="F688" s="161"/>
      <c r="G688" s="240">
        <f>G689</f>
        <v>111</v>
      </c>
      <c r="H688" s="241"/>
      <c r="I688" s="237">
        <f>I689</f>
        <v>111</v>
      </c>
      <c r="J688" s="237"/>
      <c r="K688" s="163">
        <f t="shared" si="24"/>
        <v>0</v>
      </c>
      <c r="L688" s="35">
        <f t="shared" si="23"/>
        <v>100</v>
      </c>
      <c r="N688" s="166"/>
    </row>
    <row r="689" spans="1:14" ht="25.5">
      <c r="A689" s="19" t="s">
        <v>212</v>
      </c>
      <c r="B689" s="161" t="s">
        <v>72</v>
      </c>
      <c r="C689" s="161" t="s">
        <v>69</v>
      </c>
      <c r="D689" s="161" t="s">
        <v>56</v>
      </c>
      <c r="E689" s="161" t="s">
        <v>213</v>
      </c>
      <c r="F689" s="161"/>
      <c r="G689" s="240">
        <f>G690</f>
        <v>111</v>
      </c>
      <c r="H689" s="241"/>
      <c r="I689" s="237">
        <f>I690</f>
        <v>111</v>
      </c>
      <c r="J689" s="237"/>
      <c r="K689" s="163">
        <f t="shared" si="24"/>
        <v>0</v>
      </c>
      <c r="L689" s="35">
        <f t="shared" si="23"/>
        <v>100</v>
      </c>
      <c r="N689" s="166"/>
    </row>
    <row r="690" spans="1:14" ht="38.25">
      <c r="A690" s="19" t="s">
        <v>44</v>
      </c>
      <c r="B690" s="161" t="s">
        <v>72</v>
      </c>
      <c r="C690" s="161" t="s">
        <v>69</v>
      </c>
      <c r="D690" s="161" t="s">
        <v>56</v>
      </c>
      <c r="E690" s="161" t="s">
        <v>213</v>
      </c>
      <c r="F690" s="161" t="s">
        <v>45</v>
      </c>
      <c r="G690" s="240">
        <f>G691</f>
        <v>111</v>
      </c>
      <c r="H690" s="241"/>
      <c r="I690" s="237">
        <f>I691</f>
        <v>111</v>
      </c>
      <c r="J690" s="237"/>
      <c r="K690" s="163">
        <f t="shared" si="24"/>
        <v>0</v>
      </c>
      <c r="L690" s="35">
        <f t="shared" si="23"/>
        <v>100</v>
      </c>
      <c r="N690" s="166"/>
    </row>
    <row r="691" spans="1:14" ht="12.75">
      <c r="A691" s="19" t="s">
        <v>87</v>
      </c>
      <c r="B691" s="161" t="s">
        <v>72</v>
      </c>
      <c r="C691" s="161" t="s">
        <v>69</v>
      </c>
      <c r="D691" s="161" t="s">
        <v>56</v>
      </c>
      <c r="E691" s="161" t="s">
        <v>213</v>
      </c>
      <c r="F691" s="161" t="s">
        <v>88</v>
      </c>
      <c r="G691" s="240">
        <f>'ПР.5 мп'!H413</f>
        <v>111</v>
      </c>
      <c r="H691" s="241"/>
      <c r="I691" s="237">
        <f>'ПР.5 мп'!I413</f>
        <v>111</v>
      </c>
      <c r="J691" s="237"/>
      <c r="K691" s="163">
        <f t="shared" si="24"/>
        <v>0</v>
      </c>
      <c r="L691" s="35">
        <f t="shared" si="23"/>
        <v>100</v>
      </c>
      <c r="N691" s="166"/>
    </row>
    <row r="692" spans="1:14" ht="38.25">
      <c r="A692" s="191" t="str">
        <f>'ПР.5 мп'!A509:B509</f>
        <v>Муниципальная программа «Пожарная безопасность в Сусуманском городском округе на 2020- 2023 годы»</v>
      </c>
      <c r="B692" s="176" t="s">
        <v>72</v>
      </c>
      <c r="C692" s="176" t="s">
        <v>69</v>
      </c>
      <c r="D692" s="176" t="s">
        <v>56</v>
      </c>
      <c r="E692" s="176" t="s">
        <v>261</v>
      </c>
      <c r="F692" s="176"/>
      <c r="G692" s="242">
        <f>G693</f>
        <v>479.5</v>
      </c>
      <c r="H692" s="243"/>
      <c r="I692" s="239">
        <f>I693</f>
        <v>249.5</v>
      </c>
      <c r="J692" s="239"/>
      <c r="K692" s="162">
        <f t="shared" si="24"/>
        <v>230</v>
      </c>
      <c r="L692" s="31">
        <f t="shared" si="23"/>
        <v>52.033368091762256</v>
      </c>
      <c r="N692" s="166"/>
    </row>
    <row r="693" spans="1:14" ht="39.75" customHeight="1">
      <c r="A693" s="19" t="str">
        <f>'ПР.5 мп'!A510:B510</f>
        <v>Основное мероприятие «Создание эффективной системы пожарной безопасности, обеспечение необходимого противопожарного уровня защиты»</v>
      </c>
      <c r="B693" s="161" t="s">
        <v>72</v>
      </c>
      <c r="C693" s="161" t="s">
        <v>69</v>
      </c>
      <c r="D693" s="161" t="s">
        <v>56</v>
      </c>
      <c r="E693" s="161" t="s">
        <v>263</v>
      </c>
      <c r="F693" s="161"/>
      <c r="G693" s="240">
        <f>G694+G697+G700+G703+G706</f>
        <v>479.5</v>
      </c>
      <c r="H693" s="241"/>
      <c r="I693" s="237">
        <f>I694+I697+I700+I703+I706</f>
        <v>249.5</v>
      </c>
      <c r="J693" s="237"/>
      <c r="K693" s="163">
        <f t="shared" si="24"/>
        <v>230</v>
      </c>
      <c r="L693" s="35">
        <f t="shared" si="23"/>
        <v>52.033368091762256</v>
      </c>
      <c r="N693" s="166"/>
    </row>
    <row r="694" spans="1:14" ht="51">
      <c r="A694" s="19" t="s">
        <v>264</v>
      </c>
      <c r="B694" s="161" t="s">
        <v>72</v>
      </c>
      <c r="C694" s="161" t="s">
        <v>69</v>
      </c>
      <c r="D694" s="161" t="s">
        <v>56</v>
      </c>
      <c r="E694" s="161" t="s">
        <v>265</v>
      </c>
      <c r="F694" s="161"/>
      <c r="G694" s="240">
        <f>G695</f>
        <v>295</v>
      </c>
      <c r="H694" s="241"/>
      <c r="I694" s="237">
        <f>I695</f>
        <v>143.5</v>
      </c>
      <c r="J694" s="237"/>
      <c r="K694" s="163">
        <f t="shared" si="24"/>
        <v>151.5</v>
      </c>
      <c r="L694" s="35">
        <f t="shared" si="23"/>
        <v>48.644067796610166</v>
      </c>
      <c r="N694" s="166"/>
    </row>
    <row r="695" spans="1:14" ht="38.25">
      <c r="A695" s="19" t="s">
        <v>44</v>
      </c>
      <c r="B695" s="161" t="s">
        <v>72</v>
      </c>
      <c r="C695" s="161" t="s">
        <v>69</v>
      </c>
      <c r="D695" s="161" t="s">
        <v>56</v>
      </c>
      <c r="E695" s="161" t="s">
        <v>265</v>
      </c>
      <c r="F695" s="161" t="s">
        <v>45</v>
      </c>
      <c r="G695" s="240">
        <f>G696</f>
        <v>295</v>
      </c>
      <c r="H695" s="241"/>
      <c r="I695" s="237">
        <f>I696</f>
        <v>143.5</v>
      </c>
      <c r="J695" s="237"/>
      <c r="K695" s="163">
        <f t="shared" si="24"/>
        <v>151.5</v>
      </c>
      <c r="L695" s="35">
        <f t="shared" si="23"/>
        <v>48.644067796610166</v>
      </c>
      <c r="N695" s="166"/>
    </row>
    <row r="696" spans="1:14" ht="12.75">
      <c r="A696" s="19" t="s">
        <v>87</v>
      </c>
      <c r="B696" s="161" t="s">
        <v>72</v>
      </c>
      <c r="C696" s="161" t="s">
        <v>69</v>
      </c>
      <c r="D696" s="161" t="s">
        <v>56</v>
      </c>
      <c r="E696" s="161" t="s">
        <v>265</v>
      </c>
      <c r="F696" s="161" t="s">
        <v>88</v>
      </c>
      <c r="G696" s="240">
        <f>'ПР.5 мп'!H530</f>
        <v>295</v>
      </c>
      <c r="H696" s="241"/>
      <c r="I696" s="237">
        <f>'ПР.5 мп'!I530</f>
        <v>143.5</v>
      </c>
      <c r="J696" s="237"/>
      <c r="K696" s="163">
        <f t="shared" si="24"/>
        <v>151.5</v>
      </c>
      <c r="L696" s="35">
        <f t="shared" si="23"/>
        <v>48.644067796610166</v>
      </c>
      <c r="N696" s="166"/>
    </row>
    <row r="697" spans="1:14" ht="25.5">
      <c r="A697" s="19" t="s">
        <v>269</v>
      </c>
      <c r="B697" s="161" t="s">
        <v>72</v>
      </c>
      <c r="C697" s="161" t="s">
        <v>69</v>
      </c>
      <c r="D697" s="161" t="s">
        <v>56</v>
      </c>
      <c r="E697" s="161" t="s">
        <v>270</v>
      </c>
      <c r="F697" s="161"/>
      <c r="G697" s="240">
        <f>G698</f>
        <v>80</v>
      </c>
      <c r="H697" s="241"/>
      <c r="I697" s="237">
        <f>I698</f>
        <v>80</v>
      </c>
      <c r="J697" s="237"/>
      <c r="K697" s="163">
        <f t="shared" si="24"/>
        <v>0</v>
      </c>
      <c r="L697" s="35">
        <f t="shared" si="23"/>
        <v>100</v>
      </c>
      <c r="N697" s="166"/>
    </row>
    <row r="698" spans="1:14" ht="38.25">
      <c r="A698" s="19" t="s">
        <v>44</v>
      </c>
      <c r="B698" s="161" t="s">
        <v>72</v>
      </c>
      <c r="C698" s="161" t="s">
        <v>69</v>
      </c>
      <c r="D698" s="161" t="s">
        <v>56</v>
      </c>
      <c r="E698" s="161" t="s">
        <v>270</v>
      </c>
      <c r="F698" s="161" t="s">
        <v>45</v>
      </c>
      <c r="G698" s="240">
        <f>G699</f>
        <v>80</v>
      </c>
      <c r="H698" s="241"/>
      <c r="I698" s="237">
        <f>I699</f>
        <v>80</v>
      </c>
      <c r="J698" s="237"/>
      <c r="K698" s="163">
        <f t="shared" si="24"/>
        <v>0</v>
      </c>
      <c r="L698" s="35">
        <f t="shared" si="23"/>
        <v>100</v>
      </c>
      <c r="N698" s="166"/>
    </row>
    <row r="699" spans="1:14" ht="12.75">
      <c r="A699" s="19" t="s">
        <v>87</v>
      </c>
      <c r="B699" s="161" t="s">
        <v>72</v>
      </c>
      <c r="C699" s="161" t="s">
        <v>69</v>
      </c>
      <c r="D699" s="161" t="s">
        <v>56</v>
      </c>
      <c r="E699" s="161" t="s">
        <v>270</v>
      </c>
      <c r="F699" s="161" t="s">
        <v>88</v>
      </c>
      <c r="G699" s="240">
        <f>'ПР.5 мп'!H550</f>
        <v>80</v>
      </c>
      <c r="H699" s="241"/>
      <c r="I699" s="237">
        <f>'ПР.5 мп'!I550</f>
        <v>80</v>
      </c>
      <c r="J699" s="237"/>
      <c r="K699" s="163">
        <f t="shared" si="24"/>
        <v>0</v>
      </c>
      <c r="L699" s="35">
        <f t="shared" si="23"/>
        <v>100</v>
      </c>
      <c r="N699" s="166"/>
    </row>
    <row r="700" spans="1:14" ht="25.5">
      <c r="A700" s="19" t="s">
        <v>271</v>
      </c>
      <c r="B700" s="161" t="s">
        <v>72</v>
      </c>
      <c r="C700" s="161" t="s">
        <v>69</v>
      </c>
      <c r="D700" s="161" t="s">
        <v>56</v>
      </c>
      <c r="E700" s="161" t="s">
        <v>272</v>
      </c>
      <c r="F700" s="161"/>
      <c r="G700" s="240">
        <f>G701</f>
        <v>34.5</v>
      </c>
      <c r="H700" s="241"/>
      <c r="I700" s="237">
        <f>I701</f>
        <v>16</v>
      </c>
      <c r="J700" s="237"/>
      <c r="K700" s="163">
        <f t="shared" si="24"/>
        <v>18.5</v>
      </c>
      <c r="L700" s="35">
        <f t="shared" si="23"/>
        <v>46.3768115942029</v>
      </c>
      <c r="N700" s="166"/>
    </row>
    <row r="701" spans="1:14" ht="38.25">
      <c r="A701" s="19" t="s">
        <v>44</v>
      </c>
      <c r="B701" s="161" t="s">
        <v>72</v>
      </c>
      <c r="C701" s="161" t="s">
        <v>69</v>
      </c>
      <c r="D701" s="161" t="s">
        <v>56</v>
      </c>
      <c r="E701" s="161" t="s">
        <v>272</v>
      </c>
      <c r="F701" s="161" t="s">
        <v>45</v>
      </c>
      <c r="G701" s="240">
        <f>G702</f>
        <v>34.5</v>
      </c>
      <c r="H701" s="241"/>
      <c r="I701" s="237">
        <f>I702</f>
        <v>16</v>
      </c>
      <c r="J701" s="237"/>
      <c r="K701" s="163">
        <f t="shared" si="24"/>
        <v>18.5</v>
      </c>
      <c r="L701" s="35">
        <f t="shared" si="23"/>
        <v>46.3768115942029</v>
      </c>
      <c r="N701" s="166"/>
    </row>
    <row r="702" spans="1:14" ht="12.75">
      <c r="A702" s="19" t="s">
        <v>87</v>
      </c>
      <c r="B702" s="161" t="s">
        <v>72</v>
      </c>
      <c r="C702" s="161" t="s">
        <v>69</v>
      </c>
      <c r="D702" s="161" t="s">
        <v>56</v>
      </c>
      <c r="E702" s="161" t="s">
        <v>272</v>
      </c>
      <c r="F702" s="161" t="s">
        <v>88</v>
      </c>
      <c r="G702" s="240">
        <f>'ПР.5 мп'!H561</f>
        <v>34.5</v>
      </c>
      <c r="H702" s="241"/>
      <c r="I702" s="237">
        <f>'ПР.5 мп'!I561</f>
        <v>16</v>
      </c>
      <c r="J702" s="237"/>
      <c r="K702" s="163">
        <f t="shared" si="24"/>
        <v>18.5</v>
      </c>
      <c r="L702" s="35">
        <f t="shared" si="23"/>
        <v>46.3768115942029</v>
      </c>
      <c r="N702" s="166"/>
    </row>
    <row r="703" spans="1:14" ht="25.5">
      <c r="A703" s="19" t="s">
        <v>273</v>
      </c>
      <c r="B703" s="161" t="s">
        <v>72</v>
      </c>
      <c r="C703" s="161" t="s">
        <v>69</v>
      </c>
      <c r="D703" s="161" t="s">
        <v>56</v>
      </c>
      <c r="E703" s="161" t="s">
        <v>274</v>
      </c>
      <c r="F703" s="161"/>
      <c r="G703" s="240">
        <f>G704</f>
        <v>50</v>
      </c>
      <c r="H703" s="241"/>
      <c r="I703" s="237">
        <f>I704</f>
        <v>0</v>
      </c>
      <c r="J703" s="237"/>
      <c r="K703" s="163">
        <f t="shared" si="24"/>
        <v>50</v>
      </c>
      <c r="L703" s="35">
        <f t="shared" si="23"/>
        <v>0</v>
      </c>
      <c r="N703" s="166"/>
    </row>
    <row r="704" spans="1:14" ht="38.25">
      <c r="A704" s="19" t="s">
        <v>44</v>
      </c>
      <c r="B704" s="161" t="s">
        <v>72</v>
      </c>
      <c r="C704" s="161" t="s">
        <v>69</v>
      </c>
      <c r="D704" s="161" t="s">
        <v>56</v>
      </c>
      <c r="E704" s="161" t="s">
        <v>274</v>
      </c>
      <c r="F704" s="161" t="s">
        <v>45</v>
      </c>
      <c r="G704" s="240">
        <f>G705</f>
        <v>50</v>
      </c>
      <c r="H704" s="241"/>
      <c r="I704" s="237">
        <f>I705</f>
        <v>0</v>
      </c>
      <c r="J704" s="237"/>
      <c r="K704" s="163">
        <f t="shared" si="24"/>
        <v>50</v>
      </c>
      <c r="L704" s="35">
        <f t="shared" si="23"/>
        <v>0</v>
      </c>
      <c r="N704" s="166"/>
    </row>
    <row r="705" spans="1:14" ht="12.75">
      <c r="A705" s="19" t="s">
        <v>87</v>
      </c>
      <c r="B705" s="161" t="s">
        <v>72</v>
      </c>
      <c r="C705" s="161" t="s">
        <v>69</v>
      </c>
      <c r="D705" s="161" t="s">
        <v>56</v>
      </c>
      <c r="E705" s="161" t="s">
        <v>274</v>
      </c>
      <c r="F705" s="161" t="s">
        <v>88</v>
      </c>
      <c r="G705" s="240">
        <f>'ПР.5 мп'!H590</f>
        <v>50</v>
      </c>
      <c r="H705" s="241"/>
      <c r="I705" s="237">
        <f>'ПР.5 мп'!I590</f>
        <v>0</v>
      </c>
      <c r="J705" s="237"/>
      <c r="K705" s="163">
        <f t="shared" si="24"/>
        <v>50</v>
      </c>
      <c r="L705" s="35">
        <f t="shared" si="23"/>
        <v>0</v>
      </c>
      <c r="N705" s="166"/>
    </row>
    <row r="706" spans="1:14" ht="38.25">
      <c r="A706" s="19" t="s">
        <v>275</v>
      </c>
      <c r="B706" s="161" t="s">
        <v>72</v>
      </c>
      <c r="C706" s="161" t="s">
        <v>69</v>
      </c>
      <c r="D706" s="161" t="s">
        <v>56</v>
      </c>
      <c r="E706" s="161" t="s">
        <v>276</v>
      </c>
      <c r="F706" s="161"/>
      <c r="G706" s="240">
        <f>G707</f>
        <v>20</v>
      </c>
      <c r="H706" s="241"/>
      <c r="I706" s="237">
        <f>I707</f>
        <v>10</v>
      </c>
      <c r="J706" s="237"/>
      <c r="K706" s="163">
        <f t="shared" si="24"/>
        <v>10</v>
      </c>
      <c r="L706" s="35">
        <f t="shared" si="23"/>
        <v>50</v>
      </c>
      <c r="N706" s="166"/>
    </row>
    <row r="707" spans="1:14" ht="38.25">
      <c r="A707" s="19" t="s">
        <v>44</v>
      </c>
      <c r="B707" s="161" t="s">
        <v>72</v>
      </c>
      <c r="C707" s="161" t="s">
        <v>69</v>
      </c>
      <c r="D707" s="161" t="s">
        <v>56</v>
      </c>
      <c r="E707" s="161" t="s">
        <v>276</v>
      </c>
      <c r="F707" s="161" t="s">
        <v>45</v>
      </c>
      <c r="G707" s="240">
        <f>G708</f>
        <v>20</v>
      </c>
      <c r="H707" s="241"/>
      <c r="I707" s="237">
        <f>I708</f>
        <v>10</v>
      </c>
      <c r="J707" s="237"/>
      <c r="K707" s="163">
        <f t="shared" si="24"/>
        <v>10</v>
      </c>
      <c r="L707" s="35">
        <f t="shared" si="23"/>
        <v>50</v>
      </c>
      <c r="N707" s="166"/>
    </row>
    <row r="708" spans="1:14" ht="12.75">
      <c r="A708" s="19" t="s">
        <v>87</v>
      </c>
      <c r="B708" s="161" t="s">
        <v>72</v>
      </c>
      <c r="C708" s="161" t="s">
        <v>69</v>
      </c>
      <c r="D708" s="161" t="s">
        <v>56</v>
      </c>
      <c r="E708" s="161" t="s">
        <v>276</v>
      </c>
      <c r="F708" s="161" t="s">
        <v>88</v>
      </c>
      <c r="G708" s="240">
        <f>'ПР.5 мп'!H615</f>
        <v>20</v>
      </c>
      <c r="H708" s="241"/>
      <c r="I708" s="237">
        <f>'ПР.5 мп'!I615</f>
        <v>10</v>
      </c>
      <c r="J708" s="237"/>
      <c r="K708" s="163">
        <f t="shared" si="24"/>
        <v>10</v>
      </c>
      <c r="L708" s="35">
        <f t="shared" si="23"/>
        <v>50</v>
      </c>
      <c r="N708" s="166"/>
    </row>
    <row r="709" spans="1:14" ht="51">
      <c r="A709" s="191" t="str">
        <f>'ПР.5 мп'!A641:B641</f>
        <v>Муниципальная программа «Профилактика правонарушений и борьба с преступностью на территории Сусуманского городского округа на 2020- 2023 годы»</v>
      </c>
      <c r="B709" s="176" t="s">
        <v>72</v>
      </c>
      <c r="C709" s="176" t="s">
        <v>69</v>
      </c>
      <c r="D709" s="176" t="s">
        <v>56</v>
      </c>
      <c r="E709" s="176" t="s">
        <v>281</v>
      </c>
      <c r="F709" s="176"/>
      <c r="G709" s="242">
        <f>G710</f>
        <v>310</v>
      </c>
      <c r="H709" s="243"/>
      <c r="I709" s="239">
        <f>I710</f>
        <v>310</v>
      </c>
      <c r="J709" s="239"/>
      <c r="K709" s="162">
        <f t="shared" si="24"/>
        <v>0</v>
      </c>
      <c r="L709" s="31">
        <f t="shared" si="23"/>
        <v>100</v>
      </c>
      <c r="N709" s="166"/>
    </row>
    <row r="710" spans="1:14" ht="38.25">
      <c r="A710" s="19" t="str">
        <f>'ПР.5 мп'!A661:B661</f>
        <v>Основное мероприятие «Профилактика правонарушений по отдельным видам противоправной деятельности»</v>
      </c>
      <c r="B710" s="161" t="s">
        <v>72</v>
      </c>
      <c r="C710" s="161" t="s">
        <v>69</v>
      </c>
      <c r="D710" s="161" t="s">
        <v>56</v>
      </c>
      <c r="E710" s="161" t="s">
        <v>290</v>
      </c>
      <c r="F710" s="161"/>
      <c r="G710" s="240">
        <f>G711</f>
        <v>310</v>
      </c>
      <c r="H710" s="241"/>
      <c r="I710" s="237">
        <f>I711</f>
        <v>310</v>
      </c>
      <c r="J710" s="237"/>
      <c r="K710" s="163">
        <f t="shared" si="24"/>
        <v>0</v>
      </c>
      <c r="L710" s="35">
        <f t="shared" si="23"/>
        <v>100</v>
      </c>
      <c r="N710" s="166"/>
    </row>
    <row r="711" spans="1:14" ht="12.75">
      <c r="A711" s="19" t="s">
        <v>291</v>
      </c>
      <c r="B711" s="161" t="s">
        <v>72</v>
      </c>
      <c r="C711" s="161" t="s">
        <v>69</v>
      </c>
      <c r="D711" s="161" t="s">
        <v>56</v>
      </c>
      <c r="E711" s="161" t="s">
        <v>292</v>
      </c>
      <c r="F711" s="161"/>
      <c r="G711" s="240">
        <f>G712</f>
        <v>310</v>
      </c>
      <c r="H711" s="241"/>
      <c r="I711" s="237">
        <f>I712</f>
        <v>310</v>
      </c>
      <c r="J711" s="237"/>
      <c r="K711" s="163">
        <f t="shared" si="24"/>
        <v>0</v>
      </c>
      <c r="L711" s="35">
        <f t="shared" si="23"/>
        <v>100</v>
      </c>
      <c r="N711" s="166"/>
    </row>
    <row r="712" spans="1:14" ht="38.25">
      <c r="A712" s="19" t="s">
        <v>44</v>
      </c>
      <c r="B712" s="161" t="s">
        <v>72</v>
      </c>
      <c r="C712" s="161" t="s">
        <v>69</v>
      </c>
      <c r="D712" s="161" t="s">
        <v>56</v>
      </c>
      <c r="E712" s="161" t="s">
        <v>292</v>
      </c>
      <c r="F712" s="161" t="s">
        <v>45</v>
      </c>
      <c r="G712" s="240">
        <f>G713</f>
        <v>310</v>
      </c>
      <c r="H712" s="241"/>
      <c r="I712" s="237">
        <f>I713</f>
        <v>310</v>
      </c>
      <c r="J712" s="237"/>
      <c r="K712" s="163">
        <f t="shared" si="24"/>
        <v>0</v>
      </c>
      <c r="L712" s="35">
        <f t="shared" si="23"/>
        <v>100</v>
      </c>
      <c r="N712" s="166"/>
    </row>
    <row r="713" spans="1:14" ht="12.75">
      <c r="A713" s="19" t="s">
        <v>87</v>
      </c>
      <c r="B713" s="161" t="s">
        <v>72</v>
      </c>
      <c r="C713" s="161" t="s">
        <v>69</v>
      </c>
      <c r="D713" s="161" t="s">
        <v>56</v>
      </c>
      <c r="E713" s="161" t="s">
        <v>292</v>
      </c>
      <c r="F713" s="161" t="s">
        <v>88</v>
      </c>
      <c r="G713" s="240">
        <f>'ПР.5 мп'!H667</f>
        <v>310</v>
      </c>
      <c r="H713" s="241"/>
      <c r="I713" s="237">
        <f>'ПР.5 мп'!I667</f>
        <v>310</v>
      </c>
      <c r="J713" s="237"/>
      <c r="K713" s="163">
        <f t="shared" si="24"/>
        <v>0</v>
      </c>
      <c r="L713" s="35">
        <f t="shared" si="23"/>
        <v>100</v>
      </c>
      <c r="N713" s="166"/>
    </row>
    <row r="714" spans="1:14" ht="12.75">
      <c r="A714" s="19" t="s">
        <v>486</v>
      </c>
      <c r="B714" s="161" t="s">
        <v>72</v>
      </c>
      <c r="C714" s="161" t="s">
        <v>69</v>
      </c>
      <c r="D714" s="161" t="s">
        <v>56</v>
      </c>
      <c r="E714" s="161" t="s">
        <v>487</v>
      </c>
      <c r="F714" s="161"/>
      <c r="G714" s="240">
        <f>G715+G718+G721+G724</f>
        <v>15742.3</v>
      </c>
      <c r="H714" s="241"/>
      <c r="I714" s="237">
        <f>I715+I718+I721+I724</f>
        <v>10314.1</v>
      </c>
      <c r="J714" s="237"/>
      <c r="K714" s="163">
        <f t="shared" si="24"/>
        <v>5428.199999999999</v>
      </c>
      <c r="L714" s="35">
        <f t="shared" si="23"/>
        <v>65.51838041455188</v>
      </c>
      <c r="N714" s="166"/>
    </row>
    <row r="715" spans="1:14" ht="89.25">
      <c r="A715" s="19" t="s">
        <v>363</v>
      </c>
      <c r="B715" s="161" t="s">
        <v>72</v>
      </c>
      <c r="C715" s="161" t="s">
        <v>69</v>
      </c>
      <c r="D715" s="161" t="s">
        <v>56</v>
      </c>
      <c r="E715" s="161" t="s">
        <v>488</v>
      </c>
      <c r="F715" s="161"/>
      <c r="G715" s="240">
        <f>G716</f>
        <v>300</v>
      </c>
      <c r="H715" s="241"/>
      <c r="I715" s="237">
        <f>I716</f>
        <v>189.9</v>
      </c>
      <c r="J715" s="237"/>
      <c r="K715" s="163">
        <f t="shared" si="24"/>
        <v>110.1</v>
      </c>
      <c r="L715" s="35">
        <f t="shared" si="23"/>
        <v>63.3</v>
      </c>
      <c r="N715" s="166"/>
    </row>
    <row r="716" spans="1:14" ht="38.25">
      <c r="A716" s="19" t="s">
        <v>44</v>
      </c>
      <c r="B716" s="161" t="s">
        <v>72</v>
      </c>
      <c r="C716" s="161" t="s">
        <v>69</v>
      </c>
      <c r="D716" s="161" t="s">
        <v>56</v>
      </c>
      <c r="E716" s="161" t="s">
        <v>488</v>
      </c>
      <c r="F716" s="161" t="s">
        <v>45</v>
      </c>
      <c r="G716" s="240">
        <f>G717</f>
        <v>300</v>
      </c>
      <c r="H716" s="241"/>
      <c r="I716" s="237">
        <f>I717</f>
        <v>189.9</v>
      </c>
      <c r="J716" s="237"/>
      <c r="K716" s="163">
        <f t="shared" si="24"/>
        <v>110.1</v>
      </c>
      <c r="L716" s="35">
        <f t="shared" si="23"/>
        <v>63.3</v>
      </c>
      <c r="N716" s="166"/>
    </row>
    <row r="717" spans="1:14" ht="12.75">
      <c r="A717" s="19" t="s">
        <v>87</v>
      </c>
      <c r="B717" s="161" t="s">
        <v>72</v>
      </c>
      <c r="C717" s="161" t="s">
        <v>69</v>
      </c>
      <c r="D717" s="161" t="s">
        <v>56</v>
      </c>
      <c r="E717" s="161" t="s">
        <v>488</v>
      </c>
      <c r="F717" s="161" t="s">
        <v>88</v>
      </c>
      <c r="G717" s="240">
        <v>300</v>
      </c>
      <c r="H717" s="241"/>
      <c r="I717" s="237">
        <v>189.9</v>
      </c>
      <c r="J717" s="237"/>
      <c r="K717" s="163">
        <f t="shared" si="24"/>
        <v>110.1</v>
      </c>
      <c r="L717" s="35">
        <f t="shared" si="23"/>
        <v>63.3</v>
      </c>
      <c r="N717" s="166"/>
    </row>
    <row r="718" spans="1:14" ht="12.75">
      <c r="A718" s="19" t="s">
        <v>372</v>
      </c>
      <c r="B718" s="161" t="s">
        <v>72</v>
      </c>
      <c r="C718" s="161" t="s">
        <v>69</v>
      </c>
      <c r="D718" s="161" t="s">
        <v>56</v>
      </c>
      <c r="E718" s="161" t="s">
        <v>489</v>
      </c>
      <c r="F718" s="161"/>
      <c r="G718" s="240">
        <f>G719</f>
        <v>12</v>
      </c>
      <c r="H718" s="241"/>
      <c r="I718" s="237">
        <f>I719</f>
        <v>0</v>
      </c>
      <c r="J718" s="237"/>
      <c r="K718" s="163">
        <f t="shared" si="24"/>
        <v>12</v>
      </c>
      <c r="L718" s="35">
        <f t="shared" si="23"/>
        <v>0</v>
      </c>
      <c r="N718" s="166"/>
    </row>
    <row r="719" spans="1:14" ht="38.25">
      <c r="A719" s="19" t="s">
        <v>44</v>
      </c>
      <c r="B719" s="161" t="s">
        <v>72</v>
      </c>
      <c r="C719" s="161" t="s">
        <v>69</v>
      </c>
      <c r="D719" s="161" t="s">
        <v>56</v>
      </c>
      <c r="E719" s="161" t="s">
        <v>489</v>
      </c>
      <c r="F719" s="161" t="s">
        <v>45</v>
      </c>
      <c r="G719" s="240">
        <f>G720</f>
        <v>12</v>
      </c>
      <c r="H719" s="241"/>
      <c r="I719" s="237">
        <f>I720</f>
        <v>0</v>
      </c>
      <c r="J719" s="237"/>
      <c r="K719" s="163">
        <f t="shared" si="24"/>
        <v>12</v>
      </c>
      <c r="L719" s="35">
        <f aca="true" t="shared" si="25" ref="L719:L782">I719/G719*100</f>
        <v>0</v>
      </c>
      <c r="N719" s="166"/>
    </row>
    <row r="720" spans="1:14" ht="12.75">
      <c r="A720" s="19" t="s">
        <v>87</v>
      </c>
      <c r="B720" s="161" t="s">
        <v>72</v>
      </c>
      <c r="C720" s="161" t="s">
        <v>69</v>
      </c>
      <c r="D720" s="161" t="s">
        <v>56</v>
      </c>
      <c r="E720" s="161" t="s">
        <v>489</v>
      </c>
      <c r="F720" s="161" t="s">
        <v>88</v>
      </c>
      <c r="G720" s="240">
        <v>12</v>
      </c>
      <c r="H720" s="241"/>
      <c r="I720" s="237">
        <v>0</v>
      </c>
      <c r="J720" s="237"/>
      <c r="K720" s="163">
        <f t="shared" si="24"/>
        <v>12</v>
      </c>
      <c r="L720" s="35">
        <f t="shared" si="25"/>
        <v>0</v>
      </c>
      <c r="N720" s="166"/>
    </row>
    <row r="721" spans="1:14" ht="25.5">
      <c r="A721" s="19" t="s">
        <v>444</v>
      </c>
      <c r="B721" s="161" t="s">
        <v>72</v>
      </c>
      <c r="C721" s="161" t="s">
        <v>69</v>
      </c>
      <c r="D721" s="161" t="s">
        <v>56</v>
      </c>
      <c r="E721" s="161" t="s">
        <v>490</v>
      </c>
      <c r="F721" s="161"/>
      <c r="G721" s="240">
        <f>G722</f>
        <v>2263.8</v>
      </c>
      <c r="H721" s="241"/>
      <c r="I721" s="237">
        <f>I722</f>
        <v>1565</v>
      </c>
      <c r="J721" s="237"/>
      <c r="K721" s="163">
        <f t="shared" si="24"/>
        <v>698.8000000000002</v>
      </c>
      <c r="L721" s="35">
        <f t="shared" si="25"/>
        <v>69.13154872338545</v>
      </c>
      <c r="N721" s="166"/>
    </row>
    <row r="722" spans="1:14" ht="38.25">
      <c r="A722" s="19" t="s">
        <v>44</v>
      </c>
      <c r="B722" s="161" t="s">
        <v>72</v>
      </c>
      <c r="C722" s="161" t="s">
        <v>69</v>
      </c>
      <c r="D722" s="161" t="s">
        <v>56</v>
      </c>
      <c r="E722" s="161" t="s">
        <v>490</v>
      </c>
      <c r="F722" s="161" t="s">
        <v>45</v>
      </c>
      <c r="G722" s="240">
        <f>G723</f>
        <v>2263.8</v>
      </c>
      <c r="H722" s="241"/>
      <c r="I722" s="237">
        <f>I723</f>
        <v>1565</v>
      </c>
      <c r="J722" s="237"/>
      <c r="K722" s="163">
        <f t="shared" si="24"/>
        <v>698.8000000000002</v>
      </c>
      <c r="L722" s="35">
        <f t="shared" si="25"/>
        <v>69.13154872338545</v>
      </c>
      <c r="N722" s="166"/>
    </row>
    <row r="723" spans="1:14" ht="12.75">
      <c r="A723" s="19" t="s">
        <v>87</v>
      </c>
      <c r="B723" s="161" t="s">
        <v>72</v>
      </c>
      <c r="C723" s="161" t="s">
        <v>69</v>
      </c>
      <c r="D723" s="161" t="s">
        <v>56</v>
      </c>
      <c r="E723" s="161" t="s">
        <v>490</v>
      </c>
      <c r="F723" s="161" t="s">
        <v>88</v>
      </c>
      <c r="G723" s="240">
        <v>2263.8</v>
      </c>
      <c r="H723" s="241"/>
      <c r="I723" s="237">
        <v>1565</v>
      </c>
      <c r="J723" s="237"/>
      <c r="K723" s="163">
        <f t="shared" si="24"/>
        <v>698.8000000000002</v>
      </c>
      <c r="L723" s="35">
        <f t="shared" si="25"/>
        <v>69.13154872338545</v>
      </c>
      <c r="N723" s="166"/>
    </row>
    <row r="724" spans="1:14" ht="114.75">
      <c r="A724" s="19" t="s">
        <v>476</v>
      </c>
      <c r="B724" s="161" t="s">
        <v>72</v>
      </c>
      <c r="C724" s="161" t="s">
        <v>69</v>
      </c>
      <c r="D724" s="161" t="s">
        <v>56</v>
      </c>
      <c r="E724" s="161" t="s">
        <v>491</v>
      </c>
      <c r="F724" s="161"/>
      <c r="G724" s="240">
        <f>G725</f>
        <v>13166.5</v>
      </c>
      <c r="H724" s="241"/>
      <c r="I724" s="237">
        <f>I725</f>
        <v>8559.2</v>
      </c>
      <c r="J724" s="237"/>
      <c r="K724" s="163">
        <f aca="true" t="shared" si="26" ref="K724:K787">G724-I724</f>
        <v>4607.299999999999</v>
      </c>
      <c r="L724" s="35">
        <f t="shared" si="25"/>
        <v>65.0074051570273</v>
      </c>
      <c r="N724" s="166"/>
    </row>
    <row r="725" spans="1:14" ht="38.25">
      <c r="A725" s="19" t="s">
        <v>44</v>
      </c>
      <c r="B725" s="161" t="s">
        <v>72</v>
      </c>
      <c r="C725" s="161" t="s">
        <v>69</v>
      </c>
      <c r="D725" s="161" t="s">
        <v>56</v>
      </c>
      <c r="E725" s="161" t="s">
        <v>491</v>
      </c>
      <c r="F725" s="161" t="s">
        <v>45</v>
      </c>
      <c r="G725" s="240">
        <f>G726</f>
        <v>13166.5</v>
      </c>
      <c r="H725" s="241"/>
      <c r="I725" s="237">
        <f>I726</f>
        <v>8559.2</v>
      </c>
      <c r="J725" s="237"/>
      <c r="K725" s="163">
        <f t="shared" si="26"/>
        <v>4607.299999999999</v>
      </c>
      <c r="L725" s="35">
        <f t="shared" si="25"/>
        <v>65.0074051570273</v>
      </c>
      <c r="N725" s="166"/>
    </row>
    <row r="726" spans="1:14" ht="12.75">
      <c r="A726" s="19" t="s">
        <v>87</v>
      </c>
      <c r="B726" s="161" t="s">
        <v>72</v>
      </c>
      <c r="C726" s="161" t="s">
        <v>69</v>
      </c>
      <c r="D726" s="161" t="s">
        <v>56</v>
      </c>
      <c r="E726" s="161" t="s">
        <v>491</v>
      </c>
      <c r="F726" s="161" t="s">
        <v>88</v>
      </c>
      <c r="G726" s="240">
        <v>13166.5</v>
      </c>
      <c r="H726" s="241"/>
      <c r="I726" s="237">
        <v>8559.2</v>
      </c>
      <c r="J726" s="237"/>
      <c r="K726" s="163">
        <f t="shared" si="26"/>
        <v>4607.299999999999</v>
      </c>
      <c r="L726" s="35">
        <f t="shared" si="25"/>
        <v>65.0074051570273</v>
      </c>
      <c r="N726" s="166"/>
    </row>
    <row r="727" spans="1:14" ht="38.25">
      <c r="A727" s="19" t="s">
        <v>492</v>
      </c>
      <c r="B727" s="161" t="s">
        <v>72</v>
      </c>
      <c r="C727" s="161" t="s">
        <v>69</v>
      </c>
      <c r="D727" s="161" t="s">
        <v>56</v>
      </c>
      <c r="E727" s="161" t="s">
        <v>493</v>
      </c>
      <c r="F727" s="161"/>
      <c r="G727" s="240">
        <f>G728+G731+G734+G737</f>
        <v>18551.4</v>
      </c>
      <c r="H727" s="241"/>
      <c r="I727" s="237">
        <f>I728+I731+I734+I737</f>
        <v>10927.4</v>
      </c>
      <c r="J727" s="237"/>
      <c r="K727" s="163">
        <f t="shared" si="26"/>
        <v>7624.000000000002</v>
      </c>
      <c r="L727" s="35">
        <f t="shared" si="25"/>
        <v>58.90337117414318</v>
      </c>
      <c r="N727" s="166"/>
    </row>
    <row r="728" spans="1:14" ht="89.25">
      <c r="A728" s="19" t="s">
        <v>363</v>
      </c>
      <c r="B728" s="161" t="s">
        <v>72</v>
      </c>
      <c r="C728" s="161" t="s">
        <v>69</v>
      </c>
      <c r="D728" s="161" t="s">
        <v>56</v>
      </c>
      <c r="E728" s="161" t="s">
        <v>494</v>
      </c>
      <c r="F728" s="161"/>
      <c r="G728" s="240">
        <f>G729</f>
        <v>300</v>
      </c>
      <c r="H728" s="241"/>
      <c r="I728" s="237">
        <f>I729</f>
        <v>101.4</v>
      </c>
      <c r="J728" s="237"/>
      <c r="K728" s="163">
        <f t="shared" si="26"/>
        <v>198.6</v>
      </c>
      <c r="L728" s="35">
        <f t="shared" si="25"/>
        <v>33.800000000000004</v>
      </c>
      <c r="N728" s="166"/>
    </row>
    <row r="729" spans="1:14" ht="38.25">
      <c r="A729" s="19" t="s">
        <v>44</v>
      </c>
      <c r="B729" s="161" t="s">
        <v>72</v>
      </c>
      <c r="C729" s="161" t="s">
        <v>69</v>
      </c>
      <c r="D729" s="161" t="s">
        <v>56</v>
      </c>
      <c r="E729" s="161" t="s">
        <v>494</v>
      </c>
      <c r="F729" s="161" t="s">
        <v>45</v>
      </c>
      <c r="G729" s="240">
        <f>G730</f>
        <v>300</v>
      </c>
      <c r="H729" s="241"/>
      <c r="I729" s="237">
        <f>I730</f>
        <v>101.4</v>
      </c>
      <c r="J729" s="237"/>
      <c r="K729" s="163">
        <f t="shared" si="26"/>
        <v>198.6</v>
      </c>
      <c r="L729" s="35">
        <f t="shared" si="25"/>
        <v>33.800000000000004</v>
      </c>
      <c r="N729" s="166"/>
    </row>
    <row r="730" spans="1:14" ht="12.75">
      <c r="A730" s="19" t="s">
        <v>87</v>
      </c>
      <c r="B730" s="161" t="s">
        <v>72</v>
      </c>
      <c r="C730" s="161" t="s">
        <v>69</v>
      </c>
      <c r="D730" s="161" t="s">
        <v>56</v>
      </c>
      <c r="E730" s="161" t="s">
        <v>494</v>
      </c>
      <c r="F730" s="161" t="s">
        <v>88</v>
      </c>
      <c r="G730" s="240">
        <v>300</v>
      </c>
      <c r="H730" s="241"/>
      <c r="I730" s="237">
        <v>101.4</v>
      </c>
      <c r="J730" s="237"/>
      <c r="K730" s="163">
        <f t="shared" si="26"/>
        <v>198.6</v>
      </c>
      <c r="L730" s="35">
        <f t="shared" si="25"/>
        <v>33.800000000000004</v>
      </c>
      <c r="N730" s="166"/>
    </row>
    <row r="731" spans="1:14" ht="12.75">
      <c r="A731" s="19" t="s">
        <v>372</v>
      </c>
      <c r="B731" s="161" t="s">
        <v>72</v>
      </c>
      <c r="C731" s="161" t="s">
        <v>69</v>
      </c>
      <c r="D731" s="161" t="s">
        <v>56</v>
      </c>
      <c r="E731" s="161" t="s">
        <v>495</v>
      </c>
      <c r="F731" s="161"/>
      <c r="G731" s="240">
        <f>G732</f>
        <v>7</v>
      </c>
      <c r="H731" s="241"/>
      <c r="I731" s="237">
        <f>I732</f>
        <v>0</v>
      </c>
      <c r="J731" s="237"/>
      <c r="K731" s="163">
        <f t="shared" si="26"/>
        <v>7</v>
      </c>
      <c r="L731" s="35">
        <f t="shared" si="25"/>
        <v>0</v>
      </c>
      <c r="N731" s="166"/>
    </row>
    <row r="732" spans="1:14" ht="38.25">
      <c r="A732" s="19" t="s">
        <v>44</v>
      </c>
      <c r="B732" s="161" t="s">
        <v>72</v>
      </c>
      <c r="C732" s="161" t="s">
        <v>69</v>
      </c>
      <c r="D732" s="161" t="s">
        <v>56</v>
      </c>
      <c r="E732" s="161" t="s">
        <v>495</v>
      </c>
      <c r="F732" s="161" t="s">
        <v>45</v>
      </c>
      <c r="G732" s="240">
        <f>G733</f>
        <v>7</v>
      </c>
      <c r="H732" s="241"/>
      <c r="I732" s="237">
        <f>I733</f>
        <v>0</v>
      </c>
      <c r="J732" s="237"/>
      <c r="K732" s="163">
        <f t="shared" si="26"/>
        <v>7</v>
      </c>
      <c r="L732" s="35">
        <f t="shared" si="25"/>
        <v>0</v>
      </c>
      <c r="N732" s="166"/>
    </row>
    <row r="733" spans="1:14" ht="12.75">
      <c r="A733" s="19" t="s">
        <v>87</v>
      </c>
      <c r="B733" s="161" t="s">
        <v>72</v>
      </c>
      <c r="C733" s="161" t="s">
        <v>69</v>
      </c>
      <c r="D733" s="161" t="s">
        <v>56</v>
      </c>
      <c r="E733" s="161" t="s">
        <v>495</v>
      </c>
      <c r="F733" s="161" t="s">
        <v>88</v>
      </c>
      <c r="G733" s="240">
        <v>7</v>
      </c>
      <c r="H733" s="241"/>
      <c r="I733" s="237">
        <v>0</v>
      </c>
      <c r="J733" s="237"/>
      <c r="K733" s="163">
        <f t="shared" si="26"/>
        <v>7</v>
      </c>
      <c r="L733" s="35">
        <f t="shared" si="25"/>
        <v>0</v>
      </c>
      <c r="N733" s="166"/>
    </row>
    <row r="734" spans="1:14" ht="25.5">
      <c r="A734" s="19" t="s">
        <v>444</v>
      </c>
      <c r="B734" s="161" t="s">
        <v>72</v>
      </c>
      <c r="C734" s="161" t="s">
        <v>69</v>
      </c>
      <c r="D734" s="161" t="s">
        <v>56</v>
      </c>
      <c r="E734" s="161" t="s">
        <v>496</v>
      </c>
      <c r="F734" s="161"/>
      <c r="G734" s="240">
        <f>G735</f>
        <v>5149.1</v>
      </c>
      <c r="H734" s="241"/>
      <c r="I734" s="237">
        <f>I735</f>
        <v>3284.5</v>
      </c>
      <c r="J734" s="237"/>
      <c r="K734" s="163">
        <f t="shared" si="26"/>
        <v>1864.6000000000004</v>
      </c>
      <c r="L734" s="35">
        <f t="shared" si="25"/>
        <v>63.78784641976267</v>
      </c>
      <c r="N734" s="166"/>
    </row>
    <row r="735" spans="1:14" ht="38.25">
      <c r="A735" s="19" t="s">
        <v>44</v>
      </c>
      <c r="B735" s="161" t="s">
        <v>72</v>
      </c>
      <c r="C735" s="161" t="s">
        <v>69</v>
      </c>
      <c r="D735" s="161" t="s">
        <v>56</v>
      </c>
      <c r="E735" s="161" t="s">
        <v>496</v>
      </c>
      <c r="F735" s="161" t="s">
        <v>45</v>
      </c>
      <c r="G735" s="240">
        <f>G736</f>
        <v>5149.1</v>
      </c>
      <c r="H735" s="241"/>
      <c r="I735" s="237">
        <f>I736</f>
        <v>3284.5</v>
      </c>
      <c r="J735" s="237"/>
      <c r="K735" s="163">
        <f t="shared" si="26"/>
        <v>1864.6000000000004</v>
      </c>
      <c r="L735" s="35">
        <f t="shared" si="25"/>
        <v>63.78784641976267</v>
      </c>
      <c r="N735" s="166"/>
    </row>
    <row r="736" spans="1:14" ht="12.75">
      <c r="A736" s="19" t="s">
        <v>87</v>
      </c>
      <c r="B736" s="161" t="s">
        <v>72</v>
      </c>
      <c r="C736" s="161" t="s">
        <v>69</v>
      </c>
      <c r="D736" s="161" t="s">
        <v>56</v>
      </c>
      <c r="E736" s="161" t="s">
        <v>496</v>
      </c>
      <c r="F736" s="161" t="s">
        <v>88</v>
      </c>
      <c r="G736" s="240">
        <v>5149.1</v>
      </c>
      <c r="H736" s="241"/>
      <c r="I736" s="237">
        <v>3284.5</v>
      </c>
      <c r="J736" s="237"/>
      <c r="K736" s="163">
        <f t="shared" si="26"/>
        <v>1864.6000000000004</v>
      </c>
      <c r="L736" s="35">
        <f t="shared" si="25"/>
        <v>63.78784641976267</v>
      </c>
      <c r="N736" s="166"/>
    </row>
    <row r="737" spans="1:14" ht="114.75">
      <c r="A737" s="19" t="s">
        <v>476</v>
      </c>
      <c r="B737" s="161" t="s">
        <v>72</v>
      </c>
      <c r="C737" s="161" t="s">
        <v>69</v>
      </c>
      <c r="D737" s="161" t="s">
        <v>56</v>
      </c>
      <c r="E737" s="161" t="s">
        <v>497</v>
      </c>
      <c r="F737" s="161"/>
      <c r="G737" s="240">
        <f>G738</f>
        <v>13095.3</v>
      </c>
      <c r="H737" s="241"/>
      <c r="I737" s="237">
        <f>I738</f>
        <v>7541.5</v>
      </c>
      <c r="J737" s="237"/>
      <c r="K737" s="163">
        <f t="shared" si="26"/>
        <v>5553.799999999999</v>
      </c>
      <c r="L737" s="35">
        <f t="shared" si="25"/>
        <v>57.58936412300597</v>
      </c>
      <c r="N737" s="166"/>
    </row>
    <row r="738" spans="1:14" ht="38.25">
      <c r="A738" s="19" t="s">
        <v>44</v>
      </c>
      <c r="B738" s="161" t="s">
        <v>72</v>
      </c>
      <c r="C738" s="161" t="s">
        <v>69</v>
      </c>
      <c r="D738" s="161" t="s">
        <v>56</v>
      </c>
      <c r="E738" s="161" t="s">
        <v>497</v>
      </c>
      <c r="F738" s="161" t="s">
        <v>45</v>
      </c>
      <c r="G738" s="240">
        <f>G739</f>
        <v>13095.3</v>
      </c>
      <c r="H738" s="241"/>
      <c r="I738" s="237">
        <f>I739</f>
        <v>7541.5</v>
      </c>
      <c r="J738" s="237"/>
      <c r="K738" s="163">
        <f t="shared" si="26"/>
        <v>5553.799999999999</v>
      </c>
      <c r="L738" s="35">
        <f t="shared" si="25"/>
        <v>57.58936412300597</v>
      </c>
      <c r="N738" s="166"/>
    </row>
    <row r="739" spans="1:14" ht="12.75">
      <c r="A739" s="19" t="s">
        <v>87</v>
      </c>
      <c r="B739" s="161" t="s">
        <v>72</v>
      </c>
      <c r="C739" s="161" t="s">
        <v>69</v>
      </c>
      <c r="D739" s="161" t="s">
        <v>56</v>
      </c>
      <c r="E739" s="161" t="s">
        <v>497</v>
      </c>
      <c r="F739" s="161" t="s">
        <v>88</v>
      </c>
      <c r="G739" s="240">
        <v>13095.3</v>
      </c>
      <c r="H739" s="241"/>
      <c r="I739" s="237">
        <v>7541.5</v>
      </c>
      <c r="J739" s="237"/>
      <c r="K739" s="163">
        <f t="shared" si="26"/>
        <v>5553.799999999999</v>
      </c>
      <c r="L739" s="35">
        <f t="shared" si="25"/>
        <v>57.58936412300597</v>
      </c>
      <c r="N739" s="166"/>
    </row>
    <row r="740" spans="1:14" ht="25.5">
      <c r="A740" s="19" t="s">
        <v>70</v>
      </c>
      <c r="B740" s="161" t="s">
        <v>72</v>
      </c>
      <c r="C740" s="161" t="s">
        <v>69</v>
      </c>
      <c r="D740" s="161" t="s">
        <v>13</v>
      </c>
      <c r="E740" s="161"/>
      <c r="F740" s="161"/>
      <c r="G740" s="240">
        <f>G741+G746+G753+G758+G774</f>
        <v>7703.5</v>
      </c>
      <c r="H740" s="241"/>
      <c r="I740" s="237">
        <f>I741+I746+I753+I758+I774</f>
        <v>5303.9</v>
      </c>
      <c r="J740" s="237"/>
      <c r="K740" s="163">
        <f t="shared" si="26"/>
        <v>2399.6000000000004</v>
      </c>
      <c r="L740" s="35">
        <f t="shared" si="25"/>
        <v>68.85052248977736</v>
      </c>
      <c r="N740" s="166"/>
    </row>
    <row r="741" spans="1:14" ht="76.5">
      <c r="A741" s="191" t="str">
        <f>'ПР.5 мп'!A43:B43</f>
        <v>Муниципальная программа «Содействие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2020- 2023 го-ды»</v>
      </c>
      <c r="B741" s="176" t="s">
        <v>72</v>
      </c>
      <c r="C741" s="176" t="s">
        <v>69</v>
      </c>
      <c r="D741" s="176" t="s">
        <v>13</v>
      </c>
      <c r="E741" s="176" t="s">
        <v>37</v>
      </c>
      <c r="F741" s="176"/>
      <c r="G741" s="242">
        <f>G742</f>
        <v>6</v>
      </c>
      <c r="H741" s="243"/>
      <c r="I741" s="239">
        <f>I742</f>
        <v>6</v>
      </c>
      <c r="J741" s="239"/>
      <c r="K741" s="162">
        <f t="shared" si="26"/>
        <v>0</v>
      </c>
      <c r="L741" s="31">
        <f t="shared" si="25"/>
        <v>100</v>
      </c>
      <c r="N741" s="166"/>
    </row>
    <row r="742" spans="1:14" ht="25.5">
      <c r="A742" s="19" t="str">
        <f>'ПР.5 мп'!A64:B64</f>
        <v>Основное мероприятие «Гармонизация межнациональных отношений»</v>
      </c>
      <c r="B742" s="161" t="s">
        <v>72</v>
      </c>
      <c r="C742" s="161" t="s">
        <v>69</v>
      </c>
      <c r="D742" s="161" t="s">
        <v>13</v>
      </c>
      <c r="E742" s="161" t="s">
        <v>59</v>
      </c>
      <c r="F742" s="161"/>
      <c r="G742" s="240">
        <f>G743</f>
        <v>6</v>
      </c>
      <c r="H742" s="241"/>
      <c r="I742" s="237">
        <f>I743</f>
        <v>6</v>
      </c>
      <c r="J742" s="237"/>
      <c r="K742" s="163">
        <f t="shared" si="26"/>
        <v>0</v>
      </c>
      <c r="L742" s="35">
        <f t="shared" si="25"/>
        <v>100</v>
      </c>
      <c r="N742" s="166"/>
    </row>
    <row r="743" spans="1:14" ht="38.25">
      <c r="A743" s="19" t="s">
        <v>66</v>
      </c>
      <c r="B743" s="161" t="s">
        <v>72</v>
      </c>
      <c r="C743" s="161" t="s">
        <v>69</v>
      </c>
      <c r="D743" s="161" t="s">
        <v>13</v>
      </c>
      <c r="E743" s="161" t="s">
        <v>67</v>
      </c>
      <c r="F743" s="161"/>
      <c r="G743" s="240">
        <f>G744</f>
        <v>6</v>
      </c>
      <c r="H743" s="241"/>
      <c r="I743" s="237">
        <f>I744</f>
        <v>6</v>
      </c>
      <c r="J743" s="237"/>
      <c r="K743" s="163">
        <f t="shared" si="26"/>
        <v>0</v>
      </c>
      <c r="L743" s="35">
        <f t="shared" si="25"/>
        <v>100</v>
      </c>
      <c r="N743" s="166"/>
    </row>
    <row r="744" spans="1:14" ht="25.5">
      <c r="A744" s="19" t="s">
        <v>16</v>
      </c>
      <c r="B744" s="161" t="s">
        <v>72</v>
      </c>
      <c r="C744" s="161" t="s">
        <v>69</v>
      </c>
      <c r="D744" s="161" t="s">
        <v>13</v>
      </c>
      <c r="E744" s="161" t="s">
        <v>67</v>
      </c>
      <c r="F744" s="161" t="s">
        <v>17</v>
      </c>
      <c r="G744" s="240">
        <f>G745</f>
        <v>6</v>
      </c>
      <c r="H744" s="241"/>
      <c r="I744" s="237">
        <f>I745</f>
        <v>6</v>
      </c>
      <c r="J744" s="237"/>
      <c r="K744" s="163">
        <f t="shared" si="26"/>
        <v>0</v>
      </c>
      <c r="L744" s="35">
        <f t="shared" si="25"/>
        <v>100</v>
      </c>
      <c r="N744" s="166"/>
    </row>
    <row r="745" spans="1:14" ht="38.25">
      <c r="A745" s="19" t="s">
        <v>18</v>
      </c>
      <c r="B745" s="161" t="s">
        <v>72</v>
      </c>
      <c r="C745" s="161" t="s">
        <v>69</v>
      </c>
      <c r="D745" s="161" t="s">
        <v>13</v>
      </c>
      <c r="E745" s="161" t="s">
        <v>67</v>
      </c>
      <c r="F745" s="161" t="s">
        <v>19</v>
      </c>
      <c r="G745" s="240">
        <f>'ПР.5 мп'!H81</f>
        <v>6</v>
      </c>
      <c r="H745" s="241"/>
      <c r="I745" s="237">
        <f>'ПР.5 мп'!I81</f>
        <v>6</v>
      </c>
      <c r="J745" s="237"/>
      <c r="K745" s="163">
        <f t="shared" si="26"/>
        <v>0</v>
      </c>
      <c r="L745" s="35">
        <f t="shared" si="25"/>
        <v>100</v>
      </c>
      <c r="N745" s="166"/>
    </row>
    <row r="746" spans="1:14" ht="38.25">
      <c r="A746" s="191" t="str">
        <f>'ПР.5 мп'!A363:B363</f>
        <v>Муниципальная программа «Развитие культуры в Сусуманском городском округе на 2020- 2023 годы»</v>
      </c>
      <c r="B746" s="176" t="s">
        <v>72</v>
      </c>
      <c r="C746" s="176" t="s">
        <v>69</v>
      </c>
      <c r="D746" s="176" t="s">
        <v>13</v>
      </c>
      <c r="E746" s="176" t="s">
        <v>193</v>
      </c>
      <c r="F746" s="176"/>
      <c r="G746" s="242">
        <f>G747</f>
        <v>261.6</v>
      </c>
      <c r="H746" s="243"/>
      <c r="I746" s="239">
        <f>I747</f>
        <v>95.4</v>
      </c>
      <c r="J746" s="239"/>
      <c r="K746" s="162">
        <f t="shared" si="26"/>
        <v>166.20000000000002</v>
      </c>
      <c r="L746" s="31">
        <f t="shared" si="25"/>
        <v>36.46788990825688</v>
      </c>
      <c r="N746" s="166"/>
    </row>
    <row r="747" spans="1:14" ht="27.75" customHeight="1">
      <c r="A747" s="19" t="str">
        <f>'ПР.5 мп'!A377:B377</f>
        <v>Основное мероприятие «Сохранение культурного наследия и творческого потенциала»</v>
      </c>
      <c r="B747" s="161" t="s">
        <v>72</v>
      </c>
      <c r="C747" s="161" t="s">
        <v>69</v>
      </c>
      <c r="D747" s="161" t="s">
        <v>13</v>
      </c>
      <c r="E747" s="161" t="s">
        <v>200</v>
      </c>
      <c r="F747" s="161"/>
      <c r="G747" s="240">
        <f>G748</f>
        <v>261.6</v>
      </c>
      <c r="H747" s="241"/>
      <c r="I747" s="237">
        <f>I748</f>
        <v>95.4</v>
      </c>
      <c r="J747" s="237"/>
      <c r="K747" s="163">
        <f t="shared" si="26"/>
        <v>166.20000000000002</v>
      </c>
      <c r="L747" s="35">
        <f t="shared" si="25"/>
        <v>36.46788990825688</v>
      </c>
      <c r="N747" s="166"/>
    </row>
    <row r="748" spans="1:14" ht="25.5">
      <c r="A748" s="19" t="s">
        <v>203</v>
      </c>
      <c r="B748" s="161" t="s">
        <v>72</v>
      </c>
      <c r="C748" s="161" t="s">
        <v>69</v>
      </c>
      <c r="D748" s="161" t="s">
        <v>13</v>
      </c>
      <c r="E748" s="161" t="s">
        <v>204</v>
      </c>
      <c r="F748" s="161"/>
      <c r="G748" s="240">
        <f>G749+G751</f>
        <v>261.6</v>
      </c>
      <c r="H748" s="241"/>
      <c r="I748" s="237">
        <f>I749+I751</f>
        <v>95.4</v>
      </c>
      <c r="J748" s="237"/>
      <c r="K748" s="163">
        <f t="shared" si="26"/>
        <v>166.20000000000002</v>
      </c>
      <c r="L748" s="35">
        <f t="shared" si="25"/>
        <v>36.46788990825688</v>
      </c>
      <c r="N748" s="166"/>
    </row>
    <row r="749" spans="1:14" ht="76.5">
      <c r="A749" s="19" t="s">
        <v>62</v>
      </c>
      <c r="B749" s="161" t="s">
        <v>72</v>
      </c>
      <c r="C749" s="161" t="s">
        <v>69</v>
      </c>
      <c r="D749" s="161" t="s">
        <v>13</v>
      </c>
      <c r="E749" s="161" t="s">
        <v>204</v>
      </c>
      <c r="F749" s="161" t="s">
        <v>63</v>
      </c>
      <c r="G749" s="240">
        <f>G750</f>
        <v>95.9</v>
      </c>
      <c r="H749" s="241"/>
      <c r="I749" s="237">
        <f>I750</f>
        <v>0</v>
      </c>
      <c r="J749" s="237"/>
      <c r="K749" s="163">
        <f t="shared" si="26"/>
        <v>95.9</v>
      </c>
      <c r="L749" s="35">
        <f t="shared" si="25"/>
        <v>0</v>
      </c>
      <c r="N749" s="166"/>
    </row>
    <row r="750" spans="1:14" ht="25.5">
      <c r="A750" s="19" t="s">
        <v>205</v>
      </c>
      <c r="B750" s="161" t="s">
        <v>72</v>
      </c>
      <c r="C750" s="161" t="s">
        <v>69</v>
      </c>
      <c r="D750" s="161" t="s">
        <v>13</v>
      </c>
      <c r="E750" s="161" t="s">
        <v>204</v>
      </c>
      <c r="F750" s="161" t="s">
        <v>206</v>
      </c>
      <c r="G750" s="240">
        <f>'ПР.5 мп'!H389</f>
        <v>95.9</v>
      </c>
      <c r="H750" s="241"/>
      <c r="I750" s="237">
        <f>'ПР.5 мп'!I389</f>
        <v>0</v>
      </c>
      <c r="J750" s="237"/>
      <c r="K750" s="163">
        <f t="shared" si="26"/>
        <v>95.9</v>
      </c>
      <c r="L750" s="35">
        <f t="shared" si="25"/>
        <v>0</v>
      </c>
      <c r="N750" s="166"/>
    </row>
    <row r="751" spans="1:14" ht="25.5">
      <c r="A751" s="19" t="s">
        <v>16</v>
      </c>
      <c r="B751" s="161" t="s">
        <v>72</v>
      </c>
      <c r="C751" s="161" t="s">
        <v>69</v>
      </c>
      <c r="D751" s="161" t="s">
        <v>13</v>
      </c>
      <c r="E751" s="161" t="s">
        <v>204</v>
      </c>
      <c r="F751" s="161" t="s">
        <v>17</v>
      </c>
      <c r="G751" s="240">
        <f>G752</f>
        <v>165.7</v>
      </c>
      <c r="H751" s="241"/>
      <c r="I751" s="237">
        <f>I752</f>
        <v>95.4</v>
      </c>
      <c r="J751" s="237"/>
      <c r="K751" s="163">
        <f t="shared" si="26"/>
        <v>70.29999999999998</v>
      </c>
      <c r="L751" s="35">
        <f t="shared" si="25"/>
        <v>57.5739287869644</v>
      </c>
      <c r="N751" s="166"/>
    </row>
    <row r="752" spans="1:14" ht="38.25">
      <c r="A752" s="19" t="s">
        <v>18</v>
      </c>
      <c r="B752" s="161" t="s">
        <v>72</v>
      </c>
      <c r="C752" s="161" t="s">
        <v>69</v>
      </c>
      <c r="D752" s="161" t="s">
        <v>13</v>
      </c>
      <c r="E752" s="161" t="s">
        <v>204</v>
      </c>
      <c r="F752" s="161" t="s">
        <v>19</v>
      </c>
      <c r="G752" s="240">
        <f>'ПР.5 мп'!H391</f>
        <v>165.7</v>
      </c>
      <c r="H752" s="241"/>
      <c r="I752" s="237">
        <f>'ПР.5 мп'!I391</f>
        <v>95.4</v>
      </c>
      <c r="J752" s="237"/>
      <c r="K752" s="163">
        <f t="shared" si="26"/>
        <v>70.29999999999998</v>
      </c>
      <c r="L752" s="35">
        <f t="shared" si="25"/>
        <v>57.5739287869644</v>
      </c>
      <c r="N752" s="166"/>
    </row>
    <row r="753" spans="1:14" ht="38.25">
      <c r="A753" s="191" t="s">
        <v>260</v>
      </c>
      <c r="B753" s="176" t="s">
        <v>72</v>
      </c>
      <c r="C753" s="176" t="s">
        <v>69</v>
      </c>
      <c r="D753" s="176" t="s">
        <v>13</v>
      </c>
      <c r="E753" s="176" t="s">
        <v>261</v>
      </c>
      <c r="F753" s="176"/>
      <c r="G753" s="242">
        <f>G754</f>
        <v>36.4</v>
      </c>
      <c r="H753" s="243"/>
      <c r="I753" s="239">
        <f>I754</f>
        <v>2.8</v>
      </c>
      <c r="J753" s="239"/>
      <c r="K753" s="162">
        <f t="shared" si="26"/>
        <v>33.6</v>
      </c>
      <c r="L753" s="31">
        <f t="shared" si="25"/>
        <v>7.6923076923076925</v>
      </c>
      <c r="N753" s="166"/>
    </row>
    <row r="754" spans="1:14" ht="51">
      <c r="A754" s="19" t="s">
        <v>262</v>
      </c>
      <c r="B754" s="161" t="s">
        <v>72</v>
      </c>
      <c r="C754" s="161" t="s">
        <v>69</v>
      </c>
      <c r="D754" s="161" t="s">
        <v>13</v>
      </c>
      <c r="E754" s="161" t="s">
        <v>263</v>
      </c>
      <c r="F754" s="161"/>
      <c r="G754" s="240">
        <f>G755</f>
        <v>36.4</v>
      </c>
      <c r="H754" s="241"/>
      <c r="I754" s="237">
        <f>I755</f>
        <v>2.8</v>
      </c>
      <c r="J754" s="237"/>
      <c r="K754" s="163">
        <f t="shared" si="26"/>
        <v>33.6</v>
      </c>
      <c r="L754" s="35">
        <f t="shared" si="25"/>
        <v>7.6923076923076925</v>
      </c>
      <c r="N754" s="166"/>
    </row>
    <row r="755" spans="1:14" ht="25.5">
      <c r="A755" s="19" t="s">
        <v>271</v>
      </c>
      <c r="B755" s="161" t="s">
        <v>72</v>
      </c>
      <c r="C755" s="161" t="s">
        <v>69</v>
      </c>
      <c r="D755" s="161" t="s">
        <v>13</v>
      </c>
      <c r="E755" s="161" t="s">
        <v>272</v>
      </c>
      <c r="F755" s="161"/>
      <c r="G755" s="240">
        <f>G756</f>
        <v>36.4</v>
      </c>
      <c r="H755" s="241"/>
      <c r="I755" s="237">
        <f>I756</f>
        <v>2.8</v>
      </c>
      <c r="J755" s="237"/>
      <c r="K755" s="163">
        <f t="shared" si="26"/>
        <v>33.6</v>
      </c>
      <c r="L755" s="35">
        <f t="shared" si="25"/>
        <v>7.6923076923076925</v>
      </c>
      <c r="N755" s="166"/>
    </row>
    <row r="756" spans="1:14" ht="25.5">
      <c r="A756" s="19" t="s">
        <v>16</v>
      </c>
      <c r="B756" s="161" t="s">
        <v>72</v>
      </c>
      <c r="C756" s="161" t="s">
        <v>69</v>
      </c>
      <c r="D756" s="161" t="s">
        <v>13</v>
      </c>
      <c r="E756" s="161" t="s">
        <v>272</v>
      </c>
      <c r="F756" s="161" t="s">
        <v>17</v>
      </c>
      <c r="G756" s="240">
        <f>G757</f>
        <v>36.4</v>
      </c>
      <c r="H756" s="241"/>
      <c r="I756" s="237">
        <f>I757</f>
        <v>2.8</v>
      </c>
      <c r="J756" s="237"/>
      <c r="K756" s="163">
        <f t="shared" si="26"/>
        <v>33.6</v>
      </c>
      <c r="L756" s="35">
        <f t="shared" si="25"/>
        <v>7.6923076923076925</v>
      </c>
      <c r="N756" s="166"/>
    </row>
    <row r="757" spans="1:14" ht="38.25">
      <c r="A757" s="19" t="s">
        <v>18</v>
      </c>
      <c r="B757" s="161" t="s">
        <v>72</v>
      </c>
      <c r="C757" s="161" t="s">
        <v>69</v>
      </c>
      <c r="D757" s="161" t="s">
        <v>13</v>
      </c>
      <c r="E757" s="161" t="s">
        <v>272</v>
      </c>
      <c r="F757" s="161" t="s">
        <v>19</v>
      </c>
      <c r="G757" s="240">
        <f>'ПР.5 мп'!H565</f>
        <v>36.4</v>
      </c>
      <c r="H757" s="241"/>
      <c r="I757" s="237">
        <f>'ПР.5 мп'!I565</f>
        <v>2.8</v>
      </c>
      <c r="J757" s="237"/>
      <c r="K757" s="163">
        <f t="shared" si="26"/>
        <v>33.6</v>
      </c>
      <c r="L757" s="35">
        <f t="shared" si="25"/>
        <v>7.6923076923076925</v>
      </c>
      <c r="N757" s="166"/>
    </row>
    <row r="758" spans="1:14" ht="41.25" customHeight="1">
      <c r="A758" s="19" t="s">
        <v>349</v>
      </c>
      <c r="B758" s="161" t="s">
        <v>72</v>
      </c>
      <c r="C758" s="161" t="s">
        <v>69</v>
      </c>
      <c r="D758" s="161" t="s">
        <v>13</v>
      </c>
      <c r="E758" s="161" t="s">
        <v>350</v>
      </c>
      <c r="F758" s="161"/>
      <c r="G758" s="240">
        <f>G759</f>
        <v>6571.8</v>
      </c>
      <c r="H758" s="241"/>
      <c r="I758" s="237">
        <f>I759</f>
        <v>4372</v>
      </c>
      <c r="J758" s="237"/>
      <c r="K758" s="163">
        <f t="shared" si="26"/>
        <v>2199.8</v>
      </c>
      <c r="L758" s="35">
        <f t="shared" si="25"/>
        <v>66.52667457926292</v>
      </c>
      <c r="N758" s="166"/>
    </row>
    <row r="759" spans="1:14" ht="12.75">
      <c r="A759" s="19" t="s">
        <v>367</v>
      </c>
      <c r="B759" s="161" t="s">
        <v>72</v>
      </c>
      <c r="C759" s="161" t="s">
        <v>69</v>
      </c>
      <c r="D759" s="161" t="s">
        <v>13</v>
      </c>
      <c r="E759" s="161" t="s">
        <v>368</v>
      </c>
      <c r="F759" s="161"/>
      <c r="G759" s="240">
        <f>G760+G763+G768+G771</f>
        <v>6571.8</v>
      </c>
      <c r="H759" s="241"/>
      <c r="I759" s="237">
        <f>I760+I763+I768+I771</f>
        <v>4372</v>
      </c>
      <c r="J759" s="237"/>
      <c r="K759" s="163">
        <f t="shared" si="26"/>
        <v>2199.8</v>
      </c>
      <c r="L759" s="35">
        <f t="shared" si="25"/>
        <v>66.52667457926292</v>
      </c>
      <c r="N759" s="166"/>
    </row>
    <row r="760" spans="1:14" ht="25.5">
      <c r="A760" s="19" t="s">
        <v>353</v>
      </c>
      <c r="B760" s="161" t="s">
        <v>72</v>
      </c>
      <c r="C760" s="161" t="s">
        <v>69</v>
      </c>
      <c r="D760" s="161" t="s">
        <v>13</v>
      </c>
      <c r="E760" s="161" t="s">
        <v>369</v>
      </c>
      <c r="F760" s="161"/>
      <c r="G760" s="240">
        <f>G761</f>
        <v>5979.8</v>
      </c>
      <c r="H760" s="241"/>
      <c r="I760" s="237">
        <f>I761</f>
        <v>4009.1</v>
      </c>
      <c r="J760" s="237"/>
      <c r="K760" s="163">
        <f t="shared" si="26"/>
        <v>1970.7000000000003</v>
      </c>
      <c r="L760" s="35">
        <f t="shared" si="25"/>
        <v>67.04404829592963</v>
      </c>
      <c r="N760" s="166"/>
    </row>
    <row r="761" spans="1:14" ht="76.5">
      <c r="A761" s="19" t="s">
        <v>62</v>
      </c>
      <c r="B761" s="161" t="s">
        <v>72</v>
      </c>
      <c r="C761" s="161" t="s">
        <v>69</v>
      </c>
      <c r="D761" s="161" t="s">
        <v>13</v>
      </c>
      <c r="E761" s="161" t="s">
        <v>369</v>
      </c>
      <c r="F761" s="161" t="s">
        <v>63</v>
      </c>
      <c r="G761" s="240">
        <f>G762</f>
        <v>5979.8</v>
      </c>
      <c r="H761" s="241"/>
      <c r="I761" s="237">
        <f>I762</f>
        <v>4009.1</v>
      </c>
      <c r="J761" s="237"/>
      <c r="K761" s="163">
        <f t="shared" si="26"/>
        <v>1970.7000000000003</v>
      </c>
      <c r="L761" s="35">
        <f t="shared" si="25"/>
        <v>67.04404829592963</v>
      </c>
      <c r="N761" s="166"/>
    </row>
    <row r="762" spans="1:14" ht="25.5">
      <c r="A762" s="19" t="s">
        <v>64</v>
      </c>
      <c r="B762" s="161" t="s">
        <v>72</v>
      </c>
      <c r="C762" s="161" t="s">
        <v>69</v>
      </c>
      <c r="D762" s="161" t="s">
        <v>13</v>
      </c>
      <c r="E762" s="161" t="s">
        <v>369</v>
      </c>
      <c r="F762" s="161" t="s">
        <v>65</v>
      </c>
      <c r="G762" s="240">
        <v>5979.8</v>
      </c>
      <c r="H762" s="241"/>
      <c r="I762" s="237">
        <v>4009.1</v>
      </c>
      <c r="J762" s="237"/>
      <c r="K762" s="163">
        <f t="shared" si="26"/>
        <v>1970.7000000000003</v>
      </c>
      <c r="L762" s="35">
        <f t="shared" si="25"/>
        <v>67.04404829592963</v>
      </c>
      <c r="N762" s="166"/>
    </row>
    <row r="763" spans="1:14" ht="25.5">
      <c r="A763" s="19" t="s">
        <v>361</v>
      </c>
      <c r="B763" s="161" t="s">
        <v>72</v>
      </c>
      <c r="C763" s="161" t="s">
        <v>69</v>
      </c>
      <c r="D763" s="161" t="s">
        <v>13</v>
      </c>
      <c r="E763" s="161" t="s">
        <v>370</v>
      </c>
      <c r="F763" s="161"/>
      <c r="G763" s="240">
        <f>G764+G766</f>
        <v>327</v>
      </c>
      <c r="H763" s="241"/>
      <c r="I763" s="237">
        <f>I764+I766</f>
        <v>210.4</v>
      </c>
      <c r="J763" s="237"/>
      <c r="K763" s="163">
        <f t="shared" si="26"/>
        <v>116.6</v>
      </c>
      <c r="L763" s="35">
        <f t="shared" si="25"/>
        <v>64.34250764525994</v>
      </c>
      <c r="N763" s="166"/>
    </row>
    <row r="764" spans="1:14" ht="25.5">
      <c r="A764" s="19" t="s">
        <v>16</v>
      </c>
      <c r="B764" s="161" t="s">
        <v>72</v>
      </c>
      <c r="C764" s="161" t="s">
        <v>69</v>
      </c>
      <c r="D764" s="161" t="s">
        <v>13</v>
      </c>
      <c r="E764" s="161" t="s">
        <v>370</v>
      </c>
      <c r="F764" s="161" t="s">
        <v>17</v>
      </c>
      <c r="G764" s="240">
        <f>G765</f>
        <v>326</v>
      </c>
      <c r="H764" s="241"/>
      <c r="I764" s="237">
        <f>I765</f>
        <v>210.4</v>
      </c>
      <c r="J764" s="237"/>
      <c r="K764" s="163">
        <f t="shared" si="26"/>
        <v>115.6</v>
      </c>
      <c r="L764" s="35">
        <f t="shared" si="25"/>
        <v>64.5398773006135</v>
      </c>
      <c r="N764" s="166"/>
    </row>
    <row r="765" spans="1:14" ht="38.25">
      <c r="A765" s="19" t="s">
        <v>18</v>
      </c>
      <c r="B765" s="161" t="s">
        <v>72</v>
      </c>
      <c r="C765" s="161" t="s">
        <v>69</v>
      </c>
      <c r="D765" s="161" t="s">
        <v>13</v>
      </c>
      <c r="E765" s="161" t="s">
        <v>370</v>
      </c>
      <c r="F765" s="161" t="s">
        <v>19</v>
      </c>
      <c r="G765" s="240">
        <v>326</v>
      </c>
      <c r="H765" s="241"/>
      <c r="I765" s="237">
        <v>210.4</v>
      </c>
      <c r="J765" s="237"/>
      <c r="K765" s="163">
        <f t="shared" si="26"/>
        <v>115.6</v>
      </c>
      <c r="L765" s="35">
        <f t="shared" si="25"/>
        <v>64.5398773006135</v>
      </c>
      <c r="N765" s="166"/>
    </row>
    <row r="766" spans="1:14" ht="12.75">
      <c r="A766" s="19" t="s">
        <v>173</v>
      </c>
      <c r="B766" s="161" t="s">
        <v>72</v>
      </c>
      <c r="C766" s="161" t="s">
        <v>69</v>
      </c>
      <c r="D766" s="161" t="s">
        <v>13</v>
      </c>
      <c r="E766" s="161" t="s">
        <v>370</v>
      </c>
      <c r="F766" s="161" t="s">
        <v>174</v>
      </c>
      <c r="G766" s="240">
        <f>G767</f>
        <v>1</v>
      </c>
      <c r="H766" s="241"/>
      <c r="I766" s="237">
        <f>I767</f>
        <v>0</v>
      </c>
      <c r="J766" s="237"/>
      <c r="K766" s="163">
        <f t="shared" si="26"/>
        <v>1</v>
      </c>
      <c r="L766" s="35">
        <f t="shared" si="25"/>
        <v>0</v>
      </c>
      <c r="N766" s="166"/>
    </row>
    <row r="767" spans="1:14" ht="12.75">
      <c r="A767" s="19" t="s">
        <v>175</v>
      </c>
      <c r="B767" s="161" t="s">
        <v>72</v>
      </c>
      <c r="C767" s="161" t="s">
        <v>69</v>
      </c>
      <c r="D767" s="161" t="s">
        <v>13</v>
      </c>
      <c r="E767" s="161" t="s">
        <v>370</v>
      </c>
      <c r="F767" s="161" t="s">
        <v>176</v>
      </c>
      <c r="G767" s="240">
        <v>1</v>
      </c>
      <c r="H767" s="241"/>
      <c r="I767" s="237">
        <v>0</v>
      </c>
      <c r="J767" s="237"/>
      <c r="K767" s="163">
        <f t="shared" si="26"/>
        <v>1</v>
      </c>
      <c r="L767" s="35">
        <f t="shared" si="25"/>
        <v>0</v>
      </c>
      <c r="N767" s="166"/>
    </row>
    <row r="768" spans="1:14" ht="89.25">
      <c r="A768" s="19" t="s">
        <v>363</v>
      </c>
      <c r="B768" s="161" t="s">
        <v>72</v>
      </c>
      <c r="C768" s="161" t="s">
        <v>69</v>
      </c>
      <c r="D768" s="161" t="s">
        <v>13</v>
      </c>
      <c r="E768" s="161" t="s">
        <v>371</v>
      </c>
      <c r="F768" s="161"/>
      <c r="G768" s="240">
        <f>G769</f>
        <v>250</v>
      </c>
      <c r="H768" s="241"/>
      <c r="I768" s="237">
        <f>I769</f>
        <v>152.5</v>
      </c>
      <c r="J768" s="237"/>
      <c r="K768" s="163">
        <f t="shared" si="26"/>
        <v>97.5</v>
      </c>
      <c r="L768" s="35">
        <f t="shared" si="25"/>
        <v>61</v>
      </c>
      <c r="N768" s="166"/>
    </row>
    <row r="769" spans="1:14" ht="76.5">
      <c r="A769" s="19" t="s">
        <v>62</v>
      </c>
      <c r="B769" s="161" t="s">
        <v>72</v>
      </c>
      <c r="C769" s="161" t="s">
        <v>69</v>
      </c>
      <c r="D769" s="161" t="s">
        <v>13</v>
      </c>
      <c r="E769" s="161" t="s">
        <v>371</v>
      </c>
      <c r="F769" s="161" t="s">
        <v>63</v>
      </c>
      <c r="G769" s="240">
        <f>G770</f>
        <v>250</v>
      </c>
      <c r="H769" s="241"/>
      <c r="I769" s="237">
        <f>I770</f>
        <v>152.5</v>
      </c>
      <c r="J769" s="237"/>
      <c r="K769" s="163">
        <f t="shared" si="26"/>
        <v>97.5</v>
      </c>
      <c r="L769" s="35">
        <f t="shared" si="25"/>
        <v>61</v>
      </c>
      <c r="N769" s="166"/>
    </row>
    <row r="770" spans="1:14" ht="25.5">
      <c r="A770" s="19" t="s">
        <v>64</v>
      </c>
      <c r="B770" s="161" t="s">
        <v>72</v>
      </c>
      <c r="C770" s="161" t="s">
        <v>69</v>
      </c>
      <c r="D770" s="161" t="s">
        <v>13</v>
      </c>
      <c r="E770" s="161" t="s">
        <v>371</v>
      </c>
      <c r="F770" s="161" t="s">
        <v>65</v>
      </c>
      <c r="G770" s="240">
        <v>250</v>
      </c>
      <c r="H770" s="241"/>
      <c r="I770" s="237">
        <v>152.5</v>
      </c>
      <c r="J770" s="237"/>
      <c r="K770" s="163">
        <f t="shared" si="26"/>
        <v>97.5</v>
      </c>
      <c r="L770" s="35">
        <f t="shared" si="25"/>
        <v>61</v>
      </c>
      <c r="N770" s="166"/>
    </row>
    <row r="771" spans="1:14" ht="12.75">
      <c r="A771" s="19" t="s">
        <v>372</v>
      </c>
      <c r="B771" s="161" t="s">
        <v>72</v>
      </c>
      <c r="C771" s="161" t="s">
        <v>69</v>
      </c>
      <c r="D771" s="161" t="s">
        <v>13</v>
      </c>
      <c r="E771" s="161" t="s">
        <v>373</v>
      </c>
      <c r="F771" s="161"/>
      <c r="G771" s="240">
        <f>G772</f>
        <v>15</v>
      </c>
      <c r="H771" s="241"/>
      <c r="I771" s="237">
        <f>I772</f>
        <v>0</v>
      </c>
      <c r="J771" s="237"/>
      <c r="K771" s="163">
        <f t="shared" si="26"/>
        <v>15</v>
      </c>
      <c r="L771" s="35">
        <f t="shared" si="25"/>
        <v>0</v>
      </c>
      <c r="N771" s="166"/>
    </row>
    <row r="772" spans="1:14" ht="76.5">
      <c r="A772" s="19" t="s">
        <v>62</v>
      </c>
      <c r="B772" s="161" t="s">
        <v>72</v>
      </c>
      <c r="C772" s="161" t="s">
        <v>69</v>
      </c>
      <c r="D772" s="161" t="s">
        <v>13</v>
      </c>
      <c r="E772" s="161" t="s">
        <v>373</v>
      </c>
      <c r="F772" s="161" t="s">
        <v>63</v>
      </c>
      <c r="G772" s="240">
        <f>G773</f>
        <v>15</v>
      </c>
      <c r="H772" s="241"/>
      <c r="I772" s="237">
        <f>I773</f>
        <v>0</v>
      </c>
      <c r="J772" s="237"/>
      <c r="K772" s="163">
        <f t="shared" si="26"/>
        <v>15</v>
      </c>
      <c r="L772" s="35">
        <f t="shared" si="25"/>
        <v>0</v>
      </c>
      <c r="N772" s="166"/>
    </row>
    <row r="773" spans="1:14" ht="25.5">
      <c r="A773" s="19" t="s">
        <v>64</v>
      </c>
      <c r="B773" s="161" t="s">
        <v>72</v>
      </c>
      <c r="C773" s="161" t="s">
        <v>69</v>
      </c>
      <c r="D773" s="161" t="s">
        <v>13</v>
      </c>
      <c r="E773" s="161" t="s">
        <v>373</v>
      </c>
      <c r="F773" s="161" t="s">
        <v>65</v>
      </c>
      <c r="G773" s="240">
        <v>15</v>
      </c>
      <c r="H773" s="241"/>
      <c r="I773" s="237">
        <v>0</v>
      </c>
      <c r="J773" s="237"/>
      <c r="K773" s="163">
        <f t="shared" si="26"/>
        <v>15</v>
      </c>
      <c r="L773" s="35">
        <f t="shared" si="25"/>
        <v>0</v>
      </c>
      <c r="N773" s="166"/>
    </row>
    <row r="774" spans="1:14" ht="12.75">
      <c r="A774" s="19" t="s">
        <v>478</v>
      </c>
      <c r="B774" s="161" t="s">
        <v>72</v>
      </c>
      <c r="C774" s="161" t="s">
        <v>69</v>
      </c>
      <c r="D774" s="161" t="s">
        <v>13</v>
      </c>
      <c r="E774" s="161" t="s">
        <v>479</v>
      </c>
      <c r="F774" s="161"/>
      <c r="G774" s="240">
        <f>G775</f>
        <v>827.7</v>
      </c>
      <c r="H774" s="241"/>
      <c r="I774" s="237">
        <f>I775</f>
        <v>827.7</v>
      </c>
      <c r="J774" s="237"/>
      <c r="K774" s="163">
        <f t="shared" si="26"/>
        <v>0</v>
      </c>
      <c r="L774" s="35">
        <f t="shared" si="25"/>
        <v>100</v>
      </c>
      <c r="N774" s="166"/>
    </row>
    <row r="775" spans="1:14" ht="25.5">
      <c r="A775" s="19" t="s">
        <v>480</v>
      </c>
      <c r="B775" s="161" t="s">
        <v>72</v>
      </c>
      <c r="C775" s="161" t="s">
        <v>69</v>
      </c>
      <c r="D775" s="161" t="s">
        <v>13</v>
      </c>
      <c r="E775" s="161" t="s">
        <v>481</v>
      </c>
      <c r="F775" s="161"/>
      <c r="G775" s="240">
        <f>G776</f>
        <v>827.7</v>
      </c>
      <c r="H775" s="241"/>
      <c r="I775" s="237">
        <f>I776</f>
        <v>827.7</v>
      </c>
      <c r="J775" s="237"/>
      <c r="K775" s="163">
        <f t="shared" si="26"/>
        <v>0</v>
      </c>
      <c r="L775" s="35">
        <f t="shared" si="25"/>
        <v>100</v>
      </c>
      <c r="N775" s="166"/>
    </row>
    <row r="776" spans="1:14" ht="76.5">
      <c r="A776" s="19" t="s">
        <v>62</v>
      </c>
      <c r="B776" s="161" t="s">
        <v>72</v>
      </c>
      <c r="C776" s="161" t="s">
        <v>69</v>
      </c>
      <c r="D776" s="161" t="s">
        <v>13</v>
      </c>
      <c r="E776" s="161" t="s">
        <v>481</v>
      </c>
      <c r="F776" s="161" t="s">
        <v>63</v>
      </c>
      <c r="G776" s="240">
        <f>G777</f>
        <v>827.7</v>
      </c>
      <c r="H776" s="241"/>
      <c r="I776" s="237">
        <f>I777</f>
        <v>827.7</v>
      </c>
      <c r="J776" s="237"/>
      <c r="K776" s="163">
        <f t="shared" si="26"/>
        <v>0</v>
      </c>
      <c r="L776" s="35">
        <f t="shared" si="25"/>
        <v>100</v>
      </c>
      <c r="N776" s="166"/>
    </row>
    <row r="777" spans="1:14" ht="25.5">
      <c r="A777" s="19" t="s">
        <v>205</v>
      </c>
      <c r="B777" s="161" t="s">
        <v>72</v>
      </c>
      <c r="C777" s="161" t="s">
        <v>69</v>
      </c>
      <c r="D777" s="161" t="s">
        <v>13</v>
      </c>
      <c r="E777" s="161" t="s">
        <v>481</v>
      </c>
      <c r="F777" s="161" t="s">
        <v>206</v>
      </c>
      <c r="G777" s="240">
        <v>827.7</v>
      </c>
      <c r="H777" s="241"/>
      <c r="I777" s="237">
        <v>827.7</v>
      </c>
      <c r="J777" s="237"/>
      <c r="K777" s="163">
        <f t="shared" si="26"/>
        <v>0</v>
      </c>
      <c r="L777" s="35">
        <f t="shared" si="25"/>
        <v>100</v>
      </c>
      <c r="N777" s="166"/>
    </row>
    <row r="778" spans="1:14" s="198" customFormat="1" ht="13.5">
      <c r="A778" s="195" t="s">
        <v>41</v>
      </c>
      <c r="B778" s="177" t="s">
        <v>72</v>
      </c>
      <c r="C778" s="177" t="s">
        <v>42</v>
      </c>
      <c r="D778" s="177"/>
      <c r="E778" s="177"/>
      <c r="F778" s="177"/>
      <c r="G778" s="251">
        <f aca="true" t="shared" si="27" ref="G778:G783">G779</f>
        <v>1625.4</v>
      </c>
      <c r="H778" s="252"/>
      <c r="I778" s="238">
        <f aca="true" t="shared" si="28" ref="I778:I783">I779</f>
        <v>1171.8</v>
      </c>
      <c r="J778" s="238"/>
      <c r="K778" s="175">
        <f t="shared" si="26"/>
        <v>453.60000000000014</v>
      </c>
      <c r="L778" s="196">
        <f t="shared" si="25"/>
        <v>72.09302325581395</v>
      </c>
      <c r="M778" s="197"/>
      <c r="N778" s="166"/>
    </row>
    <row r="779" spans="1:14" ht="12.75">
      <c r="A779" s="19" t="s">
        <v>164</v>
      </c>
      <c r="B779" s="161" t="s">
        <v>72</v>
      </c>
      <c r="C779" s="161" t="s">
        <v>42</v>
      </c>
      <c r="D779" s="161" t="s">
        <v>97</v>
      </c>
      <c r="E779" s="161"/>
      <c r="F779" s="161"/>
      <c r="G779" s="240">
        <f t="shared" si="27"/>
        <v>1625.4</v>
      </c>
      <c r="H779" s="241"/>
      <c r="I779" s="237">
        <f t="shared" si="28"/>
        <v>1171.8</v>
      </c>
      <c r="J779" s="237"/>
      <c r="K779" s="163">
        <f t="shared" si="26"/>
        <v>453.60000000000014</v>
      </c>
      <c r="L779" s="35">
        <f t="shared" si="25"/>
        <v>72.09302325581395</v>
      </c>
      <c r="N779" s="166"/>
    </row>
    <row r="780" spans="1:14" ht="38.25">
      <c r="A780" s="191" t="str">
        <f>'ПР.5 мп'!A414:B414</f>
        <v>Муниципальная программа «Обеспечение жильем молодых семей в Сусуманском город-ском округе на 2020- 2023 годы»</v>
      </c>
      <c r="B780" s="176" t="s">
        <v>72</v>
      </c>
      <c r="C780" s="176" t="s">
        <v>42</v>
      </c>
      <c r="D780" s="176" t="s">
        <v>97</v>
      </c>
      <c r="E780" s="176" t="s">
        <v>214</v>
      </c>
      <c r="F780" s="176"/>
      <c r="G780" s="242">
        <f t="shared" si="27"/>
        <v>1625.4</v>
      </c>
      <c r="H780" s="243"/>
      <c r="I780" s="239">
        <f t="shared" si="28"/>
        <v>1171.8</v>
      </c>
      <c r="J780" s="239"/>
      <c r="K780" s="162">
        <f t="shared" si="26"/>
        <v>453.60000000000014</v>
      </c>
      <c r="L780" s="31">
        <f t="shared" si="25"/>
        <v>72.09302325581395</v>
      </c>
      <c r="N780" s="166"/>
    </row>
    <row r="781" spans="1:14" ht="25.5">
      <c r="A781" s="19" t="str">
        <f>'ПР.5 мп'!A415:B415</f>
        <v>Основное мероприятие «Улучшение жилищ-ных условий молодых семей»</v>
      </c>
      <c r="B781" s="161" t="s">
        <v>72</v>
      </c>
      <c r="C781" s="161" t="s">
        <v>42</v>
      </c>
      <c r="D781" s="161" t="s">
        <v>97</v>
      </c>
      <c r="E781" s="161" t="s">
        <v>215</v>
      </c>
      <c r="F781" s="161"/>
      <c r="G781" s="240">
        <f t="shared" si="27"/>
        <v>1625.4</v>
      </c>
      <c r="H781" s="241"/>
      <c r="I781" s="237">
        <f t="shared" si="28"/>
        <v>1171.8</v>
      </c>
      <c r="J781" s="237"/>
      <c r="K781" s="163">
        <f t="shared" si="26"/>
        <v>453.60000000000014</v>
      </c>
      <c r="L781" s="35">
        <f t="shared" si="25"/>
        <v>72.09302325581395</v>
      </c>
      <c r="N781" s="166"/>
    </row>
    <row r="782" spans="1:14" ht="25.5">
      <c r="A782" s="19" t="s">
        <v>216</v>
      </c>
      <c r="B782" s="161" t="s">
        <v>72</v>
      </c>
      <c r="C782" s="161" t="s">
        <v>42</v>
      </c>
      <c r="D782" s="161" t="s">
        <v>97</v>
      </c>
      <c r="E782" s="161" t="s">
        <v>217</v>
      </c>
      <c r="F782" s="161"/>
      <c r="G782" s="240">
        <f t="shared" si="27"/>
        <v>1625.4</v>
      </c>
      <c r="H782" s="241"/>
      <c r="I782" s="237">
        <f t="shared" si="28"/>
        <v>1171.8</v>
      </c>
      <c r="J782" s="237"/>
      <c r="K782" s="163">
        <f t="shared" si="26"/>
        <v>453.60000000000014</v>
      </c>
      <c r="L782" s="35">
        <f t="shared" si="25"/>
        <v>72.09302325581395</v>
      </c>
      <c r="N782" s="166"/>
    </row>
    <row r="783" spans="1:14" ht="25.5">
      <c r="A783" s="19" t="s">
        <v>123</v>
      </c>
      <c r="B783" s="161" t="s">
        <v>72</v>
      </c>
      <c r="C783" s="161" t="s">
        <v>42</v>
      </c>
      <c r="D783" s="161" t="s">
        <v>97</v>
      </c>
      <c r="E783" s="161" t="s">
        <v>217</v>
      </c>
      <c r="F783" s="161" t="s">
        <v>124</v>
      </c>
      <c r="G783" s="240">
        <f t="shared" si="27"/>
        <v>1625.4</v>
      </c>
      <c r="H783" s="241"/>
      <c r="I783" s="237">
        <f t="shared" si="28"/>
        <v>1171.8</v>
      </c>
      <c r="J783" s="237"/>
      <c r="K783" s="163">
        <f t="shared" si="26"/>
        <v>453.60000000000014</v>
      </c>
      <c r="L783" s="35">
        <f aca="true" t="shared" si="29" ref="L783:L849">I783/G783*100</f>
        <v>72.09302325581395</v>
      </c>
      <c r="N783" s="166"/>
    </row>
    <row r="784" spans="1:14" ht="25.5">
      <c r="A784" s="19" t="s">
        <v>218</v>
      </c>
      <c r="B784" s="161" t="s">
        <v>72</v>
      </c>
      <c r="C784" s="161" t="s">
        <v>42</v>
      </c>
      <c r="D784" s="161" t="s">
        <v>97</v>
      </c>
      <c r="E784" s="161" t="s">
        <v>217</v>
      </c>
      <c r="F784" s="161" t="s">
        <v>219</v>
      </c>
      <c r="G784" s="240">
        <f>'ПР.5 мп'!H421</f>
        <v>1625.4</v>
      </c>
      <c r="H784" s="241"/>
      <c r="I784" s="237">
        <f>'ПР.5 мп'!I421</f>
        <v>1171.8</v>
      </c>
      <c r="J784" s="237"/>
      <c r="K784" s="163">
        <f t="shared" si="26"/>
        <v>453.60000000000014</v>
      </c>
      <c r="L784" s="35">
        <f t="shared" si="29"/>
        <v>72.09302325581395</v>
      </c>
      <c r="N784" s="166"/>
    </row>
    <row r="785" spans="1:14" s="198" customFormat="1" ht="13.5">
      <c r="A785" s="195" t="s">
        <v>266</v>
      </c>
      <c r="B785" s="177" t="s">
        <v>72</v>
      </c>
      <c r="C785" s="177" t="s">
        <v>267</v>
      </c>
      <c r="D785" s="177"/>
      <c r="E785" s="177"/>
      <c r="F785" s="177"/>
      <c r="G785" s="251">
        <f>G786+G797+G823</f>
        <v>31643.5</v>
      </c>
      <c r="H785" s="252"/>
      <c r="I785" s="238">
        <f>I786+I797+I823</f>
        <v>21819.600000000002</v>
      </c>
      <c r="J785" s="238"/>
      <c r="K785" s="175">
        <f t="shared" si="26"/>
        <v>9823.899999999998</v>
      </c>
      <c r="L785" s="196">
        <f t="shared" si="29"/>
        <v>68.9544456207436</v>
      </c>
      <c r="M785" s="197"/>
      <c r="N785" s="166"/>
    </row>
    <row r="786" spans="1:14" ht="12.75">
      <c r="A786" s="19" t="s">
        <v>498</v>
      </c>
      <c r="B786" s="161" t="s">
        <v>72</v>
      </c>
      <c r="C786" s="161" t="s">
        <v>267</v>
      </c>
      <c r="D786" s="161" t="s">
        <v>56</v>
      </c>
      <c r="E786" s="161"/>
      <c r="F786" s="161"/>
      <c r="G786" s="240">
        <f>G787</f>
        <v>22138.7</v>
      </c>
      <c r="H786" s="241"/>
      <c r="I786" s="237">
        <f>I787</f>
        <v>14833.2</v>
      </c>
      <c r="J786" s="237"/>
      <c r="K786" s="163">
        <f t="shared" si="26"/>
        <v>7305.5</v>
      </c>
      <c r="L786" s="35">
        <f t="shared" si="29"/>
        <v>67.00122410078279</v>
      </c>
      <c r="N786" s="166"/>
    </row>
    <row r="787" spans="1:14" ht="25.5">
      <c r="A787" s="19" t="s">
        <v>499</v>
      </c>
      <c r="B787" s="161" t="s">
        <v>72</v>
      </c>
      <c r="C787" s="161" t="s">
        <v>267</v>
      </c>
      <c r="D787" s="161" t="s">
        <v>56</v>
      </c>
      <c r="E787" s="161" t="s">
        <v>500</v>
      </c>
      <c r="F787" s="161"/>
      <c r="G787" s="240">
        <f>G788+G791+G794</f>
        <v>22138.7</v>
      </c>
      <c r="H787" s="241"/>
      <c r="I787" s="237">
        <f>I788+I791+I794</f>
        <v>14833.2</v>
      </c>
      <c r="J787" s="237"/>
      <c r="K787" s="163">
        <f t="shared" si="26"/>
        <v>7305.5</v>
      </c>
      <c r="L787" s="35">
        <f t="shared" si="29"/>
        <v>67.00122410078279</v>
      </c>
      <c r="N787" s="166"/>
    </row>
    <row r="788" spans="1:14" ht="89.25">
      <c r="A788" s="19" t="s">
        <v>363</v>
      </c>
      <c r="B788" s="161" t="s">
        <v>72</v>
      </c>
      <c r="C788" s="161" t="s">
        <v>267</v>
      </c>
      <c r="D788" s="161" t="s">
        <v>56</v>
      </c>
      <c r="E788" s="161" t="s">
        <v>501</v>
      </c>
      <c r="F788" s="161"/>
      <c r="G788" s="240">
        <f>G789</f>
        <v>400</v>
      </c>
      <c r="H788" s="241"/>
      <c r="I788" s="237">
        <f>I789</f>
        <v>195.8</v>
      </c>
      <c r="J788" s="237"/>
      <c r="K788" s="163">
        <f aca="true" t="shared" si="30" ref="K788:K861">G788-I788</f>
        <v>204.2</v>
      </c>
      <c r="L788" s="35">
        <f t="shared" si="29"/>
        <v>48.95</v>
      </c>
      <c r="N788" s="166"/>
    </row>
    <row r="789" spans="1:14" ht="38.25">
      <c r="A789" s="19" t="s">
        <v>44</v>
      </c>
      <c r="B789" s="161" t="s">
        <v>72</v>
      </c>
      <c r="C789" s="161" t="s">
        <v>267</v>
      </c>
      <c r="D789" s="161" t="s">
        <v>56</v>
      </c>
      <c r="E789" s="161" t="s">
        <v>501</v>
      </c>
      <c r="F789" s="161" t="s">
        <v>45</v>
      </c>
      <c r="G789" s="240">
        <f>G790</f>
        <v>400</v>
      </c>
      <c r="H789" s="241"/>
      <c r="I789" s="237">
        <f>I790</f>
        <v>195.8</v>
      </c>
      <c r="J789" s="237"/>
      <c r="K789" s="163">
        <f t="shared" si="30"/>
        <v>204.2</v>
      </c>
      <c r="L789" s="35">
        <f t="shared" si="29"/>
        <v>48.95</v>
      </c>
      <c r="N789" s="166"/>
    </row>
    <row r="790" spans="1:14" ht="12.75">
      <c r="A790" s="19" t="s">
        <v>87</v>
      </c>
      <c r="B790" s="161" t="s">
        <v>72</v>
      </c>
      <c r="C790" s="161" t="s">
        <v>267</v>
      </c>
      <c r="D790" s="161" t="s">
        <v>56</v>
      </c>
      <c r="E790" s="161" t="s">
        <v>501</v>
      </c>
      <c r="F790" s="161" t="s">
        <v>88</v>
      </c>
      <c r="G790" s="240">
        <v>400</v>
      </c>
      <c r="H790" s="241"/>
      <c r="I790" s="237">
        <v>195.8</v>
      </c>
      <c r="J790" s="237"/>
      <c r="K790" s="163">
        <f t="shared" si="30"/>
        <v>204.2</v>
      </c>
      <c r="L790" s="35">
        <f t="shared" si="29"/>
        <v>48.95</v>
      </c>
      <c r="N790" s="166"/>
    </row>
    <row r="791" spans="1:14" ht="12.75">
      <c r="A791" s="19" t="s">
        <v>372</v>
      </c>
      <c r="B791" s="161" t="s">
        <v>72</v>
      </c>
      <c r="C791" s="161" t="s">
        <v>267</v>
      </c>
      <c r="D791" s="161" t="s">
        <v>56</v>
      </c>
      <c r="E791" s="161" t="s">
        <v>502</v>
      </c>
      <c r="F791" s="161"/>
      <c r="G791" s="240">
        <f>G792</f>
        <v>30</v>
      </c>
      <c r="H791" s="241"/>
      <c r="I791" s="237">
        <f>I792</f>
        <v>119.7</v>
      </c>
      <c r="J791" s="237"/>
      <c r="K791" s="163">
        <f t="shared" si="30"/>
        <v>-89.7</v>
      </c>
      <c r="L791" s="35">
        <f t="shared" si="29"/>
        <v>399</v>
      </c>
      <c r="N791" s="166"/>
    </row>
    <row r="792" spans="1:14" ht="38.25">
      <c r="A792" s="19" t="s">
        <v>44</v>
      </c>
      <c r="B792" s="161" t="s">
        <v>72</v>
      </c>
      <c r="C792" s="161" t="s">
        <v>267</v>
      </c>
      <c r="D792" s="161" t="s">
        <v>56</v>
      </c>
      <c r="E792" s="161" t="s">
        <v>502</v>
      </c>
      <c r="F792" s="161" t="s">
        <v>45</v>
      </c>
      <c r="G792" s="240">
        <f>G793</f>
        <v>30</v>
      </c>
      <c r="H792" s="241"/>
      <c r="I792" s="237">
        <f>I793</f>
        <v>119.7</v>
      </c>
      <c r="J792" s="237"/>
      <c r="K792" s="163">
        <f t="shared" si="30"/>
        <v>-89.7</v>
      </c>
      <c r="L792" s="35">
        <f t="shared" si="29"/>
        <v>399</v>
      </c>
      <c r="N792" s="166"/>
    </row>
    <row r="793" spans="1:14" ht="12.75">
      <c r="A793" s="19" t="s">
        <v>87</v>
      </c>
      <c r="B793" s="161" t="s">
        <v>72</v>
      </c>
      <c r="C793" s="161" t="s">
        <v>267</v>
      </c>
      <c r="D793" s="161" t="s">
        <v>56</v>
      </c>
      <c r="E793" s="161" t="s">
        <v>502</v>
      </c>
      <c r="F793" s="161" t="s">
        <v>88</v>
      </c>
      <c r="G793" s="240">
        <v>30</v>
      </c>
      <c r="H793" s="241"/>
      <c r="I793" s="237">
        <v>119.7</v>
      </c>
      <c r="J793" s="237"/>
      <c r="K793" s="163">
        <f t="shared" si="30"/>
        <v>-89.7</v>
      </c>
      <c r="L793" s="35">
        <f t="shared" si="29"/>
        <v>399</v>
      </c>
      <c r="N793" s="166"/>
    </row>
    <row r="794" spans="1:14" ht="25.5">
      <c r="A794" s="19" t="s">
        <v>444</v>
      </c>
      <c r="B794" s="161" t="s">
        <v>72</v>
      </c>
      <c r="C794" s="161" t="s">
        <v>267</v>
      </c>
      <c r="D794" s="161" t="s">
        <v>56</v>
      </c>
      <c r="E794" s="161" t="s">
        <v>503</v>
      </c>
      <c r="F794" s="161"/>
      <c r="G794" s="240">
        <f>G795</f>
        <v>21708.7</v>
      </c>
      <c r="H794" s="241"/>
      <c r="I794" s="237">
        <f>I795</f>
        <v>14517.7</v>
      </c>
      <c r="J794" s="237"/>
      <c r="K794" s="163">
        <f t="shared" si="30"/>
        <v>7191</v>
      </c>
      <c r="L794" s="35">
        <f t="shared" si="29"/>
        <v>66.87503166933072</v>
      </c>
      <c r="N794" s="166"/>
    </row>
    <row r="795" spans="1:14" ht="38.25">
      <c r="A795" s="19" t="s">
        <v>44</v>
      </c>
      <c r="B795" s="161" t="s">
        <v>72</v>
      </c>
      <c r="C795" s="161" t="s">
        <v>267</v>
      </c>
      <c r="D795" s="161" t="s">
        <v>56</v>
      </c>
      <c r="E795" s="161" t="s">
        <v>503</v>
      </c>
      <c r="F795" s="161" t="s">
        <v>45</v>
      </c>
      <c r="G795" s="240">
        <f>G796</f>
        <v>21708.7</v>
      </c>
      <c r="H795" s="241"/>
      <c r="I795" s="237">
        <f>I796</f>
        <v>14517.7</v>
      </c>
      <c r="J795" s="237"/>
      <c r="K795" s="163">
        <f t="shared" si="30"/>
        <v>7191</v>
      </c>
      <c r="L795" s="35">
        <f t="shared" si="29"/>
        <v>66.87503166933072</v>
      </c>
      <c r="N795" s="166"/>
    </row>
    <row r="796" spans="1:14" ht="12.75">
      <c r="A796" s="19" t="s">
        <v>87</v>
      </c>
      <c r="B796" s="161" t="s">
        <v>72</v>
      </c>
      <c r="C796" s="161" t="s">
        <v>267</v>
      </c>
      <c r="D796" s="161" t="s">
        <v>56</v>
      </c>
      <c r="E796" s="161" t="s">
        <v>503</v>
      </c>
      <c r="F796" s="161" t="s">
        <v>88</v>
      </c>
      <c r="G796" s="240">
        <v>21708.7</v>
      </c>
      <c r="H796" s="241"/>
      <c r="I796" s="237">
        <v>14517.7</v>
      </c>
      <c r="J796" s="237"/>
      <c r="K796" s="163">
        <f t="shared" si="30"/>
        <v>7191</v>
      </c>
      <c r="L796" s="35">
        <f t="shared" si="29"/>
        <v>66.87503166933072</v>
      </c>
      <c r="N796" s="166"/>
    </row>
    <row r="797" spans="1:14" ht="12.75">
      <c r="A797" s="19" t="s">
        <v>301</v>
      </c>
      <c r="B797" s="161" t="s">
        <v>72</v>
      </c>
      <c r="C797" s="161" t="s">
        <v>267</v>
      </c>
      <c r="D797" s="161" t="s">
        <v>97</v>
      </c>
      <c r="E797" s="161"/>
      <c r="F797" s="161"/>
      <c r="G797" s="240">
        <f>G798+G809+G819</f>
        <v>8165.7</v>
      </c>
      <c r="H797" s="241"/>
      <c r="I797" s="237">
        <f>I798+I809+I819</f>
        <v>4638.5</v>
      </c>
      <c r="J797" s="237"/>
      <c r="K797" s="163">
        <f t="shared" si="30"/>
        <v>3527.2</v>
      </c>
      <c r="L797" s="35">
        <f t="shared" si="29"/>
        <v>56.804683003294265</v>
      </c>
      <c r="N797" s="166"/>
    </row>
    <row r="798" spans="1:14" ht="38.25">
      <c r="A798" s="191" t="str">
        <f>'ПР.5 мп'!A681:B681</f>
        <v>Муниципальная программа «Развитие физической культуры и спорта в Сусуманском городском округе на 2020- 2023 годы»</v>
      </c>
      <c r="B798" s="176" t="s">
        <v>72</v>
      </c>
      <c r="C798" s="176" t="s">
        <v>267</v>
      </c>
      <c r="D798" s="176" t="s">
        <v>97</v>
      </c>
      <c r="E798" s="176" t="s">
        <v>298</v>
      </c>
      <c r="F798" s="176"/>
      <c r="G798" s="242">
        <f>G799</f>
        <v>527.9</v>
      </c>
      <c r="H798" s="243"/>
      <c r="I798" s="239">
        <f>I799</f>
        <v>178.70000000000002</v>
      </c>
      <c r="J798" s="239"/>
      <c r="K798" s="162">
        <f t="shared" si="30"/>
        <v>349.19999999999993</v>
      </c>
      <c r="L798" s="31">
        <f t="shared" si="29"/>
        <v>33.851108164425085</v>
      </c>
      <c r="N798" s="166"/>
    </row>
    <row r="799" spans="1:14" ht="38.25">
      <c r="A799" s="19" t="str">
        <f>'ПР.5 мп'!A682:B682</f>
        <v>Основное мероприятие «Приобщение различных слоев населения к регулярным занятиям физической культурой и спортом»</v>
      </c>
      <c r="B799" s="161" t="s">
        <v>72</v>
      </c>
      <c r="C799" s="161" t="s">
        <v>267</v>
      </c>
      <c r="D799" s="161" t="s">
        <v>97</v>
      </c>
      <c r="E799" s="161" t="s">
        <v>299</v>
      </c>
      <c r="F799" s="161"/>
      <c r="G799" s="240">
        <f>G800+G803+G806</f>
        <v>527.9</v>
      </c>
      <c r="H799" s="241"/>
      <c r="I799" s="237">
        <f>I800+I803+I806</f>
        <v>178.70000000000002</v>
      </c>
      <c r="J799" s="237"/>
      <c r="K799" s="163">
        <f t="shared" si="30"/>
        <v>349.19999999999993</v>
      </c>
      <c r="L799" s="35">
        <f t="shared" si="29"/>
        <v>33.851108164425085</v>
      </c>
      <c r="N799" s="166"/>
    </row>
    <row r="800" spans="1:14" ht="63.75">
      <c r="A800" s="19" t="s">
        <v>94</v>
      </c>
      <c r="B800" s="161" t="s">
        <v>72</v>
      </c>
      <c r="C800" s="161" t="s">
        <v>267</v>
      </c>
      <c r="D800" s="161" t="s">
        <v>97</v>
      </c>
      <c r="E800" s="161" t="s">
        <v>300</v>
      </c>
      <c r="F800" s="161"/>
      <c r="G800" s="240">
        <f>G801</f>
        <v>87.9</v>
      </c>
      <c r="H800" s="241"/>
      <c r="I800" s="237">
        <f>I801</f>
        <v>34</v>
      </c>
      <c r="J800" s="237"/>
      <c r="K800" s="163">
        <f t="shared" si="30"/>
        <v>53.900000000000006</v>
      </c>
      <c r="L800" s="35">
        <f t="shared" si="29"/>
        <v>38.68031854379977</v>
      </c>
      <c r="N800" s="166"/>
    </row>
    <row r="801" spans="1:14" ht="38.25">
      <c r="A801" s="19" t="s">
        <v>44</v>
      </c>
      <c r="B801" s="161" t="s">
        <v>72</v>
      </c>
      <c r="C801" s="161" t="s">
        <v>267</v>
      </c>
      <c r="D801" s="161" t="s">
        <v>97</v>
      </c>
      <c r="E801" s="161" t="s">
        <v>300</v>
      </c>
      <c r="F801" s="161" t="s">
        <v>45</v>
      </c>
      <c r="G801" s="240">
        <f>G802</f>
        <v>87.9</v>
      </c>
      <c r="H801" s="241"/>
      <c r="I801" s="237">
        <f>I802</f>
        <v>34</v>
      </c>
      <c r="J801" s="237"/>
      <c r="K801" s="163">
        <f t="shared" si="30"/>
        <v>53.900000000000006</v>
      </c>
      <c r="L801" s="35">
        <f t="shared" si="29"/>
        <v>38.68031854379977</v>
      </c>
      <c r="N801" s="166"/>
    </row>
    <row r="802" spans="1:14" ht="12.75">
      <c r="A802" s="19" t="s">
        <v>87</v>
      </c>
      <c r="B802" s="161" t="s">
        <v>72</v>
      </c>
      <c r="C802" s="161" t="s">
        <v>267</v>
      </c>
      <c r="D802" s="161" t="s">
        <v>97</v>
      </c>
      <c r="E802" s="161" t="s">
        <v>300</v>
      </c>
      <c r="F802" s="161" t="s">
        <v>88</v>
      </c>
      <c r="G802" s="240">
        <f>'ПР.5 мп'!H688</f>
        <v>87.9</v>
      </c>
      <c r="H802" s="241"/>
      <c r="I802" s="237">
        <f>'ПР.5 мп'!I688</f>
        <v>34</v>
      </c>
      <c r="J802" s="237"/>
      <c r="K802" s="163">
        <f t="shared" si="30"/>
        <v>53.900000000000006</v>
      </c>
      <c r="L802" s="35">
        <f t="shared" si="29"/>
        <v>38.68031854379977</v>
      </c>
      <c r="N802" s="166"/>
    </row>
    <row r="803" spans="1:14" ht="12.75">
      <c r="A803" s="19" t="s">
        <v>152</v>
      </c>
      <c r="B803" s="161" t="s">
        <v>72</v>
      </c>
      <c r="C803" s="161" t="s">
        <v>267</v>
      </c>
      <c r="D803" s="161" t="s">
        <v>97</v>
      </c>
      <c r="E803" s="161" t="s">
        <v>302</v>
      </c>
      <c r="F803" s="161"/>
      <c r="G803" s="240">
        <f>G804</f>
        <v>250</v>
      </c>
      <c r="H803" s="241"/>
      <c r="I803" s="237">
        <f>I804</f>
        <v>9.9</v>
      </c>
      <c r="J803" s="237"/>
      <c r="K803" s="163">
        <f t="shared" si="30"/>
        <v>240.1</v>
      </c>
      <c r="L803" s="35">
        <f t="shared" si="29"/>
        <v>3.9600000000000004</v>
      </c>
      <c r="N803" s="166"/>
    </row>
    <row r="804" spans="1:14" ht="38.25">
      <c r="A804" s="19" t="s">
        <v>44</v>
      </c>
      <c r="B804" s="161" t="s">
        <v>72</v>
      </c>
      <c r="C804" s="161" t="s">
        <v>267</v>
      </c>
      <c r="D804" s="161" t="s">
        <v>97</v>
      </c>
      <c r="E804" s="161" t="s">
        <v>302</v>
      </c>
      <c r="F804" s="161" t="s">
        <v>45</v>
      </c>
      <c r="G804" s="240">
        <f>G805</f>
        <v>250</v>
      </c>
      <c r="H804" s="241"/>
      <c r="I804" s="237">
        <f>I805</f>
        <v>9.9</v>
      </c>
      <c r="J804" s="237"/>
      <c r="K804" s="163">
        <f t="shared" si="30"/>
        <v>240.1</v>
      </c>
      <c r="L804" s="35">
        <f t="shared" si="29"/>
        <v>3.9600000000000004</v>
      </c>
      <c r="N804" s="166"/>
    </row>
    <row r="805" spans="1:14" ht="12.75">
      <c r="A805" s="19" t="s">
        <v>87</v>
      </c>
      <c r="B805" s="161" t="s">
        <v>72</v>
      </c>
      <c r="C805" s="161" t="s">
        <v>267</v>
      </c>
      <c r="D805" s="161" t="s">
        <v>97</v>
      </c>
      <c r="E805" s="161" t="s">
        <v>302</v>
      </c>
      <c r="F805" s="161" t="s">
        <v>88</v>
      </c>
      <c r="G805" s="240">
        <f>'ПР.5 мп'!H694</f>
        <v>250</v>
      </c>
      <c r="H805" s="241"/>
      <c r="I805" s="237">
        <f>'ПР.5 мп'!I694</f>
        <v>9.9</v>
      </c>
      <c r="J805" s="237"/>
      <c r="K805" s="163">
        <f t="shared" si="30"/>
        <v>240.1</v>
      </c>
      <c r="L805" s="35">
        <f t="shared" si="29"/>
        <v>3.9600000000000004</v>
      </c>
      <c r="N805" s="166"/>
    </row>
    <row r="806" spans="1:14" ht="25.5">
      <c r="A806" s="19" t="s">
        <v>303</v>
      </c>
      <c r="B806" s="161" t="s">
        <v>72</v>
      </c>
      <c r="C806" s="161" t="s">
        <v>267</v>
      </c>
      <c r="D806" s="161" t="s">
        <v>97</v>
      </c>
      <c r="E806" s="161" t="s">
        <v>304</v>
      </c>
      <c r="F806" s="161"/>
      <c r="G806" s="240">
        <f>G807</f>
        <v>190</v>
      </c>
      <c r="H806" s="241"/>
      <c r="I806" s="237">
        <f>I807</f>
        <v>134.8</v>
      </c>
      <c r="J806" s="237"/>
      <c r="K806" s="163">
        <f t="shared" si="30"/>
        <v>55.19999999999999</v>
      </c>
      <c r="L806" s="35">
        <f t="shared" si="29"/>
        <v>70.94736842105263</v>
      </c>
      <c r="N806" s="166"/>
    </row>
    <row r="807" spans="1:14" ht="38.25">
      <c r="A807" s="19" t="s">
        <v>44</v>
      </c>
      <c r="B807" s="161" t="s">
        <v>72</v>
      </c>
      <c r="C807" s="161" t="s">
        <v>267</v>
      </c>
      <c r="D807" s="161" t="s">
        <v>97</v>
      </c>
      <c r="E807" s="161" t="s">
        <v>304</v>
      </c>
      <c r="F807" s="161" t="s">
        <v>45</v>
      </c>
      <c r="G807" s="240">
        <f>G808</f>
        <v>190</v>
      </c>
      <c r="H807" s="241"/>
      <c r="I807" s="237">
        <f>I808</f>
        <v>134.8</v>
      </c>
      <c r="J807" s="237"/>
      <c r="K807" s="163">
        <f t="shared" si="30"/>
        <v>55.19999999999999</v>
      </c>
      <c r="L807" s="35">
        <f t="shared" si="29"/>
        <v>70.94736842105263</v>
      </c>
      <c r="N807" s="166"/>
    </row>
    <row r="808" spans="1:14" ht="12.75">
      <c r="A808" s="19" t="s">
        <v>87</v>
      </c>
      <c r="B808" s="161" t="s">
        <v>72</v>
      </c>
      <c r="C808" s="161" t="s">
        <v>267</v>
      </c>
      <c r="D808" s="161" t="s">
        <v>97</v>
      </c>
      <c r="E808" s="161" t="s">
        <v>304</v>
      </c>
      <c r="F808" s="161" t="s">
        <v>88</v>
      </c>
      <c r="G808" s="240">
        <f>'ПР.5 мп'!H704</f>
        <v>190</v>
      </c>
      <c r="H808" s="241"/>
      <c r="I808" s="237">
        <f>'ПР.5 мп'!I704</f>
        <v>134.8</v>
      </c>
      <c r="J808" s="237"/>
      <c r="K808" s="163">
        <f t="shared" si="30"/>
        <v>55.19999999999999</v>
      </c>
      <c r="L808" s="35">
        <f t="shared" si="29"/>
        <v>70.94736842105263</v>
      </c>
      <c r="N808" s="166"/>
    </row>
    <row r="809" spans="1:14" ht="25.5">
      <c r="A809" s="19" t="s">
        <v>499</v>
      </c>
      <c r="B809" s="161" t="s">
        <v>72</v>
      </c>
      <c r="C809" s="161" t="s">
        <v>267</v>
      </c>
      <c r="D809" s="161" t="s">
        <v>97</v>
      </c>
      <c r="E809" s="161" t="s">
        <v>500</v>
      </c>
      <c r="F809" s="161"/>
      <c r="G809" s="240">
        <f>G810+G813+G816</f>
        <v>7449.8</v>
      </c>
      <c r="H809" s="241"/>
      <c r="I809" s="237">
        <f>I810+I813+I816</f>
        <v>4384.3</v>
      </c>
      <c r="J809" s="237"/>
      <c r="K809" s="163">
        <f t="shared" si="30"/>
        <v>3065.5</v>
      </c>
      <c r="L809" s="35">
        <f t="shared" si="29"/>
        <v>58.85124432870681</v>
      </c>
      <c r="N809" s="166"/>
    </row>
    <row r="810" spans="1:14" ht="89.25">
      <c r="A810" s="19" t="s">
        <v>363</v>
      </c>
      <c r="B810" s="161" t="s">
        <v>72</v>
      </c>
      <c r="C810" s="161" t="s">
        <v>267</v>
      </c>
      <c r="D810" s="161" t="s">
        <v>97</v>
      </c>
      <c r="E810" s="161" t="s">
        <v>501</v>
      </c>
      <c r="F810" s="161"/>
      <c r="G810" s="240">
        <f>G811</f>
        <v>300</v>
      </c>
      <c r="H810" s="241"/>
      <c r="I810" s="237">
        <f>I811</f>
        <v>0</v>
      </c>
      <c r="J810" s="237"/>
      <c r="K810" s="163">
        <f t="shared" si="30"/>
        <v>300</v>
      </c>
      <c r="L810" s="35">
        <f t="shared" si="29"/>
        <v>0</v>
      </c>
      <c r="N810" s="166"/>
    </row>
    <row r="811" spans="1:14" ht="38.25">
      <c r="A811" s="19" t="s">
        <v>44</v>
      </c>
      <c r="B811" s="161" t="s">
        <v>72</v>
      </c>
      <c r="C811" s="161" t="s">
        <v>267</v>
      </c>
      <c r="D811" s="161" t="s">
        <v>97</v>
      </c>
      <c r="E811" s="161" t="s">
        <v>501</v>
      </c>
      <c r="F811" s="161" t="s">
        <v>45</v>
      </c>
      <c r="G811" s="240">
        <f>G812</f>
        <v>300</v>
      </c>
      <c r="H811" s="241"/>
      <c r="I811" s="237">
        <f>I812</f>
        <v>0</v>
      </c>
      <c r="J811" s="237"/>
      <c r="K811" s="163">
        <f t="shared" si="30"/>
        <v>300</v>
      </c>
      <c r="L811" s="35">
        <f t="shared" si="29"/>
        <v>0</v>
      </c>
      <c r="N811" s="166"/>
    </row>
    <row r="812" spans="1:14" ht="12.75">
      <c r="A812" s="19" t="s">
        <v>87</v>
      </c>
      <c r="B812" s="161" t="s">
        <v>72</v>
      </c>
      <c r="C812" s="161" t="s">
        <v>267</v>
      </c>
      <c r="D812" s="161" t="s">
        <v>97</v>
      </c>
      <c r="E812" s="161" t="s">
        <v>501</v>
      </c>
      <c r="F812" s="161" t="s">
        <v>88</v>
      </c>
      <c r="G812" s="240">
        <v>300</v>
      </c>
      <c r="H812" s="241"/>
      <c r="I812" s="237">
        <v>0</v>
      </c>
      <c r="J812" s="237"/>
      <c r="K812" s="163">
        <f t="shared" si="30"/>
        <v>300</v>
      </c>
      <c r="L812" s="35">
        <f t="shared" si="29"/>
        <v>0</v>
      </c>
      <c r="N812" s="166"/>
    </row>
    <row r="813" spans="1:14" ht="12.75">
      <c r="A813" s="19" t="s">
        <v>372</v>
      </c>
      <c r="B813" s="161" t="s">
        <v>72</v>
      </c>
      <c r="C813" s="161" t="s">
        <v>267</v>
      </c>
      <c r="D813" s="161" t="s">
        <v>97</v>
      </c>
      <c r="E813" s="161" t="s">
        <v>502</v>
      </c>
      <c r="F813" s="161"/>
      <c r="G813" s="240">
        <f>G814</f>
        <v>5</v>
      </c>
      <c r="H813" s="241"/>
      <c r="I813" s="237">
        <f>I814</f>
        <v>46.2</v>
      </c>
      <c r="J813" s="237"/>
      <c r="K813" s="163">
        <f t="shared" si="30"/>
        <v>-41.2</v>
      </c>
      <c r="L813" s="35">
        <f t="shared" si="29"/>
        <v>924</v>
      </c>
      <c r="N813" s="166"/>
    </row>
    <row r="814" spans="1:14" ht="38.25">
      <c r="A814" s="19" t="s">
        <v>44</v>
      </c>
      <c r="B814" s="161" t="s">
        <v>72</v>
      </c>
      <c r="C814" s="161" t="s">
        <v>267</v>
      </c>
      <c r="D814" s="161" t="s">
        <v>97</v>
      </c>
      <c r="E814" s="161" t="s">
        <v>502</v>
      </c>
      <c r="F814" s="161" t="s">
        <v>45</v>
      </c>
      <c r="G814" s="240">
        <f>G815</f>
        <v>5</v>
      </c>
      <c r="H814" s="241"/>
      <c r="I814" s="237">
        <f>I815</f>
        <v>46.2</v>
      </c>
      <c r="J814" s="237"/>
      <c r="K814" s="163">
        <f t="shared" si="30"/>
        <v>-41.2</v>
      </c>
      <c r="L814" s="35">
        <f t="shared" si="29"/>
        <v>924</v>
      </c>
      <c r="N814" s="166"/>
    </row>
    <row r="815" spans="1:14" ht="12.75">
      <c r="A815" s="19" t="s">
        <v>87</v>
      </c>
      <c r="B815" s="161" t="s">
        <v>72</v>
      </c>
      <c r="C815" s="161" t="s">
        <v>267</v>
      </c>
      <c r="D815" s="161" t="s">
        <v>97</v>
      </c>
      <c r="E815" s="161" t="s">
        <v>502</v>
      </c>
      <c r="F815" s="161" t="s">
        <v>88</v>
      </c>
      <c r="G815" s="240">
        <v>5</v>
      </c>
      <c r="H815" s="241"/>
      <c r="I815" s="237">
        <v>46.2</v>
      </c>
      <c r="J815" s="237"/>
      <c r="K815" s="163">
        <f t="shared" si="30"/>
        <v>-41.2</v>
      </c>
      <c r="L815" s="35">
        <f t="shared" si="29"/>
        <v>924</v>
      </c>
      <c r="N815" s="166"/>
    </row>
    <row r="816" spans="1:14" ht="25.5">
      <c r="A816" s="19" t="s">
        <v>444</v>
      </c>
      <c r="B816" s="161" t="s">
        <v>72</v>
      </c>
      <c r="C816" s="161" t="s">
        <v>267</v>
      </c>
      <c r="D816" s="161" t="s">
        <v>97</v>
      </c>
      <c r="E816" s="161" t="s">
        <v>503</v>
      </c>
      <c r="F816" s="161"/>
      <c r="G816" s="240">
        <f>G817</f>
        <v>7144.8</v>
      </c>
      <c r="H816" s="241"/>
      <c r="I816" s="237">
        <f>I817</f>
        <v>4338.1</v>
      </c>
      <c r="J816" s="237"/>
      <c r="K816" s="163">
        <f t="shared" si="30"/>
        <v>2806.7</v>
      </c>
      <c r="L816" s="35">
        <f t="shared" si="29"/>
        <v>60.71688500727802</v>
      </c>
      <c r="N816" s="166"/>
    </row>
    <row r="817" spans="1:14" ht="38.25">
      <c r="A817" s="19" t="s">
        <v>44</v>
      </c>
      <c r="B817" s="161" t="s">
        <v>72</v>
      </c>
      <c r="C817" s="161" t="s">
        <v>267</v>
      </c>
      <c r="D817" s="161" t="s">
        <v>97</v>
      </c>
      <c r="E817" s="161" t="s">
        <v>503</v>
      </c>
      <c r="F817" s="161" t="s">
        <v>45</v>
      </c>
      <c r="G817" s="240">
        <f>G818</f>
        <v>7144.8</v>
      </c>
      <c r="H817" s="241"/>
      <c r="I817" s="237">
        <f>I818</f>
        <v>4338.1</v>
      </c>
      <c r="J817" s="237"/>
      <c r="K817" s="163">
        <f t="shared" si="30"/>
        <v>2806.7</v>
      </c>
      <c r="L817" s="35">
        <f t="shared" si="29"/>
        <v>60.71688500727802</v>
      </c>
      <c r="N817" s="166"/>
    </row>
    <row r="818" spans="1:14" ht="12.75">
      <c r="A818" s="19" t="s">
        <v>87</v>
      </c>
      <c r="B818" s="161" t="s">
        <v>72</v>
      </c>
      <c r="C818" s="161" t="s">
        <v>267</v>
      </c>
      <c r="D818" s="161" t="s">
        <v>97</v>
      </c>
      <c r="E818" s="161" t="s">
        <v>503</v>
      </c>
      <c r="F818" s="161" t="s">
        <v>88</v>
      </c>
      <c r="G818" s="240">
        <v>7144.8</v>
      </c>
      <c r="H818" s="241"/>
      <c r="I818" s="237">
        <v>4338.1</v>
      </c>
      <c r="J818" s="237"/>
      <c r="K818" s="163">
        <f t="shared" si="30"/>
        <v>2806.7</v>
      </c>
      <c r="L818" s="35">
        <f t="shared" si="29"/>
        <v>60.71688500727802</v>
      </c>
      <c r="N818" s="166"/>
    </row>
    <row r="819" spans="1:14" ht="25.5">
      <c r="A819" s="19" t="s">
        <v>504</v>
      </c>
      <c r="B819" s="161" t="s">
        <v>72</v>
      </c>
      <c r="C819" s="161" t="s">
        <v>267</v>
      </c>
      <c r="D819" s="161" t="s">
        <v>97</v>
      </c>
      <c r="E819" s="161" t="s">
        <v>505</v>
      </c>
      <c r="F819" s="161"/>
      <c r="G819" s="240">
        <f>G820</f>
        <v>188</v>
      </c>
      <c r="H819" s="241"/>
      <c r="I819" s="237">
        <f>I820</f>
        <v>75.5</v>
      </c>
      <c r="J819" s="237"/>
      <c r="K819" s="163">
        <f t="shared" si="30"/>
        <v>112.5</v>
      </c>
      <c r="L819" s="35">
        <f t="shared" si="29"/>
        <v>40.159574468085104</v>
      </c>
      <c r="N819" s="166"/>
    </row>
    <row r="820" spans="1:14" ht="25.5">
      <c r="A820" s="19" t="s">
        <v>506</v>
      </c>
      <c r="B820" s="161" t="s">
        <v>72</v>
      </c>
      <c r="C820" s="161" t="s">
        <v>267</v>
      </c>
      <c r="D820" s="161" t="s">
        <v>97</v>
      </c>
      <c r="E820" s="161" t="s">
        <v>507</v>
      </c>
      <c r="F820" s="161"/>
      <c r="G820" s="240">
        <f>G821</f>
        <v>188</v>
      </c>
      <c r="H820" s="241"/>
      <c r="I820" s="237">
        <f>I821</f>
        <v>75.5</v>
      </c>
      <c r="J820" s="237"/>
      <c r="K820" s="163">
        <f t="shared" si="30"/>
        <v>112.5</v>
      </c>
      <c r="L820" s="35">
        <f t="shared" si="29"/>
        <v>40.159574468085104</v>
      </c>
      <c r="N820" s="166"/>
    </row>
    <row r="821" spans="1:14" ht="38.25">
      <c r="A821" s="19" t="s">
        <v>44</v>
      </c>
      <c r="B821" s="161" t="s">
        <v>72</v>
      </c>
      <c r="C821" s="161" t="s">
        <v>267</v>
      </c>
      <c r="D821" s="161" t="s">
        <v>97</v>
      </c>
      <c r="E821" s="161" t="s">
        <v>507</v>
      </c>
      <c r="F821" s="161" t="s">
        <v>45</v>
      </c>
      <c r="G821" s="240">
        <f>G822</f>
        <v>188</v>
      </c>
      <c r="H821" s="241"/>
      <c r="I821" s="237">
        <f>I822</f>
        <v>75.5</v>
      </c>
      <c r="J821" s="237"/>
      <c r="K821" s="163">
        <f t="shared" si="30"/>
        <v>112.5</v>
      </c>
      <c r="L821" s="35">
        <f t="shared" si="29"/>
        <v>40.159574468085104</v>
      </c>
      <c r="N821" s="166"/>
    </row>
    <row r="822" spans="1:14" ht="12.75">
      <c r="A822" s="19" t="s">
        <v>87</v>
      </c>
      <c r="B822" s="161" t="s">
        <v>72</v>
      </c>
      <c r="C822" s="161" t="s">
        <v>267</v>
      </c>
      <c r="D822" s="161" t="s">
        <v>97</v>
      </c>
      <c r="E822" s="161" t="s">
        <v>507</v>
      </c>
      <c r="F822" s="161" t="s">
        <v>88</v>
      </c>
      <c r="G822" s="240">
        <v>188</v>
      </c>
      <c r="H822" s="241"/>
      <c r="I822" s="237">
        <v>75.5</v>
      </c>
      <c r="J822" s="237"/>
      <c r="K822" s="163">
        <f t="shared" si="30"/>
        <v>112.5</v>
      </c>
      <c r="L822" s="35">
        <f t="shared" si="29"/>
        <v>40.159574468085104</v>
      </c>
      <c r="N822" s="166"/>
    </row>
    <row r="823" spans="1:14" ht="25.5">
      <c r="A823" s="19" t="s">
        <v>268</v>
      </c>
      <c r="B823" s="161" t="s">
        <v>72</v>
      </c>
      <c r="C823" s="161" t="s">
        <v>267</v>
      </c>
      <c r="D823" s="161" t="s">
        <v>35</v>
      </c>
      <c r="E823" s="161"/>
      <c r="F823" s="161"/>
      <c r="G823" s="240">
        <f>G824+G841+G859</f>
        <v>1339.1</v>
      </c>
      <c r="H823" s="241"/>
      <c r="I823" s="237">
        <f>I824+I841+I859</f>
        <v>2347.9</v>
      </c>
      <c r="J823" s="237"/>
      <c r="K823" s="163">
        <f t="shared" si="30"/>
        <v>-1008.8000000000002</v>
      </c>
      <c r="L823" s="35">
        <f t="shared" si="29"/>
        <v>175.33417967291467</v>
      </c>
      <c r="N823" s="166"/>
    </row>
    <row r="824" spans="1:14" ht="38.25">
      <c r="A824" s="191" t="str">
        <f>'ПР.5 мп'!A509:B509</f>
        <v>Муниципальная программа «Пожарная безопасность в Сусуманском городском округе на 2020- 2023 годы»</v>
      </c>
      <c r="B824" s="176" t="s">
        <v>72</v>
      </c>
      <c r="C824" s="176" t="s">
        <v>267</v>
      </c>
      <c r="D824" s="176" t="s">
        <v>35</v>
      </c>
      <c r="E824" s="176" t="s">
        <v>261</v>
      </c>
      <c r="F824" s="176"/>
      <c r="G824" s="242">
        <f>G825</f>
        <v>329.1</v>
      </c>
      <c r="H824" s="243"/>
      <c r="I824" s="239">
        <f>I825</f>
        <v>209.1</v>
      </c>
      <c r="J824" s="239"/>
      <c r="K824" s="162">
        <f t="shared" si="30"/>
        <v>120.00000000000003</v>
      </c>
      <c r="L824" s="31">
        <f t="shared" si="29"/>
        <v>63.536918869644474</v>
      </c>
      <c r="N824" s="166"/>
    </row>
    <row r="825" spans="1:14" ht="42" customHeight="1">
      <c r="A825" s="19" t="str">
        <f>'ПР.5 мп'!A510:B510</f>
        <v>Основное мероприятие «Создание эффективной системы пожарной безопасности, обеспечение необходимого противопожарного уровня защиты»</v>
      </c>
      <c r="B825" s="161" t="s">
        <v>72</v>
      </c>
      <c r="C825" s="161" t="s">
        <v>267</v>
      </c>
      <c r="D825" s="161" t="s">
        <v>35</v>
      </c>
      <c r="E825" s="161" t="s">
        <v>263</v>
      </c>
      <c r="F825" s="161"/>
      <c r="G825" s="240">
        <f>G826+G829+G835+G838</f>
        <v>329.1</v>
      </c>
      <c r="H825" s="241"/>
      <c r="I825" s="237">
        <f>I826+I829+I835+I838+I832</f>
        <v>209.1</v>
      </c>
      <c r="J825" s="237"/>
      <c r="K825" s="163">
        <f t="shared" si="30"/>
        <v>120.00000000000003</v>
      </c>
      <c r="L825" s="35">
        <f t="shared" si="29"/>
        <v>63.536918869644474</v>
      </c>
      <c r="N825" s="166"/>
    </row>
    <row r="826" spans="1:14" ht="51">
      <c r="A826" s="19" t="s">
        <v>264</v>
      </c>
      <c r="B826" s="161" t="s">
        <v>72</v>
      </c>
      <c r="C826" s="161" t="s">
        <v>267</v>
      </c>
      <c r="D826" s="161" t="s">
        <v>35</v>
      </c>
      <c r="E826" s="161" t="s">
        <v>265</v>
      </c>
      <c r="F826" s="161"/>
      <c r="G826" s="240">
        <f>G827</f>
        <v>180</v>
      </c>
      <c r="H826" s="241"/>
      <c r="I826" s="237">
        <f>I827</f>
        <v>78.1</v>
      </c>
      <c r="J826" s="237"/>
      <c r="K826" s="163">
        <f t="shared" si="30"/>
        <v>101.9</v>
      </c>
      <c r="L826" s="35">
        <f t="shared" si="29"/>
        <v>43.388888888888886</v>
      </c>
      <c r="N826" s="166"/>
    </row>
    <row r="827" spans="1:14" ht="38.25">
      <c r="A827" s="19" t="s">
        <v>44</v>
      </c>
      <c r="B827" s="161" t="s">
        <v>72</v>
      </c>
      <c r="C827" s="161" t="s">
        <v>267</v>
      </c>
      <c r="D827" s="161" t="s">
        <v>35</v>
      </c>
      <c r="E827" s="161" t="s">
        <v>265</v>
      </c>
      <c r="F827" s="161" t="s">
        <v>45</v>
      </c>
      <c r="G827" s="240">
        <f>G828</f>
        <v>180</v>
      </c>
      <c r="H827" s="241"/>
      <c r="I827" s="237">
        <f>I828</f>
        <v>78.1</v>
      </c>
      <c r="J827" s="237"/>
      <c r="K827" s="163">
        <f t="shared" si="30"/>
        <v>101.9</v>
      </c>
      <c r="L827" s="35">
        <f t="shared" si="29"/>
        <v>43.388888888888886</v>
      </c>
      <c r="N827" s="166"/>
    </row>
    <row r="828" spans="1:14" ht="12.75">
      <c r="A828" s="19" t="s">
        <v>87</v>
      </c>
      <c r="B828" s="161" t="s">
        <v>72</v>
      </c>
      <c r="C828" s="161" t="s">
        <v>267</v>
      </c>
      <c r="D828" s="161" t="s">
        <v>35</v>
      </c>
      <c r="E828" s="161" t="s">
        <v>265</v>
      </c>
      <c r="F828" s="161" t="s">
        <v>88</v>
      </c>
      <c r="G828" s="240">
        <f>'ПР.5 мп'!H535</f>
        <v>180</v>
      </c>
      <c r="H828" s="241"/>
      <c r="I828" s="237">
        <f>'ПР.5 мп'!I535</f>
        <v>78.1</v>
      </c>
      <c r="J828" s="237"/>
      <c r="K828" s="163">
        <f t="shared" si="30"/>
        <v>101.9</v>
      </c>
      <c r="L828" s="35">
        <f t="shared" si="29"/>
        <v>43.388888888888886</v>
      </c>
      <c r="N828" s="166"/>
    </row>
    <row r="829" spans="1:14" ht="25.5">
      <c r="A829" s="19" t="s">
        <v>271</v>
      </c>
      <c r="B829" s="161" t="s">
        <v>72</v>
      </c>
      <c r="C829" s="161" t="s">
        <v>267</v>
      </c>
      <c r="D829" s="161" t="s">
        <v>35</v>
      </c>
      <c r="E829" s="161" t="s">
        <v>272</v>
      </c>
      <c r="F829" s="161"/>
      <c r="G829" s="240">
        <f>G830</f>
        <v>33.6</v>
      </c>
      <c r="H829" s="241"/>
      <c r="I829" s="237">
        <f>I830</f>
        <v>19</v>
      </c>
      <c r="J829" s="237"/>
      <c r="K829" s="163">
        <f t="shared" si="30"/>
        <v>14.600000000000001</v>
      </c>
      <c r="L829" s="35">
        <f t="shared" si="29"/>
        <v>56.547619047619044</v>
      </c>
      <c r="N829" s="166"/>
    </row>
    <row r="830" spans="1:14" ht="38.25">
      <c r="A830" s="19" t="s">
        <v>44</v>
      </c>
      <c r="B830" s="161" t="s">
        <v>72</v>
      </c>
      <c r="C830" s="161" t="s">
        <v>267</v>
      </c>
      <c r="D830" s="161" t="s">
        <v>35</v>
      </c>
      <c r="E830" s="161" t="s">
        <v>272</v>
      </c>
      <c r="F830" s="161" t="s">
        <v>45</v>
      </c>
      <c r="G830" s="240">
        <f>G831</f>
        <v>33.6</v>
      </c>
      <c r="H830" s="241"/>
      <c r="I830" s="237">
        <f>I831</f>
        <v>19</v>
      </c>
      <c r="J830" s="237"/>
      <c r="K830" s="163">
        <f t="shared" si="30"/>
        <v>14.600000000000001</v>
      </c>
      <c r="L830" s="35">
        <f t="shared" si="29"/>
        <v>56.547619047619044</v>
      </c>
      <c r="N830" s="166"/>
    </row>
    <row r="831" spans="1:14" ht="12.75">
      <c r="A831" s="19" t="s">
        <v>87</v>
      </c>
      <c r="B831" s="161" t="s">
        <v>72</v>
      </c>
      <c r="C831" s="161" t="s">
        <v>267</v>
      </c>
      <c r="D831" s="161" t="s">
        <v>35</v>
      </c>
      <c r="E831" s="161" t="s">
        <v>272</v>
      </c>
      <c r="F831" s="161" t="s">
        <v>88</v>
      </c>
      <c r="G831" s="240">
        <f>'ПР.5 мп'!H570</f>
        <v>33.6</v>
      </c>
      <c r="H831" s="241"/>
      <c r="I831" s="237">
        <f>'ПР.5 мп'!I570</f>
        <v>19</v>
      </c>
      <c r="J831" s="237"/>
      <c r="K831" s="163">
        <f t="shared" si="30"/>
        <v>14.600000000000001</v>
      </c>
      <c r="L831" s="35">
        <f t="shared" si="29"/>
        <v>56.547619047619044</v>
      </c>
      <c r="N831" s="166"/>
    </row>
    <row r="832" spans="1:14" ht="30" customHeight="1">
      <c r="A832" s="19" t="str">
        <f>'ПР.5 мп'!A571:B571</f>
        <v>Проведение замеров сопротивления изоляции электросетей и электрооборудования</v>
      </c>
      <c r="B832" s="161" t="s">
        <v>72</v>
      </c>
      <c r="C832" s="161" t="s">
        <v>267</v>
      </c>
      <c r="D832" s="161" t="s">
        <v>35</v>
      </c>
      <c r="E832" s="161" t="s">
        <v>274</v>
      </c>
      <c r="F832" s="161"/>
      <c r="G832" s="240">
        <f>G833</f>
        <v>0</v>
      </c>
      <c r="H832" s="241"/>
      <c r="I832" s="237">
        <f>I833</f>
        <v>100</v>
      </c>
      <c r="J832" s="237"/>
      <c r="K832" s="163">
        <f>G832-I832</f>
        <v>-100</v>
      </c>
      <c r="L832" s="35">
        <v>0</v>
      </c>
      <c r="N832" s="166"/>
    </row>
    <row r="833" spans="1:14" ht="38.25">
      <c r="A833" s="19" t="s">
        <v>44</v>
      </c>
      <c r="B833" s="161" t="s">
        <v>72</v>
      </c>
      <c r="C833" s="161" t="s">
        <v>267</v>
      </c>
      <c r="D833" s="161" t="s">
        <v>35</v>
      </c>
      <c r="E833" s="161" t="s">
        <v>745</v>
      </c>
      <c r="F833" s="161" t="s">
        <v>45</v>
      </c>
      <c r="G833" s="240">
        <f>G834</f>
        <v>0</v>
      </c>
      <c r="H833" s="241"/>
      <c r="I833" s="237">
        <f>I834</f>
        <v>100</v>
      </c>
      <c r="J833" s="237"/>
      <c r="K833" s="163">
        <f>G833-I833</f>
        <v>-100</v>
      </c>
      <c r="L833" s="35">
        <v>0</v>
      </c>
      <c r="N833" s="166"/>
    </row>
    <row r="834" spans="1:14" ht="12.75">
      <c r="A834" s="19" t="s">
        <v>87</v>
      </c>
      <c r="B834" s="161" t="s">
        <v>72</v>
      </c>
      <c r="C834" s="161" t="s">
        <v>267</v>
      </c>
      <c r="D834" s="161" t="s">
        <v>35</v>
      </c>
      <c r="E834" s="161" t="s">
        <v>746</v>
      </c>
      <c r="F834" s="161" t="s">
        <v>88</v>
      </c>
      <c r="G834" s="240">
        <f>'ПР.5 мп'!H595</f>
        <v>0</v>
      </c>
      <c r="H834" s="241"/>
      <c r="I834" s="237">
        <f>'ПР.5 мп'!I595</f>
        <v>100</v>
      </c>
      <c r="J834" s="237"/>
      <c r="K834" s="163">
        <f>G834-I834</f>
        <v>-100</v>
      </c>
      <c r="L834" s="35">
        <v>0</v>
      </c>
      <c r="N834" s="166"/>
    </row>
    <row r="835" spans="1:14" ht="38.25">
      <c r="A835" s="19" t="s">
        <v>275</v>
      </c>
      <c r="B835" s="161" t="s">
        <v>72</v>
      </c>
      <c r="C835" s="161" t="s">
        <v>267</v>
      </c>
      <c r="D835" s="161" t="s">
        <v>35</v>
      </c>
      <c r="E835" s="161" t="s">
        <v>276</v>
      </c>
      <c r="F835" s="161"/>
      <c r="G835" s="240">
        <f>G836</f>
        <v>94.5</v>
      </c>
      <c r="H835" s="241"/>
      <c r="I835" s="237">
        <f>I836</f>
        <v>12</v>
      </c>
      <c r="J835" s="237"/>
      <c r="K835" s="163">
        <f t="shared" si="30"/>
        <v>82.5</v>
      </c>
      <c r="L835" s="35">
        <f t="shared" si="29"/>
        <v>12.698412698412698</v>
      </c>
      <c r="N835" s="166"/>
    </row>
    <row r="836" spans="1:14" ht="38.25">
      <c r="A836" s="19" t="s">
        <v>44</v>
      </c>
      <c r="B836" s="161" t="s">
        <v>72</v>
      </c>
      <c r="C836" s="161" t="s">
        <v>267</v>
      </c>
      <c r="D836" s="161" t="s">
        <v>35</v>
      </c>
      <c r="E836" s="161" t="s">
        <v>276</v>
      </c>
      <c r="F836" s="161" t="s">
        <v>45</v>
      </c>
      <c r="G836" s="240">
        <f>G837</f>
        <v>94.5</v>
      </c>
      <c r="H836" s="241"/>
      <c r="I836" s="237">
        <f>I837</f>
        <v>12</v>
      </c>
      <c r="J836" s="237"/>
      <c r="K836" s="163">
        <f t="shared" si="30"/>
        <v>82.5</v>
      </c>
      <c r="L836" s="35">
        <f t="shared" si="29"/>
        <v>12.698412698412698</v>
      </c>
      <c r="N836" s="166"/>
    </row>
    <row r="837" spans="1:14" ht="12.75">
      <c r="A837" s="19" t="s">
        <v>87</v>
      </c>
      <c r="B837" s="161" t="s">
        <v>72</v>
      </c>
      <c r="C837" s="161" t="s">
        <v>267</v>
      </c>
      <c r="D837" s="161" t="s">
        <v>35</v>
      </c>
      <c r="E837" s="161" t="s">
        <v>276</v>
      </c>
      <c r="F837" s="161" t="s">
        <v>88</v>
      </c>
      <c r="G837" s="240">
        <f>'ПР.5 мп'!H620</f>
        <v>94.5</v>
      </c>
      <c r="H837" s="241"/>
      <c r="I837" s="237">
        <f>'ПР.5 мп'!I620</f>
        <v>12</v>
      </c>
      <c r="J837" s="237"/>
      <c r="K837" s="163">
        <f t="shared" si="30"/>
        <v>82.5</v>
      </c>
      <c r="L837" s="35">
        <f t="shared" si="29"/>
        <v>12.698412698412698</v>
      </c>
      <c r="N837" s="166"/>
    </row>
    <row r="838" spans="1:14" ht="12.75">
      <c r="A838" s="19" t="s">
        <v>279</v>
      </c>
      <c r="B838" s="161" t="s">
        <v>72</v>
      </c>
      <c r="C838" s="161" t="s">
        <v>267</v>
      </c>
      <c r="D838" s="161" t="s">
        <v>35</v>
      </c>
      <c r="E838" s="161" t="s">
        <v>280</v>
      </c>
      <c r="F838" s="161"/>
      <c r="G838" s="240">
        <f>G839</f>
        <v>21</v>
      </c>
      <c r="H838" s="241"/>
      <c r="I838" s="237">
        <f>I839</f>
        <v>0</v>
      </c>
      <c r="J838" s="237"/>
      <c r="K838" s="163">
        <f t="shared" si="30"/>
        <v>21</v>
      </c>
      <c r="L838" s="35">
        <f t="shared" si="29"/>
        <v>0</v>
      </c>
      <c r="N838" s="166"/>
    </row>
    <row r="839" spans="1:14" ht="38.25">
      <c r="A839" s="19" t="s">
        <v>44</v>
      </c>
      <c r="B839" s="161" t="s">
        <v>72</v>
      </c>
      <c r="C839" s="161" t="s">
        <v>267</v>
      </c>
      <c r="D839" s="161" t="s">
        <v>35</v>
      </c>
      <c r="E839" s="161" t="s">
        <v>280</v>
      </c>
      <c r="F839" s="161" t="s">
        <v>45</v>
      </c>
      <c r="G839" s="240">
        <f>G840</f>
        <v>21</v>
      </c>
      <c r="H839" s="241"/>
      <c r="I839" s="237">
        <f>I840</f>
        <v>0</v>
      </c>
      <c r="J839" s="237"/>
      <c r="K839" s="163">
        <f t="shared" si="30"/>
        <v>21</v>
      </c>
      <c r="L839" s="35">
        <f t="shared" si="29"/>
        <v>0</v>
      </c>
      <c r="N839" s="166"/>
    </row>
    <row r="840" spans="1:14" ht="12.75">
      <c r="A840" s="19" t="s">
        <v>87</v>
      </c>
      <c r="B840" s="161" t="s">
        <v>72</v>
      </c>
      <c r="C840" s="161" t="s">
        <v>267</v>
      </c>
      <c r="D840" s="161" t="s">
        <v>35</v>
      </c>
      <c r="E840" s="161" t="s">
        <v>280</v>
      </c>
      <c r="F840" s="161" t="s">
        <v>88</v>
      </c>
      <c r="G840" s="240">
        <f>'ПР.5 мп'!H640</f>
        <v>21</v>
      </c>
      <c r="H840" s="241"/>
      <c r="I840" s="237">
        <f>'ПР.5 мп'!I640</f>
        <v>0</v>
      </c>
      <c r="J840" s="237"/>
      <c r="K840" s="163">
        <f t="shared" si="30"/>
        <v>21</v>
      </c>
      <c r="L840" s="35">
        <f t="shared" si="29"/>
        <v>0</v>
      </c>
      <c r="N840" s="166"/>
    </row>
    <row r="841" spans="1:14" ht="38.25">
      <c r="A841" s="191" t="str">
        <f>'ПР.5 мп'!A681:B681</f>
        <v>Муниципальная программа «Развитие физической культуры и спорта в Сусуманском городском округе на 2020- 2023 годы»</v>
      </c>
      <c r="B841" s="176" t="s">
        <v>72</v>
      </c>
      <c r="C841" s="176" t="s">
        <v>267</v>
      </c>
      <c r="D841" s="176" t="s">
        <v>35</v>
      </c>
      <c r="E841" s="176" t="s">
        <v>298</v>
      </c>
      <c r="F841" s="176"/>
      <c r="G841" s="242">
        <f>G842+G852</f>
        <v>710</v>
      </c>
      <c r="H841" s="243"/>
      <c r="I841" s="242">
        <f>I842+I852</f>
        <v>1932.5</v>
      </c>
      <c r="J841" s="243"/>
      <c r="K841" s="162">
        <f t="shared" si="30"/>
        <v>-1222.5</v>
      </c>
      <c r="L841" s="31">
        <f t="shared" si="29"/>
        <v>272.1830985915493</v>
      </c>
      <c r="N841" s="166"/>
    </row>
    <row r="842" spans="1:14" ht="38.25">
      <c r="A842" s="19" t="str">
        <f>'ПР.5 мп'!A682:B682</f>
        <v>Основное мероприятие «Приобщение различных слоев населения к регулярным занятиям физической культурой и спортом»</v>
      </c>
      <c r="B842" s="161" t="s">
        <v>72</v>
      </c>
      <c r="C842" s="161" t="s">
        <v>267</v>
      </c>
      <c r="D842" s="161" t="s">
        <v>35</v>
      </c>
      <c r="E842" s="161" t="s">
        <v>299</v>
      </c>
      <c r="F842" s="161"/>
      <c r="G842" s="240">
        <f>G843+G846+G849</f>
        <v>710</v>
      </c>
      <c r="H842" s="241"/>
      <c r="I842" s="237">
        <f>I843+I846+I849</f>
        <v>384.1</v>
      </c>
      <c r="J842" s="237"/>
      <c r="K842" s="163">
        <f t="shared" si="30"/>
        <v>325.9</v>
      </c>
      <c r="L842" s="35">
        <f t="shared" si="29"/>
        <v>54.09859154929578</v>
      </c>
      <c r="N842" s="166"/>
    </row>
    <row r="843" spans="1:14" ht="12.75">
      <c r="A843" s="19" t="s">
        <v>152</v>
      </c>
      <c r="B843" s="161" t="s">
        <v>72</v>
      </c>
      <c r="C843" s="161" t="s">
        <v>267</v>
      </c>
      <c r="D843" s="161" t="s">
        <v>35</v>
      </c>
      <c r="E843" s="161" t="s">
        <v>302</v>
      </c>
      <c r="F843" s="161"/>
      <c r="G843" s="240">
        <f>G844</f>
        <v>250</v>
      </c>
      <c r="H843" s="241"/>
      <c r="I843" s="237">
        <f>I844</f>
        <v>235.9</v>
      </c>
      <c r="J843" s="237"/>
      <c r="K843" s="163">
        <f t="shared" si="30"/>
        <v>14.099999999999994</v>
      </c>
      <c r="L843" s="35">
        <f t="shared" si="29"/>
        <v>94.36</v>
      </c>
      <c r="N843" s="166"/>
    </row>
    <row r="844" spans="1:14" ht="38.25">
      <c r="A844" s="19" t="s">
        <v>44</v>
      </c>
      <c r="B844" s="161" t="s">
        <v>72</v>
      </c>
      <c r="C844" s="161" t="s">
        <v>267</v>
      </c>
      <c r="D844" s="161" t="s">
        <v>35</v>
      </c>
      <c r="E844" s="161" t="s">
        <v>302</v>
      </c>
      <c r="F844" s="161" t="s">
        <v>45</v>
      </c>
      <c r="G844" s="240">
        <f>G845</f>
        <v>250</v>
      </c>
      <c r="H844" s="241"/>
      <c r="I844" s="237">
        <f>I845</f>
        <v>235.9</v>
      </c>
      <c r="J844" s="237"/>
      <c r="K844" s="163">
        <f t="shared" si="30"/>
        <v>14.099999999999994</v>
      </c>
      <c r="L844" s="35">
        <f t="shared" si="29"/>
        <v>94.36</v>
      </c>
      <c r="N844" s="166"/>
    </row>
    <row r="845" spans="1:14" ht="12.75">
      <c r="A845" s="19" t="s">
        <v>87</v>
      </c>
      <c r="B845" s="161" t="s">
        <v>72</v>
      </c>
      <c r="C845" s="161" t="s">
        <v>267</v>
      </c>
      <c r="D845" s="161" t="s">
        <v>35</v>
      </c>
      <c r="E845" s="161" t="s">
        <v>302</v>
      </c>
      <c r="F845" s="161" t="s">
        <v>88</v>
      </c>
      <c r="G845" s="240">
        <f>'ПР.5 мп'!H698</f>
        <v>250</v>
      </c>
      <c r="H845" s="241"/>
      <c r="I845" s="237">
        <f>'ПР.5 мп'!I698</f>
        <v>235.9</v>
      </c>
      <c r="J845" s="237"/>
      <c r="K845" s="163">
        <f t="shared" si="30"/>
        <v>14.099999999999994</v>
      </c>
      <c r="L845" s="35">
        <f t="shared" si="29"/>
        <v>94.36</v>
      </c>
      <c r="N845" s="166"/>
    </row>
    <row r="846" spans="1:14" ht="25.5">
      <c r="A846" s="19" t="s">
        <v>303</v>
      </c>
      <c r="B846" s="161" t="s">
        <v>72</v>
      </c>
      <c r="C846" s="161" t="s">
        <v>267</v>
      </c>
      <c r="D846" s="161" t="s">
        <v>35</v>
      </c>
      <c r="E846" s="161" t="s">
        <v>304</v>
      </c>
      <c r="F846" s="161"/>
      <c r="G846" s="240">
        <f>G847</f>
        <v>190</v>
      </c>
      <c r="H846" s="241"/>
      <c r="I846" s="237">
        <f>I847</f>
        <v>148.2</v>
      </c>
      <c r="J846" s="237"/>
      <c r="K846" s="163">
        <f t="shared" si="30"/>
        <v>41.80000000000001</v>
      </c>
      <c r="L846" s="35">
        <f t="shared" si="29"/>
        <v>77.99999999999999</v>
      </c>
      <c r="N846" s="166"/>
    </row>
    <row r="847" spans="1:14" ht="38.25">
      <c r="A847" s="19" t="s">
        <v>44</v>
      </c>
      <c r="B847" s="161" t="s">
        <v>72</v>
      </c>
      <c r="C847" s="161" t="s">
        <v>267</v>
      </c>
      <c r="D847" s="161" t="s">
        <v>35</v>
      </c>
      <c r="E847" s="161" t="s">
        <v>304</v>
      </c>
      <c r="F847" s="161" t="s">
        <v>45</v>
      </c>
      <c r="G847" s="240">
        <f>G848</f>
        <v>190</v>
      </c>
      <c r="H847" s="241"/>
      <c r="I847" s="237">
        <f>I848</f>
        <v>148.2</v>
      </c>
      <c r="J847" s="237"/>
      <c r="K847" s="163">
        <f t="shared" si="30"/>
        <v>41.80000000000001</v>
      </c>
      <c r="L847" s="35">
        <f t="shared" si="29"/>
        <v>77.99999999999999</v>
      </c>
      <c r="N847" s="166"/>
    </row>
    <row r="848" spans="1:14" ht="12.75">
      <c r="A848" s="19" t="s">
        <v>87</v>
      </c>
      <c r="B848" s="161" t="s">
        <v>72</v>
      </c>
      <c r="C848" s="161" t="s">
        <v>267</v>
      </c>
      <c r="D848" s="161" t="s">
        <v>35</v>
      </c>
      <c r="E848" s="161" t="s">
        <v>304</v>
      </c>
      <c r="F848" s="161" t="s">
        <v>88</v>
      </c>
      <c r="G848" s="240">
        <f>'ПР.5 мп'!H708</f>
        <v>190</v>
      </c>
      <c r="H848" s="241"/>
      <c r="I848" s="237">
        <f>'ПР.5 мп'!I708</f>
        <v>148.2</v>
      </c>
      <c r="J848" s="237"/>
      <c r="K848" s="163">
        <f t="shared" si="30"/>
        <v>41.80000000000001</v>
      </c>
      <c r="L848" s="35">
        <f t="shared" si="29"/>
        <v>77.99999999999999</v>
      </c>
      <c r="N848" s="166"/>
    </row>
    <row r="849" spans="1:14" ht="12.75">
      <c r="A849" s="19" t="s">
        <v>305</v>
      </c>
      <c r="B849" s="161" t="s">
        <v>72</v>
      </c>
      <c r="C849" s="161" t="s">
        <v>267</v>
      </c>
      <c r="D849" s="161" t="s">
        <v>35</v>
      </c>
      <c r="E849" s="161" t="s">
        <v>306</v>
      </c>
      <c r="F849" s="161"/>
      <c r="G849" s="240">
        <f>G850</f>
        <v>270</v>
      </c>
      <c r="H849" s="241"/>
      <c r="I849" s="237">
        <f>I850</f>
        <v>0</v>
      </c>
      <c r="J849" s="237"/>
      <c r="K849" s="163">
        <f t="shared" si="30"/>
        <v>270</v>
      </c>
      <c r="L849" s="35">
        <f t="shared" si="29"/>
        <v>0</v>
      </c>
      <c r="N849" s="166"/>
    </row>
    <row r="850" spans="1:14" ht="38.25">
      <c r="A850" s="19" t="s">
        <v>44</v>
      </c>
      <c r="B850" s="161" t="s">
        <v>72</v>
      </c>
      <c r="C850" s="161" t="s">
        <v>267</v>
      </c>
      <c r="D850" s="161" t="s">
        <v>35</v>
      </c>
      <c r="E850" s="161" t="s">
        <v>306</v>
      </c>
      <c r="F850" s="161" t="s">
        <v>45</v>
      </c>
      <c r="G850" s="240">
        <f>G851</f>
        <v>270</v>
      </c>
      <c r="H850" s="241"/>
      <c r="I850" s="237">
        <f>I851</f>
        <v>0</v>
      </c>
      <c r="J850" s="237"/>
      <c r="K850" s="163">
        <f t="shared" si="30"/>
        <v>270</v>
      </c>
      <c r="L850" s="35">
        <f aca="true" t="shared" si="31" ref="L850:L920">I850/G850*100</f>
        <v>0</v>
      </c>
      <c r="N850" s="166"/>
    </row>
    <row r="851" spans="1:14" ht="12.75">
      <c r="A851" s="19" t="s">
        <v>87</v>
      </c>
      <c r="B851" s="161" t="s">
        <v>72</v>
      </c>
      <c r="C851" s="161" t="s">
        <v>267</v>
      </c>
      <c r="D851" s="161" t="s">
        <v>35</v>
      </c>
      <c r="E851" s="161" t="s">
        <v>306</v>
      </c>
      <c r="F851" s="161" t="s">
        <v>88</v>
      </c>
      <c r="G851" s="240">
        <f>'ПР.5 мп'!H714</f>
        <v>270</v>
      </c>
      <c r="H851" s="241"/>
      <c r="I851" s="237">
        <f>'ПР.5 мп'!I714</f>
        <v>0</v>
      </c>
      <c r="J851" s="237"/>
      <c r="K851" s="163">
        <f t="shared" si="30"/>
        <v>270</v>
      </c>
      <c r="L851" s="35">
        <f t="shared" si="31"/>
        <v>0</v>
      </c>
      <c r="N851" s="166"/>
    </row>
    <row r="852" spans="1:14" ht="38.25">
      <c r="A852" s="19" t="str">
        <f>'ПР.5 мп'!A715:B715</f>
        <v>Основное мероприятие «Возмещение расходов по коммунальным услугам физкультурно-оздоровительным и спортивным комплексам»</v>
      </c>
      <c r="B852" s="161" t="s">
        <v>72</v>
      </c>
      <c r="C852" s="161" t="s">
        <v>267</v>
      </c>
      <c r="D852" s="161" t="s">
        <v>35</v>
      </c>
      <c r="E852" s="161" t="s">
        <v>747</v>
      </c>
      <c r="F852" s="161"/>
      <c r="G852" s="240">
        <f>G853+G856</f>
        <v>0</v>
      </c>
      <c r="H852" s="241"/>
      <c r="I852" s="240">
        <f>I853+I856</f>
        <v>1548.4</v>
      </c>
      <c r="J852" s="241"/>
      <c r="K852" s="163">
        <f aca="true" t="shared" si="32" ref="K852:K858">G852-I852</f>
        <v>-1548.4</v>
      </c>
      <c r="L852" s="35">
        <v>0</v>
      </c>
      <c r="N852" s="166"/>
    </row>
    <row r="853" spans="1:14" ht="38.25">
      <c r="A853" s="19" t="str">
        <f>'ПР.5 мп'!A716:B716</f>
        <v>Мероприятия по возмещению расходов по коммунальным услугам физкультурно-оздоровительным и спортивным комплексам </v>
      </c>
      <c r="B853" s="161" t="s">
        <v>72</v>
      </c>
      <c r="C853" s="161" t="s">
        <v>267</v>
      </c>
      <c r="D853" s="161" t="s">
        <v>35</v>
      </c>
      <c r="E853" s="161" t="s">
        <v>749</v>
      </c>
      <c r="F853" s="161"/>
      <c r="G853" s="240">
        <f>G854</f>
        <v>0</v>
      </c>
      <c r="H853" s="241"/>
      <c r="I853" s="237">
        <f>I854</f>
        <v>1480.4</v>
      </c>
      <c r="J853" s="237"/>
      <c r="K853" s="163">
        <f t="shared" si="32"/>
        <v>-1480.4</v>
      </c>
      <c r="L853" s="35">
        <v>0</v>
      </c>
      <c r="N853" s="166"/>
    </row>
    <row r="854" spans="1:14" ht="38.25">
      <c r="A854" s="19" t="s">
        <v>44</v>
      </c>
      <c r="B854" s="161" t="s">
        <v>72</v>
      </c>
      <c r="C854" s="161" t="s">
        <v>267</v>
      </c>
      <c r="D854" s="161" t="s">
        <v>35</v>
      </c>
      <c r="E854" s="161" t="s">
        <v>749</v>
      </c>
      <c r="F854" s="161" t="s">
        <v>45</v>
      </c>
      <c r="G854" s="240">
        <f>G855</f>
        <v>0</v>
      </c>
      <c r="H854" s="241"/>
      <c r="I854" s="237">
        <f>I855</f>
        <v>1480.4</v>
      </c>
      <c r="J854" s="237"/>
      <c r="K854" s="163">
        <f t="shared" si="32"/>
        <v>-1480.4</v>
      </c>
      <c r="L854" s="35">
        <v>0</v>
      </c>
      <c r="N854" s="166"/>
    </row>
    <row r="855" spans="1:14" ht="12.75">
      <c r="A855" s="19" t="s">
        <v>87</v>
      </c>
      <c r="B855" s="161" t="s">
        <v>72</v>
      </c>
      <c r="C855" s="161" t="s">
        <v>267</v>
      </c>
      <c r="D855" s="161" t="s">
        <v>35</v>
      </c>
      <c r="E855" s="161" t="s">
        <v>749</v>
      </c>
      <c r="F855" s="161" t="s">
        <v>88</v>
      </c>
      <c r="G855" s="240">
        <v>0</v>
      </c>
      <c r="H855" s="241"/>
      <c r="I855" s="237">
        <f>'ПР.5 мп'!I721</f>
        <v>1480.4</v>
      </c>
      <c r="J855" s="237"/>
      <c r="K855" s="163">
        <f t="shared" si="32"/>
        <v>-1480.4</v>
      </c>
      <c r="L855" s="35">
        <v>0</v>
      </c>
      <c r="N855" s="166"/>
    </row>
    <row r="856" spans="1:14" ht="51">
      <c r="A856" s="19" t="str">
        <f>'ПР.5 мп'!A722:B722</f>
        <v>Мероприятия по возмещению расходов по коммунальным услугам физкультурно-оздоровительным и спортивным комплексам за счет средств местного бюджета</v>
      </c>
      <c r="B856" s="161" t="s">
        <v>72</v>
      </c>
      <c r="C856" s="161" t="s">
        <v>267</v>
      </c>
      <c r="D856" s="161" t="s">
        <v>35</v>
      </c>
      <c r="E856" s="161" t="s">
        <v>751</v>
      </c>
      <c r="F856" s="161"/>
      <c r="G856" s="240">
        <f>G857</f>
        <v>0</v>
      </c>
      <c r="H856" s="241"/>
      <c r="I856" s="237">
        <f>I857</f>
        <v>68</v>
      </c>
      <c r="J856" s="237"/>
      <c r="K856" s="163">
        <f t="shared" si="32"/>
        <v>-68</v>
      </c>
      <c r="L856" s="35">
        <v>0</v>
      </c>
      <c r="N856" s="166"/>
    </row>
    <row r="857" spans="1:14" ht="38.25">
      <c r="A857" s="19" t="s">
        <v>44</v>
      </c>
      <c r="B857" s="161" t="s">
        <v>72</v>
      </c>
      <c r="C857" s="161" t="s">
        <v>267</v>
      </c>
      <c r="D857" s="161" t="s">
        <v>35</v>
      </c>
      <c r="E857" s="161" t="s">
        <v>751</v>
      </c>
      <c r="F857" s="161" t="s">
        <v>45</v>
      </c>
      <c r="G857" s="240">
        <f>G858</f>
        <v>0</v>
      </c>
      <c r="H857" s="241"/>
      <c r="I857" s="237">
        <f>I858</f>
        <v>68</v>
      </c>
      <c r="J857" s="237"/>
      <c r="K857" s="163">
        <f t="shared" si="32"/>
        <v>-68</v>
      </c>
      <c r="L857" s="35">
        <v>0</v>
      </c>
      <c r="N857" s="166"/>
    </row>
    <row r="858" spans="1:14" ht="12.75">
      <c r="A858" s="19" t="s">
        <v>87</v>
      </c>
      <c r="B858" s="161" t="s">
        <v>72</v>
      </c>
      <c r="C858" s="161" t="s">
        <v>267</v>
      </c>
      <c r="D858" s="161" t="s">
        <v>35</v>
      </c>
      <c r="E858" s="161" t="s">
        <v>751</v>
      </c>
      <c r="F858" s="161" t="s">
        <v>88</v>
      </c>
      <c r="G858" s="240">
        <f>'ПР.5 мп'!H718</f>
        <v>0</v>
      </c>
      <c r="H858" s="241"/>
      <c r="I858" s="237">
        <f>'ПР.5 мп'!I727</f>
        <v>68</v>
      </c>
      <c r="J858" s="237"/>
      <c r="K858" s="163">
        <f t="shared" si="32"/>
        <v>-68</v>
      </c>
      <c r="L858" s="35">
        <v>0</v>
      </c>
      <c r="N858" s="166"/>
    </row>
    <row r="859" spans="1:14" ht="25.5">
      <c r="A859" s="19" t="s">
        <v>504</v>
      </c>
      <c r="B859" s="161" t="s">
        <v>72</v>
      </c>
      <c r="C859" s="161" t="s">
        <v>267</v>
      </c>
      <c r="D859" s="161" t="s">
        <v>35</v>
      </c>
      <c r="E859" s="161" t="s">
        <v>505</v>
      </c>
      <c r="F859" s="161"/>
      <c r="G859" s="240">
        <f>G860</f>
        <v>300</v>
      </c>
      <c r="H859" s="241"/>
      <c r="I859" s="237">
        <f>I860</f>
        <v>206.3</v>
      </c>
      <c r="J859" s="237"/>
      <c r="K859" s="163">
        <f t="shared" si="30"/>
        <v>93.69999999999999</v>
      </c>
      <c r="L859" s="35">
        <f t="shared" si="31"/>
        <v>68.76666666666668</v>
      </c>
      <c r="N859" s="166"/>
    </row>
    <row r="860" spans="1:14" ht="25.5">
      <c r="A860" s="19" t="s">
        <v>506</v>
      </c>
      <c r="B860" s="161" t="s">
        <v>72</v>
      </c>
      <c r="C860" s="161" t="s">
        <v>267</v>
      </c>
      <c r="D860" s="161" t="s">
        <v>35</v>
      </c>
      <c r="E860" s="161" t="s">
        <v>507</v>
      </c>
      <c r="F860" s="161"/>
      <c r="G860" s="240">
        <f>G861</f>
        <v>300</v>
      </c>
      <c r="H860" s="241"/>
      <c r="I860" s="237">
        <f>I861</f>
        <v>206.3</v>
      </c>
      <c r="J860" s="237"/>
      <c r="K860" s="163">
        <f t="shared" si="30"/>
        <v>93.69999999999999</v>
      </c>
      <c r="L860" s="35">
        <f t="shared" si="31"/>
        <v>68.76666666666668</v>
      </c>
      <c r="N860" s="166"/>
    </row>
    <row r="861" spans="1:14" ht="38.25">
      <c r="A861" s="19" t="s">
        <v>44</v>
      </c>
      <c r="B861" s="161" t="s">
        <v>72</v>
      </c>
      <c r="C861" s="161" t="s">
        <v>267</v>
      </c>
      <c r="D861" s="161" t="s">
        <v>35</v>
      </c>
      <c r="E861" s="161" t="s">
        <v>507</v>
      </c>
      <c r="F861" s="161" t="s">
        <v>45</v>
      </c>
      <c r="G861" s="240">
        <f>G862</f>
        <v>300</v>
      </c>
      <c r="H861" s="241"/>
      <c r="I861" s="237">
        <f>I862</f>
        <v>206.3</v>
      </c>
      <c r="J861" s="237"/>
      <c r="K861" s="163">
        <f t="shared" si="30"/>
        <v>93.69999999999999</v>
      </c>
      <c r="L861" s="35">
        <f t="shared" si="31"/>
        <v>68.76666666666668</v>
      </c>
      <c r="N861" s="166"/>
    </row>
    <row r="862" spans="1:14" ht="12.75">
      <c r="A862" s="19" t="s">
        <v>87</v>
      </c>
      <c r="B862" s="161" t="s">
        <v>72</v>
      </c>
      <c r="C862" s="161" t="s">
        <v>267</v>
      </c>
      <c r="D862" s="161" t="s">
        <v>35</v>
      </c>
      <c r="E862" s="161" t="s">
        <v>507</v>
      </c>
      <c r="F862" s="161" t="s">
        <v>88</v>
      </c>
      <c r="G862" s="240">
        <v>300</v>
      </c>
      <c r="H862" s="241"/>
      <c r="I862" s="237">
        <v>206.3</v>
      </c>
      <c r="J862" s="237"/>
      <c r="K862" s="163">
        <f aca="true" t="shared" si="33" ref="K862:K925">G862-I862</f>
        <v>93.69999999999999</v>
      </c>
      <c r="L862" s="35">
        <f t="shared" si="31"/>
        <v>68.76666666666668</v>
      </c>
      <c r="N862" s="166"/>
    </row>
    <row r="863" spans="1:14" ht="38.25">
      <c r="A863" s="191" t="s">
        <v>20</v>
      </c>
      <c r="B863" s="176" t="s">
        <v>21</v>
      </c>
      <c r="C863" s="176"/>
      <c r="D863" s="176"/>
      <c r="E863" s="176"/>
      <c r="F863" s="176"/>
      <c r="G863" s="242">
        <f>G864+G879+G908+G981</f>
        <v>108854.2</v>
      </c>
      <c r="H863" s="243"/>
      <c r="I863" s="239">
        <f>I864+I879+I908+I981</f>
        <v>77143.69999999998</v>
      </c>
      <c r="J863" s="239"/>
      <c r="K863" s="162">
        <f t="shared" si="33"/>
        <v>31710.500000000015</v>
      </c>
      <c r="L863" s="35">
        <f t="shared" si="31"/>
        <v>70.86883188705625</v>
      </c>
      <c r="N863" s="166"/>
    </row>
    <row r="864" spans="1:14" s="198" customFormat="1" ht="13.5">
      <c r="A864" s="195" t="s">
        <v>55</v>
      </c>
      <c r="B864" s="177" t="s">
        <v>21</v>
      </c>
      <c r="C864" s="177" t="s">
        <v>56</v>
      </c>
      <c r="D864" s="177"/>
      <c r="E864" s="177"/>
      <c r="F864" s="177"/>
      <c r="G864" s="251">
        <f>G865+G874</f>
        <v>226.1</v>
      </c>
      <c r="H864" s="252"/>
      <c r="I864" s="238">
        <f>I865+I874</f>
        <v>301.6</v>
      </c>
      <c r="J864" s="238"/>
      <c r="K864" s="175">
        <f t="shared" si="33"/>
        <v>-75.50000000000003</v>
      </c>
      <c r="L864" s="196">
        <f t="shared" si="31"/>
        <v>133.39230429013713</v>
      </c>
      <c r="M864" s="197"/>
      <c r="N864" s="166"/>
    </row>
    <row r="865" spans="1:14" ht="51">
      <c r="A865" s="19" t="s">
        <v>355</v>
      </c>
      <c r="B865" s="161" t="s">
        <v>21</v>
      </c>
      <c r="C865" s="161" t="s">
        <v>56</v>
      </c>
      <c r="D865" s="161" t="s">
        <v>13</v>
      </c>
      <c r="E865" s="161"/>
      <c r="F865" s="161"/>
      <c r="G865" s="240">
        <f>G866</f>
        <v>167.5</v>
      </c>
      <c r="H865" s="241"/>
      <c r="I865" s="237">
        <f>I866</f>
        <v>277.3</v>
      </c>
      <c r="J865" s="237"/>
      <c r="K865" s="163">
        <f t="shared" si="33"/>
        <v>-109.80000000000001</v>
      </c>
      <c r="L865" s="35">
        <f t="shared" si="31"/>
        <v>165.55223880597018</v>
      </c>
      <c r="N865" s="166"/>
    </row>
    <row r="866" spans="1:14" ht="42.75" customHeight="1">
      <c r="A866" s="19" t="s">
        <v>349</v>
      </c>
      <c r="B866" s="161" t="s">
        <v>21</v>
      </c>
      <c r="C866" s="161" t="s">
        <v>56</v>
      </c>
      <c r="D866" s="161" t="s">
        <v>13</v>
      </c>
      <c r="E866" s="161" t="s">
        <v>350</v>
      </c>
      <c r="F866" s="161"/>
      <c r="G866" s="240">
        <f>G867</f>
        <v>167.5</v>
      </c>
      <c r="H866" s="241"/>
      <c r="I866" s="237">
        <f>I867</f>
        <v>277.3</v>
      </c>
      <c r="J866" s="237"/>
      <c r="K866" s="163">
        <f t="shared" si="33"/>
        <v>-109.80000000000001</v>
      </c>
      <c r="L866" s="35">
        <f t="shared" si="31"/>
        <v>165.55223880597018</v>
      </c>
      <c r="N866" s="166"/>
    </row>
    <row r="867" spans="1:14" ht="12.75">
      <c r="A867" s="19" t="s">
        <v>367</v>
      </c>
      <c r="B867" s="161" t="s">
        <v>21</v>
      </c>
      <c r="C867" s="161" t="s">
        <v>56</v>
      </c>
      <c r="D867" s="161" t="s">
        <v>13</v>
      </c>
      <c r="E867" s="161" t="s">
        <v>368</v>
      </c>
      <c r="F867" s="161"/>
      <c r="G867" s="240">
        <f>G868</f>
        <v>167.5</v>
      </c>
      <c r="H867" s="241"/>
      <c r="I867" s="237">
        <f>I868</f>
        <v>277.3</v>
      </c>
      <c r="J867" s="237"/>
      <c r="K867" s="163">
        <f t="shared" si="33"/>
        <v>-109.80000000000001</v>
      </c>
      <c r="L867" s="35">
        <f t="shared" si="31"/>
        <v>165.55223880597018</v>
      </c>
      <c r="N867" s="166"/>
    </row>
    <row r="868" spans="1:14" ht="25.5">
      <c r="A868" s="19" t="s">
        <v>361</v>
      </c>
      <c r="B868" s="161" t="s">
        <v>21</v>
      </c>
      <c r="C868" s="161" t="s">
        <v>56</v>
      </c>
      <c r="D868" s="161" t="s">
        <v>13</v>
      </c>
      <c r="E868" s="161" t="s">
        <v>370</v>
      </c>
      <c r="F868" s="161"/>
      <c r="G868" s="240">
        <f>G869+G871</f>
        <v>167.5</v>
      </c>
      <c r="H868" s="241"/>
      <c r="I868" s="237">
        <f>I869+I871</f>
        <v>277.3</v>
      </c>
      <c r="J868" s="237"/>
      <c r="K868" s="163">
        <f t="shared" si="33"/>
        <v>-109.80000000000001</v>
      </c>
      <c r="L868" s="35">
        <f t="shared" si="31"/>
        <v>165.55223880597018</v>
      </c>
      <c r="N868" s="166"/>
    </row>
    <row r="869" spans="1:14" ht="25.5">
      <c r="A869" s="19" t="s">
        <v>16</v>
      </c>
      <c r="B869" s="161" t="s">
        <v>21</v>
      </c>
      <c r="C869" s="161" t="s">
        <v>56</v>
      </c>
      <c r="D869" s="161" t="s">
        <v>13</v>
      </c>
      <c r="E869" s="161" t="s">
        <v>370</v>
      </c>
      <c r="F869" s="161" t="s">
        <v>17</v>
      </c>
      <c r="G869" s="240">
        <f>G870</f>
        <v>100</v>
      </c>
      <c r="H869" s="241"/>
      <c r="I869" s="237">
        <f>I870</f>
        <v>183.5</v>
      </c>
      <c r="J869" s="237"/>
      <c r="K869" s="163">
        <f t="shared" si="33"/>
        <v>-83.5</v>
      </c>
      <c r="L869" s="35">
        <f t="shared" si="31"/>
        <v>183.5</v>
      </c>
      <c r="N869" s="166"/>
    </row>
    <row r="870" spans="1:14" ht="38.25">
      <c r="A870" s="19" t="s">
        <v>18</v>
      </c>
      <c r="B870" s="161" t="s">
        <v>21</v>
      </c>
      <c r="C870" s="161" t="s">
        <v>56</v>
      </c>
      <c r="D870" s="161" t="s">
        <v>13</v>
      </c>
      <c r="E870" s="161" t="s">
        <v>370</v>
      </c>
      <c r="F870" s="161" t="s">
        <v>19</v>
      </c>
      <c r="G870" s="240">
        <v>100</v>
      </c>
      <c r="H870" s="241"/>
      <c r="I870" s="237">
        <v>183.5</v>
      </c>
      <c r="J870" s="237"/>
      <c r="K870" s="163">
        <f t="shared" si="33"/>
        <v>-83.5</v>
      </c>
      <c r="L870" s="35">
        <f t="shared" si="31"/>
        <v>183.5</v>
      </c>
      <c r="N870" s="166"/>
    </row>
    <row r="871" spans="1:14" ht="12.75">
      <c r="A871" s="19" t="s">
        <v>173</v>
      </c>
      <c r="B871" s="161" t="s">
        <v>21</v>
      </c>
      <c r="C871" s="161" t="s">
        <v>56</v>
      </c>
      <c r="D871" s="161" t="s">
        <v>13</v>
      </c>
      <c r="E871" s="161" t="s">
        <v>370</v>
      </c>
      <c r="F871" s="161" t="s">
        <v>174</v>
      </c>
      <c r="G871" s="240">
        <f>G872+G873</f>
        <v>67.5</v>
      </c>
      <c r="H871" s="241"/>
      <c r="I871" s="237">
        <f>I872+I873</f>
        <v>93.80000000000001</v>
      </c>
      <c r="J871" s="237"/>
      <c r="K871" s="163">
        <f t="shared" si="33"/>
        <v>-26.30000000000001</v>
      </c>
      <c r="L871" s="35">
        <f t="shared" si="31"/>
        <v>138.962962962963</v>
      </c>
      <c r="N871" s="166"/>
    </row>
    <row r="872" spans="1:14" ht="12.75">
      <c r="A872" s="19" t="s">
        <v>452</v>
      </c>
      <c r="B872" s="161" t="s">
        <v>21</v>
      </c>
      <c r="C872" s="161" t="s">
        <v>56</v>
      </c>
      <c r="D872" s="161" t="s">
        <v>13</v>
      </c>
      <c r="E872" s="161" t="s">
        <v>370</v>
      </c>
      <c r="F872" s="161" t="s">
        <v>453</v>
      </c>
      <c r="G872" s="240">
        <v>45</v>
      </c>
      <c r="H872" s="241"/>
      <c r="I872" s="237">
        <v>66.7</v>
      </c>
      <c r="J872" s="237"/>
      <c r="K872" s="163">
        <f t="shared" si="33"/>
        <v>-21.700000000000003</v>
      </c>
      <c r="L872" s="35">
        <f t="shared" si="31"/>
        <v>148.22222222222223</v>
      </c>
      <c r="N872" s="166"/>
    </row>
    <row r="873" spans="1:14" ht="12.75">
      <c r="A873" s="19" t="s">
        <v>175</v>
      </c>
      <c r="B873" s="161" t="s">
        <v>21</v>
      </c>
      <c r="C873" s="161" t="s">
        <v>56</v>
      </c>
      <c r="D873" s="161" t="s">
        <v>13</v>
      </c>
      <c r="E873" s="161" t="s">
        <v>370</v>
      </c>
      <c r="F873" s="161" t="s">
        <v>176</v>
      </c>
      <c r="G873" s="240">
        <v>22.5</v>
      </c>
      <c r="H873" s="241"/>
      <c r="I873" s="237">
        <v>27.1</v>
      </c>
      <c r="J873" s="237"/>
      <c r="K873" s="163">
        <f t="shared" si="33"/>
        <v>-4.600000000000001</v>
      </c>
      <c r="L873" s="35">
        <f t="shared" si="31"/>
        <v>120.44444444444444</v>
      </c>
      <c r="N873" s="166"/>
    </row>
    <row r="874" spans="1:14" ht="12.75">
      <c r="A874" s="19" t="s">
        <v>57</v>
      </c>
      <c r="B874" s="161" t="s">
        <v>21</v>
      </c>
      <c r="C874" s="161" t="s">
        <v>56</v>
      </c>
      <c r="D874" s="161" t="s">
        <v>58</v>
      </c>
      <c r="E874" s="161"/>
      <c r="F874" s="161"/>
      <c r="G874" s="240">
        <f>G875</f>
        <v>58.6</v>
      </c>
      <c r="H874" s="241"/>
      <c r="I874" s="237">
        <f>I875</f>
        <v>24.3</v>
      </c>
      <c r="J874" s="237"/>
      <c r="K874" s="163">
        <f t="shared" si="33"/>
        <v>34.3</v>
      </c>
      <c r="L874" s="35">
        <f t="shared" si="31"/>
        <v>41.467576791808874</v>
      </c>
      <c r="N874" s="166"/>
    </row>
    <row r="875" spans="1:14" ht="38.25">
      <c r="A875" s="19" t="s">
        <v>446</v>
      </c>
      <c r="B875" s="161" t="s">
        <v>21</v>
      </c>
      <c r="C875" s="161" t="s">
        <v>56</v>
      </c>
      <c r="D875" s="161" t="s">
        <v>58</v>
      </c>
      <c r="E875" s="161" t="s">
        <v>447</v>
      </c>
      <c r="F875" s="161"/>
      <c r="G875" s="240">
        <f>G876</f>
        <v>58.6</v>
      </c>
      <c r="H875" s="241"/>
      <c r="I875" s="237">
        <f>I876</f>
        <v>24.3</v>
      </c>
      <c r="J875" s="237"/>
      <c r="K875" s="163">
        <f t="shared" si="33"/>
        <v>34.3</v>
      </c>
      <c r="L875" s="35">
        <f t="shared" si="31"/>
        <v>41.467576791808874</v>
      </c>
      <c r="N875" s="166"/>
    </row>
    <row r="876" spans="1:14" ht="38.25">
      <c r="A876" s="19" t="s">
        <v>450</v>
      </c>
      <c r="B876" s="161" t="s">
        <v>21</v>
      </c>
      <c r="C876" s="161" t="s">
        <v>56</v>
      </c>
      <c r="D876" s="161" t="s">
        <v>58</v>
      </c>
      <c r="E876" s="161" t="s">
        <v>451</v>
      </c>
      <c r="F876" s="161"/>
      <c r="G876" s="240">
        <f>G877</f>
        <v>58.6</v>
      </c>
      <c r="H876" s="241"/>
      <c r="I876" s="237">
        <f>I877</f>
        <v>24.3</v>
      </c>
      <c r="J876" s="237"/>
      <c r="K876" s="163">
        <f t="shared" si="33"/>
        <v>34.3</v>
      </c>
      <c r="L876" s="35">
        <f t="shared" si="31"/>
        <v>41.467576791808874</v>
      </c>
      <c r="N876" s="166"/>
    </row>
    <row r="877" spans="1:14" ht="25.5">
      <c r="A877" s="19" t="s">
        <v>16</v>
      </c>
      <c r="B877" s="161" t="s">
        <v>21</v>
      </c>
      <c r="C877" s="161" t="s">
        <v>56</v>
      </c>
      <c r="D877" s="161" t="s">
        <v>58</v>
      </c>
      <c r="E877" s="161" t="s">
        <v>451</v>
      </c>
      <c r="F877" s="161" t="s">
        <v>17</v>
      </c>
      <c r="G877" s="240">
        <f>G878</f>
        <v>58.6</v>
      </c>
      <c r="H877" s="241"/>
      <c r="I877" s="237">
        <f>I878</f>
        <v>24.3</v>
      </c>
      <c r="J877" s="237"/>
      <c r="K877" s="163">
        <f t="shared" si="33"/>
        <v>34.3</v>
      </c>
      <c r="L877" s="35">
        <f t="shared" si="31"/>
        <v>41.467576791808874</v>
      </c>
      <c r="N877" s="166"/>
    </row>
    <row r="878" spans="1:14" ht="38.25">
      <c r="A878" s="19" t="s">
        <v>18</v>
      </c>
      <c r="B878" s="161" t="s">
        <v>21</v>
      </c>
      <c r="C878" s="161" t="s">
        <v>56</v>
      </c>
      <c r="D878" s="161" t="s">
        <v>58</v>
      </c>
      <c r="E878" s="161" t="s">
        <v>451</v>
      </c>
      <c r="F878" s="161" t="s">
        <v>19</v>
      </c>
      <c r="G878" s="240">
        <v>58.6</v>
      </c>
      <c r="H878" s="241"/>
      <c r="I878" s="237">
        <v>24.3</v>
      </c>
      <c r="J878" s="237"/>
      <c r="K878" s="163">
        <f t="shared" si="33"/>
        <v>34.3</v>
      </c>
      <c r="L878" s="35">
        <f t="shared" si="31"/>
        <v>41.467576791808874</v>
      </c>
      <c r="N878" s="166"/>
    </row>
    <row r="879" spans="1:14" s="198" customFormat="1" ht="13.5">
      <c r="A879" s="195" t="s">
        <v>12</v>
      </c>
      <c r="B879" s="177" t="s">
        <v>21</v>
      </c>
      <c r="C879" s="177" t="s">
        <v>13</v>
      </c>
      <c r="D879" s="177"/>
      <c r="E879" s="177"/>
      <c r="F879" s="177"/>
      <c r="G879" s="251">
        <f>G880+G893</f>
        <v>12610.3</v>
      </c>
      <c r="H879" s="252"/>
      <c r="I879" s="238">
        <f>I880+I893</f>
        <v>9428.599999999999</v>
      </c>
      <c r="J879" s="238"/>
      <c r="K879" s="175">
        <f t="shared" si="33"/>
        <v>3181.7000000000007</v>
      </c>
      <c r="L879" s="196">
        <f t="shared" si="31"/>
        <v>74.769038008612</v>
      </c>
      <c r="M879" s="197"/>
      <c r="N879" s="166"/>
    </row>
    <row r="880" spans="1:14" ht="12.75">
      <c r="A880" s="19" t="s">
        <v>14</v>
      </c>
      <c r="B880" s="161" t="s">
        <v>21</v>
      </c>
      <c r="C880" s="161" t="s">
        <v>13</v>
      </c>
      <c r="D880" s="161" t="s">
        <v>15</v>
      </c>
      <c r="E880" s="161"/>
      <c r="F880" s="161"/>
      <c r="G880" s="240">
        <f>G881+G889</f>
        <v>5864.3</v>
      </c>
      <c r="H880" s="241"/>
      <c r="I880" s="237">
        <f>I881+I889</f>
        <v>6059.4</v>
      </c>
      <c r="J880" s="237"/>
      <c r="K880" s="163">
        <f t="shared" si="33"/>
        <v>-195.09999999999945</v>
      </c>
      <c r="L880" s="35">
        <f t="shared" si="31"/>
        <v>103.32691028767287</v>
      </c>
      <c r="N880" s="166"/>
    </row>
    <row r="881" spans="1:14" ht="38.25">
      <c r="A881" s="191" t="str">
        <f>'ПР.5 мп'!A7:B7</f>
        <v>Муниципальная программа «Развитие водохозяйственного комплекса Сусуманского городского округа на 2020-2023 год»</v>
      </c>
      <c r="B881" s="176" t="s">
        <v>21</v>
      </c>
      <c r="C881" s="176" t="s">
        <v>13</v>
      </c>
      <c r="D881" s="176" t="s">
        <v>15</v>
      </c>
      <c r="E881" s="176" t="s">
        <v>8</v>
      </c>
      <c r="F881" s="176"/>
      <c r="G881" s="242">
        <f>G882</f>
        <v>5053</v>
      </c>
      <c r="H881" s="243"/>
      <c r="I881" s="239">
        <f>I882</f>
        <v>5242.9</v>
      </c>
      <c r="J881" s="239"/>
      <c r="K881" s="162">
        <f t="shared" si="33"/>
        <v>-189.89999999999964</v>
      </c>
      <c r="L881" s="31">
        <f t="shared" si="31"/>
        <v>103.75816346724717</v>
      </c>
      <c r="N881" s="166"/>
    </row>
    <row r="882" spans="1:14" ht="51">
      <c r="A882" s="19" t="str">
        <f>'ПР.5 мп'!A8:B8</f>
        <v>Основное мероприятие «Восстановление и экологическая реабилитация водных объектов, сокращение негативного антропогенного воздействия на водные объекты»</v>
      </c>
      <c r="B882" s="161" t="s">
        <v>21</v>
      </c>
      <c r="C882" s="161" t="s">
        <v>13</v>
      </c>
      <c r="D882" s="161" t="s">
        <v>15</v>
      </c>
      <c r="E882" s="161" t="s">
        <v>9</v>
      </c>
      <c r="F882" s="161"/>
      <c r="G882" s="240">
        <f>G883+G886</f>
        <v>5053</v>
      </c>
      <c r="H882" s="241"/>
      <c r="I882" s="237">
        <f>I883+I886</f>
        <v>5242.9</v>
      </c>
      <c r="J882" s="237"/>
      <c r="K882" s="163">
        <f t="shared" si="33"/>
        <v>-189.89999999999964</v>
      </c>
      <c r="L882" s="35">
        <f t="shared" si="31"/>
        <v>103.75816346724717</v>
      </c>
      <c r="N882" s="166"/>
    </row>
    <row r="883" spans="1:14" ht="51">
      <c r="A883" s="19" t="s">
        <v>10</v>
      </c>
      <c r="B883" s="161" t="s">
        <v>21</v>
      </c>
      <c r="C883" s="161" t="s">
        <v>13</v>
      </c>
      <c r="D883" s="161" t="s">
        <v>15</v>
      </c>
      <c r="E883" s="161" t="s">
        <v>11</v>
      </c>
      <c r="F883" s="161"/>
      <c r="G883" s="240">
        <f>G884</f>
        <v>5000</v>
      </c>
      <c r="H883" s="241"/>
      <c r="I883" s="237">
        <f>I884</f>
        <v>5242.9</v>
      </c>
      <c r="J883" s="237"/>
      <c r="K883" s="163">
        <f t="shared" si="33"/>
        <v>-242.89999999999964</v>
      </c>
      <c r="L883" s="35">
        <f t="shared" si="31"/>
        <v>104.85799999999999</v>
      </c>
      <c r="N883" s="166"/>
    </row>
    <row r="884" spans="1:14" ht="25.5">
      <c r="A884" s="19" t="s">
        <v>16</v>
      </c>
      <c r="B884" s="161" t="s">
        <v>21</v>
      </c>
      <c r="C884" s="161" t="s">
        <v>13</v>
      </c>
      <c r="D884" s="161" t="s">
        <v>15</v>
      </c>
      <c r="E884" s="161" t="s">
        <v>11</v>
      </c>
      <c r="F884" s="161" t="s">
        <v>17</v>
      </c>
      <c r="G884" s="240">
        <f>G885</f>
        <v>5000</v>
      </c>
      <c r="H884" s="241"/>
      <c r="I884" s="237">
        <f>I885</f>
        <v>5242.9</v>
      </c>
      <c r="J884" s="237"/>
      <c r="K884" s="163">
        <f t="shared" si="33"/>
        <v>-242.89999999999964</v>
      </c>
      <c r="L884" s="35">
        <f t="shared" si="31"/>
        <v>104.85799999999999</v>
      </c>
      <c r="N884" s="166"/>
    </row>
    <row r="885" spans="1:14" ht="38.25">
      <c r="A885" s="19" t="s">
        <v>18</v>
      </c>
      <c r="B885" s="161" t="s">
        <v>21</v>
      </c>
      <c r="C885" s="161" t="s">
        <v>13</v>
      </c>
      <c r="D885" s="161" t="s">
        <v>15</v>
      </c>
      <c r="E885" s="161" t="s">
        <v>11</v>
      </c>
      <c r="F885" s="161" t="s">
        <v>19</v>
      </c>
      <c r="G885" s="240">
        <f>'ПР.5 мп'!H14</f>
        <v>5000</v>
      </c>
      <c r="H885" s="241"/>
      <c r="I885" s="237">
        <f>'ПР.5 мп'!I14</f>
        <v>5242.9</v>
      </c>
      <c r="J885" s="237"/>
      <c r="K885" s="163">
        <f t="shared" si="33"/>
        <v>-242.89999999999964</v>
      </c>
      <c r="L885" s="35">
        <f t="shared" si="31"/>
        <v>104.85799999999999</v>
      </c>
      <c r="N885" s="166"/>
    </row>
    <row r="886" spans="1:14" ht="63.75">
      <c r="A886" s="19" t="s">
        <v>22</v>
      </c>
      <c r="B886" s="161" t="s">
        <v>21</v>
      </c>
      <c r="C886" s="161" t="s">
        <v>13</v>
      </c>
      <c r="D886" s="161" t="s">
        <v>15</v>
      </c>
      <c r="E886" s="161" t="s">
        <v>23</v>
      </c>
      <c r="F886" s="161"/>
      <c r="G886" s="240">
        <f>G887</f>
        <v>53</v>
      </c>
      <c r="H886" s="241"/>
      <c r="I886" s="237">
        <f>I887</f>
        <v>0</v>
      </c>
      <c r="J886" s="237"/>
      <c r="K886" s="163">
        <f t="shared" si="33"/>
        <v>53</v>
      </c>
      <c r="L886" s="35">
        <f t="shared" si="31"/>
        <v>0</v>
      </c>
      <c r="N886" s="166"/>
    </row>
    <row r="887" spans="1:14" ht="25.5">
      <c r="A887" s="19" t="s">
        <v>16</v>
      </c>
      <c r="B887" s="161" t="s">
        <v>21</v>
      </c>
      <c r="C887" s="161" t="s">
        <v>13</v>
      </c>
      <c r="D887" s="161" t="s">
        <v>15</v>
      </c>
      <c r="E887" s="161" t="s">
        <v>23</v>
      </c>
      <c r="F887" s="161" t="s">
        <v>17</v>
      </c>
      <c r="G887" s="240">
        <f>G888</f>
        <v>53</v>
      </c>
      <c r="H887" s="241"/>
      <c r="I887" s="237">
        <f>I888</f>
        <v>0</v>
      </c>
      <c r="J887" s="237"/>
      <c r="K887" s="163">
        <f t="shared" si="33"/>
        <v>53</v>
      </c>
      <c r="L887" s="35">
        <f t="shared" si="31"/>
        <v>0</v>
      </c>
      <c r="N887" s="166"/>
    </row>
    <row r="888" spans="1:14" ht="38.25">
      <c r="A888" s="19" t="s">
        <v>18</v>
      </c>
      <c r="B888" s="161" t="s">
        <v>21</v>
      </c>
      <c r="C888" s="161" t="s">
        <v>13</v>
      </c>
      <c r="D888" s="161" t="s">
        <v>15</v>
      </c>
      <c r="E888" s="161" t="s">
        <v>23</v>
      </c>
      <c r="F888" s="161" t="s">
        <v>19</v>
      </c>
      <c r="G888" s="240">
        <f>'ПР.5 мп'!H20</f>
        <v>53</v>
      </c>
      <c r="H888" s="241"/>
      <c r="I888" s="237">
        <f>'ПР.5 мп'!I20</f>
        <v>0</v>
      </c>
      <c r="J888" s="237"/>
      <c r="K888" s="163">
        <f t="shared" si="33"/>
        <v>53</v>
      </c>
      <c r="L888" s="35">
        <f t="shared" si="31"/>
        <v>0</v>
      </c>
      <c r="N888" s="166"/>
    </row>
    <row r="889" spans="1:14" ht="12.75">
      <c r="A889" s="19" t="s">
        <v>508</v>
      </c>
      <c r="B889" s="161" t="s">
        <v>21</v>
      </c>
      <c r="C889" s="161" t="s">
        <v>13</v>
      </c>
      <c r="D889" s="161" t="s">
        <v>15</v>
      </c>
      <c r="E889" s="161" t="s">
        <v>509</v>
      </c>
      <c r="F889" s="161"/>
      <c r="G889" s="240">
        <f>G890</f>
        <v>811.3</v>
      </c>
      <c r="H889" s="241"/>
      <c r="I889" s="237">
        <f>I890</f>
        <v>816.5</v>
      </c>
      <c r="J889" s="237"/>
      <c r="K889" s="163">
        <f t="shared" si="33"/>
        <v>-5.2000000000000455</v>
      </c>
      <c r="L889" s="35">
        <f t="shared" si="31"/>
        <v>100.64094662886724</v>
      </c>
      <c r="N889" s="166"/>
    </row>
    <row r="890" spans="1:14" ht="16.5" customHeight="1">
      <c r="A890" s="19" t="s">
        <v>510</v>
      </c>
      <c r="B890" s="161" t="s">
        <v>21</v>
      </c>
      <c r="C890" s="161" t="s">
        <v>13</v>
      </c>
      <c r="D890" s="161" t="s">
        <v>15</v>
      </c>
      <c r="E890" s="161" t="s">
        <v>511</v>
      </c>
      <c r="F890" s="161"/>
      <c r="G890" s="240">
        <f>G891</f>
        <v>811.3</v>
      </c>
      <c r="H890" s="241"/>
      <c r="I890" s="237">
        <f>I891</f>
        <v>816.5</v>
      </c>
      <c r="J890" s="237"/>
      <c r="K890" s="163">
        <f t="shared" si="33"/>
        <v>-5.2000000000000455</v>
      </c>
      <c r="L890" s="35">
        <f t="shared" si="31"/>
        <v>100.64094662886724</v>
      </c>
      <c r="N890" s="166"/>
    </row>
    <row r="891" spans="1:14" ht="25.5">
      <c r="A891" s="19" t="s">
        <v>16</v>
      </c>
      <c r="B891" s="161" t="s">
        <v>21</v>
      </c>
      <c r="C891" s="161" t="s">
        <v>13</v>
      </c>
      <c r="D891" s="161" t="s">
        <v>15</v>
      </c>
      <c r="E891" s="161" t="s">
        <v>511</v>
      </c>
      <c r="F891" s="161" t="s">
        <v>17</v>
      </c>
      <c r="G891" s="240">
        <f>G892</f>
        <v>811.3</v>
      </c>
      <c r="H891" s="241"/>
      <c r="I891" s="237">
        <f>I892</f>
        <v>816.5</v>
      </c>
      <c r="J891" s="237"/>
      <c r="K891" s="163">
        <f t="shared" si="33"/>
        <v>-5.2000000000000455</v>
      </c>
      <c r="L891" s="35">
        <f t="shared" si="31"/>
        <v>100.64094662886724</v>
      </c>
      <c r="N891" s="166"/>
    </row>
    <row r="892" spans="1:14" ht="38.25">
      <c r="A892" s="19" t="s">
        <v>18</v>
      </c>
      <c r="B892" s="161" t="s">
        <v>21</v>
      </c>
      <c r="C892" s="161" t="s">
        <v>13</v>
      </c>
      <c r="D892" s="161" t="s">
        <v>15</v>
      </c>
      <c r="E892" s="161" t="s">
        <v>511</v>
      </c>
      <c r="F892" s="161" t="s">
        <v>19</v>
      </c>
      <c r="G892" s="240">
        <v>811.3</v>
      </c>
      <c r="H892" s="241"/>
      <c r="I892" s="237">
        <v>816.5</v>
      </c>
      <c r="J892" s="237"/>
      <c r="K892" s="163">
        <f t="shared" si="33"/>
        <v>-5.2000000000000455</v>
      </c>
      <c r="L892" s="35">
        <f t="shared" si="31"/>
        <v>100.64094662886724</v>
      </c>
      <c r="N892" s="166"/>
    </row>
    <row r="893" spans="1:14" ht="12.75">
      <c r="A893" s="19" t="s">
        <v>28</v>
      </c>
      <c r="B893" s="161" t="s">
        <v>21</v>
      </c>
      <c r="C893" s="161" t="s">
        <v>13</v>
      </c>
      <c r="D893" s="161" t="s">
        <v>29</v>
      </c>
      <c r="E893" s="161"/>
      <c r="F893" s="161"/>
      <c r="G893" s="240">
        <f>G894+G899+G904</f>
        <v>6746</v>
      </c>
      <c r="H893" s="241"/>
      <c r="I893" s="237">
        <f>I894+I899+I904</f>
        <v>3369.2</v>
      </c>
      <c r="J893" s="237"/>
      <c r="K893" s="163">
        <f t="shared" si="33"/>
        <v>3376.8</v>
      </c>
      <c r="L893" s="35">
        <f t="shared" si="31"/>
        <v>49.94367032315446</v>
      </c>
      <c r="N893" s="166"/>
    </row>
    <row r="894" spans="1:14" ht="51">
      <c r="A894" s="191" t="str">
        <f>'ПР.5 мп'!A21:B21</f>
        <v>Муниципальная программа «Повышение безопасности дорожного движения на территории Сусуманского городского округа на 2020- 2023 годы»</v>
      </c>
      <c r="B894" s="176" t="s">
        <v>21</v>
      </c>
      <c r="C894" s="176" t="s">
        <v>13</v>
      </c>
      <c r="D894" s="176" t="s">
        <v>29</v>
      </c>
      <c r="E894" s="176" t="s">
        <v>24</v>
      </c>
      <c r="F894" s="176"/>
      <c r="G894" s="242">
        <f>G895</f>
        <v>500</v>
      </c>
      <c r="H894" s="243"/>
      <c r="I894" s="239">
        <f>I895</f>
        <v>0</v>
      </c>
      <c r="J894" s="239"/>
      <c r="K894" s="162">
        <f t="shared" si="33"/>
        <v>500</v>
      </c>
      <c r="L894" s="31">
        <f t="shared" si="31"/>
        <v>0</v>
      </c>
      <c r="N894" s="166"/>
    </row>
    <row r="895" spans="1:14" ht="25.5">
      <c r="A895" s="19" t="str">
        <f>'ПР.5 мп'!A22:B22</f>
        <v>Основное мероприятие «Обеспечение реализации программы»</v>
      </c>
      <c r="B895" s="161" t="s">
        <v>21</v>
      </c>
      <c r="C895" s="161" t="s">
        <v>13</v>
      </c>
      <c r="D895" s="161" t="s">
        <v>29</v>
      </c>
      <c r="E895" s="161" t="s">
        <v>25</v>
      </c>
      <c r="F895" s="161"/>
      <c r="G895" s="240">
        <f>G896</f>
        <v>500</v>
      </c>
      <c r="H895" s="241"/>
      <c r="I895" s="237">
        <f>I896</f>
        <v>0</v>
      </c>
      <c r="J895" s="237"/>
      <c r="K895" s="163">
        <f t="shared" si="33"/>
        <v>500</v>
      </c>
      <c r="L895" s="35">
        <f t="shared" si="31"/>
        <v>0</v>
      </c>
      <c r="N895" s="166"/>
    </row>
    <row r="896" spans="1:14" ht="38.25">
      <c r="A896" s="19" t="s">
        <v>26</v>
      </c>
      <c r="B896" s="161" t="s">
        <v>21</v>
      </c>
      <c r="C896" s="161" t="s">
        <v>13</v>
      </c>
      <c r="D896" s="161" t="s">
        <v>29</v>
      </c>
      <c r="E896" s="161" t="s">
        <v>27</v>
      </c>
      <c r="F896" s="161"/>
      <c r="G896" s="240">
        <f>G897</f>
        <v>500</v>
      </c>
      <c r="H896" s="241"/>
      <c r="I896" s="237">
        <f>I897</f>
        <v>0</v>
      </c>
      <c r="J896" s="237"/>
      <c r="K896" s="163">
        <f t="shared" si="33"/>
        <v>500</v>
      </c>
      <c r="L896" s="35">
        <f t="shared" si="31"/>
        <v>0</v>
      </c>
      <c r="N896" s="166"/>
    </row>
    <row r="897" spans="1:14" ht="25.5">
      <c r="A897" s="19" t="s">
        <v>16</v>
      </c>
      <c r="B897" s="161" t="s">
        <v>21</v>
      </c>
      <c r="C897" s="161" t="s">
        <v>13</v>
      </c>
      <c r="D897" s="161" t="s">
        <v>29</v>
      </c>
      <c r="E897" s="161" t="s">
        <v>27</v>
      </c>
      <c r="F897" s="161" t="s">
        <v>17</v>
      </c>
      <c r="G897" s="240">
        <f>G898</f>
        <v>500</v>
      </c>
      <c r="H897" s="241"/>
      <c r="I897" s="237">
        <f>I898</f>
        <v>0</v>
      </c>
      <c r="J897" s="237"/>
      <c r="K897" s="163">
        <f t="shared" si="33"/>
        <v>500</v>
      </c>
      <c r="L897" s="35">
        <f t="shared" si="31"/>
        <v>0</v>
      </c>
      <c r="N897" s="166"/>
    </row>
    <row r="898" spans="1:14" ht="38.25">
      <c r="A898" s="19" t="s">
        <v>18</v>
      </c>
      <c r="B898" s="161" t="s">
        <v>21</v>
      </c>
      <c r="C898" s="161" t="s">
        <v>13</v>
      </c>
      <c r="D898" s="161" t="s">
        <v>29</v>
      </c>
      <c r="E898" s="161" t="s">
        <v>27</v>
      </c>
      <c r="F898" s="161" t="s">
        <v>19</v>
      </c>
      <c r="G898" s="240">
        <f>'ПР.5 мп'!H28</f>
        <v>500</v>
      </c>
      <c r="H898" s="241"/>
      <c r="I898" s="237">
        <f>'ПР.5 мп'!I28</f>
        <v>0</v>
      </c>
      <c r="J898" s="237"/>
      <c r="K898" s="163">
        <f t="shared" si="33"/>
        <v>500</v>
      </c>
      <c r="L898" s="35">
        <f t="shared" si="31"/>
        <v>0</v>
      </c>
      <c r="N898" s="166"/>
    </row>
    <row r="899" spans="1:14" ht="51">
      <c r="A899" s="191" t="str">
        <f>'ПР.5 мп'!A248:B248</f>
        <v>Муниципальная программа «Содержание автомобильных дорог общего пользования мест-ного значения Сусуманского городского округа на 2020- 2023 годы»</v>
      </c>
      <c r="B899" s="176" t="s">
        <v>21</v>
      </c>
      <c r="C899" s="176" t="s">
        <v>13</v>
      </c>
      <c r="D899" s="176" t="s">
        <v>29</v>
      </c>
      <c r="E899" s="176" t="s">
        <v>139</v>
      </c>
      <c r="F899" s="176"/>
      <c r="G899" s="242">
        <f>G900</f>
        <v>4316.6</v>
      </c>
      <c r="H899" s="243"/>
      <c r="I899" s="239">
        <f>I900</f>
        <v>2629.2</v>
      </c>
      <c r="J899" s="239"/>
      <c r="K899" s="162">
        <f t="shared" si="33"/>
        <v>1687.4000000000005</v>
      </c>
      <c r="L899" s="31">
        <f t="shared" si="31"/>
        <v>60.909048788398266</v>
      </c>
      <c r="N899" s="166"/>
    </row>
    <row r="900" spans="1:14" ht="38.25">
      <c r="A900" s="19" t="str">
        <f>'ПР.5 мп'!A249:B249</f>
        <v>Основное мероприятие «Содержание автомобильных дорог общего пользования местного значения»</v>
      </c>
      <c r="B900" s="161" t="s">
        <v>21</v>
      </c>
      <c r="C900" s="161" t="s">
        <v>13</v>
      </c>
      <c r="D900" s="161" t="s">
        <v>29</v>
      </c>
      <c r="E900" s="161" t="s">
        <v>140</v>
      </c>
      <c r="F900" s="161"/>
      <c r="G900" s="240">
        <f>G901</f>
        <v>4316.6</v>
      </c>
      <c r="H900" s="241"/>
      <c r="I900" s="237">
        <f>I901</f>
        <v>2629.2</v>
      </c>
      <c r="J900" s="237"/>
      <c r="K900" s="163">
        <f t="shared" si="33"/>
        <v>1687.4000000000005</v>
      </c>
      <c r="L900" s="35">
        <f t="shared" si="31"/>
        <v>60.909048788398266</v>
      </c>
      <c r="N900" s="166"/>
    </row>
    <row r="901" spans="1:14" ht="38.25">
      <c r="A901" s="19" t="s">
        <v>141</v>
      </c>
      <c r="B901" s="161" t="s">
        <v>21</v>
      </c>
      <c r="C901" s="161" t="s">
        <v>13</v>
      </c>
      <c r="D901" s="161" t="s">
        <v>29</v>
      </c>
      <c r="E901" s="161" t="s">
        <v>142</v>
      </c>
      <c r="F901" s="161"/>
      <c r="G901" s="240">
        <f>G902</f>
        <v>4316.6</v>
      </c>
      <c r="H901" s="241"/>
      <c r="I901" s="237">
        <f>I902</f>
        <v>2629.2</v>
      </c>
      <c r="J901" s="237"/>
      <c r="K901" s="163">
        <f t="shared" si="33"/>
        <v>1687.4000000000005</v>
      </c>
      <c r="L901" s="35">
        <f t="shared" si="31"/>
        <v>60.909048788398266</v>
      </c>
      <c r="N901" s="166"/>
    </row>
    <row r="902" spans="1:14" ht="25.5">
      <c r="A902" s="19" t="s">
        <v>16</v>
      </c>
      <c r="B902" s="161" t="s">
        <v>21</v>
      </c>
      <c r="C902" s="161" t="s">
        <v>13</v>
      </c>
      <c r="D902" s="161" t="s">
        <v>29</v>
      </c>
      <c r="E902" s="161" t="s">
        <v>142</v>
      </c>
      <c r="F902" s="161" t="s">
        <v>17</v>
      </c>
      <c r="G902" s="240">
        <f>G903</f>
        <v>4316.6</v>
      </c>
      <c r="H902" s="241"/>
      <c r="I902" s="237">
        <f>I903</f>
        <v>2629.2</v>
      </c>
      <c r="J902" s="237"/>
      <c r="K902" s="163">
        <f t="shared" si="33"/>
        <v>1687.4000000000005</v>
      </c>
      <c r="L902" s="35">
        <f t="shared" si="31"/>
        <v>60.909048788398266</v>
      </c>
      <c r="N902" s="166"/>
    </row>
    <row r="903" spans="1:14" ht="38.25">
      <c r="A903" s="19" t="s">
        <v>18</v>
      </c>
      <c r="B903" s="161" t="s">
        <v>21</v>
      </c>
      <c r="C903" s="161" t="s">
        <v>13</v>
      </c>
      <c r="D903" s="161" t="s">
        <v>29</v>
      </c>
      <c r="E903" s="161" t="s">
        <v>142</v>
      </c>
      <c r="F903" s="161" t="s">
        <v>19</v>
      </c>
      <c r="G903" s="240">
        <f>'ПР.5 мп'!H255</f>
        <v>4316.6</v>
      </c>
      <c r="H903" s="241"/>
      <c r="I903" s="237">
        <f>'ПР.5 мп'!I255</f>
        <v>2629.2</v>
      </c>
      <c r="J903" s="237"/>
      <c r="K903" s="163">
        <f t="shared" si="33"/>
        <v>1687.4000000000005</v>
      </c>
      <c r="L903" s="35">
        <f t="shared" si="31"/>
        <v>60.909048788398266</v>
      </c>
      <c r="N903" s="166"/>
    </row>
    <row r="904" spans="1:14" ht="12.75">
      <c r="A904" s="19" t="s">
        <v>512</v>
      </c>
      <c r="B904" s="161" t="s">
        <v>21</v>
      </c>
      <c r="C904" s="161" t="s">
        <v>13</v>
      </c>
      <c r="D904" s="161" t="s">
        <v>29</v>
      </c>
      <c r="E904" s="161" t="s">
        <v>513</v>
      </c>
      <c r="F904" s="161"/>
      <c r="G904" s="240">
        <f>G905</f>
        <v>1929.4</v>
      </c>
      <c r="H904" s="241"/>
      <c r="I904" s="237">
        <f>I905</f>
        <v>740</v>
      </c>
      <c r="J904" s="237"/>
      <c r="K904" s="163">
        <f t="shared" si="33"/>
        <v>1189.4</v>
      </c>
      <c r="L904" s="35">
        <f t="shared" si="31"/>
        <v>38.353892401782936</v>
      </c>
      <c r="N904" s="166"/>
    </row>
    <row r="905" spans="1:14" ht="25.5">
      <c r="A905" s="19" t="s">
        <v>514</v>
      </c>
      <c r="B905" s="161" t="s">
        <v>21</v>
      </c>
      <c r="C905" s="161" t="s">
        <v>13</v>
      </c>
      <c r="D905" s="161" t="s">
        <v>29</v>
      </c>
      <c r="E905" s="161" t="s">
        <v>515</v>
      </c>
      <c r="F905" s="161"/>
      <c r="G905" s="240">
        <f>G906</f>
        <v>1929.4</v>
      </c>
      <c r="H905" s="241"/>
      <c r="I905" s="237">
        <f>I906</f>
        <v>740</v>
      </c>
      <c r="J905" s="237"/>
      <c r="K905" s="163">
        <f t="shared" si="33"/>
        <v>1189.4</v>
      </c>
      <c r="L905" s="35">
        <f t="shared" si="31"/>
        <v>38.353892401782936</v>
      </c>
      <c r="N905" s="166"/>
    </row>
    <row r="906" spans="1:14" ht="25.5">
      <c r="A906" s="19" t="s">
        <v>16</v>
      </c>
      <c r="B906" s="161" t="s">
        <v>21</v>
      </c>
      <c r="C906" s="161" t="s">
        <v>13</v>
      </c>
      <c r="D906" s="161" t="s">
        <v>29</v>
      </c>
      <c r="E906" s="161" t="s">
        <v>515</v>
      </c>
      <c r="F906" s="161" t="s">
        <v>17</v>
      </c>
      <c r="G906" s="240">
        <f>G907</f>
        <v>1929.4</v>
      </c>
      <c r="H906" s="241"/>
      <c r="I906" s="237">
        <f>I907</f>
        <v>740</v>
      </c>
      <c r="J906" s="237"/>
      <c r="K906" s="163">
        <f t="shared" si="33"/>
        <v>1189.4</v>
      </c>
      <c r="L906" s="35">
        <f t="shared" si="31"/>
        <v>38.353892401782936</v>
      </c>
      <c r="N906" s="166"/>
    </row>
    <row r="907" spans="1:14" ht="38.25">
      <c r="A907" s="19" t="s">
        <v>18</v>
      </c>
      <c r="B907" s="161" t="s">
        <v>21</v>
      </c>
      <c r="C907" s="161" t="s">
        <v>13</v>
      </c>
      <c r="D907" s="161" t="s">
        <v>29</v>
      </c>
      <c r="E907" s="161" t="s">
        <v>515</v>
      </c>
      <c r="F907" s="161" t="s">
        <v>19</v>
      </c>
      <c r="G907" s="240">
        <v>1929.4</v>
      </c>
      <c r="H907" s="241"/>
      <c r="I907" s="237">
        <v>740</v>
      </c>
      <c r="J907" s="237"/>
      <c r="K907" s="163">
        <f t="shared" si="33"/>
        <v>1189.4</v>
      </c>
      <c r="L907" s="35">
        <f t="shared" si="31"/>
        <v>38.353892401782936</v>
      </c>
      <c r="N907" s="166"/>
    </row>
    <row r="908" spans="1:14" s="198" customFormat="1" ht="13.5">
      <c r="A908" s="195" t="s">
        <v>77</v>
      </c>
      <c r="B908" s="177" t="s">
        <v>21</v>
      </c>
      <c r="C908" s="177" t="s">
        <v>35</v>
      </c>
      <c r="D908" s="177"/>
      <c r="E908" s="177"/>
      <c r="F908" s="177"/>
      <c r="G908" s="251">
        <f>G909+G931+G951</f>
        <v>95441.6</v>
      </c>
      <c r="H908" s="252"/>
      <c r="I908" s="238">
        <f>I909+I931+I951</f>
        <v>67413.49999999999</v>
      </c>
      <c r="J908" s="238"/>
      <c r="K908" s="175">
        <f t="shared" si="33"/>
        <v>28028.10000000002</v>
      </c>
      <c r="L908" s="196">
        <f t="shared" si="31"/>
        <v>70.63324588020316</v>
      </c>
      <c r="M908" s="197"/>
      <c r="N908" s="166"/>
    </row>
    <row r="909" spans="1:14" ht="12.75">
      <c r="A909" s="19" t="s">
        <v>179</v>
      </c>
      <c r="B909" s="161" t="s">
        <v>21</v>
      </c>
      <c r="C909" s="161" t="s">
        <v>35</v>
      </c>
      <c r="D909" s="161" t="s">
        <v>56</v>
      </c>
      <c r="E909" s="161"/>
      <c r="F909" s="161"/>
      <c r="G909" s="240">
        <f>G910+G922</f>
        <v>18275.9</v>
      </c>
      <c r="H909" s="241"/>
      <c r="I909" s="237">
        <f>I910+I922</f>
        <v>8431.7</v>
      </c>
      <c r="J909" s="237"/>
      <c r="K909" s="163">
        <f t="shared" si="33"/>
        <v>9844.2</v>
      </c>
      <c r="L909" s="35">
        <f t="shared" si="31"/>
        <v>46.135621227955944</v>
      </c>
      <c r="N909" s="166"/>
    </row>
    <row r="910" spans="1:14" ht="63.75">
      <c r="A910" s="191" t="str">
        <f>'ПР.5 мп'!A316:B316</f>
        <v>Муниципальная программа «Содействие в расселении граждан, проживающих в населенных пунктах, расположенных на территории Сусуманского городского округа на 2020- 2023 годы»</v>
      </c>
      <c r="B910" s="176" t="s">
        <v>21</v>
      </c>
      <c r="C910" s="176" t="s">
        <v>35</v>
      </c>
      <c r="D910" s="176" t="s">
        <v>56</v>
      </c>
      <c r="E910" s="176" t="s">
        <v>169</v>
      </c>
      <c r="F910" s="176"/>
      <c r="G910" s="242">
        <f>G911+G915</f>
        <v>12175.9</v>
      </c>
      <c r="H910" s="243"/>
      <c r="I910" s="239">
        <f>I911+I915</f>
        <v>4092.6</v>
      </c>
      <c r="J910" s="239"/>
      <c r="K910" s="162">
        <f t="shared" si="33"/>
        <v>8083.299999999999</v>
      </c>
      <c r="L910" s="31">
        <f t="shared" si="31"/>
        <v>33.612299706797856</v>
      </c>
      <c r="N910" s="166"/>
    </row>
    <row r="911" spans="1:14" ht="25.5">
      <c r="A911" s="19" t="str">
        <f>'ПР.5 мп'!A317:B317</f>
        <v>Основное мероприятие «Оптимизация системы расселения в Сусуманском городском округе»</v>
      </c>
      <c r="B911" s="161" t="s">
        <v>21</v>
      </c>
      <c r="C911" s="161" t="s">
        <v>35</v>
      </c>
      <c r="D911" s="161" t="s">
        <v>56</v>
      </c>
      <c r="E911" s="161" t="s">
        <v>170</v>
      </c>
      <c r="F911" s="161"/>
      <c r="G911" s="240">
        <f>G912</f>
        <v>362</v>
      </c>
      <c r="H911" s="241"/>
      <c r="I911" s="237">
        <f>I912</f>
        <v>570</v>
      </c>
      <c r="J911" s="237"/>
      <c r="K911" s="163">
        <f t="shared" si="33"/>
        <v>-208</v>
      </c>
      <c r="L911" s="35">
        <f t="shared" si="31"/>
        <v>157.45856353591162</v>
      </c>
      <c r="N911" s="166"/>
    </row>
    <row r="912" spans="1:14" ht="17.25" customHeight="1">
      <c r="A912" s="19" t="s">
        <v>177</v>
      </c>
      <c r="B912" s="161" t="s">
        <v>21</v>
      </c>
      <c r="C912" s="161" t="s">
        <v>35</v>
      </c>
      <c r="D912" s="161" t="s">
        <v>56</v>
      </c>
      <c r="E912" s="161" t="s">
        <v>178</v>
      </c>
      <c r="F912" s="161"/>
      <c r="G912" s="240">
        <f>G913</f>
        <v>362</v>
      </c>
      <c r="H912" s="241"/>
      <c r="I912" s="237">
        <f>I913</f>
        <v>570</v>
      </c>
      <c r="J912" s="237"/>
      <c r="K912" s="163">
        <f t="shared" si="33"/>
        <v>-208</v>
      </c>
      <c r="L912" s="35">
        <f t="shared" si="31"/>
        <v>157.45856353591162</v>
      </c>
      <c r="N912" s="166"/>
    </row>
    <row r="913" spans="1:14" ht="25.5">
      <c r="A913" s="19" t="s">
        <v>16</v>
      </c>
      <c r="B913" s="161" t="s">
        <v>21</v>
      </c>
      <c r="C913" s="161" t="s">
        <v>35</v>
      </c>
      <c r="D913" s="161" t="s">
        <v>56</v>
      </c>
      <c r="E913" s="161" t="s">
        <v>178</v>
      </c>
      <c r="F913" s="161" t="s">
        <v>17</v>
      </c>
      <c r="G913" s="240">
        <f>G914</f>
        <v>362</v>
      </c>
      <c r="H913" s="241"/>
      <c r="I913" s="237">
        <f>I914</f>
        <v>570</v>
      </c>
      <c r="J913" s="237"/>
      <c r="K913" s="163">
        <f t="shared" si="33"/>
        <v>-208</v>
      </c>
      <c r="L913" s="35">
        <f t="shared" si="31"/>
        <v>157.45856353591162</v>
      </c>
      <c r="N913" s="166"/>
    </row>
    <row r="914" spans="1:14" ht="38.25">
      <c r="A914" s="19" t="s">
        <v>18</v>
      </c>
      <c r="B914" s="161" t="s">
        <v>21</v>
      </c>
      <c r="C914" s="161" t="s">
        <v>35</v>
      </c>
      <c r="D914" s="161" t="s">
        <v>56</v>
      </c>
      <c r="E914" s="161" t="s">
        <v>178</v>
      </c>
      <c r="F914" s="161" t="s">
        <v>19</v>
      </c>
      <c r="G914" s="240">
        <f>'ПР.5 мп'!H332</f>
        <v>362</v>
      </c>
      <c r="H914" s="241"/>
      <c r="I914" s="237">
        <f>'ПР.5 мп'!I332</f>
        <v>570</v>
      </c>
      <c r="J914" s="237"/>
      <c r="K914" s="163">
        <f t="shared" si="33"/>
        <v>-208</v>
      </c>
      <c r="L914" s="35">
        <f t="shared" si="31"/>
        <v>157.45856353591162</v>
      </c>
      <c r="N914" s="166"/>
    </row>
    <row r="915" spans="1:14" ht="38.25">
      <c r="A915" s="19" t="str">
        <f>'ПР.5 мп'!A333:B333</f>
        <v>Основное мероприятия «Реализация мероприятий по восстановлению и модернизации муниципального имущества»</v>
      </c>
      <c r="B915" s="161" t="s">
        <v>21</v>
      </c>
      <c r="C915" s="161" t="s">
        <v>35</v>
      </c>
      <c r="D915" s="161" t="s">
        <v>56</v>
      </c>
      <c r="E915" s="161" t="s">
        <v>180</v>
      </c>
      <c r="F915" s="161"/>
      <c r="G915" s="240">
        <f>G916+G919</f>
        <v>11813.9</v>
      </c>
      <c r="H915" s="241"/>
      <c r="I915" s="237">
        <f>I916+I919</f>
        <v>3522.6</v>
      </c>
      <c r="J915" s="237"/>
      <c r="K915" s="163">
        <f t="shared" si="33"/>
        <v>8291.3</v>
      </c>
      <c r="L915" s="35">
        <f t="shared" si="31"/>
        <v>29.817418464689897</v>
      </c>
      <c r="N915" s="166"/>
    </row>
    <row r="916" spans="1:14" ht="38.25">
      <c r="A916" s="19" t="s">
        <v>181</v>
      </c>
      <c r="B916" s="161" t="s">
        <v>21</v>
      </c>
      <c r="C916" s="161" t="s">
        <v>35</v>
      </c>
      <c r="D916" s="161" t="s">
        <v>56</v>
      </c>
      <c r="E916" s="161" t="s">
        <v>182</v>
      </c>
      <c r="F916" s="161"/>
      <c r="G916" s="240">
        <f>G917</f>
        <v>11175.9</v>
      </c>
      <c r="H916" s="241"/>
      <c r="I916" s="237">
        <f>I917</f>
        <v>3139</v>
      </c>
      <c r="J916" s="237"/>
      <c r="K916" s="163">
        <f t="shared" si="33"/>
        <v>8036.9</v>
      </c>
      <c r="L916" s="35">
        <f t="shared" si="31"/>
        <v>28.087223400352546</v>
      </c>
      <c r="N916" s="166"/>
    </row>
    <row r="917" spans="1:14" ht="25.5">
      <c r="A917" s="19" t="s">
        <v>16</v>
      </c>
      <c r="B917" s="161" t="s">
        <v>21</v>
      </c>
      <c r="C917" s="161" t="s">
        <v>35</v>
      </c>
      <c r="D917" s="161" t="s">
        <v>56</v>
      </c>
      <c r="E917" s="161" t="s">
        <v>182</v>
      </c>
      <c r="F917" s="161" t="s">
        <v>17</v>
      </c>
      <c r="G917" s="240">
        <f>G918</f>
        <v>11175.9</v>
      </c>
      <c r="H917" s="241"/>
      <c r="I917" s="237">
        <f>I918</f>
        <v>3139</v>
      </c>
      <c r="J917" s="237"/>
      <c r="K917" s="163">
        <f t="shared" si="33"/>
        <v>8036.9</v>
      </c>
      <c r="L917" s="35">
        <f t="shared" si="31"/>
        <v>28.087223400352546</v>
      </c>
      <c r="N917" s="166"/>
    </row>
    <row r="918" spans="1:14" ht="38.25">
      <c r="A918" s="19" t="s">
        <v>18</v>
      </c>
      <c r="B918" s="161" t="s">
        <v>21</v>
      </c>
      <c r="C918" s="161" t="s">
        <v>35</v>
      </c>
      <c r="D918" s="161" t="s">
        <v>56</v>
      </c>
      <c r="E918" s="161" t="s">
        <v>182</v>
      </c>
      <c r="F918" s="161" t="s">
        <v>19</v>
      </c>
      <c r="G918" s="240">
        <f>'ПР.5 мп'!H339</f>
        <v>11175.9</v>
      </c>
      <c r="H918" s="241"/>
      <c r="I918" s="237">
        <f>'ПР.5 мп'!I339</f>
        <v>3139</v>
      </c>
      <c r="J918" s="237"/>
      <c r="K918" s="163">
        <f t="shared" si="33"/>
        <v>8036.9</v>
      </c>
      <c r="L918" s="35">
        <f t="shared" si="31"/>
        <v>28.087223400352546</v>
      </c>
      <c r="N918" s="166"/>
    </row>
    <row r="919" spans="1:14" ht="51">
      <c r="A919" s="19" t="s">
        <v>183</v>
      </c>
      <c r="B919" s="161" t="s">
        <v>21</v>
      </c>
      <c r="C919" s="161" t="s">
        <v>35</v>
      </c>
      <c r="D919" s="161" t="s">
        <v>56</v>
      </c>
      <c r="E919" s="161" t="s">
        <v>184</v>
      </c>
      <c r="F919" s="161"/>
      <c r="G919" s="240">
        <f>G920</f>
        <v>638</v>
      </c>
      <c r="H919" s="241"/>
      <c r="I919" s="237">
        <f>I920</f>
        <v>383.6</v>
      </c>
      <c r="J919" s="237"/>
      <c r="K919" s="163">
        <f t="shared" si="33"/>
        <v>254.39999999999998</v>
      </c>
      <c r="L919" s="35">
        <f t="shared" si="31"/>
        <v>60.125391849529784</v>
      </c>
      <c r="N919" s="166"/>
    </row>
    <row r="920" spans="1:14" ht="25.5">
      <c r="A920" s="19" t="s">
        <v>16</v>
      </c>
      <c r="B920" s="161" t="s">
        <v>21</v>
      </c>
      <c r="C920" s="161" t="s">
        <v>35</v>
      </c>
      <c r="D920" s="161" t="s">
        <v>56</v>
      </c>
      <c r="E920" s="161" t="s">
        <v>184</v>
      </c>
      <c r="F920" s="161" t="s">
        <v>17</v>
      </c>
      <c r="G920" s="240">
        <f>G921</f>
        <v>638</v>
      </c>
      <c r="H920" s="241"/>
      <c r="I920" s="237">
        <f>I921</f>
        <v>383.6</v>
      </c>
      <c r="J920" s="237"/>
      <c r="K920" s="163">
        <f t="shared" si="33"/>
        <v>254.39999999999998</v>
      </c>
      <c r="L920" s="35">
        <f t="shared" si="31"/>
        <v>60.125391849529784</v>
      </c>
      <c r="N920" s="166"/>
    </row>
    <row r="921" spans="1:14" ht="38.25">
      <c r="A921" s="19" t="s">
        <v>18</v>
      </c>
      <c r="B921" s="161" t="s">
        <v>21</v>
      </c>
      <c r="C921" s="161" t="s">
        <v>35</v>
      </c>
      <c r="D921" s="161" t="s">
        <v>56</v>
      </c>
      <c r="E921" s="161" t="s">
        <v>184</v>
      </c>
      <c r="F921" s="161" t="s">
        <v>19</v>
      </c>
      <c r="G921" s="240">
        <f>'ПР.5 мп'!H345</f>
        <v>638</v>
      </c>
      <c r="H921" s="241"/>
      <c r="I921" s="237">
        <f>'ПР.5 мп'!I345</f>
        <v>383.6</v>
      </c>
      <c r="J921" s="237"/>
      <c r="K921" s="163">
        <f t="shared" si="33"/>
        <v>254.39999999999998</v>
      </c>
      <c r="L921" s="35">
        <f aca="true" t="shared" si="34" ref="L921:L989">I921/G921*100</f>
        <v>60.125391849529784</v>
      </c>
      <c r="N921" s="166"/>
    </row>
    <row r="922" spans="1:14" ht="12.75">
      <c r="A922" s="19" t="s">
        <v>408</v>
      </c>
      <c r="B922" s="161" t="s">
        <v>21</v>
      </c>
      <c r="C922" s="161" t="s">
        <v>35</v>
      </c>
      <c r="D922" s="161" t="s">
        <v>56</v>
      </c>
      <c r="E922" s="161" t="s">
        <v>409</v>
      </c>
      <c r="F922" s="161"/>
      <c r="G922" s="240">
        <f>G923+G926</f>
        <v>6100</v>
      </c>
      <c r="H922" s="241"/>
      <c r="I922" s="237">
        <f>I923+I926</f>
        <v>4339.1</v>
      </c>
      <c r="J922" s="237"/>
      <c r="K922" s="163">
        <f t="shared" si="33"/>
        <v>1760.8999999999996</v>
      </c>
      <c r="L922" s="35">
        <f t="shared" si="34"/>
        <v>71.1327868852459</v>
      </c>
      <c r="N922" s="166"/>
    </row>
    <row r="923" spans="1:14" ht="25.5">
      <c r="A923" s="19" t="s">
        <v>410</v>
      </c>
      <c r="B923" s="161" t="s">
        <v>21</v>
      </c>
      <c r="C923" s="161" t="s">
        <v>35</v>
      </c>
      <c r="D923" s="161" t="s">
        <v>56</v>
      </c>
      <c r="E923" s="161" t="s">
        <v>411</v>
      </c>
      <c r="F923" s="161"/>
      <c r="G923" s="240">
        <f>G924</f>
        <v>2800</v>
      </c>
      <c r="H923" s="241"/>
      <c r="I923" s="237">
        <f>I924</f>
        <v>2083.2</v>
      </c>
      <c r="J923" s="237"/>
      <c r="K923" s="163">
        <f t="shared" si="33"/>
        <v>716.8000000000002</v>
      </c>
      <c r="L923" s="35">
        <f t="shared" si="34"/>
        <v>74.39999999999999</v>
      </c>
      <c r="N923" s="166"/>
    </row>
    <row r="924" spans="1:14" ht="25.5">
      <c r="A924" s="19" t="s">
        <v>16</v>
      </c>
      <c r="B924" s="161" t="s">
        <v>21</v>
      </c>
      <c r="C924" s="161" t="s">
        <v>35</v>
      </c>
      <c r="D924" s="161" t="s">
        <v>56</v>
      </c>
      <c r="E924" s="161" t="s">
        <v>411</v>
      </c>
      <c r="F924" s="161" t="s">
        <v>17</v>
      </c>
      <c r="G924" s="240">
        <f>G925</f>
        <v>2800</v>
      </c>
      <c r="H924" s="241"/>
      <c r="I924" s="237">
        <f>I925</f>
        <v>2083.2</v>
      </c>
      <c r="J924" s="237"/>
      <c r="K924" s="163">
        <f t="shared" si="33"/>
        <v>716.8000000000002</v>
      </c>
      <c r="L924" s="35">
        <f t="shared" si="34"/>
        <v>74.39999999999999</v>
      </c>
      <c r="N924" s="166"/>
    </row>
    <row r="925" spans="1:14" ht="38.25">
      <c r="A925" s="19" t="s">
        <v>18</v>
      </c>
      <c r="B925" s="161" t="s">
        <v>21</v>
      </c>
      <c r="C925" s="161" t="s">
        <v>35</v>
      </c>
      <c r="D925" s="161" t="s">
        <v>56</v>
      </c>
      <c r="E925" s="161" t="s">
        <v>411</v>
      </c>
      <c r="F925" s="161" t="s">
        <v>19</v>
      </c>
      <c r="G925" s="240">
        <v>2800</v>
      </c>
      <c r="H925" s="241"/>
      <c r="I925" s="237">
        <v>2083.2</v>
      </c>
      <c r="J925" s="237"/>
      <c r="K925" s="163">
        <f t="shared" si="33"/>
        <v>716.8000000000002</v>
      </c>
      <c r="L925" s="35">
        <f t="shared" si="34"/>
        <v>74.39999999999999</v>
      </c>
      <c r="N925" s="166"/>
    </row>
    <row r="926" spans="1:14" ht="25.5">
      <c r="A926" s="19" t="s">
        <v>516</v>
      </c>
      <c r="B926" s="161" t="s">
        <v>21</v>
      </c>
      <c r="C926" s="161" t="s">
        <v>35</v>
      </c>
      <c r="D926" s="161" t="s">
        <v>56</v>
      </c>
      <c r="E926" s="161" t="s">
        <v>517</v>
      </c>
      <c r="F926" s="161"/>
      <c r="G926" s="240">
        <f>G927+G929</f>
        <v>3300</v>
      </c>
      <c r="H926" s="241"/>
      <c r="I926" s="237">
        <f>I927+I929</f>
        <v>2255.9</v>
      </c>
      <c r="J926" s="237"/>
      <c r="K926" s="163">
        <f aca="true" t="shared" si="35" ref="K926:K990">G926-I926</f>
        <v>1044.1</v>
      </c>
      <c r="L926" s="35">
        <f t="shared" si="34"/>
        <v>68.36060606060606</v>
      </c>
      <c r="N926" s="166"/>
    </row>
    <row r="927" spans="1:14" ht="25.5">
      <c r="A927" s="19" t="s">
        <v>16</v>
      </c>
      <c r="B927" s="161" t="s">
        <v>21</v>
      </c>
      <c r="C927" s="161" t="s">
        <v>35</v>
      </c>
      <c r="D927" s="161" t="s">
        <v>56</v>
      </c>
      <c r="E927" s="161" t="s">
        <v>517</v>
      </c>
      <c r="F927" s="161" t="s">
        <v>17</v>
      </c>
      <c r="G927" s="240">
        <f>G928</f>
        <v>600</v>
      </c>
      <c r="H927" s="241"/>
      <c r="I927" s="237">
        <f>I928</f>
        <v>0</v>
      </c>
      <c r="J927" s="237"/>
      <c r="K927" s="163">
        <f t="shared" si="35"/>
        <v>600</v>
      </c>
      <c r="L927" s="35">
        <f t="shared" si="34"/>
        <v>0</v>
      </c>
      <c r="N927" s="166"/>
    </row>
    <row r="928" spans="1:14" ht="38.25">
      <c r="A928" s="19" t="s">
        <v>18</v>
      </c>
      <c r="B928" s="161" t="s">
        <v>21</v>
      </c>
      <c r="C928" s="161" t="s">
        <v>35</v>
      </c>
      <c r="D928" s="161" t="s">
        <v>56</v>
      </c>
      <c r="E928" s="161" t="s">
        <v>517</v>
      </c>
      <c r="F928" s="161" t="s">
        <v>19</v>
      </c>
      <c r="G928" s="240">
        <v>600</v>
      </c>
      <c r="H928" s="241"/>
      <c r="I928" s="237">
        <v>0</v>
      </c>
      <c r="J928" s="237"/>
      <c r="K928" s="163">
        <f t="shared" si="35"/>
        <v>600</v>
      </c>
      <c r="L928" s="35">
        <f t="shared" si="34"/>
        <v>0</v>
      </c>
      <c r="N928" s="166"/>
    </row>
    <row r="929" spans="1:14" ht="12.75">
      <c r="A929" s="19" t="s">
        <v>173</v>
      </c>
      <c r="B929" s="161" t="s">
        <v>21</v>
      </c>
      <c r="C929" s="161" t="s">
        <v>35</v>
      </c>
      <c r="D929" s="161" t="s">
        <v>56</v>
      </c>
      <c r="E929" s="161" t="s">
        <v>517</v>
      </c>
      <c r="F929" s="161" t="s">
        <v>174</v>
      </c>
      <c r="G929" s="240">
        <f>G930</f>
        <v>2700</v>
      </c>
      <c r="H929" s="241"/>
      <c r="I929" s="237">
        <f>I930</f>
        <v>2255.9</v>
      </c>
      <c r="J929" s="237"/>
      <c r="K929" s="163">
        <f t="shared" si="35"/>
        <v>444.0999999999999</v>
      </c>
      <c r="L929" s="35">
        <f t="shared" si="34"/>
        <v>83.55185185185185</v>
      </c>
      <c r="N929" s="166"/>
    </row>
    <row r="930" spans="1:14" ht="12.75">
      <c r="A930" s="19" t="s">
        <v>175</v>
      </c>
      <c r="B930" s="161" t="s">
        <v>21</v>
      </c>
      <c r="C930" s="161" t="s">
        <v>35</v>
      </c>
      <c r="D930" s="161" t="s">
        <v>56</v>
      </c>
      <c r="E930" s="161" t="s">
        <v>517</v>
      </c>
      <c r="F930" s="161" t="s">
        <v>176</v>
      </c>
      <c r="G930" s="240">
        <v>2700</v>
      </c>
      <c r="H930" s="241"/>
      <c r="I930" s="237">
        <v>2255.9</v>
      </c>
      <c r="J930" s="237"/>
      <c r="K930" s="163">
        <f t="shared" si="35"/>
        <v>444.0999999999999</v>
      </c>
      <c r="L930" s="35">
        <f t="shared" si="34"/>
        <v>83.55185185185185</v>
      </c>
      <c r="N930" s="166"/>
    </row>
    <row r="931" spans="1:14" ht="12.75">
      <c r="A931" s="19" t="s">
        <v>78</v>
      </c>
      <c r="B931" s="161" t="s">
        <v>21</v>
      </c>
      <c r="C931" s="161" t="s">
        <v>35</v>
      </c>
      <c r="D931" s="161" t="s">
        <v>79</v>
      </c>
      <c r="E931" s="161"/>
      <c r="F931" s="161"/>
      <c r="G931" s="240">
        <f>G932+G942+G947</f>
        <v>58885.8</v>
      </c>
      <c r="H931" s="241"/>
      <c r="I931" s="237">
        <f>I932+I942+I947</f>
        <v>45451.399999999994</v>
      </c>
      <c r="J931" s="237"/>
      <c r="K931" s="163">
        <f t="shared" si="35"/>
        <v>13434.400000000009</v>
      </c>
      <c r="L931" s="35">
        <f t="shared" si="34"/>
        <v>77.18567124841641</v>
      </c>
      <c r="N931" s="166"/>
    </row>
    <row r="932" spans="1:14" ht="51">
      <c r="A932" s="191" t="str">
        <f>'ПР.5 мп'!A82:B82</f>
        <v>Муниципальная программа «Комплексное развитие систем коммунальной инфраструктуры Сусуманского городского округа на 2020- 2023 годы»</v>
      </c>
      <c r="B932" s="176" t="s">
        <v>21</v>
      </c>
      <c r="C932" s="176" t="s">
        <v>35</v>
      </c>
      <c r="D932" s="176" t="s">
        <v>79</v>
      </c>
      <c r="E932" s="176" t="s">
        <v>73</v>
      </c>
      <c r="F932" s="176"/>
      <c r="G932" s="242">
        <f>G933</f>
        <v>46585.8</v>
      </c>
      <c r="H932" s="243"/>
      <c r="I932" s="239">
        <f>I933</f>
        <v>36317.399999999994</v>
      </c>
      <c r="J932" s="239"/>
      <c r="K932" s="162">
        <f t="shared" si="35"/>
        <v>10268.400000000009</v>
      </c>
      <c r="L932" s="31">
        <f t="shared" si="34"/>
        <v>77.95809023350462</v>
      </c>
      <c r="N932" s="166"/>
    </row>
    <row r="933" spans="1:14" ht="42" customHeight="1">
      <c r="A933" s="19" t="str">
        <f>'ПР.5 мп'!A83:B83</f>
        <v>Основное мероприятие «Проведение реконструкции, ремонта или замены оборудования на объектах коммунальной инфраструктуры»</v>
      </c>
      <c r="B933" s="161" t="s">
        <v>21</v>
      </c>
      <c r="C933" s="161" t="s">
        <v>35</v>
      </c>
      <c r="D933" s="161" t="s">
        <v>79</v>
      </c>
      <c r="E933" s="161" t="s">
        <v>74</v>
      </c>
      <c r="F933" s="161"/>
      <c r="G933" s="240">
        <f>G934+G939</f>
        <v>46585.8</v>
      </c>
      <c r="H933" s="241"/>
      <c r="I933" s="240">
        <f>I934+I939</f>
        <v>36317.399999999994</v>
      </c>
      <c r="J933" s="241"/>
      <c r="K933" s="163">
        <f t="shared" si="35"/>
        <v>10268.400000000009</v>
      </c>
      <c r="L933" s="35">
        <f t="shared" si="34"/>
        <v>77.95809023350462</v>
      </c>
      <c r="N933" s="166"/>
    </row>
    <row r="934" spans="1:14" ht="51">
      <c r="A934" s="19" t="s">
        <v>75</v>
      </c>
      <c r="B934" s="161" t="s">
        <v>21</v>
      </c>
      <c r="C934" s="161" t="s">
        <v>35</v>
      </c>
      <c r="D934" s="161" t="s">
        <v>79</v>
      </c>
      <c r="E934" s="161" t="s">
        <v>76</v>
      </c>
      <c r="F934" s="161"/>
      <c r="G934" s="240">
        <f>G935</f>
        <v>46585.8</v>
      </c>
      <c r="H934" s="241"/>
      <c r="I934" s="237">
        <f>I935+I937</f>
        <v>35697.399999999994</v>
      </c>
      <c r="J934" s="237"/>
      <c r="K934" s="163">
        <f t="shared" si="35"/>
        <v>10888.400000000009</v>
      </c>
      <c r="L934" s="35">
        <f t="shared" si="34"/>
        <v>76.62721258409213</v>
      </c>
      <c r="N934" s="166"/>
    </row>
    <row r="935" spans="1:14" ht="25.5">
      <c r="A935" s="19" t="s">
        <v>16</v>
      </c>
      <c r="B935" s="161" t="s">
        <v>21</v>
      </c>
      <c r="C935" s="161" t="s">
        <v>35</v>
      </c>
      <c r="D935" s="161" t="s">
        <v>79</v>
      </c>
      <c r="E935" s="161" t="s">
        <v>76</v>
      </c>
      <c r="F935" s="161" t="s">
        <v>17</v>
      </c>
      <c r="G935" s="240">
        <f>G936</f>
        <v>46585.8</v>
      </c>
      <c r="H935" s="241"/>
      <c r="I935" s="237">
        <f>I936</f>
        <v>27120.6</v>
      </c>
      <c r="J935" s="237"/>
      <c r="K935" s="163">
        <f t="shared" si="35"/>
        <v>19465.200000000004</v>
      </c>
      <c r="L935" s="35">
        <f t="shared" si="34"/>
        <v>58.21645222363896</v>
      </c>
      <c r="N935" s="166"/>
    </row>
    <row r="936" spans="1:14" ht="38.25">
      <c r="A936" s="19" t="s">
        <v>18</v>
      </c>
      <c r="B936" s="161" t="s">
        <v>21</v>
      </c>
      <c r="C936" s="161" t="s">
        <v>35</v>
      </c>
      <c r="D936" s="161" t="s">
        <v>79</v>
      </c>
      <c r="E936" s="161" t="s">
        <v>76</v>
      </c>
      <c r="F936" s="161" t="s">
        <v>19</v>
      </c>
      <c r="G936" s="240">
        <f>'ПР.5 мп'!H89</f>
        <v>46585.8</v>
      </c>
      <c r="H936" s="241"/>
      <c r="I936" s="237">
        <f>'ПР.5 мп'!I89</f>
        <v>27120.6</v>
      </c>
      <c r="J936" s="237"/>
      <c r="K936" s="163">
        <f t="shared" si="35"/>
        <v>19465.200000000004</v>
      </c>
      <c r="L936" s="35">
        <f t="shared" si="34"/>
        <v>58.21645222363896</v>
      </c>
      <c r="N936" s="166"/>
    </row>
    <row r="937" spans="1:14" ht="12.75">
      <c r="A937" s="19" t="str">
        <f>'ПР.5 мп'!A90:B90</f>
        <v>Иные бюджетные ассигнования</v>
      </c>
      <c r="B937" s="161" t="s">
        <v>21</v>
      </c>
      <c r="C937" s="161" t="s">
        <v>35</v>
      </c>
      <c r="D937" s="161" t="s">
        <v>79</v>
      </c>
      <c r="E937" s="161" t="s">
        <v>76</v>
      </c>
      <c r="F937" s="161" t="s">
        <v>174</v>
      </c>
      <c r="G937" s="240">
        <f>'ПР.5 мп'!H90</f>
        <v>0</v>
      </c>
      <c r="H937" s="241"/>
      <c r="I937" s="237">
        <f>I938</f>
        <v>8576.8</v>
      </c>
      <c r="J937" s="237"/>
      <c r="K937" s="163">
        <f>G937-I937</f>
        <v>-8576.8</v>
      </c>
      <c r="L937" s="35">
        <v>0</v>
      </c>
      <c r="N937" s="166"/>
    </row>
    <row r="938" spans="1:14" ht="57.75" customHeight="1">
      <c r="A938" s="19" t="str">
        <f>'ПР.5 мп'!A91:B91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
</v>
      </c>
      <c r="B938" s="161" t="s">
        <v>21</v>
      </c>
      <c r="C938" s="161" t="s">
        <v>35</v>
      </c>
      <c r="D938" s="161" t="s">
        <v>79</v>
      </c>
      <c r="E938" s="161" t="s">
        <v>76</v>
      </c>
      <c r="F938" s="161" t="s">
        <v>227</v>
      </c>
      <c r="G938" s="240">
        <f>'ПР.5 мп'!H91</f>
        <v>0</v>
      </c>
      <c r="H938" s="241"/>
      <c r="I938" s="237">
        <f>'ПР.5 мп'!I92</f>
        <v>8576.8</v>
      </c>
      <c r="J938" s="237"/>
      <c r="K938" s="163">
        <f>G938-I938</f>
        <v>-8576.8</v>
      </c>
      <c r="L938" s="35">
        <v>0</v>
      </c>
      <c r="N938" s="166"/>
    </row>
    <row r="939" spans="1:14" ht="63.75">
      <c r="A939" s="19" t="str">
        <f>'ПР.5 мп'!A93:B93</f>
        <v>Модернизация и реконструкция объектов инженерной и коммунальной инфраструктуры в населенных пунктах городских округов Магаданской области за счет средств местного бюджета</v>
      </c>
      <c r="B939" s="161" t="s">
        <v>21</v>
      </c>
      <c r="C939" s="161" t="s">
        <v>35</v>
      </c>
      <c r="D939" s="161" t="s">
        <v>79</v>
      </c>
      <c r="E939" s="161" t="s">
        <v>744</v>
      </c>
      <c r="F939" s="161"/>
      <c r="G939" s="240">
        <f>'ПР.5 мп'!H92</f>
        <v>0</v>
      </c>
      <c r="H939" s="241"/>
      <c r="I939" s="237">
        <f>I940</f>
        <v>620</v>
      </c>
      <c r="J939" s="237"/>
      <c r="K939" s="163">
        <f>G939-I939</f>
        <v>-620</v>
      </c>
      <c r="L939" s="35">
        <v>0</v>
      </c>
      <c r="N939" s="166"/>
    </row>
    <row r="940" spans="1:14" ht="25.5">
      <c r="A940" s="19" t="str">
        <f>'ПР.5 мп'!A96:B96</f>
        <v>Закупка товаров, работ и услуг для обеспечения государственных (муниципальных) нужд</v>
      </c>
      <c r="B940" s="161" t="s">
        <v>21</v>
      </c>
      <c r="C940" s="161" t="s">
        <v>35</v>
      </c>
      <c r="D940" s="161" t="s">
        <v>79</v>
      </c>
      <c r="E940" s="161" t="s">
        <v>744</v>
      </c>
      <c r="F940" s="161" t="s">
        <v>17</v>
      </c>
      <c r="G940" s="240">
        <f>'ПР.5 мп'!H93</f>
        <v>0</v>
      </c>
      <c r="H940" s="241"/>
      <c r="I940" s="237">
        <f>'ПР.5 мп'!I93</f>
        <v>620</v>
      </c>
      <c r="J940" s="237"/>
      <c r="K940" s="163">
        <f>G940-I940</f>
        <v>-620</v>
      </c>
      <c r="L940" s="35">
        <v>0</v>
      </c>
      <c r="N940" s="166"/>
    </row>
    <row r="941" spans="1:14" ht="38.25">
      <c r="A941" s="19" t="str">
        <f>'ПР.5 мп'!A97:B97</f>
        <v>Иные закупки товаров, работ и услуг для обеспечения государственных (муниципальных) нужд</v>
      </c>
      <c r="B941" s="161" t="s">
        <v>21</v>
      </c>
      <c r="C941" s="161" t="s">
        <v>35</v>
      </c>
      <c r="D941" s="161" t="s">
        <v>79</v>
      </c>
      <c r="E941" s="161" t="s">
        <v>744</v>
      </c>
      <c r="F941" s="161" t="s">
        <v>19</v>
      </c>
      <c r="G941" s="240">
        <f>'ПР.5 мп'!H94</f>
        <v>0</v>
      </c>
      <c r="H941" s="241"/>
      <c r="I941" s="237">
        <f>'ПР.5 мп'!I94</f>
        <v>620</v>
      </c>
      <c r="J941" s="237"/>
      <c r="K941" s="163">
        <f>G941-I941</f>
        <v>-620</v>
      </c>
      <c r="L941" s="35">
        <v>0</v>
      </c>
      <c r="N941" s="166"/>
    </row>
    <row r="942" spans="1:14" ht="51">
      <c r="A942" s="191" t="str">
        <f>'ПР.5 мп'!A805:B805</f>
        <v>Муниципальная программа «Финансовая поддержка организациям коммунального комплекса Сусуманского городского округа на 2020- 2023 годы»</v>
      </c>
      <c r="B942" s="176" t="s">
        <v>21</v>
      </c>
      <c r="C942" s="176" t="s">
        <v>35</v>
      </c>
      <c r="D942" s="176" t="s">
        <v>79</v>
      </c>
      <c r="E942" s="176" t="s">
        <v>340</v>
      </c>
      <c r="F942" s="176"/>
      <c r="G942" s="242">
        <f>G943</f>
        <v>2700</v>
      </c>
      <c r="H942" s="243"/>
      <c r="I942" s="239">
        <f>I943</f>
        <v>519.5</v>
      </c>
      <c r="J942" s="239"/>
      <c r="K942" s="162">
        <f t="shared" si="35"/>
        <v>2180.5</v>
      </c>
      <c r="L942" s="31">
        <f t="shared" si="34"/>
        <v>19.24074074074074</v>
      </c>
      <c r="N942" s="166"/>
    </row>
    <row r="943" spans="1:14" ht="25.5">
      <c r="A943" s="19" t="str">
        <f>'ПР.5 мп'!A806:B806</f>
        <v>Основное мероприятие «Финансовая поддерж-ка организациям коммунального комплекса»</v>
      </c>
      <c r="B943" s="161" t="s">
        <v>21</v>
      </c>
      <c r="C943" s="161" t="s">
        <v>35</v>
      </c>
      <c r="D943" s="161" t="s">
        <v>79</v>
      </c>
      <c r="E943" s="161" t="s">
        <v>341</v>
      </c>
      <c r="F943" s="161"/>
      <c r="G943" s="240">
        <f>G944</f>
        <v>2700</v>
      </c>
      <c r="H943" s="241"/>
      <c r="I943" s="237">
        <f>I944</f>
        <v>519.5</v>
      </c>
      <c r="J943" s="237"/>
      <c r="K943" s="163">
        <f t="shared" si="35"/>
        <v>2180.5</v>
      </c>
      <c r="L943" s="35">
        <f t="shared" si="34"/>
        <v>19.24074074074074</v>
      </c>
      <c r="N943" s="166"/>
    </row>
    <row r="944" spans="1:14" ht="39" customHeight="1">
      <c r="A944" s="19" t="s">
        <v>342</v>
      </c>
      <c r="B944" s="161" t="s">
        <v>21</v>
      </c>
      <c r="C944" s="161" t="s">
        <v>35</v>
      </c>
      <c r="D944" s="161" t="s">
        <v>79</v>
      </c>
      <c r="E944" s="161" t="s">
        <v>343</v>
      </c>
      <c r="F944" s="161"/>
      <c r="G944" s="240">
        <f>G945</f>
        <v>2700</v>
      </c>
      <c r="H944" s="241"/>
      <c r="I944" s="237">
        <f>I945</f>
        <v>519.5</v>
      </c>
      <c r="J944" s="237"/>
      <c r="K944" s="163">
        <f t="shared" si="35"/>
        <v>2180.5</v>
      </c>
      <c r="L944" s="35">
        <f t="shared" si="34"/>
        <v>19.24074074074074</v>
      </c>
      <c r="N944" s="166"/>
    </row>
    <row r="945" spans="1:14" ht="12.75">
      <c r="A945" s="19" t="s">
        <v>173</v>
      </c>
      <c r="B945" s="161" t="s">
        <v>21</v>
      </c>
      <c r="C945" s="161" t="s">
        <v>35</v>
      </c>
      <c r="D945" s="161" t="s">
        <v>79</v>
      </c>
      <c r="E945" s="161" t="s">
        <v>343</v>
      </c>
      <c r="F945" s="161" t="s">
        <v>174</v>
      </c>
      <c r="G945" s="240">
        <f>G946</f>
        <v>2700</v>
      </c>
      <c r="H945" s="241"/>
      <c r="I945" s="237">
        <f>I946</f>
        <v>519.5</v>
      </c>
      <c r="J945" s="237"/>
      <c r="K945" s="163">
        <f t="shared" si="35"/>
        <v>2180.5</v>
      </c>
      <c r="L945" s="35">
        <f t="shared" si="34"/>
        <v>19.24074074074074</v>
      </c>
      <c r="N945" s="166"/>
    </row>
    <row r="946" spans="1:14" ht="63.75">
      <c r="A946" s="19" t="s">
        <v>226</v>
      </c>
      <c r="B946" s="161" t="s">
        <v>21</v>
      </c>
      <c r="C946" s="161" t="s">
        <v>35</v>
      </c>
      <c r="D946" s="161" t="s">
        <v>79</v>
      </c>
      <c r="E946" s="161" t="s">
        <v>343</v>
      </c>
      <c r="F946" s="161" t="s">
        <v>227</v>
      </c>
      <c r="G946" s="240">
        <f>'ПР.5 мп'!H812</f>
        <v>2700</v>
      </c>
      <c r="H946" s="241"/>
      <c r="I946" s="237">
        <f>'ПР.5 мп'!I812</f>
        <v>519.5</v>
      </c>
      <c r="J946" s="237"/>
      <c r="K946" s="163">
        <f t="shared" si="35"/>
        <v>2180.5</v>
      </c>
      <c r="L946" s="35">
        <f t="shared" si="34"/>
        <v>19.24074074074074</v>
      </c>
      <c r="N946" s="166"/>
    </row>
    <row r="947" spans="1:14" ht="12.75">
      <c r="A947" s="19" t="s">
        <v>518</v>
      </c>
      <c r="B947" s="161" t="s">
        <v>21</v>
      </c>
      <c r="C947" s="161" t="s">
        <v>35</v>
      </c>
      <c r="D947" s="161" t="s">
        <v>79</v>
      </c>
      <c r="E947" s="161" t="s">
        <v>519</v>
      </c>
      <c r="F947" s="161"/>
      <c r="G947" s="240">
        <f>G948</f>
        <v>9600</v>
      </c>
      <c r="H947" s="241"/>
      <c r="I947" s="237">
        <f>I948</f>
        <v>8614.5</v>
      </c>
      <c r="J947" s="237"/>
      <c r="K947" s="163">
        <f t="shared" si="35"/>
        <v>985.5</v>
      </c>
      <c r="L947" s="35">
        <f t="shared" si="34"/>
        <v>89.734375</v>
      </c>
      <c r="N947" s="166"/>
    </row>
    <row r="948" spans="1:14" ht="25.5">
      <c r="A948" s="19" t="s">
        <v>520</v>
      </c>
      <c r="B948" s="161" t="s">
        <v>21</v>
      </c>
      <c r="C948" s="161" t="s">
        <v>35</v>
      </c>
      <c r="D948" s="161" t="s">
        <v>79</v>
      </c>
      <c r="E948" s="161" t="s">
        <v>521</v>
      </c>
      <c r="F948" s="161"/>
      <c r="G948" s="240">
        <f>G949</f>
        <v>9600</v>
      </c>
      <c r="H948" s="241"/>
      <c r="I948" s="237">
        <f>I949</f>
        <v>8614.5</v>
      </c>
      <c r="J948" s="237"/>
      <c r="K948" s="163">
        <f t="shared" si="35"/>
        <v>985.5</v>
      </c>
      <c r="L948" s="35">
        <f t="shared" si="34"/>
        <v>89.734375</v>
      </c>
      <c r="N948" s="166"/>
    </row>
    <row r="949" spans="1:14" ht="25.5">
      <c r="A949" s="19" t="s">
        <v>16</v>
      </c>
      <c r="B949" s="161" t="s">
        <v>21</v>
      </c>
      <c r="C949" s="161" t="s">
        <v>35</v>
      </c>
      <c r="D949" s="161" t="s">
        <v>79</v>
      </c>
      <c r="E949" s="161" t="s">
        <v>521</v>
      </c>
      <c r="F949" s="161" t="s">
        <v>17</v>
      </c>
      <c r="G949" s="240">
        <f>G950</f>
        <v>9600</v>
      </c>
      <c r="H949" s="241"/>
      <c r="I949" s="237">
        <f>I950</f>
        <v>8614.5</v>
      </c>
      <c r="J949" s="237"/>
      <c r="K949" s="163">
        <f t="shared" si="35"/>
        <v>985.5</v>
      </c>
      <c r="L949" s="35">
        <f t="shared" si="34"/>
        <v>89.734375</v>
      </c>
      <c r="N949" s="166"/>
    </row>
    <row r="950" spans="1:14" ht="38.25">
      <c r="A950" s="19" t="s">
        <v>18</v>
      </c>
      <c r="B950" s="161" t="s">
        <v>21</v>
      </c>
      <c r="C950" s="161" t="s">
        <v>35</v>
      </c>
      <c r="D950" s="161" t="s">
        <v>79</v>
      </c>
      <c r="E950" s="161" t="s">
        <v>521</v>
      </c>
      <c r="F950" s="161" t="s">
        <v>19</v>
      </c>
      <c r="G950" s="240">
        <v>9600</v>
      </c>
      <c r="H950" s="241"/>
      <c r="I950" s="237">
        <v>8614.5</v>
      </c>
      <c r="J950" s="237"/>
      <c r="K950" s="163">
        <f t="shared" si="35"/>
        <v>985.5</v>
      </c>
      <c r="L950" s="35">
        <f t="shared" si="34"/>
        <v>89.734375</v>
      </c>
      <c r="N950" s="166"/>
    </row>
    <row r="951" spans="1:14" ht="12.75">
      <c r="A951" s="19" t="s">
        <v>147</v>
      </c>
      <c r="B951" s="161" t="s">
        <v>21</v>
      </c>
      <c r="C951" s="161" t="s">
        <v>35</v>
      </c>
      <c r="D951" s="161" t="s">
        <v>97</v>
      </c>
      <c r="E951" s="161"/>
      <c r="F951" s="161"/>
      <c r="G951" s="240">
        <f>G952+G957+G962+G976+G969</f>
        <v>18279.9</v>
      </c>
      <c r="H951" s="241"/>
      <c r="I951" s="237">
        <f>I952+I957+I962+I976+I969</f>
        <v>13530.4</v>
      </c>
      <c r="J951" s="237"/>
      <c r="K951" s="163">
        <f t="shared" si="35"/>
        <v>4749.500000000002</v>
      </c>
      <c r="L951" s="35">
        <f t="shared" si="34"/>
        <v>74.01791038244191</v>
      </c>
      <c r="N951" s="166"/>
    </row>
    <row r="952" spans="1:14" ht="38.25">
      <c r="A952" s="191" t="str">
        <f>'ПР.5 мп'!A256:B256</f>
        <v>Муниципальная программа «Благоустройство Сусуманского городского округа на 2020- 2023 годы»</v>
      </c>
      <c r="B952" s="176" t="s">
        <v>21</v>
      </c>
      <c r="C952" s="176" t="s">
        <v>35</v>
      </c>
      <c r="D952" s="176" t="s">
        <v>97</v>
      </c>
      <c r="E952" s="176" t="s">
        <v>143</v>
      </c>
      <c r="F952" s="176"/>
      <c r="G952" s="242">
        <f>G953</f>
        <v>142</v>
      </c>
      <c r="H952" s="243"/>
      <c r="I952" s="239">
        <f>I953</f>
        <v>0</v>
      </c>
      <c r="J952" s="239"/>
      <c r="K952" s="162">
        <f t="shared" si="35"/>
        <v>142</v>
      </c>
      <c r="L952" s="31">
        <f t="shared" si="34"/>
        <v>0</v>
      </c>
      <c r="N952" s="166"/>
    </row>
    <row r="953" spans="1:14" ht="25.5">
      <c r="A953" s="19" t="str">
        <f>'ПР.5 мп'!A257:B257</f>
        <v>Основное мероприятие «Обеспечение реализации программы»</v>
      </c>
      <c r="B953" s="161" t="s">
        <v>21</v>
      </c>
      <c r="C953" s="161" t="s">
        <v>35</v>
      </c>
      <c r="D953" s="161" t="s">
        <v>97</v>
      </c>
      <c r="E953" s="161" t="s">
        <v>144</v>
      </c>
      <c r="F953" s="161"/>
      <c r="G953" s="240">
        <f>G954</f>
        <v>142</v>
      </c>
      <c r="H953" s="241"/>
      <c r="I953" s="237">
        <f>I954</f>
        <v>0</v>
      </c>
      <c r="J953" s="237"/>
      <c r="K953" s="163">
        <f t="shared" si="35"/>
        <v>142</v>
      </c>
      <c r="L953" s="35">
        <f t="shared" si="34"/>
        <v>0</v>
      </c>
      <c r="N953" s="166"/>
    </row>
    <row r="954" spans="1:14" ht="25.5">
      <c r="A954" s="19" t="s">
        <v>145</v>
      </c>
      <c r="B954" s="161" t="s">
        <v>21</v>
      </c>
      <c r="C954" s="161" t="s">
        <v>35</v>
      </c>
      <c r="D954" s="161" t="s">
        <v>97</v>
      </c>
      <c r="E954" s="161" t="s">
        <v>146</v>
      </c>
      <c r="F954" s="161"/>
      <c r="G954" s="240">
        <f>G955</f>
        <v>142</v>
      </c>
      <c r="H954" s="241"/>
      <c r="I954" s="237">
        <f>I955</f>
        <v>0</v>
      </c>
      <c r="J954" s="237"/>
      <c r="K954" s="163">
        <f t="shared" si="35"/>
        <v>142</v>
      </c>
      <c r="L954" s="35">
        <f t="shared" si="34"/>
        <v>0</v>
      </c>
      <c r="N954" s="166"/>
    </row>
    <row r="955" spans="1:14" ht="25.5">
      <c r="A955" s="19" t="s">
        <v>16</v>
      </c>
      <c r="B955" s="161" t="s">
        <v>21</v>
      </c>
      <c r="C955" s="161" t="s">
        <v>35</v>
      </c>
      <c r="D955" s="161" t="s">
        <v>97</v>
      </c>
      <c r="E955" s="161" t="s">
        <v>146</v>
      </c>
      <c r="F955" s="161" t="s">
        <v>17</v>
      </c>
      <c r="G955" s="240">
        <f>G956</f>
        <v>142</v>
      </c>
      <c r="H955" s="241"/>
      <c r="I955" s="237">
        <f>I956</f>
        <v>0</v>
      </c>
      <c r="J955" s="237"/>
      <c r="K955" s="163">
        <f t="shared" si="35"/>
        <v>142</v>
      </c>
      <c r="L955" s="35">
        <f t="shared" si="34"/>
        <v>0</v>
      </c>
      <c r="N955" s="166"/>
    </row>
    <row r="956" spans="1:14" ht="38.25">
      <c r="A956" s="19" t="s">
        <v>18</v>
      </c>
      <c r="B956" s="161" t="s">
        <v>21</v>
      </c>
      <c r="C956" s="161" t="s">
        <v>35</v>
      </c>
      <c r="D956" s="161" t="s">
        <v>97</v>
      </c>
      <c r="E956" s="161" t="s">
        <v>146</v>
      </c>
      <c r="F956" s="161" t="s">
        <v>19</v>
      </c>
      <c r="G956" s="240">
        <f>'ПР.5 мп'!H263</f>
        <v>142</v>
      </c>
      <c r="H956" s="241"/>
      <c r="I956" s="237">
        <f>'ПР.5 мп'!I263</f>
        <v>0</v>
      </c>
      <c r="J956" s="237"/>
      <c r="K956" s="163">
        <f t="shared" si="35"/>
        <v>142</v>
      </c>
      <c r="L956" s="35">
        <f t="shared" si="34"/>
        <v>0</v>
      </c>
      <c r="N956" s="166"/>
    </row>
    <row r="957" spans="1:14" ht="51">
      <c r="A957" s="191" t="str">
        <f>'ПР.5 мп'!A430:B430</f>
        <v>Муниципальная программа «Формирование современной городской среды муниципального образования «Сусуманский городской округ» на 2018- 2024 годы»</v>
      </c>
      <c r="B957" s="176" t="s">
        <v>21</v>
      </c>
      <c r="C957" s="176" t="s">
        <v>35</v>
      </c>
      <c r="D957" s="176" t="s">
        <v>97</v>
      </c>
      <c r="E957" s="176" t="s">
        <v>228</v>
      </c>
      <c r="F957" s="176"/>
      <c r="G957" s="242">
        <f>G958</f>
        <v>6648.5</v>
      </c>
      <c r="H957" s="243"/>
      <c r="I957" s="239">
        <f>I958</f>
        <v>6234.8</v>
      </c>
      <c r="J957" s="239"/>
      <c r="K957" s="162">
        <f t="shared" si="35"/>
        <v>413.6999999999998</v>
      </c>
      <c r="L957" s="31">
        <f t="shared" si="34"/>
        <v>93.77754380687374</v>
      </c>
      <c r="N957" s="166"/>
    </row>
    <row r="958" spans="1:14" ht="51">
      <c r="A958" s="19" t="str">
        <f>'ПР.5 мп'!A431:B431</f>
        <v>Основное мероприятие «Формирование современной городской среды при реализации проектов благоустройства территорий муниципальных образований»</v>
      </c>
      <c r="B958" s="161" t="s">
        <v>21</v>
      </c>
      <c r="C958" s="161" t="s">
        <v>35</v>
      </c>
      <c r="D958" s="161" t="s">
        <v>97</v>
      </c>
      <c r="E958" s="161" t="s">
        <v>229</v>
      </c>
      <c r="F958" s="161"/>
      <c r="G958" s="240">
        <f>G959</f>
        <v>6648.5</v>
      </c>
      <c r="H958" s="241"/>
      <c r="I958" s="237">
        <f>I959</f>
        <v>6234.8</v>
      </c>
      <c r="J958" s="237"/>
      <c r="K958" s="163">
        <f t="shared" si="35"/>
        <v>413.6999999999998</v>
      </c>
      <c r="L958" s="35">
        <f t="shared" si="34"/>
        <v>93.77754380687374</v>
      </c>
      <c r="N958" s="166"/>
    </row>
    <row r="959" spans="1:14" ht="51">
      <c r="A959" s="19" t="s">
        <v>230</v>
      </c>
      <c r="B959" s="161" t="s">
        <v>21</v>
      </c>
      <c r="C959" s="161" t="s">
        <v>35</v>
      </c>
      <c r="D959" s="161" t="s">
        <v>97</v>
      </c>
      <c r="E959" s="161" t="s">
        <v>231</v>
      </c>
      <c r="F959" s="161"/>
      <c r="G959" s="240">
        <f>G960</f>
        <v>6648.5</v>
      </c>
      <c r="H959" s="241"/>
      <c r="I959" s="237">
        <f>I960</f>
        <v>6234.8</v>
      </c>
      <c r="J959" s="237"/>
      <c r="K959" s="163">
        <f t="shared" si="35"/>
        <v>413.6999999999998</v>
      </c>
      <c r="L959" s="35">
        <f t="shared" si="34"/>
        <v>93.77754380687374</v>
      </c>
      <c r="N959" s="166"/>
    </row>
    <row r="960" spans="1:14" ht="25.5">
      <c r="A960" s="19" t="s">
        <v>16</v>
      </c>
      <c r="B960" s="161" t="s">
        <v>21</v>
      </c>
      <c r="C960" s="161" t="s">
        <v>35</v>
      </c>
      <c r="D960" s="161" t="s">
        <v>97</v>
      </c>
      <c r="E960" s="161" t="s">
        <v>231</v>
      </c>
      <c r="F960" s="161" t="s">
        <v>17</v>
      </c>
      <c r="G960" s="240">
        <f>G961</f>
        <v>6648.5</v>
      </c>
      <c r="H960" s="241"/>
      <c r="I960" s="237">
        <f>I961</f>
        <v>6234.8</v>
      </c>
      <c r="J960" s="237"/>
      <c r="K960" s="163">
        <f t="shared" si="35"/>
        <v>413.6999999999998</v>
      </c>
      <c r="L960" s="35">
        <f t="shared" si="34"/>
        <v>93.77754380687374</v>
      </c>
      <c r="N960" s="166"/>
    </row>
    <row r="961" spans="1:14" ht="38.25">
      <c r="A961" s="19" t="s">
        <v>18</v>
      </c>
      <c r="B961" s="161" t="s">
        <v>21</v>
      </c>
      <c r="C961" s="161" t="s">
        <v>35</v>
      </c>
      <c r="D961" s="161" t="s">
        <v>97</v>
      </c>
      <c r="E961" s="161" t="s">
        <v>231</v>
      </c>
      <c r="F961" s="161" t="s">
        <v>19</v>
      </c>
      <c r="G961" s="240">
        <f>'ПР.5 мп'!H437</f>
        <v>6648.5</v>
      </c>
      <c r="H961" s="241"/>
      <c r="I961" s="237">
        <f>'ПР.5 мп'!I437</f>
        <v>6234.8</v>
      </c>
      <c r="J961" s="237"/>
      <c r="K961" s="163">
        <f t="shared" si="35"/>
        <v>413.6999999999998</v>
      </c>
      <c r="L961" s="35">
        <f t="shared" si="34"/>
        <v>93.77754380687374</v>
      </c>
      <c r="N961" s="166"/>
    </row>
    <row r="962" spans="1:14" ht="12.75">
      <c r="A962" s="19" t="s">
        <v>522</v>
      </c>
      <c r="B962" s="161" t="s">
        <v>21</v>
      </c>
      <c r="C962" s="161" t="s">
        <v>35</v>
      </c>
      <c r="D962" s="161" t="s">
        <v>97</v>
      </c>
      <c r="E962" s="161" t="s">
        <v>523</v>
      </c>
      <c r="F962" s="161"/>
      <c r="G962" s="240">
        <f>G963+G966</f>
        <v>3672.8</v>
      </c>
      <c r="H962" s="241"/>
      <c r="I962" s="237">
        <f>I963+I966</f>
        <v>2093</v>
      </c>
      <c r="J962" s="237"/>
      <c r="K962" s="163">
        <f t="shared" si="35"/>
        <v>1579.8000000000002</v>
      </c>
      <c r="L962" s="35">
        <f t="shared" si="34"/>
        <v>56.98649531692441</v>
      </c>
      <c r="N962" s="166"/>
    </row>
    <row r="963" spans="1:14" ht="12.75">
      <c r="A963" s="19" t="s">
        <v>524</v>
      </c>
      <c r="B963" s="161" t="s">
        <v>21</v>
      </c>
      <c r="C963" s="161" t="s">
        <v>35</v>
      </c>
      <c r="D963" s="161" t="s">
        <v>97</v>
      </c>
      <c r="E963" s="161" t="s">
        <v>525</v>
      </c>
      <c r="F963" s="161"/>
      <c r="G963" s="240">
        <f>G964</f>
        <v>2762.8</v>
      </c>
      <c r="H963" s="241"/>
      <c r="I963" s="237">
        <f>I964</f>
        <v>1593</v>
      </c>
      <c r="J963" s="237"/>
      <c r="K963" s="163">
        <f t="shared" si="35"/>
        <v>1169.8000000000002</v>
      </c>
      <c r="L963" s="35">
        <f t="shared" si="34"/>
        <v>57.65889677139134</v>
      </c>
      <c r="N963" s="166"/>
    </row>
    <row r="964" spans="1:14" ht="25.5">
      <c r="A964" s="19" t="s">
        <v>16</v>
      </c>
      <c r="B964" s="161" t="s">
        <v>21</v>
      </c>
      <c r="C964" s="161" t="s">
        <v>35</v>
      </c>
      <c r="D964" s="161" t="s">
        <v>97</v>
      </c>
      <c r="E964" s="161" t="s">
        <v>525</v>
      </c>
      <c r="F964" s="161" t="s">
        <v>17</v>
      </c>
      <c r="G964" s="240">
        <f>G965</f>
        <v>2762.8</v>
      </c>
      <c r="H964" s="241"/>
      <c r="I964" s="237">
        <f>I965</f>
        <v>1593</v>
      </c>
      <c r="J964" s="237"/>
      <c r="K964" s="163">
        <f t="shared" si="35"/>
        <v>1169.8000000000002</v>
      </c>
      <c r="L964" s="35">
        <f t="shared" si="34"/>
        <v>57.65889677139134</v>
      </c>
      <c r="N964" s="166"/>
    </row>
    <row r="965" spans="1:14" ht="38.25">
      <c r="A965" s="19" t="s">
        <v>18</v>
      </c>
      <c r="B965" s="161" t="s">
        <v>21</v>
      </c>
      <c r="C965" s="161" t="s">
        <v>35</v>
      </c>
      <c r="D965" s="161" t="s">
        <v>97</v>
      </c>
      <c r="E965" s="161" t="s">
        <v>525</v>
      </c>
      <c r="F965" s="161" t="s">
        <v>19</v>
      </c>
      <c r="G965" s="240">
        <v>2762.8</v>
      </c>
      <c r="H965" s="241"/>
      <c r="I965" s="237">
        <v>1593</v>
      </c>
      <c r="J965" s="237"/>
      <c r="K965" s="163">
        <f t="shared" si="35"/>
        <v>1169.8000000000002</v>
      </c>
      <c r="L965" s="35">
        <f t="shared" si="34"/>
        <v>57.65889677139134</v>
      </c>
      <c r="N965" s="166"/>
    </row>
    <row r="966" spans="1:14" ht="12.75">
      <c r="A966" s="19" t="s">
        <v>526</v>
      </c>
      <c r="B966" s="161" t="s">
        <v>21</v>
      </c>
      <c r="C966" s="161" t="s">
        <v>35</v>
      </c>
      <c r="D966" s="161" t="s">
        <v>97</v>
      </c>
      <c r="E966" s="161" t="s">
        <v>527</v>
      </c>
      <c r="F966" s="161"/>
      <c r="G966" s="240">
        <f>G967</f>
        <v>910</v>
      </c>
      <c r="H966" s="241"/>
      <c r="I966" s="237">
        <f>I967</f>
        <v>500</v>
      </c>
      <c r="J966" s="237"/>
      <c r="K966" s="163">
        <f t="shared" si="35"/>
        <v>410</v>
      </c>
      <c r="L966" s="35">
        <f t="shared" si="34"/>
        <v>54.94505494505495</v>
      </c>
      <c r="N966" s="166"/>
    </row>
    <row r="967" spans="1:14" ht="25.5">
      <c r="A967" s="19" t="s">
        <v>16</v>
      </c>
      <c r="B967" s="161" t="s">
        <v>21</v>
      </c>
      <c r="C967" s="161" t="s">
        <v>35</v>
      </c>
      <c r="D967" s="161" t="s">
        <v>97</v>
      </c>
      <c r="E967" s="161" t="s">
        <v>527</v>
      </c>
      <c r="F967" s="161" t="s">
        <v>17</v>
      </c>
      <c r="G967" s="240">
        <f>G968</f>
        <v>910</v>
      </c>
      <c r="H967" s="241"/>
      <c r="I967" s="237">
        <f>I968</f>
        <v>500</v>
      </c>
      <c r="J967" s="237"/>
      <c r="K967" s="163">
        <f t="shared" si="35"/>
        <v>410</v>
      </c>
      <c r="L967" s="35">
        <f t="shared" si="34"/>
        <v>54.94505494505495</v>
      </c>
      <c r="N967" s="166"/>
    </row>
    <row r="968" spans="1:14" ht="38.25">
      <c r="A968" s="19" t="s">
        <v>18</v>
      </c>
      <c r="B968" s="161" t="s">
        <v>21</v>
      </c>
      <c r="C968" s="161" t="s">
        <v>35</v>
      </c>
      <c r="D968" s="161" t="s">
        <v>97</v>
      </c>
      <c r="E968" s="161" t="s">
        <v>527</v>
      </c>
      <c r="F968" s="161" t="s">
        <v>19</v>
      </c>
      <c r="G968" s="240">
        <v>910</v>
      </c>
      <c r="H968" s="241"/>
      <c r="I968" s="237">
        <v>500</v>
      </c>
      <c r="J968" s="237"/>
      <c r="K968" s="163">
        <f t="shared" si="35"/>
        <v>410</v>
      </c>
      <c r="L968" s="35">
        <f t="shared" si="34"/>
        <v>54.94505494505495</v>
      </c>
      <c r="N968" s="166"/>
    </row>
    <row r="969" spans="1:14" ht="25.5">
      <c r="A969" s="19" t="s">
        <v>528</v>
      </c>
      <c r="B969" s="161" t="s">
        <v>21</v>
      </c>
      <c r="C969" s="161" t="s">
        <v>35</v>
      </c>
      <c r="D969" s="161" t="s">
        <v>97</v>
      </c>
      <c r="E969" s="161" t="s">
        <v>529</v>
      </c>
      <c r="F969" s="161"/>
      <c r="G969" s="240">
        <f>G970+G973</f>
        <v>6270.1</v>
      </c>
      <c r="H969" s="241"/>
      <c r="I969" s="237">
        <f>I970+I973</f>
        <v>4602.6</v>
      </c>
      <c r="J969" s="237"/>
      <c r="K969" s="163">
        <f t="shared" si="35"/>
        <v>1667.5</v>
      </c>
      <c r="L969" s="35">
        <f t="shared" si="34"/>
        <v>73.40552782252277</v>
      </c>
      <c r="N969" s="166"/>
    </row>
    <row r="970" spans="1:14" ht="25.5">
      <c r="A970" s="19" t="s">
        <v>530</v>
      </c>
      <c r="B970" s="161" t="s">
        <v>21</v>
      </c>
      <c r="C970" s="161" t="s">
        <v>35</v>
      </c>
      <c r="D970" s="161" t="s">
        <v>97</v>
      </c>
      <c r="E970" s="161" t="s">
        <v>531</v>
      </c>
      <c r="F970" s="161"/>
      <c r="G970" s="240">
        <f>G971</f>
        <v>5870.1</v>
      </c>
      <c r="H970" s="241"/>
      <c r="I970" s="237">
        <f>I971</f>
        <v>4402.6</v>
      </c>
      <c r="J970" s="237"/>
      <c r="K970" s="163">
        <f t="shared" si="35"/>
        <v>1467.5</v>
      </c>
      <c r="L970" s="35">
        <f t="shared" si="34"/>
        <v>75.00042588712287</v>
      </c>
      <c r="N970" s="166"/>
    </row>
    <row r="971" spans="1:14" ht="38.25">
      <c r="A971" s="19" t="s">
        <v>44</v>
      </c>
      <c r="B971" s="161" t="s">
        <v>21</v>
      </c>
      <c r="C971" s="161" t="s">
        <v>35</v>
      </c>
      <c r="D971" s="161" t="s">
        <v>97</v>
      </c>
      <c r="E971" s="161" t="s">
        <v>531</v>
      </c>
      <c r="F971" s="161" t="s">
        <v>45</v>
      </c>
      <c r="G971" s="240">
        <f>G972</f>
        <v>5870.1</v>
      </c>
      <c r="H971" s="241"/>
      <c r="I971" s="237">
        <f>I972</f>
        <v>4402.6</v>
      </c>
      <c r="J971" s="237"/>
      <c r="K971" s="163">
        <f t="shared" si="35"/>
        <v>1467.5</v>
      </c>
      <c r="L971" s="35">
        <f t="shared" si="34"/>
        <v>75.00042588712287</v>
      </c>
      <c r="N971" s="166"/>
    </row>
    <row r="972" spans="1:14" ht="12.75">
      <c r="A972" s="19" t="s">
        <v>459</v>
      </c>
      <c r="B972" s="161" t="s">
        <v>21</v>
      </c>
      <c r="C972" s="161" t="s">
        <v>35</v>
      </c>
      <c r="D972" s="161" t="s">
        <v>97</v>
      </c>
      <c r="E972" s="161" t="s">
        <v>531</v>
      </c>
      <c r="F972" s="161" t="s">
        <v>460</v>
      </c>
      <c r="G972" s="240">
        <v>5870.1</v>
      </c>
      <c r="H972" s="241"/>
      <c r="I972" s="237">
        <v>4402.6</v>
      </c>
      <c r="J972" s="237"/>
      <c r="K972" s="163">
        <f t="shared" si="35"/>
        <v>1467.5</v>
      </c>
      <c r="L972" s="35">
        <f t="shared" si="34"/>
        <v>75.00042588712287</v>
      </c>
      <c r="N972" s="166"/>
    </row>
    <row r="973" spans="1:14" ht="12.75">
      <c r="A973" s="19" t="s">
        <v>532</v>
      </c>
      <c r="B973" s="161" t="s">
        <v>21</v>
      </c>
      <c r="C973" s="161" t="s">
        <v>35</v>
      </c>
      <c r="D973" s="161" t="s">
        <v>97</v>
      </c>
      <c r="E973" s="161" t="s">
        <v>533</v>
      </c>
      <c r="F973" s="161"/>
      <c r="G973" s="240">
        <f>G974</f>
        <v>400</v>
      </c>
      <c r="H973" s="241"/>
      <c r="I973" s="237">
        <f>I974</f>
        <v>200</v>
      </c>
      <c r="J973" s="237"/>
      <c r="K973" s="163">
        <f t="shared" si="35"/>
        <v>200</v>
      </c>
      <c r="L973" s="35">
        <f t="shared" si="34"/>
        <v>50</v>
      </c>
      <c r="N973" s="166"/>
    </row>
    <row r="974" spans="1:14" ht="25.5">
      <c r="A974" s="19" t="s">
        <v>16</v>
      </c>
      <c r="B974" s="161" t="s">
        <v>21</v>
      </c>
      <c r="C974" s="161" t="s">
        <v>35</v>
      </c>
      <c r="D974" s="161" t="s">
        <v>97</v>
      </c>
      <c r="E974" s="161" t="s">
        <v>533</v>
      </c>
      <c r="F974" s="161" t="s">
        <v>17</v>
      </c>
      <c r="G974" s="240">
        <f>G975</f>
        <v>400</v>
      </c>
      <c r="H974" s="241"/>
      <c r="I974" s="237">
        <f>I975</f>
        <v>200</v>
      </c>
      <c r="J974" s="237"/>
      <c r="K974" s="163">
        <f t="shared" si="35"/>
        <v>200</v>
      </c>
      <c r="L974" s="35">
        <f t="shared" si="34"/>
        <v>50</v>
      </c>
      <c r="N974" s="166"/>
    </row>
    <row r="975" spans="1:14" ht="38.25">
      <c r="A975" s="19" t="s">
        <v>18</v>
      </c>
      <c r="B975" s="161" t="s">
        <v>21</v>
      </c>
      <c r="C975" s="161" t="s">
        <v>35</v>
      </c>
      <c r="D975" s="161" t="s">
        <v>97</v>
      </c>
      <c r="E975" s="161" t="s">
        <v>533</v>
      </c>
      <c r="F975" s="161" t="s">
        <v>19</v>
      </c>
      <c r="G975" s="240">
        <v>400</v>
      </c>
      <c r="H975" s="241"/>
      <c r="I975" s="237">
        <v>200</v>
      </c>
      <c r="J975" s="237"/>
      <c r="K975" s="163">
        <f t="shared" si="35"/>
        <v>200</v>
      </c>
      <c r="L975" s="35">
        <f t="shared" si="34"/>
        <v>50</v>
      </c>
      <c r="N975" s="166"/>
    </row>
    <row r="976" spans="1:14" ht="63.75">
      <c r="A976" s="19" t="s">
        <v>356</v>
      </c>
      <c r="B976" s="161" t="s">
        <v>21</v>
      </c>
      <c r="C976" s="161" t="s">
        <v>35</v>
      </c>
      <c r="D976" s="161" t="s">
        <v>97</v>
      </c>
      <c r="E976" s="161" t="s">
        <v>357</v>
      </c>
      <c r="F976" s="161"/>
      <c r="G976" s="240">
        <f>G977</f>
        <v>1546.5</v>
      </c>
      <c r="H976" s="241"/>
      <c r="I976" s="237">
        <f>I977</f>
        <v>600</v>
      </c>
      <c r="J976" s="237"/>
      <c r="K976" s="163">
        <f t="shared" si="35"/>
        <v>946.5</v>
      </c>
      <c r="L976" s="35">
        <f t="shared" si="34"/>
        <v>38.79728419010669</v>
      </c>
      <c r="N976" s="166"/>
    </row>
    <row r="977" spans="1:14" ht="51">
      <c r="A977" s="19" t="s">
        <v>534</v>
      </c>
      <c r="B977" s="161" t="s">
        <v>21</v>
      </c>
      <c r="C977" s="161" t="s">
        <v>35</v>
      </c>
      <c r="D977" s="161" t="s">
        <v>97</v>
      </c>
      <c r="E977" s="161" t="s">
        <v>535</v>
      </c>
      <c r="F977" s="161"/>
      <c r="G977" s="240">
        <f>G978</f>
        <v>1546.5</v>
      </c>
      <c r="H977" s="241"/>
      <c r="I977" s="237">
        <f>I978</f>
        <v>600</v>
      </c>
      <c r="J977" s="237"/>
      <c r="K977" s="163">
        <f t="shared" si="35"/>
        <v>946.5</v>
      </c>
      <c r="L977" s="35">
        <f t="shared" si="34"/>
        <v>38.79728419010669</v>
      </c>
      <c r="N977" s="166"/>
    </row>
    <row r="978" spans="1:14" ht="51">
      <c r="A978" s="19" t="s">
        <v>536</v>
      </c>
      <c r="B978" s="161" t="s">
        <v>21</v>
      </c>
      <c r="C978" s="161" t="s">
        <v>35</v>
      </c>
      <c r="D978" s="161" t="s">
        <v>97</v>
      </c>
      <c r="E978" s="161" t="s">
        <v>537</v>
      </c>
      <c r="F978" s="161"/>
      <c r="G978" s="240">
        <f>G979</f>
        <v>1546.5</v>
      </c>
      <c r="H978" s="241"/>
      <c r="I978" s="237">
        <f>I979</f>
        <v>600</v>
      </c>
      <c r="J978" s="237"/>
      <c r="K978" s="163">
        <f t="shared" si="35"/>
        <v>946.5</v>
      </c>
      <c r="L978" s="35">
        <f t="shared" si="34"/>
        <v>38.79728419010669</v>
      </c>
      <c r="N978" s="166"/>
    </row>
    <row r="979" spans="1:14" ht="25.5">
      <c r="A979" s="19" t="s">
        <v>16</v>
      </c>
      <c r="B979" s="161" t="s">
        <v>21</v>
      </c>
      <c r="C979" s="161" t="s">
        <v>35</v>
      </c>
      <c r="D979" s="161" t="s">
        <v>97</v>
      </c>
      <c r="E979" s="161" t="s">
        <v>537</v>
      </c>
      <c r="F979" s="161" t="s">
        <v>17</v>
      </c>
      <c r="G979" s="240">
        <f>G980</f>
        <v>1546.5</v>
      </c>
      <c r="H979" s="241"/>
      <c r="I979" s="237">
        <f>I980</f>
        <v>600</v>
      </c>
      <c r="J979" s="237"/>
      <c r="K979" s="163">
        <f t="shared" si="35"/>
        <v>946.5</v>
      </c>
      <c r="L979" s="35">
        <f t="shared" si="34"/>
        <v>38.79728419010669</v>
      </c>
      <c r="N979" s="166"/>
    </row>
    <row r="980" spans="1:14" ht="38.25">
      <c r="A980" s="19" t="s">
        <v>18</v>
      </c>
      <c r="B980" s="161" t="s">
        <v>21</v>
      </c>
      <c r="C980" s="161" t="s">
        <v>35</v>
      </c>
      <c r="D980" s="161" t="s">
        <v>97</v>
      </c>
      <c r="E980" s="161" t="s">
        <v>537</v>
      </c>
      <c r="F980" s="161" t="s">
        <v>19</v>
      </c>
      <c r="G980" s="240">
        <v>1546.5</v>
      </c>
      <c r="H980" s="241"/>
      <c r="I980" s="237">
        <v>600</v>
      </c>
      <c r="J980" s="237"/>
      <c r="K980" s="163">
        <f t="shared" si="35"/>
        <v>946.5</v>
      </c>
      <c r="L980" s="35">
        <f t="shared" si="34"/>
        <v>38.79728419010669</v>
      </c>
      <c r="N980" s="166"/>
    </row>
    <row r="981" spans="1:14" s="198" customFormat="1" ht="13.5">
      <c r="A981" s="195" t="s">
        <v>33</v>
      </c>
      <c r="B981" s="177" t="s">
        <v>21</v>
      </c>
      <c r="C981" s="177" t="s">
        <v>15</v>
      </c>
      <c r="D981" s="177"/>
      <c r="E981" s="177"/>
      <c r="F981" s="177"/>
      <c r="G981" s="251">
        <f>G982</f>
        <v>576.2</v>
      </c>
      <c r="H981" s="252"/>
      <c r="I981" s="238">
        <f>I982</f>
        <v>0</v>
      </c>
      <c r="J981" s="238"/>
      <c r="K981" s="175">
        <f t="shared" si="35"/>
        <v>576.2</v>
      </c>
      <c r="L981" s="196">
        <f t="shared" si="34"/>
        <v>0</v>
      </c>
      <c r="M981" s="197"/>
      <c r="N981" s="166"/>
    </row>
    <row r="982" spans="1:14" ht="25.5">
      <c r="A982" s="19" t="s">
        <v>34</v>
      </c>
      <c r="B982" s="161" t="s">
        <v>21</v>
      </c>
      <c r="C982" s="161" t="s">
        <v>15</v>
      </c>
      <c r="D982" s="161" t="s">
        <v>35</v>
      </c>
      <c r="E982" s="161"/>
      <c r="F982" s="161"/>
      <c r="G982" s="240">
        <f>G983</f>
        <v>576.2</v>
      </c>
      <c r="H982" s="241"/>
      <c r="I982" s="237">
        <f>I983</f>
        <v>0</v>
      </c>
      <c r="J982" s="237"/>
      <c r="K982" s="163">
        <f t="shared" si="35"/>
        <v>576.2</v>
      </c>
      <c r="L982" s="35">
        <f t="shared" si="34"/>
        <v>0</v>
      </c>
      <c r="N982" s="166"/>
    </row>
    <row r="983" spans="1:14" ht="63.75">
      <c r="A983" s="191" t="str">
        <f>'ПР.5 мп'!A29:B29</f>
        <v>Муниципальная программа «Развитие системы обращения с отходами производства и потребления на территории муниципального образования «Сусуманский городской округ» на 2020- 2023 годы»</v>
      </c>
      <c r="B983" s="176" t="s">
        <v>21</v>
      </c>
      <c r="C983" s="176" t="s">
        <v>15</v>
      </c>
      <c r="D983" s="176" t="s">
        <v>35</v>
      </c>
      <c r="E983" s="176" t="s">
        <v>30</v>
      </c>
      <c r="F983" s="176"/>
      <c r="G983" s="242">
        <f>G984</f>
        <v>576.2</v>
      </c>
      <c r="H983" s="243"/>
      <c r="I983" s="239">
        <f>I984</f>
        <v>0</v>
      </c>
      <c r="J983" s="239"/>
      <c r="K983" s="162">
        <f t="shared" si="35"/>
        <v>576.2</v>
      </c>
      <c r="L983" s="31">
        <f t="shared" si="34"/>
        <v>0</v>
      </c>
      <c r="N983" s="166"/>
    </row>
    <row r="984" spans="1:14" ht="38.25">
      <c r="A984" s="19" t="str">
        <f>'ПР.5 мп'!A30:B30</f>
        <v>Основное мероприятие «Разработка технической документации гидротехнических сооружений»</v>
      </c>
      <c r="B984" s="161" t="s">
        <v>21</v>
      </c>
      <c r="C984" s="161" t="s">
        <v>15</v>
      </c>
      <c r="D984" s="161" t="s">
        <v>35</v>
      </c>
      <c r="E984" s="161" t="s">
        <v>31</v>
      </c>
      <c r="F984" s="161"/>
      <c r="G984" s="240">
        <f>G985+G988</f>
        <v>576.2</v>
      </c>
      <c r="H984" s="241"/>
      <c r="I984" s="237">
        <f>I985+I988</f>
        <v>0</v>
      </c>
      <c r="J984" s="237"/>
      <c r="K984" s="163">
        <f t="shared" si="35"/>
        <v>576.2</v>
      </c>
      <c r="L984" s="35">
        <f t="shared" si="34"/>
        <v>0</v>
      </c>
      <c r="N984" s="166"/>
    </row>
    <row r="985" spans="1:14" ht="51">
      <c r="A985" s="19" t="str">
        <f>'ПР.5 мп'!A31:B31</f>
        <v>Разработка проектно-сметной документации и выполнение инженерных изысканий и экспертиз по объекту: «Межпоселенческий полигон ТКО в городе Сусуман»</v>
      </c>
      <c r="B985" s="161" t="s">
        <v>21</v>
      </c>
      <c r="C985" s="161" t="s">
        <v>15</v>
      </c>
      <c r="D985" s="161" t="s">
        <v>35</v>
      </c>
      <c r="E985" s="161" t="s">
        <v>32</v>
      </c>
      <c r="F985" s="161"/>
      <c r="G985" s="240">
        <f>G986</f>
        <v>549.2</v>
      </c>
      <c r="H985" s="241"/>
      <c r="I985" s="237">
        <f>I986</f>
        <v>0</v>
      </c>
      <c r="J985" s="237"/>
      <c r="K985" s="163">
        <f t="shared" si="35"/>
        <v>549.2</v>
      </c>
      <c r="L985" s="35">
        <f t="shared" si="34"/>
        <v>0</v>
      </c>
      <c r="N985" s="166"/>
    </row>
    <row r="986" spans="1:14" ht="25.5">
      <c r="A986" s="19" t="s">
        <v>16</v>
      </c>
      <c r="B986" s="161" t="s">
        <v>21</v>
      </c>
      <c r="C986" s="161" t="s">
        <v>15</v>
      </c>
      <c r="D986" s="161" t="s">
        <v>35</v>
      </c>
      <c r="E986" s="161" t="s">
        <v>32</v>
      </c>
      <c r="F986" s="161" t="s">
        <v>17</v>
      </c>
      <c r="G986" s="240">
        <f>G987</f>
        <v>549.2</v>
      </c>
      <c r="H986" s="241"/>
      <c r="I986" s="237">
        <f>I987</f>
        <v>0</v>
      </c>
      <c r="J986" s="237"/>
      <c r="K986" s="163">
        <f t="shared" si="35"/>
        <v>549.2</v>
      </c>
      <c r="L986" s="35">
        <f t="shared" si="34"/>
        <v>0</v>
      </c>
      <c r="N986" s="166"/>
    </row>
    <row r="987" spans="1:14" ht="38.25">
      <c r="A987" s="19" t="s">
        <v>18</v>
      </c>
      <c r="B987" s="161" t="s">
        <v>21</v>
      </c>
      <c r="C987" s="161" t="s">
        <v>15</v>
      </c>
      <c r="D987" s="161" t="s">
        <v>35</v>
      </c>
      <c r="E987" s="161" t="s">
        <v>32</v>
      </c>
      <c r="F987" s="161" t="s">
        <v>19</v>
      </c>
      <c r="G987" s="240">
        <f>'ПР.5 мп'!H36</f>
        <v>549.2</v>
      </c>
      <c r="H987" s="241"/>
      <c r="I987" s="237">
        <f>'ПР.5 мп'!I36</f>
        <v>0</v>
      </c>
      <c r="J987" s="237"/>
      <c r="K987" s="163">
        <f t="shared" si="35"/>
        <v>549.2</v>
      </c>
      <c r="L987" s="35">
        <f t="shared" si="34"/>
        <v>0</v>
      </c>
      <c r="N987" s="166"/>
    </row>
    <row r="988" spans="1:14" ht="63.75">
      <c r="A988" s="19" t="str">
        <f>'ПР.5 мп'!A37:B37</f>
        <v>Разработка проектно-сметной документации и выполнение инженерных изысканий и экспертиз по объекту: «Межпоселенческий полигон ТКО в городе Сусуман» за счет средств местного бюджета</v>
      </c>
      <c r="B988" s="161" t="s">
        <v>21</v>
      </c>
      <c r="C988" s="161" t="s">
        <v>15</v>
      </c>
      <c r="D988" s="161" t="s">
        <v>35</v>
      </c>
      <c r="E988" s="161" t="s">
        <v>36</v>
      </c>
      <c r="F988" s="161"/>
      <c r="G988" s="240">
        <f>G989</f>
        <v>27</v>
      </c>
      <c r="H988" s="241"/>
      <c r="I988" s="237">
        <f>I989</f>
        <v>0</v>
      </c>
      <c r="J988" s="237"/>
      <c r="K988" s="163">
        <f t="shared" si="35"/>
        <v>27</v>
      </c>
      <c r="L988" s="35">
        <f t="shared" si="34"/>
        <v>0</v>
      </c>
      <c r="N988" s="166"/>
    </row>
    <row r="989" spans="1:14" ht="25.5">
      <c r="A989" s="19" t="s">
        <v>16</v>
      </c>
      <c r="B989" s="161" t="s">
        <v>21</v>
      </c>
      <c r="C989" s="161" t="s">
        <v>15</v>
      </c>
      <c r="D989" s="161" t="s">
        <v>35</v>
      </c>
      <c r="E989" s="161" t="s">
        <v>36</v>
      </c>
      <c r="F989" s="161" t="s">
        <v>17</v>
      </c>
      <c r="G989" s="240">
        <f>G990</f>
        <v>27</v>
      </c>
      <c r="H989" s="241"/>
      <c r="I989" s="237">
        <f>I990</f>
        <v>0</v>
      </c>
      <c r="J989" s="237"/>
      <c r="K989" s="163">
        <f t="shared" si="35"/>
        <v>27</v>
      </c>
      <c r="L989" s="35">
        <f t="shared" si="34"/>
        <v>0</v>
      </c>
      <c r="N989" s="166"/>
    </row>
    <row r="990" spans="1:14" ht="38.25">
      <c r="A990" s="19" t="s">
        <v>18</v>
      </c>
      <c r="B990" s="161" t="s">
        <v>21</v>
      </c>
      <c r="C990" s="161" t="s">
        <v>15</v>
      </c>
      <c r="D990" s="161" t="s">
        <v>35</v>
      </c>
      <c r="E990" s="161" t="s">
        <v>36</v>
      </c>
      <c r="F990" s="161" t="s">
        <v>19</v>
      </c>
      <c r="G990" s="240">
        <f>'ПР.5 мп'!H42</f>
        <v>27</v>
      </c>
      <c r="H990" s="241"/>
      <c r="I990" s="237">
        <f>'ПР.5 мп'!I42</f>
        <v>0</v>
      </c>
      <c r="J990" s="237"/>
      <c r="K990" s="163">
        <f t="shared" si="35"/>
        <v>27</v>
      </c>
      <c r="L990" s="35">
        <f>I990/G990*100</f>
        <v>0</v>
      </c>
      <c r="N990" s="166"/>
    </row>
  </sheetData>
  <sheetProtection/>
  <mergeCells count="1977">
    <mergeCell ref="G856:H856"/>
    <mergeCell ref="I856:J856"/>
    <mergeCell ref="G857:H857"/>
    <mergeCell ref="I857:J857"/>
    <mergeCell ref="G858:H858"/>
    <mergeCell ref="I858:J858"/>
    <mergeCell ref="G620:H620"/>
    <mergeCell ref="I620:J620"/>
    <mergeCell ref="G621:H621"/>
    <mergeCell ref="I621:J621"/>
    <mergeCell ref="G832:H832"/>
    <mergeCell ref="I832:J832"/>
    <mergeCell ref="G829:H829"/>
    <mergeCell ref="G830:H830"/>
    <mergeCell ref="G831:H831"/>
    <mergeCell ref="G828:H828"/>
    <mergeCell ref="G941:H941"/>
    <mergeCell ref="I941:J941"/>
    <mergeCell ref="G616:H616"/>
    <mergeCell ref="I616:J616"/>
    <mergeCell ref="G617:H617"/>
    <mergeCell ref="I617:J617"/>
    <mergeCell ref="G618:H618"/>
    <mergeCell ref="I618:J618"/>
    <mergeCell ref="G619:H619"/>
    <mergeCell ref="I619:J619"/>
    <mergeCell ref="G985:H985"/>
    <mergeCell ref="G979:H979"/>
    <mergeCell ref="G980:H980"/>
    <mergeCell ref="G987:H987"/>
    <mergeCell ref="G988:H988"/>
    <mergeCell ref="G989:H989"/>
    <mergeCell ref="G986:H986"/>
    <mergeCell ref="G990:H990"/>
    <mergeCell ref="G981:H981"/>
    <mergeCell ref="G982:H982"/>
    <mergeCell ref="G983:H983"/>
    <mergeCell ref="G984:H984"/>
    <mergeCell ref="G970:H970"/>
    <mergeCell ref="G971:H971"/>
    <mergeCell ref="G972:H972"/>
    <mergeCell ref="G973:H973"/>
    <mergeCell ref="G974:H974"/>
    <mergeCell ref="G975:H975"/>
    <mergeCell ref="G976:H976"/>
    <mergeCell ref="G977:H977"/>
    <mergeCell ref="G978:H978"/>
    <mergeCell ref="G964:H964"/>
    <mergeCell ref="G965:H965"/>
    <mergeCell ref="G966:H966"/>
    <mergeCell ref="G967:H967"/>
    <mergeCell ref="G968:H968"/>
    <mergeCell ref="G969:H969"/>
    <mergeCell ref="G958:H958"/>
    <mergeCell ref="G959:H959"/>
    <mergeCell ref="G960:H960"/>
    <mergeCell ref="G961:H961"/>
    <mergeCell ref="G962:H962"/>
    <mergeCell ref="G963:H963"/>
    <mergeCell ref="G952:H952"/>
    <mergeCell ref="G953:H953"/>
    <mergeCell ref="G954:H954"/>
    <mergeCell ref="G955:H955"/>
    <mergeCell ref="G956:H956"/>
    <mergeCell ref="G957:H957"/>
    <mergeCell ref="G946:H946"/>
    <mergeCell ref="G947:H947"/>
    <mergeCell ref="G948:H948"/>
    <mergeCell ref="G949:H949"/>
    <mergeCell ref="G950:H950"/>
    <mergeCell ref="G951:H951"/>
    <mergeCell ref="G935:H935"/>
    <mergeCell ref="G936:H936"/>
    <mergeCell ref="G942:H942"/>
    <mergeCell ref="G943:H943"/>
    <mergeCell ref="G944:H944"/>
    <mergeCell ref="G945:H945"/>
    <mergeCell ref="G937:H937"/>
    <mergeCell ref="G938:H938"/>
    <mergeCell ref="G939:H939"/>
    <mergeCell ref="G940:H940"/>
    <mergeCell ref="G929:H929"/>
    <mergeCell ref="G930:H930"/>
    <mergeCell ref="G931:H931"/>
    <mergeCell ref="G932:H932"/>
    <mergeCell ref="G933:H933"/>
    <mergeCell ref="G934:H934"/>
    <mergeCell ref="G923:H923"/>
    <mergeCell ref="G924:H924"/>
    <mergeCell ref="G925:H925"/>
    <mergeCell ref="G926:H926"/>
    <mergeCell ref="G927:H927"/>
    <mergeCell ref="G928:H928"/>
    <mergeCell ref="G917:H917"/>
    <mergeCell ref="G918:H918"/>
    <mergeCell ref="G919:H919"/>
    <mergeCell ref="G920:H920"/>
    <mergeCell ref="G921:H921"/>
    <mergeCell ref="G922:H922"/>
    <mergeCell ref="G911:H911"/>
    <mergeCell ref="G912:H912"/>
    <mergeCell ref="G913:H913"/>
    <mergeCell ref="G914:H914"/>
    <mergeCell ref="G915:H915"/>
    <mergeCell ref="G916:H916"/>
    <mergeCell ref="G905:H905"/>
    <mergeCell ref="G906:H906"/>
    <mergeCell ref="G907:H907"/>
    <mergeCell ref="G908:H908"/>
    <mergeCell ref="G909:H909"/>
    <mergeCell ref="G910:H910"/>
    <mergeCell ref="G899:H899"/>
    <mergeCell ref="G900:H900"/>
    <mergeCell ref="G901:H901"/>
    <mergeCell ref="G902:H902"/>
    <mergeCell ref="G903:H903"/>
    <mergeCell ref="G904:H904"/>
    <mergeCell ref="G893:H893"/>
    <mergeCell ref="G894:H894"/>
    <mergeCell ref="G895:H895"/>
    <mergeCell ref="G896:H896"/>
    <mergeCell ref="G897:H897"/>
    <mergeCell ref="G898:H898"/>
    <mergeCell ref="G887:H887"/>
    <mergeCell ref="G888:H888"/>
    <mergeCell ref="G889:H889"/>
    <mergeCell ref="G890:H890"/>
    <mergeCell ref="G891:H891"/>
    <mergeCell ref="G892:H892"/>
    <mergeCell ref="G881:H881"/>
    <mergeCell ref="G882:H882"/>
    <mergeCell ref="G883:H883"/>
    <mergeCell ref="G884:H884"/>
    <mergeCell ref="G885:H885"/>
    <mergeCell ref="G886:H886"/>
    <mergeCell ref="G875:H875"/>
    <mergeCell ref="G876:H876"/>
    <mergeCell ref="G877:H877"/>
    <mergeCell ref="G878:H878"/>
    <mergeCell ref="G879:H879"/>
    <mergeCell ref="G880:H880"/>
    <mergeCell ref="G869:H869"/>
    <mergeCell ref="G870:H870"/>
    <mergeCell ref="G871:H871"/>
    <mergeCell ref="G872:H872"/>
    <mergeCell ref="G873:H873"/>
    <mergeCell ref="G874:H874"/>
    <mergeCell ref="G863:H863"/>
    <mergeCell ref="G864:H864"/>
    <mergeCell ref="G865:H865"/>
    <mergeCell ref="G866:H866"/>
    <mergeCell ref="G867:H867"/>
    <mergeCell ref="G868:H868"/>
    <mergeCell ref="G850:H850"/>
    <mergeCell ref="G851:H851"/>
    <mergeCell ref="G859:H859"/>
    <mergeCell ref="G860:H860"/>
    <mergeCell ref="G861:H861"/>
    <mergeCell ref="G862:H862"/>
    <mergeCell ref="G852:H852"/>
    <mergeCell ref="G853:H853"/>
    <mergeCell ref="G854:H854"/>
    <mergeCell ref="G855:H855"/>
    <mergeCell ref="G844:H844"/>
    <mergeCell ref="G845:H845"/>
    <mergeCell ref="G846:H846"/>
    <mergeCell ref="G847:H847"/>
    <mergeCell ref="G848:H848"/>
    <mergeCell ref="G849:H849"/>
    <mergeCell ref="G838:H838"/>
    <mergeCell ref="G839:H839"/>
    <mergeCell ref="G840:H840"/>
    <mergeCell ref="G841:H841"/>
    <mergeCell ref="G842:H842"/>
    <mergeCell ref="G843:H843"/>
    <mergeCell ref="G835:H835"/>
    <mergeCell ref="G836:H836"/>
    <mergeCell ref="G837:H837"/>
    <mergeCell ref="G833:H833"/>
    <mergeCell ref="G834:H834"/>
    <mergeCell ref="G823:H823"/>
    <mergeCell ref="G824:H824"/>
    <mergeCell ref="G825:H825"/>
    <mergeCell ref="G826:H826"/>
    <mergeCell ref="G827:H827"/>
    <mergeCell ref="G817:H817"/>
    <mergeCell ref="G818:H818"/>
    <mergeCell ref="G819:H819"/>
    <mergeCell ref="G820:H820"/>
    <mergeCell ref="G821:H821"/>
    <mergeCell ref="G822:H822"/>
    <mergeCell ref="G811:H811"/>
    <mergeCell ref="G812:H812"/>
    <mergeCell ref="G813:H813"/>
    <mergeCell ref="G814:H814"/>
    <mergeCell ref="G815:H815"/>
    <mergeCell ref="G816:H816"/>
    <mergeCell ref="G805:H805"/>
    <mergeCell ref="G806:H806"/>
    <mergeCell ref="G807:H807"/>
    <mergeCell ref="G808:H808"/>
    <mergeCell ref="G809:H809"/>
    <mergeCell ref="G810:H810"/>
    <mergeCell ref="G799:H799"/>
    <mergeCell ref="G800:H800"/>
    <mergeCell ref="G801:H801"/>
    <mergeCell ref="G802:H802"/>
    <mergeCell ref="G803:H803"/>
    <mergeCell ref="G804:H804"/>
    <mergeCell ref="G793:H793"/>
    <mergeCell ref="G794:H794"/>
    <mergeCell ref="G795:H795"/>
    <mergeCell ref="G796:H796"/>
    <mergeCell ref="G797:H797"/>
    <mergeCell ref="G798:H798"/>
    <mergeCell ref="G787:H787"/>
    <mergeCell ref="G788:H788"/>
    <mergeCell ref="G789:H789"/>
    <mergeCell ref="G790:H790"/>
    <mergeCell ref="G791:H791"/>
    <mergeCell ref="G792:H792"/>
    <mergeCell ref="G781:H781"/>
    <mergeCell ref="G782:H782"/>
    <mergeCell ref="G783:H783"/>
    <mergeCell ref="G784:H784"/>
    <mergeCell ref="G785:H785"/>
    <mergeCell ref="G786:H786"/>
    <mergeCell ref="G775:H775"/>
    <mergeCell ref="G776:H776"/>
    <mergeCell ref="G777:H777"/>
    <mergeCell ref="G778:H778"/>
    <mergeCell ref="G779:H779"/>
    <mergeCell ref="G780:H780"/>
    <mergeCell ref="G769:H769"/>
    <mergeCell ref="G770:H770"/>
    <mergeCell ref="G771:H771"/>
    <mergeCell ref="G772:H772"/>
    <mergeCell ref="G773:H773"/>
    <mergeCell ref="G774:H774"/>
    <mergeCell ref="G763:H763"/>
    <mergeCell ref="G764:H764"/>
    <mergeCell ref="G765:H765"/>
    <mergeCell ref="G766:H766"/>
    <mergeCell ref="G767:H767"/>
    <mergeCell ref="G768:H768"/>
    <mergeCell ref="G757:H757"/>
    <mergeCell ref="G758:H758"/>
    <mergeCell ref="G759:H759"/>
    <mergeCell ref="G760:H760"/>
    <mergeCell ref="G761:H761"/>
    <mergeCell ref="G762:H762"/>
    <mergeCell ref="G751:H751"/>
    <mergeCell ref="G752:H752"/>
    <mergeCell ref="G753:H753"/>
    <mergeCell ref="G754:H754"/>
    <mergeCell ref="G755:H755"/>
    <mergeCell ref="G756:H756"/>
    <mergeCell ref="G745:H745"/>
    <mergeCell ref="G746:H746"/>
    <mergeCell ref="G747:H747"/>
    <mergeCell ref="G748:H748"/>
    <mergeCell ref="G749:H749"/>
    <mergeCell ref="G750:H750"/>
    <mergeCell ref="G739:H739"/>
    <mergeCell ref="G740:H740"/>
    <mergeCell ref="G741:H741"/>
    <mergeCell ref="G742:H742"/>
    <mergeCell ref="G743:H743"/>
    <mergeCell ref="G744:H744"/>
    <mergeCell ref="G733:H733"/>
    <mergeCell ref="G734:H734"/>
    <mergeCell ref="G735:H735"/>
    <mergeCell ref="G736:H736"/>
    <mergeCell ref="G737:H737"/>
    <mergeCell ref="G738:H738"/>
    <mergeCell ref="G727:H727"/>
    <mergeCell ref="G728:H728"/>
    <mergeCell ref="G729:H729"/>
    <mergeCell ref="G730:H730"/>
    <mergeCell ref="G731:H731"/>
    <mergeCell ref="G732:H732"/>
    <mergeCell ref="G721:H721"/>
    <mergeCell ref="G722:H722"/>
    <mergeCell ref="G723:H723"/>
    <mergeCell ref="G724:H724"/>
    <mergeCell ref="G725:H725"/>
    <mergeCell ref="G726:H726"/>
    <mergeCell ref="G715:H715"/>
    <mergeCell ref="G716:H716"/>
    <mergeCell ref="G717:H717"/>
    <mergeCell ref="G718:H718"/>
    <mergeCell ref="G719:H719"/>
    <mergeCell ref="G720:H720"/>
    <mergeCell ref="G709:H709"/>
    <mergeCell ref="G710:H710"/>
    <mergeCell ref="G711:H711"/>
    <mergeCell ref="G712:H712"/>
    <mergeCell ref="G713:H713"/>
    <mergeCell ref="G714:H714"/>
    <mergeCell ref="G703:H703"/>
    <mergeCell ref="G704:H704"/>
    <mergeCell ref="G705:H705"/>
    <mergeCell ref="G706:H706"/>
    <mergeCell ref="G707:H707"/>
    <mergeCell ref="G708:H708"/>
    <mergeCell ref="G697:H697"/>
    <mergeCell ref="G698:H698"/>
    <mergeCell ref="G699:H699"/>
    <mergeCell ref="G700:H700"/>
    <mergeCell ref="G701:H701"/>
    <mergeCell ref="G702:H702"/>
    <mergeCell ref="G691:H691"/>
    <mergeCell ref="G692:H692"/>
    <mergeCell ref="G693:H693"/>
    <mergeCell ref="G694:H694"/>
    <mergeCell ref="G695:H695"/>
    <mergeCell ref="G696:H696"/>
    <mergeCell ref="G685:H685"/>
    <mergeCell ref="G686:H686"/>
    <mergeCell ref="G687:H687"/>
    <mergeCell ref="G688:H688"/>
    <mergeCell ref="G689:H689"/>
    <mergeCell ref="G690:H690"/>
    <mergeCell ref="G679:H679"/>
    <mergeCell ref="G680:H680"/>
    <mergeCell ref="G681:H681"/>
    <mergeCell ref="G682:H682"/>
    <mergeCell ref="G683:H683"/>
    <mergeCell ref="G684:H684"/>
    <mergeCell ref="G673:H673"/>
    <mergeCell ref="G674:H674"/>
    <mergeCell ref="G675:H675"/>
    <mergeCell ref="G676:H676"/>
    <mergeCell ref="G677:H677"/>
    <mergeCell ref="G678:H678"/>
    <mergeCell ref="G667:H667"/>
    <mergeCell ref="G668:H668"/>
    <mergeCell ref="G669:H669"/>
    <mergeCell ref="G670:H670"/>
    <mergeCell ref="G671:H671"/>
    <mergeCell ref="G672:H672"/>
    <mergeCell ref="G658:H658"/>
    <mergeCell ref="G659:H659"/>
    <mergeCell ref="G663:H663"/>
    <mergeCell ref="G664:H664"/>
    <mergeCell ref="G665:H665"/>
    <mergeCell ref="G666:H666"/>
    <mergeCell ref="G660:H660"/>
    <mergeCell ref="G661:H661"/>
    <mergeCell ref="G662:H662"/>
    <mergeCell ref="G652:H652"/>
    <mergeCell ref="G653:H653"/>
    <mergeCell ref="G654:H654"/>
    <mergeCell ref="G655:H655"/>
    <mergeCell ref="G656:H656"/>
    <mergeCell ref="G657:H657"/>
    <mergeCell ref="G646:H646"/>
    <mergeCell ref="G647:H647"/>
    <mergeCell ref="G648:H648"/>
    <mergeCell ref="G649:H649"/>
    <mergeCell ref="G650:H650"/>
    <mergeCell ref="G651:H651"/>
    <mergeCell ref="G640:H640"/>
    <mergeCell ref="G641:H641"/>
    <mergeCell ref="G642:H642"/>
    <mergeCell ref="G643:H643"/>
    <mergeCell ref="G644:H644"/>
    <mergeCell ref="G645:H645"/>
    <mergeCell ref="G634:H634"/>
    <mergeCell ref="G635:H635"/>
    <mergeCell ref="G636:H636"/>
    <mergeCell ref="G637:H637"/>
    <mergeCell ref="G638:H638"/>
    <mergeCell ref="G639:H639"/>
    <mergeCell ref="G628:H628"/>
    <mergeCell ref="G629:H629"/>
    <mergeCell ref="G630:H630"/>
    <mergeCell ref="G631:H631"/>
    <mergeCell ref="G632:H632"/>
    <mergeCell ref="G633:H633"/>
    <mergeCell ref="G622:H622"/>
    <mergeCell ref="G623:H623"/>
    <mergeCell ref="G624:H624"/>
    <mergeCell ref="G625:H625"/>
    <mergeCell ref="G626:H626"/>
    <mergeCell ref="G627:H627"/>
    <mergeCell ref="G610:H610"/>
    <mergeCell ref="G611:H611"/>
    <mergeCell ref="G612:H612"/>
    <mergeCell ref="G613:H613"/>
    <mergeCell ref="G614:H614"/>
    <mergeCell ref="G615:H615"/>
    <mergeCell ref="G604:H604"/>
    <mergeCell ref="G605:H605"/>
    <mergeCell ref="G606:H606"/>
    <mergeCell ref="G607:H607"/>
    <mergeCell ref="G608:H608"/>
    <mergeCell ref="G609:H609"/>
    <mergeCell ref="G598:H598"/>
    <mergeCell ref="G599:H599"/>
    <mergeCell ref="G600:H600"/>
    <mergeCell ref="G601:H601"/>
    <mergeCell ref="G602:H602"/>
    <mergeCell ref="G603:H603"/>
    <mergeCell ref="G592:H592"/>
    <mergeCell ref="G593:H593"/>
    <mergeCell ref="G594:H594"/>
    <mergeCell ref="G595:H595"/>
    <mergeCell ref="G596:H596"/>
    <mergeCell ref="G597:H597"/>
    <mergeCell ref="G586:H586"/>
    <mergeCell ref="G587:H587"/>
    <mergeCell ref="G588:H588"/>
    <mergeCell ref="G589:H589"/>
    <mergeCell ref="G590:H590"/>
    <mergeCell ref="G591:H591"/>
    <mergeCell ref="G580:H580"/>
    <mergeCell ref="G581:H581"/>
    <mergeCell ref="G582:H582"/>
    <mergeCell ref="G583:H583"/>
    <mergeCell ref="G584:H584"/>
    <mergeCell ref="G585:H585"/>
    <mergeCell ref="G574:H574"/>
    <mergeCell ref="G575:H575"/>
    <mergeCell ref="G576:H576"/>
    <mergeCell ref="G577:H577"/>
    <mergeCell ref="G578:H578"/>
    <mergeCell ref="G579:H579"/>
    <mergeCell ref="G568:H568"/>
    <mergeCell ref="G569:H569"/>
    <mergeCell ref="G570:H570"/>
    <mergeCell ref="G571:H571"/>
    <mergeCell ref="G572:H572"/>
    <mergeCell ref="G573:H573"/>
    <mergeCell ref="G562:H562"/>
    <mergeCell ref="G563:H563"/>
    <mergeCell ref="G564:H564"/>
    <mergeCell ref="G565:H565"/>
    <mergeCell ref="G566:H566"/>
    <mergeCell ref="G567:H567"/>
    <mergeCell ref="G556:H556"/>
    <mergeCell ref="G557:H557"/>
    <mergeCell ref="G558:H558"/>
    <mergeCell ref="G559:H559"/>
    <mergeCell ref="G560:H560"/>
    <mergeCell ref="G561:H561"/>
    <mergeCell ref="G550:H550"/>
    <mergeCell ref="G551:H551"/>
    <mergeCell ref="G552:H552"/>
    <mergeCell ref="G553:H553"/>
    <mergeCell ref="G554:H554"/>
    <mergeCell ref="G555:H555"/>
    <mergeCell ref="G544:H544"/>
    <mergeCell ref="G545:H545"/>
    <mergeCell ref="G546:H546"/>
    <mergeCell ref="G547:H547"/>
    <mergeCell ref="G548:H548"/>
    <mergeCell ref="G549:H549"/>
    <mergeCell ref="G538:H538"/>
    <mergeCell ref="G539:H539"/>
    <mergeCell ref="G540:H540"/>
    <mergeCell ref="G541:H541"/>
    <mergeCell ref="G542:H542"/>
    <mergeCell ref="G543:H543"/>
    <mergeCell ref="G532:H532"/>
    <mergeCell ref="G533:H533"/>
    <mergeCell ref="G534:H534"/>
    <mergeCell ref="G535:H535"/>
    <mergeCell ref="G536:H536"/>
    <mergeCell ref="G537:H537"/>
    <mergeCell ref="G526:H526"/>
    <mergeCell ref="G527:H527"/>
    <mergeCell ref="G528:H528"/>
    <mergeCell ref="G529:H529"/>
    <mergeCell ref="G530:H530"/>
    <mergeCell ref="G531:H531"/>
    <mergeCell ref="G520:H520"/>
    <mergeCell ref="G521:H521"/>
    <mergeCell ref="G522:H522"/>
    <mergeCell ref="G523:H523"/>
    <mergeCell ref="G524:H524"/>
    <mergeCell ref="G525:H525"/>
    <mergeCell ref="G514:H514"/>
    <mergeCell ref="G515:H515"/>
    <mergeCell ref="G516:H516"/>
    <mergeCell ref="G517:H517"/>
    <mergeCell ref="G518:H518"/>
    <mergeCell ref="G519:H519"/>
    <mergeCell ref="G508:H508"/>
    <mergeCell ref="G509:H509"/>
    <mergeCell ref="G510:H510"/>
    <mergeCell ref="G511:H511"/>
    <mergeCell ref="G512:H512"/>
    <mergeCell ref="G513:H513"/>
    <mergeCell ref="G502:H502"/>
    <mergeCell ref="G503:H503"/>
    <mergeCell ref="G504:H504"/>
    <mergeCell ref="G505:H505"/>
    <mergeCell ref="G506:H506"/>
    <mergeCell ref="G507:H507"/>
    <mergeCell ref="G496:H496"/>
    <mergeCell ref="G497:H497"/>
    <mergeCell ref="G498:H498"/>
    <mergeCell ref="G499:H499"/>
    <mergeCell ref="G500:H500"/>
    <mergeCell ref="G501:H501"/>
    <mergeCell ref="G490:H490"/>
    <mergeCell ref="G491:H491"/>
    <mergeCell ref="G492:H492"/>
    <mergeCell ref="G493:H493"/>
    <mergeCell ref="G494:H494"/>
    <mergeCell ref="G495:H495"/>
    <mergeCell ref="G484:H484"/>
    <mergeCell ref="G485:H485"/>
    <mergeCell ref="G486:H486"/>
    <mergeCell ref="G487:H487"/>
    <mergeCell ref="G488:H488"/>
    <mergeCell ref="G489:H489"/>
    <mergeCell ref="G478:H478"/>
    <mergeCell ref="G479:H479"/>
    <mergeCell ref="G480:H480"/>
    <mergeCell ref="G481:H481"/>
    <mergeCell ref="G482:H482"/>
    <mergeCell ref="G483:H483"/>
    <mergeCell ref="G472:H472"/>
    <mergeCell ref="G473:H473"/>
    <mergeCell ref="G474:H474"/>
    <mergeCell ref="G475:H475"/>
    <mergeCell ref="G476:H476"/>
    <mergeCell ref="G477:H477"/>
    <mergeCell ref="G466:H466"/>
    <mergeCell ref="G467:H467"/>
    <mergeCell ref="G468:H468"/>
    <mergeCell ref="G469:H469"/>
    <mergeCell ref="G470:H470"/>
    <mergeCell ref="G471:H471"/>
    <mergeCell ref="G460:H460"/>
    <mergeCell ref="G461:H461"/>
    <mergeCell ref="G462:H462"/>
    <mergeCell ref="G463:H463"/>
    <mergeCell ref="G464:H464"/>
    <mergeCell ref="G465:H465"/>
    <mergeCell ref="G454:H454"/>
    <mergeCell ref="G455:H455"/>
    <mergeCell ref="G456:H456"/>
    <mergeCell ref="G457:H457"/>
    <mergeCell ref="G458:H458"/>
    <mergeCell ref="G459:H459"/>
    <mergeCell ref="G448:H448"/>
    <mergeCell ref="G449:H449"/>
    <mergeCell ref="G450:H450"/>
    <mergeCell ref="G451:H451"/>
    <mergeCell ref="G452:H452"/>
    <mergeCell ref="G453:H453"/>
    <mergeCell ref="G442:H442"/>
    <mergeCell ref="G443:H443"/>
    <mergeCell ref="G444:H444"/>
    <mergeCell ref="G445:H445"/>
    <mergeCell ref="G446:H446"/>
    <mergeCell ref="G447:H447"/>
    <mergeCell ref="G436:H436"/>
    <mergeCell ref="G437:H437"/>
    <mergeCell ref="G438:H438"/>
    <mergeCell ref="G439:H439"/>
    <mergeCell ref="G440:H440"/>
    <mergeCell ref="G441:H441"/>
    <mergeCell ref="G430:H430"/>
    <mergeCell ref="G431:H431"/>
    <mergeCell ref="G432:H432"/>
    <mergeCell ref="G433:H433"/>
    <mergeCell ref="G434:H434"/>
    <mergeCell ref="G435:H435"/>
    <mergeCell ref="G424:H424"/>
    <mergeCell ref="G425:H425"/>
    <mergeCell ref="G426:H426"/>
    <mergeCell ref="G427:H427"/>
    <mergeCell ref="G428:H428"/>
    <mergeCell ref="G429:H429"/>
    <mergeCell ref="G418:H418"/>
    <mergeCell ref="G419:H419"/>
    <mergeCell ref="G420:H420"/>
    <mergeCell ref="G421:H421"/>
    <mergeCell ref="G422:H422"/>
    <mergeCell ref="G423:H423"/>
    <mergeCell ref="G412:H412"/>
    <mergeCell ref="G413:H413"/>
    <mergeCell ref="G414:H414"/>
    <mergeCell ref="G415:H415"/>
    <mergeCell ref="G416:H416"/>
    <mergeCell ref="G417:H417"/>
    <mergeCell ref="G406:H406"/>
    <mergeCell ref="G407:H407"/>
    <mergeCell ref="G408:H408"/>
    <mergeCell ref="G409:H409"/>
    <mergeCell ref="G410:H410"/>
    <mergeCell ref="G411:H411"/>
    <mergeCell ref="G400:H400"/>
    <mergeCell ref="G401:H401"/>
    <mergeCell ref="G402:H402"/>
    <mergeCell ref="G403:H403"/>
    <mergeCell ref="G404:H404"/>
    <mergeCell ref="G405:H405"/>
    <mergeCell ref="G394:H394"/>
    <mergeCell ref="G395:H395"/>
    <mergeCell ref="G396:H396"/>
    <mergeCell ref="G397:H397"/>
    <mergeCell ref="G398:H398"/>
    <mergeCell ref="G399:H399"/>
    <mergeCell ref="G388:H388"/>
    <mergeCell ref="G389:H389"/>
    <mergeCell ref="G390:H390"/>
    <mergeCell ref="G391:H391"/>
    <mergeCell ref="G392:H392"/>
    <mergeCell ref="G393:H393"/>
    <mergeCell ref="G382:H382"/>
    <mergeCell ref="G383:H383"/>
    <mergeCell ref="G384:H384"/>
    <mergeCell ref="G385:H385"/>
    <mergeCell ref="G386:H386"/>
    <mergeCell ref="G387:H387"/>
    <mergeCell ref="G376:H376"/>
    <mergeCell ref="G377:H377"/>
    <mergeCell ref="G378:H378"/>
    <mergeCell ref="G379:H379"/>
    <mergeCell ref="G380:H380"/>
    <mergeCell ref="G381:H381"/>
    <mergeCell ref="G370:H370"/>
    <mergeCell ref="G371:H371"/>
    <mergeCell ref="G372:H372"/>
    <mergeCell ref="G373:H373"/>
    <mergeCell ref="G374:H374"/>
    <mergeCell ref="G375:H375"/>
    <mergeCell ref="G364:H364"/>
    <mergeCell ref="G365:H365"/>
    <mergeCell ref="G366:H366"/>
    <mergeCell ref="G367:H367"/>
    <mergeCell ref="G368:H368"/>
    <mergeCell ref="G369:H369"/>
    <mergeCell ref="G361:H361"/>
    <mergeCell ref="G362:H362"/>
    <mergeCell ref="G363:H363"/>
    <mergeCell ref="G355:H355"/>
    <mergeCell ref="G356:H356"/>
    <mergeCell ref="G357:H357"/>
    <mergeCell ref="G358:H358"/>
    <mergeCell ref="G359:H359"/>
    <mergeCell ref="G360:H360"/>
    <mergeCell ref="G349:H349"/>
    <mergeCell ref="G350:H350"/>
    <mergeCell ref="G351:H351"/>
    <mergeCell ref="G352:H352"/>
    <mergeCell ref="G353:H353"/>
    <mergeCell ref="G354:H354"/>
    <mergeCell ref="G343:H343"/>
    <mergeCell ref="G344:H344"/>
    <mergeCell ref="G345:H345"/>
    <mergeCell ref="G346:H346"/>
    <mergeCell ref="G347:H347"/>
    <mergeCell ref="G348:H348"/>
    <mergeCell ref="G337:H337"/>
    <mergeCell ref="G338:H338"/>
    <mergeCell ref="G339:H339"/>
    <mergeCell ref="G340:H340"/>
    <mergeCell ref="G341:H341"/>
    <mergeCell ref="G342:H342"/>
    <mergeCell ref="G331:H331"/>
    <mergeCell ref="G332:H332"/>
    <mergeCell ref="G333:H333"/>
    <mergeCell ref="G334:H334"/>
    <mergeCell ref="G335:H335"/>
    <mergeCell ref="G336:H336"/>
    <mergeCell ref="G325:H325"/>
    <mergeCell ref="G326:H326"/>
    <mergeCell ref="G327:H327"/>
    <mergeCell ref="G328:H328"/>
    <mergeCell ref="G329:H329"/>
    <mergeCell ref="G330:H330"/>
    <mergeCell ref="G316:H316"/>
    <mergeCell ref="G317:H317"/>
    <mergeCell ref="G321:H321"/>
    <mergeCell ref="G322:H322"/>
    <mergeCell ref="G323:H323"/>
    <mergeCell ref="G324:H324"/>
    <mergeCell ref="G318:H318"/>
    <mergeCell ref="G319:H319"/>
    <mergeCell ref="G320:H320"/>
    <mergeCell ref="G310:H310"/>
    <mergeCell ref="G311:H311"/>
    <mergeCell ref="G312:H312"/>
    <mergeCell ref="G313:H313"/>
    <mergeCell ref="G314:H314"/>
    <mergeCell ref="G315:H315"/>
    <mergeCell ref="G304:H304"/>
    <mergeCell ref="G305:H305"/>
    <mergeCell ref="G306:H306"/>
    <mergeCell ref="G307:H307"/>
    <mergeCell ref="G308:H308"/>
    <mergeCell ref="G309:H309"/>
    <mergeCell ref="G298:H298"/>
    <mergeCell ref="G299:H299"/>
    <mergeCell ref="G300:H300"/>
    <mergeCell ref="G301:H301"/>
    <mergeCell ref="G302:H302"/>
    <mergeCell ref="G303:H303"/>
    <mergeCell ref="G292:H292"/>
    <mergeCell ref="G293:H293"/>
    <mergeCell ref="G294:H294"/>
    <mergeCell ref="G295:H295"/>
    <mergeCell ref="G296:H296"/>
    <mergeCell ref="G297:H297"/>
    <mergeCell ref="G286:H286"/>
    <mergeCell ref="G287:H287"/>
    <mergeCell ref="G288:H288"/>
    <mergeCell ref="G289:H289"/>
    <mergeCell ref="G290:H290"/>
    <mergeCell ref="G291:H291"/>
    <mergeCell ref="G280:H280"/>
    <mergeCell ref="G281:H281"/>
    <mergeCell ref="G282:H282"/>
    <mergeCell ref="G283:H283"/>
    <mergeCell ref="G284:H284"/>
    <mergeCell ref="G285:H285"/>
    <mergeCell ref="G274:H274"/>
    <mergeCell ref="G275:H275"/>
    <mergeCell ref="G276:H276"/>
    <mergeCell ref="G277:H277"/>
    <mergeCell ref="G278:H278"/>
    <mergeCell ref="G279:H279"/>
    <mergeCell ref="G268:H268"/>
    <mergeCell ref="G269:H269"/>
    <mergeCell ref="G270:H270"/>
    <mergeCell ref="G271:H271"/>
    <mergeCell ref="G272:H272"/>
    <mergeCell ref="G273:H273"/>
    <mergeCell ref="G262:H262"/>
    <mergeCell ref="G263:H263"/>
    <mergeCell ref="G264:H264"/>
    <mergeCell ref="G265:H265"/>
    <mergeCell ref="G266:H266"/>
    <mergeCell ref="G267:H267"/>
    <mergeCell ref="G256:H256"/>
    <mergeCell ref="G257:H257"/>
    <mergeCell ref="G258:H258"/>
    <mergeCell ref="G259:H259"/>
    <mergeCell ref="G260:H260"/>
    <mergeCell ref="G261:H261"/>
    <mergeCell ref="G250:H250"/>
    <mergeCell ref="G251:H251"/>
    <mergeCell ref="G252:H252"/>
    <mergeCell ref="G253:H253"/>
    <mergeCell ref="G254:H254"/>
    <mergeCell ref="G255:H255"/>
    <mergeCell ref="G244:H244"/>
    <mergeCell ref="G245:H245"/>
    <mergeCell ref="G246:H246"/>
    <mergeCell ref="G247:H247"/>
    <mergeCell ref="G248:H248"/>
    <mergeCell ref="G249:H249"/>
    <mergeCell ref="G238:H238"/>
    <mergeCell ref="G239:H239"/>
    <mergeCell ref="G240:H240"/>
    <mergeCell ref="G241:H241"/>
    <mergeCell ref="G242:H242"/>
    <mergeCell ref="G243:H243"/>
    <mergeCell ref="G232:H232"/>
    <mergeCell ref="G233:H233"/>
    <mergeCell ref="G234:H234"/>
    <mergeCell ref="G235:H235"/>
    <mergeCell ref="G236:H236"/>
    <mergeCell ref="G237:H237"/>
    <mergeCell ref="G226:H226"/>
    <mergeCell ref="G227:H227"/>
    <mergeCell ref="G228:H228"/>
    <mergeCell ref="G229:H229"/>
    <mergeCell ref="G230:H230"/>
    <mergeCell ref="G231:H231"/>
    <mergeCell ref="G220:H220"/>
    <mergeCell ref="G221:H221"/>
    <mergeCell ref="G222:H222"/>
    <mergeCell ref="G223:H223"/>
    <mergeCell ref="G224:H224"/>
    <mergeCell ref="G225:H225"/>
    <mergeCell ref="G214:H214"/>
    <mergeCell ref="G215:H215"/>
    <mergeCell ref="G216:H216"/>
    <mergeCell ref="G217:H217"/>
    <mergeCell ref="G218:H218"/>
    <mergeCell ref="G219:H219"/>
    <mergeCell ref="G208:H208"/>
    <mergeCell ref="G209:H209"/>
    <mergeCell ref="G210:H210"/>
    <mergeCell ref="G211:H211"/>
    <mergeCell ref="G212:H212"/>
    <mergeCell ref="G213:H213"/>
    <mergeCell ref="G202:H202"/>
    <mergeCell ref="G203:H203"/>
    <mergeCell ref="G204:H204"/>
    <mergeCell ref="G205:H205"/>
    <mergeCell ref="G206:H206"/>
    <mergeCell ref="G207:H207"/>
    <mergeCell ref="G196:H196"/>
    <mergeCell ref="G197:H197"/>
    <mergeCell ref="G198:H198"/>
    <mergeCell ref="G199:H199"/>
    <mergeCell ref="G200:H200"/>
    <mergeCell ref="G201:H201"/>
    <mergeCell ref="G190:H190"/>
    <mergeCell ref="G191:H191"/>
    <mergeCell ref="G192:H192"/>
    <mergeCell ref="G193:H193"/>
    <mergeCell ref="G194:H194"/>
    <mergeCell ref="G195:H195"/>
    <mergeCell ref="G184:H184"/>
    <mergeCell ref="G185:H185"/>
    <mergeCell ref="G186:H186"/>
    <mergeCell ref="G187:H187"/>
    <mergeCell ref="G188:H188"/>
    <mergeCell ref="G189:H189"/>
    <mergeCell ref="G178:H178"/>
    <mergeCell ref="G179:H179"/>
    <mergeCell ref="G180:H180"/>
    <mergeCell ref="G181:H181"/>
    <mergeCell ref="G182:H182"/>
    <mergeCell ref="G183:H183"/>
    <mergeCell ref="G172:H172"/>
    <mergeCell ref="G173:H173"/>
    <mergeCell ref="G174:H174"/>
    <mergeCell ref="G175:H175"/>
    <mergeCell ref="G176:H176"/>
    <mergeCell ref="G177:H177"/>
    <mergeCell ref="G166:H166"/>
    <mergeCell ref="G167:H167"/>
    <mergeCell ref="G168:H168"/>
    <mergeCell ref="G169:H169"/>
    <mergeCell ref="G170:H170"/>
    <mergeCell ref="G171:H171"/>
    <mergeCell ref="G160:H160"/>
    <mergeCell ref="G161:H161"/>
    <mergeCell ref="G162:H162"/>
    <mergeCell ref="G163:H163"/>
    <mergeCell ref="G164:H164"/>
    <mergeCell ref="G165:H165"/>
    <mergeCell ref="G154:H154"/>
    <mergeCell ref="G155:H155"/>
    <mergeCell ref="G156:H156"/>
    <mergeCell ref="G157:H157"/>
    <mergeCell ref="G158:H158"/>
    <mergeCell ref="G159:H159"/>
    <mergeCell ref="G148:H148"/>
    <mergeCell ref="G149:H149"/>
    <mergeCell ref="G150:H150"/>
    <mergeCell ref="G151:H151"/>
    <mergeCell ref="G152:H152"/>
    <mergeCell ref="G153:H153"/>
    <mergeCell ref="G142:H142"/>
    <mergeCell ref="G143:H143"/>
    <mergeCell ref="G144:H144"/>
    <mergeCell ref="G145:H145"/>
    <mergeCell ref="G146:H146"/>
    <mergeCell ref="G147:H147"/>
    <mergeCell ref="G136:H136"/>
    <mergeCell ref="G137:H137"/>
    <mergeCell ref="G138:H138"/>
    <mergeCell ref="G139:H139"/>
    <mergeCell ref="G140:H140"/>
    <mergeCell ref="G141:H141"/>
    <mergeCell ref="G131:H131"/>
    <mergeCell ref="G132:H132"/>
    <mergeCell ref="G133:H133"/>
    <mergeCell ref="G134:H134"/>
    <mergeCell ref="G135:H135"/>
    <mergeCell ref="I16:J16"/>
    <mergeCell ref="I17:J17"/>
    <mergeCell ref="I18:J18"/>
    <mergeCell ref="I19:J19"/>
    <mergeCell ref="I20:J20"/>
    <mergeCell ref="G130:H130"/>
    <mergeCell ref="I11:J11"/>
    <mergeCell ref="I12:J12"/>
    <mergeCell ref="I13:J13"/>
    <mergeCell ref="I14:J14"/>
    <mergeCell ref="I15:J15"/>
    <mergeCell ref="G124:H124"/>
    <mergeCell ref="G125:H125"/>
    <mergeCell ref="G126:H126"/>
    <mergeCell ref="G127:H127"/>
    <mergeCell ref="G116:H116"/>
    <mergeCell ref="G117:H117"/>
    <mergeCell ref="G128:H128"/>
    <mergeCell ref="G129:H129"/>
    <mergeCell ref="G118:H118"/>
    <mergeCell ref="G119:H119"/>
    <mergeCell ref="G120:H120"/>
    <mergeCell ref="G121:H121"/>
    <mergeCell ref="G122:H122"/>
    <mergeCell ref="G123:H123"/>
    <mergeCell ref="G110:H110"/>
    <mergeCell ref="G111:H111"/>
    <mergeCell ref="G112:H112"/>
    <mergeCell ref="G113:H113"/>
    <mergeCell ref="G114:H114"/>
    <mergeCell ref="G115:H115"/>
    <mergeCell ref="G104:H104"/>
    <mergeCell ref="G105:H105"/>
    <mergeCell ref="G106:H106"/>
    <mergeCell ref="G107:H107"/>
    <mergeCell ref="G108:H108"/>
    <mergeCell ref="G109:H109"/>
    <mergeCell ref="G98:H98"/>
    <mergeCell ref="G99:H99"/>
    <mergeCell ref="G100:H100"/>
    <mergeCell ref="G101:H101"/>
    <mergeCell ref="G102:H102"/>
    <mergeCell ref="G103:H103"/>
    <mergeCell ref="G92:H92"/>
    <mergeCell ref="G93:H93"/>
    <mergeCell ref="G94:H94"/>
    <mergeCell ref="G95:H95"/>
    <mergeCell ref="G96:H96"/>
    <mergeCell ref="G97:H97"/>
    <mergeCell ref="G86:H86"/>
    <mergeCell ref="G87:H87"/>
    <mergeCell ref="G88:H88"/>
    <mergeCell ref="G89:H89"/>
    <mergeCell ref="G90:H90"/>
    <mergeCell ref="G91:H91"/>
    <mergeCell ref="G80:H80"/>
    <mergeCell ref="G81:H81"/>
    <mergeCell ref="G82:H82"/>
    <mergeCell ref="G83:H83"/>
    <mergeCell ref="G84:H84"/>
    <mergeCell ref="G85:H85"/>
    <mergeCell ref="G74:H74"/>
    <mergeCell ref="G75:H75"/>
    <mergeCell ref="G76:H76"/>
    <mergeCell ref="G77:H77"/>
    <mergeCell ref="G78:H78"/>
    <mergeCell ref="G79:H79"/>
    <mergeCell ref="G68:H68"/>
    <mergeCell ref="G69:H69"/>
    <mergeCell ref="G70:H70"/>
    <mergeCell ref="G71:H71"/>
    <mergeCell ref="G72:H72"/>
    <mergeCell ref="G73:H73"/>
    <mergeCell ref="G62:H62"/>
    <mergeCell ref="G63:H63"/>
    <mergeCell ref="G64:H64"/>
    <mergeCell ref="G65:H65"/>
    <mergeCell ref="G66:H66"/>
    <mergeCell ref="G67:H67"/>
    <mergeCell ref="G56:H56"/>
    <mergeCell ref="G57:H57"/>
    <mergeCell ref="G58:H58"/>
    <mergeCell ref="G59:H59"/>
    <mergeCell ref="G60:H60"/>
    <mergeCell ref="G61:H61"/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G47:H47"/>
    <mergeCell ref="G48:H48"/>
    <mergeCell ref="G49:H49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A1:G1"/>
    <mergeCell ref="G10:H10"/>
    <mergeCell ref="G4:H4"/>
    <mergeCell ref="A3:J3"/>
    <mergeCell ref="G5:H5"/>
    <mergeCell ref="G6:H6"/>
    <mergeCell ref="I10:J10"/>
    <mergeCell ref="I4:J4"/>
    <mergeCell ref="G7:H7"/>
    <mergeCell ref="G8:H8"/>
    <mergeCell ref="G9:H9"/>
    <mergeCell ref="I6:J6"/>
    <mergeCell ref="I7:J7"/>
    <mergeCell ref="I8:J8"/>
    <mergeCell ref="I9:J9"/>
    <mergeCell ref="I21:J21"/>
    <mergeCell ref="G11:H11"/>
    <mergeCell ref="G12:H12"/>
    <mergeCell ref="G13:H13"/>
    <mergeCell ref="G14:H14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40:J40"/>
    <mergeCell ref="G39:H39"/>
    <mergeCell ref="I41:J41"/>
    <mergeCell ref="I42:J42"/>
    <mergeCell ref="I43:J43"/>
    <mergeCell ref="I44:J44"/>
    <mergeCell ref="I45:J45"/>
    <mergeCell ref="G40:H40"/>
    <mergeCell ref="G41:H41"/>
    <mergeCell ref="G42:H42"/>
    <mergeCell ref="G43:H43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I114:J11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I129:J129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I145:J145"/>
    <mergeCell ref="I146:J146"/>
    <mergeCell ref="I147:J147"/>
    <mergeCell ref="I148:J148"/>
    <mergeCell ref="I149:J149"/>
    <mergeCell ref="I150:J150"/>
    <mergeCell ref="I151:J151"/>
    <mergeCell ref="I152:J152"/>
    <mergeCell ref="I153:J153"/>
    <mergeCell ref="I154:J154"/>
    <mergeCell ref="I155:J155"/>
    <mergeCell ref="I156:J156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I183:J183"/>
    <mergeCell ref="I184:J184"/>
    <mergeCell ref="I185:J185"/>
    <mergeCell ref="I186:J186"/>
    <mergeCell ref="I187:J187"/>
    <mergeCell ref="I188:J188"/>
    <mergeCell ref="I189:J189"/>
    <mergeCell ref="I190:J190"/>
    <mergeCell ref="I191:J191"/>
    <mergeCell ref="I192:J192"/>
    <mergeCell ref="I193:J193"/>
    <mergeCell ref="I194:J194"/>
    <mergeCell ref="I195:J195"/>
    <mergeCell ref="I196:J196"/>
    <mergeCell ref="I197:J197"/>
    <mergeCell ref="I198:J198"/>
    <mergeCell ref="I199:J199"/>
    <mergeCell ref="I200:J200"/>
    <mergeCell ref="I201:J201"/>
    <mergeCell ref="I202:J202"/>
    <mergeCell ref="I203:J203"/>
    <mergeCell ref="I204:J204"/>
    <mergeCell ref="I205:J205"/>
    <mergeCell ref="I206:J206"/>
    <mergeCell ref="I207:J207"/>
    <mergeCell ref="I208:J208"/>
    <mergeCell ref="I209:J209"/>
    <mergeCell ref="I210:J210"/>
    <mergeCell ref="I211:J211"/>
    <mergeCell ref="I212:J212"/>
    <mergeCell ref="I213:J213"/>
    <mergeCell ref="I214:J214"/>
    <mergeCell ref="I215:J215"/>
    <mergeCell ref="I216:J216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5:J225"/>
    <mergeCell ref="I226:J226"/>
    <mergeCell ref="I227:J227"/>
    <mergeCell ref="I228:J228"/>
    <mergeCell ref="I229:J229"/>
    <mergeCell ref="I230:J230"/>
    <mergeCell ref="I231:J231"/>
    <mergeCell ref="I232:J232"/>
    <mergeCell ref="I233:J233"/>
    <mergeCell ref="I234:J234"/>
    <mergeCell ref="I235:J235"/>
    <mergeCell ref="I236:J236"/>
    <mergeCell ref="I237:J237"/>
    <mergeCell ref="I238:J238"/>
    <mergeCell ref="I239:J239"/>
    <mergeCell ref="I240:J240"/>
    <mergeCell ref="I241:J241"/>
    <mergeCell ref="I242:J242"/>
    <mergeCell ref="I243:J243"/>
    <mergeCell ref="I244:J244"/>
    <mergeCell ref="I245:J245"/>
    <mergeCell ref="I246:J246"/>
    <mergeCell ref="I247:J247"/>
    <mergeCell ref="I248:J248"/>
    <mergeCell ref="I249:J249"/>
    <mergeCell ref="I250:J250"/>
    <mergeCell ref="I251:J251"/>
    <mergeCell ref="I252:J252"/>
    <mergeCell ref="I253:J253"/>
    <mergeCell ref="I254:J254"/>
    <mergeCell ref="I255:J255"/>
    <mergeCell ref="I256:J256"/>
    <mergeCell ref="I257:J257"/>
    <mergeCell ref="I258:J258"/>
    <mergeCell ref="I259:J259"/>
    <mergeCell ref="I260:J260"/>
    <mergeCell ref="I261:J261"/>
    <mergeCell ref="I262:J262"/>
    <mergeCell ref="I263:J263"/>
    <mergeCell ref="I264:J264"/>
    <mergeCell ref="I265:J265"/>
    <mergeCell ref="I266:J266"/>
    <mergeCell ref="I267:J267"/>
    <mergeCell ref="I268:J268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77:J277"/>
    <mergeCell ref="I278:J278"/>
    <mergeCell ref="I279:J279"/>
    <mergeCell ref="I280:J280"/>
    <mergeCell ref="I281:J281"/>
    <mergeCell ref="I282:J282"/>
    <mergeCell ref="I283:J283"/>
    <mergeCell ref="I284:J284"/>
    <mergeCell ref="I285:J285"/>
    <mergeCell ref="I286:J286"/>
    <mergeCell ref="I287:J287"/>
    <mergeCell ref="I288:J288"/>
    <mergeCell ref="I289:J289"/>
    <mergeCell ref="I290:J290"/>
    <mergeCell ref="I291:J291"/>
    <mergeCell ref="I292:J292"/>
    <mergeCell ref="I293:J293"/>
    <mergeCell ref="I294:J294"/>
    <mergeCell ref="I295:J295"/>
    <mergeCell ref="I296:J296"/>
    <mergeCell ref="I297:J297"/>
    <mergeCell ref="I298:J298"/>
    <mergeCell ref="I299:J299"/>
    <mergeCell ref="I300:J300"/>
    <mergeCell ref="I301:J301"/>
    <mergeCell ref="I302:J302"/>
    <mergeCell ref="I303:J303"/>
    <mergeCell ref="I304:J304"/>
    <mergeCell ref="I305:J305"/>
    <mergeCell ref="I306:J306"/>
    <mergeCell ref="I307:J307"/>
    <mergeCell ref="I308:J308"/>
    <mergeCell ref="I309:J309"/>
    <mergeCell ref="I310:J310"/>
    <mergeCell ref="I311:J311"/>
    <mergeCell ref="I312:J312"/>
    <mergeCell ref="I313:J313"/>
    <mergeCell ref="I314:J314"/>
    <mergeCell ref="I315:J315"/>
    <mergeCell ref="I316:J316"/>
    <mergeCell ref="I317:J317"/>
    <mergeCell ref="I321:J321"/>
    <mergeCell ref="I322:J322"/>
    <mergeCell ref="I323:J323"/>
    <mergeCell ref="I324:J324"/>
    <mergeCell ref="I318:J318"/>
    <mergeCell ref="I319:J319"/>
    <mergeCell ref="I320:J320"/>
    <mergeCell ref="I325:J325"/>
    <mergeCell ref="I326:J326"/>
    <mergeCell ref="I327:J327"/>
    <mergeCell ref="I328:J328"/>
    <mergeCell ref="I329:J329"/>
    <mergeCell ref="I330:J330"/>
    <mergeCell ref="I331:J331"/>
    <mergeCell ref="I332:J332"/>
    <mergeCell ref="I333:J333"/>
    <mergeCell ref="I334:J334"/>
    <mergeCell ref="I335:J335"/>
    <mergeCell ref="I336:J336"/>
    <mergeCell ref="I337:J337"/>
    <mergeCell ref="I338:J338"/>
    <mergeCell ref="I339:J339"/>
    <mergeCell ref="I340:J340"/>
    <mergeCell ref="I341:J341"/>
    <mergeCell ref="I342:J342"/>
    <mergeCell ref="I343:J343"/>
    <mergeCell ref="I344:J344"/>
    <mergeCell ref="I345:J345"/>
    <mergeCell ref="I346:J346"/>
    <mergeCell ref="I347:J347"/>
    <mergeCell ref="I348:J348"/>
    <mergeCell ref="I349:J349"/>
    <mergeCell ref="I350:J350"/>
    <mergeCell ref="I351:J351"/>
    <mergeCell ref="I352:J352"/>
    <mergeCell ref="I353:J353"/>
    <mergeCell ref="I354:J354"/>
    <mergeCell ref="I355:J355"/>
    <mergeCell ref="I356:J356"/>
    <mergeCell ref="I357:J357"/>
    <mergeCell ref="I358:J358"/>
    <mergeCell ref="I359:J359"/>
    <mergeCell ref="I360:J360"/>
    <mergeCell ref="I361:J361"/>
    <mergeCell ref="I362:J362"/>
    <mergeCell ref="I363:J363"/>
    <mergeCell ref="I364:J364"/>
    <mergeCell ref="I365:J365"/>
    <mergeCell ref="I366:J366"/>
    <mergeCell ref="I367:J367"/>
    <mergeCell ref="I368:J368"/>
    <mergeCell ref="I369:J369"/>
    <mergeCell ref="I370:J370"/>
    <mergeCell ref="I371:J371"/>
    <mergeCell ref="I372:J372"/>
    <mergeCell ref="I373:J373"/>
    <mergeCell ref="I374:J374"/>
    <mergeCell ref="I375:J375"/>
    <mergeCell ref="I376:J376"/>
    <mergeCell ref="I377:J377"/>
    <mergeCell ref="I378:J378"/>
    <mergeCell ref="I379:J379"/>
    <mergeCell ref="I380:J380"/>
    <mergeCell ref="I381:J381"/>
    <mergeCell ref="I382:J382"/>
    <mergeCell ref="I383:J383"/>
    <mergeCell ref="I384:J384"/>
    <mergeCell ref="I385:J385"/>
    <mergeCell ref="I386:J386"/>
    <mergeCell ref="I387:J387"/>
    <mergeCell ref="I388:J388"/>
    <mergeCell ref="I389:J389"/>
    <mergeCell ref="I390:J390"/>
    <mergeCell ref="I391:J391"/>
    <mergeCell ref="I392:J392"/>
    <mergeCell ref="I393:J393"/>
    <mergeCell ref="I394:J394"/>
    <mergeCell ref="I395:J395"/>
    <mergeCell ref="I396:J396"/>
    <mergeCell ref="I397:J397"/>
    <mergeCell ref="I398:J398"/>
    <mergeCell ref="I399:J399"/>
    <mergeCell ref="I400:J400"/>
    <mergeCell ref="I401:J401"/>
    <mergeCell ref="I402:J402"/>
    <mergeCell ref="I403:J403"/>
    <mergeCell ref="I404:J404"/>
    <mergeCell ref="I405:J405"/>
    <mergeCell ref="I406:J406"/>
    <mergeCell ref="I407:J407"/>
    <mergeCell ref="I408:J408"/>
    <mergeCell ref="I409:J409"/>
    <mergeCell ref="I410:J410"/>
    <mergeCell ref="I411:J411"/>
    <mergeCell ref="I412:J412"/>
    <mergeCell ref="I413:J413"/>
    <mergeCell ref="I414:J414"/>
    <mergeCell ref="I415:J415"/>
    <mergeCell ref="I416:J416"/>
    <mergeCell ref="I417:J417"/>
    <mergeCell ref="I418:J418"/>
    <mergeCell ref="I419:J419"/>
    <mergeCell ref="I420:J420"/>
    <mergeCell ref="I421:J421"/>
    <mergeCell ref="I422:J422"/>
    <mergeCell ref="I423:J423"/>
    <mergeCell ref="I424:J424"/>
    <mergeCell ref="I425:J425"/>
    <mergeCell ref="I426:J426"/>
    <mergeCell ref="I427:J427"/>
    <mergeCell ref="I428:J428"/>
    <mergeCell ref="I429:J429"/>
    <mergeCell ref="I430:J430"/>
    <mergeCell ref="I431:J431"/>
    <mergeCell ref="I432:J432"/>
    <mergeCell ref="I433:J433"/>
    <mergeCell ref="I434:J434"/>
    <mergeCell ref="I435:J435"/>
    <mergeCell ref="I436:J436"/>
    <mergeCell ref="I437:J437"/>
    <mergeCell ref="I438:J438"/>
    <mergeCell ref="I439:J439"/>
    <mergeCell ref="I440:J440"/>
    <mergeCell ref="I441:J441"/>
    <mergeCell ref="I442:J442"/>
    <mergeCell ref="I443:J443"/>
    <mergeCell ref="I444:J444"/>
    <mergeCell ref="I445:J445"/>
    <mergeCell ref="I446:J446"/>
    <mergeCell ref="I447:J447"/>
    <mergeCell ref="I448:J448"/>
    <mergeCell ref="I449:J449"/>
    <mergeCell ref="I450:J450"/>
    <mergeCell ref="I451:J451"/>
    <mergeCell ref="I452:J452"/>
    <mergeCell ref="I453:J453"/>
    <mergeCell ref="I454:J454"/>
    <mergeCell ref="I455:J455"/>
    <mergeCell ref="I456:J456"/>
    <mergeCell ref="I457:J457"/>
    <mergeCell ref="I458:J458"/>
    <mergeCell ref="I459:J459"/>
    <mergeCell ref="I460:J460"/>
    <mergeCell ref="I461:J461"/>
    <mergeCell ref="I462:J462"/>
    <mergeCell ref="I463:J463"/>
    <mergeCell ref="I464:J464"/>
    <mergeCell ref="I465:J465"/>
    <mergeCell ref="I466:J466"/>
    <mergeCell ref="I467:J467"/>
    <mergeCell ref="I468:J468"/>
    <mergeCell ref="I469:J469"/>
    <mergeCell ref="I470:J470"/>
    <mergeCell ref="I471:J471"/>
    <mergeCell ref="I472:J472"/>
    <mergeCell ref="I473:J473"/>
    <mergeCell ref="I474:J474"/>
    <mergeCell ref="I475:J475"/>
    <mergeCell ref="I476:J476"/>
    <mergeCell ref="I477:J477"/>
    <mergeCell ref="I478:J478"/>
    <mergeCell ref="I479:J479"/>
    <mergeCell ref="I480:J480"/>
    <mergeCell ref="I481:J481"/>
    <mergeCell ref="I482:J482"/>
    <mergeCell ref="I483:J483"/>
    <mergeCell ref="I484:J484"/>
    <mergeCell ref="I485:J485"/>
    <mergeCell ref="I486:J486"/>
    <mergeCell ref="I487:J487"/>
    <mergeCell ref="I488:J488"/>
    <mergeCell ref="I489:J489"/>
    <mergeCell ref="I490:J490"/>
    <mergeCell ref="I491:J491"/>
    <mergeCell ref="I492:J492"/>
    <mergeCell ref="I493:J493"/>
    <mergeCell ref="I494:J494"/>
    <mergeCell ref="I495:J495"/>
    <mergeCell ref="I496:J496"/>
    <mergeCell ref="I497:J497"/>
    <mergeCell ref="I498:J498"/>
    <mergeCell ref="I499:J499"/>
    <mergeCell ref="I500:J500"/>
    <mergeCell ref="I501:J501"/>
    <mergeCell ref="I502:J502"/>
    <mergeCell ref="I503:J503"/>
    <mergeCell ref="I504:J504"/>
    <mergeCell ref="I505:J505"/>
    <mergeCell ref="I506:J506"/>
    <mergeCell ref="I507:J507"/>
    <mergeCell ref="I508:J508"/>
    <mergeCell ref="I509:J509"/>
    <mergeCell ref="I510:J510"/>
    <mergeCell ref="I511:J511"/>
    <mergeCell ref="I512:J512"/>
    <mergeCell ref="I513:J513"/>
    <mergeCell ref="I514:J514"/>
    <mergeCell ref="I515:J515"/>
    <mergeCell ref="I516:J516"/>
    <mergeCell ref="I517:J517"/>
    <mergeCell ref="I518:J518"/>
    <mergeCell ref="I519:J519"/>
    <mergeCell ref="I520:J520"/>
    <mergeCell ref="I521:J521"/>
    <mergeCell ref="I522:J522"/>
    <mergeCell ref="I523:J523"/>
    <mergeCell ref="I524:J524"/>
    <mergeCell ref="I525:J525"/>
    <mergeCell ref="I526:J526"/>
    <mergeCell ref="I527:J527"/>
    <mergeCell ref="I528:J528"/>
    <mergeCell ref="I529:J529"/>
    <mergeCell ref="I530:J530"/>
    <mergeCell ref="I531:J531"/>
    <mergeCell ref="I532:J532"/>
    <mergeCell ref="I533:J533"/>
    <mergeCell ref="I534:J534"/>
    <mergeCell ref="I535:J535"/>
    <mergeCell ref="I536:J536"/>
    <mergeCell ref="I537:J537"/>
    <mergeCell ref="I538:J538"/>
    <mergeCell ref="I539:J539"/>
    <mergeCell ref="I540:J540"/>
    <mergeCell ref="I541:J541"/>
    <mergeCell ref="I542:J542"/>
    <mergeCell ref="I543:J543"/>
    <mergeCell ref="I544:J544"/>
    <mergeCell ref="I545:J545"/>
    <mergeCell ref="I546:J546"/>
    <mergeCell ref="I547:J547"/>
    <mergeCell ref="I548:J548"/>
    <mergeCell ref="I549:J549"/>
    <mergeCell ref="I550:J550"/>
    <mergeCell ref="I551:J551"/>
    <mergeCell ref="I552:J552"/>
    <mergeCell ref="I553:J553"/>
    <mergeCell ref="I554:J554"/>
    <mergeCell ref="I555:J555"/>
    <mergeCell ref="I556:J556"/>
    <mergeCell ref="I557:J557"/>
    <mergeCell ref="I558:J558"/>
    <mergeCell ref="I559:J559"/>
    <mergeCell ref="I560:J560"/>
    <mergeCell ref="I561:J561"/>
    <mergeCell ref="I562:J562"/>
    <mergeCell ref="I563:J563"/>
    <mergeCell ref="I564:J564"/>
    <mergeCell ref="I565:J565"/>
    <mergeCell ref="I566:J566"/>
    <mergeCell ref="I567:J567"/>
    <mergeCell ref="I568:J568"/>
    <mergeCell ref="I569:J569"/>
    <mergeCell ref="I570:J570"/>
    <mergeCell ref="I571:J571"/>
    <mergeCell ref="I572:J572"/>
    <mergeCell ref="I573:J573"/>
    <mergeCell ref="I574:J574"/>
    <mergeCell ref="I575:J575"/>
    <mergeCell ref="I576:J576"/>
    <mergeCell ref="I577:J577"/>
    <mergeCell ref="I578:J578"/>
    <mergeCell ref="I579:J579"/>
    <mergeCell ref="I580:J580"/>
    <mergeCell ref="I581:J581"/>
    <mergeCell ref="I582:J582"/>
    <mergeCell ref="I583:J583"/>
    <mergeCell ref="I584:J584"/>
    <mergeCell ref="I585:J585"/>
    <mergeCell ref="I586:J586"/>
    <mergeCell ref="I587:J587"/>
    <mergeCell ref="I588:J588"/>
    <mergeCell ref="I589:J589"/>
    <mergeCell ref="I590:J590"/>
    <mergeCell ref="I591:J591"/>
    <mergeCell ref="I592:J592"/>
    <mergeCell ref="I593:J593"/>
    <mergeCell ref="I594:J594"/>
    <mergeCell ref="I595:J595"/>
    <mergeCell ref="I596:J596"/>
    <mergeCell ref="I597:J597"/>
    <mergeCell ref="I598:J598"/>
    <mergeCell ref="I599:J599"/>
    <mergeCell ref="I600:J600"/>
    <mergeCell ref="I601:J601"/>
    <mergeCell ref="I602:J602"/>
    <mergeCell ref="I603:J603"/>
    <mergeCell ref="I604:J604"/>
    <mergeCell ref="I605:J605"/>
    <mergeCell ref="I606:J606"/>
    <mergeCell ref="I607:J607"/>
    <mergeCell ref="I608:J608"/>
    <mergeCell ref="I609:J609"/>
    <mergeCell ref="I610:J610"/>
    <mergeCell ref="I611:J611"/>
    <mergeCell ref="I612:J612"/>
    <mergeCell ref="I613:J613"/>
    <mergeCell ref="I614:J614"/>
    <mergeCell ref="I615:J615"/>
    <mergeCell ref="I622:J622"/>
    <mergeCell ref="I623:J623"/>
    <mergeCell ref="I624:J624"/>
    <mergeCell ref="I625:J625"/>
    <mergeCell ref="I626:J626"/>
    <mergeCell ref="I627:J627"/>
    <mergeCell ref="I628:J628"/>
    <mergeCell ref="I629:J629"/>
    <mergeCell ref="I630:J630"/>
    <mergeCell ref="I631:J631"/>
    <mergeCell ref="I632:J632"/>
    <mergeCell ref="I633:J633"/>
    <mergeCell ref="I634:J634"/>
    <mergeCell ref="I635:J635"/>
    <mergeCell ref="I636:J636"/>
    <mergeCell ref="I637:J637"/>
    <mergeCell ref="I638:J638"/>
    <mergeCell ref="I639:J639"/>
    <mergeCell ref="I640:J640"/>
    <mergeCell ref="I641:J641"/>
    <mergeCell ref="I642:J642"/>
    <mergeCell ref="I643:J643"/>
    <mergeCell ref="I644:J644"/>
    <mergeCell ref="I645:J645"/>
    <mergeCell ref="I646:J646"/>
    <mergeCell ref="I647:J647"/>
    <mergeCell ref="I648:J648"/>
    <mergeCell ref="I649:J649"/>
    <mergeCell ref="I650:J650"/>
    <mergeCell ref="I651:J651"/>
    <mergeCell ref="I652:J652"/>
    <mergeCell ref="I653:J653"/>
    <mergeCell ref="I654:J654"/>
    <mergeCell ref="I655:J655"/>
    <mergeCell ref="I656:J656"/>
    <mergeCell ref="I657:J657"/>
    <mergeCell ref="I658:J658"/>
    <mergeCell ref="I659:J659"/>
    <mergeCell ref="I663:J663"/>
    <mergeCell ref="I664:J664"/>
    <mergeCell ref="I660:J660"/>
    <mergeCell ref="I661:J661"/>
    <mergeCell ref="I662:J662"/>
    <mergeCell ref="I665:J665"/>
    <mergeCell ref="I666:J666"/>
    <mergeCell ref="I667:J667"/>
    <mergeCell ref="I668:J668"/>
    <mergeCell ref="I669:J669"/>
    <mergeCell ref="I670:J670"/>
    <mergeCell ref="I671:J671"/>
    <mergeCell ref="I672:J672"/>
    <mergeCell ref="I673:J673"/>
    <mergeCell ref="I674:J674"/>
    <mergeCell ref="I675:J675"/>
    <mergeCell ref="I676:J676"/>
    <mergeCell ref="I677:J677"/>
    <mergeCell ref="I678:J678"/>
    <mergeCell ref="I679:J679"/>
    <mergeCell ref="I680:J680"/>
    <mergeCell ref="I681:J681"/>
    <mergeCell ref="I682:J682"/>
    <mergeCell ref="I683:J683"/>
    <mergeCell ref="I684:J684"/>
    <mergeCell ref="I685:J685"/>
    <mergeCell ref="I686:J686"/>
    <mergeCell ref="I687:J687"/>
    <mergeCell ref="I688:J688"/>
    <mergeCell ref="I689:J689"/>
    <mergeCell ref="I690:J690"/>
    <mergeCell ref="I691:J691"/>
    <mergeCell ref="I692:J692"/>
    <mergeCell ref="I693:J693"/>
    <mergeCell ref="I694:J694"/>
    <mergeCell ref="I695:J695"/>
    <mergeCell ref="I696:J696"/>
    <mergeCell ref="I697:J697"/>
    <mergeCell ref="I698:J698"/>
    <mergeCell ref="I699:J699"/>
    <mergeCell ref="I700:J700"/>
    <mergeCell ref="I701:J701"/>
    <mergeCell ref="I702:J702"/>
    <mergeCell ref="I703:J703"/>
    <mergeCell ref="I704:J704"/>
    <mergeCell ref="I705:J705"/>
    <mergeCell ref="I706:J706"/>
    <mergeCell ref="I707:J707"/>
    <mergeCell ref="I708:J708"/>
    <mergeCell ref="I709:J709"/>
    <mergeCell ref="I710:J710"/>
    <mergeCell ref="I711:J711"/>
    <mergeCell ref="I712:J712"/>
    <mergeCell ref="I713:J713"/>
    <mergeCell ref="I714:J714"/>
    <mergeCell ref="I715:J715"/>
    <mergeCell ref="I716:J716"/>
    <mergeCell ref="I717:J717"/>
    <mergeCell ref="I718:J718"/>
    <mergeCell ref="I719:J719"/>
    <mergeCell ref="I720:J720"/>
    <mergeCell ref="I721:J721"/>
    <mergeCell ref="I722:J722"/>
    <mergeCell ref="I723:J723"/>
    <mergeCell ref="I724:J724"/>
    <mergeCell ref="I725:J725"/>
    <mergeCell ref="I726:J726"/>
    <mergeCell ref="I727:J727"/>
    <mergeCell ref="I728:J728"/>
    <mergeCell ref="I729:J729"/>
    <mergeCell ref="I730:J730"/>
    <mergeCell ref="I731:J731"/>
    <mergeCell ref="I732:J732"/>
    <mergeCell ref="I733:J733"/>
    <mergeCell ref="I734:J734"/>
    <mergeCell ref="I735:J735"/>
    <mergeCell ref="I736:J736"/>
    <mergeCell ref="I737:J737"/>
    <mergeCell ref="I738:J738"/>
    <mergeCell ref="I739:J739"/>
    <mergeCell ref="I740:J740"/>
    <mergeCell ref="I741:J741"/>
    <mergeCell ref="I742:J742"/>
    <mergeCell ref="I743:J743"/>
    <mergeCell ref="I744:J744"/>
    <mergeCell ref="I745:J745"/>
    <mergeCell ref="I746:J746"/>
    <mergeCell ref="I747:J747"/>
    <mergeCell ref="I748:J748"/>
    <mergeCell ref="I749:J749"/>
    <mergeCell ref="I750:J750"/>
    <mergeCell ref="I751:J751"/>
    <mergeCell ref="I752:J752"/>
    <mergeCell ref="I753:J753"/>
    <mergeCell ref="I754:J754"/>
    <mergeCell ref="I755:J755"/>
    <mergeCell ref="I756:J756"/>
    <mergeCell ref="I757:J757"/>
    <mergeCell ref="I758:J758"/>
    <mergeCell ref="I759:J759"/>
    <mergeCell ref="I760:J760"/>
    <mergeCell ref="I761:J761"/>
    <mergeCell ref="I762:J762"/>
    <mergeCell ref="I763:J763"/>
    <mergeCell ref="I764:J764"/>
    <mergeCell ref="I765:J765"/>
    <mergeCell ref="I766:J766"/>
    <mergeCell ref="I767:J767"/>
    <mergeCell ref="I768:J768"/>
    <mergeCell ref="I769:J769"/>
    <mergeCell ref="I770:J770"/>
    <mergeCell ref="I771:J771"/>
    <mergeCell ref="I772:J772"/>
    <mergeCell ref="I773:J773"/>
    <mergeCell ref="I774:J774"/>
    <mergeCell ref="I775:J775"/>
    <mergeCell ref="I776:J776"/>
    <mergeCell ref="I777:J777"/>
    <mergeCell ref="I778:J778"/>
    <mergeCell ref="I779:J779"/>
    <mergeCell ref="I780:J780"/>
    <mergeCell ref="I781:J781"/>
    <mergeCell ref="I782:J782"/>
    <mergeCell ref="I783:J783"/>
    <mergeCell ref="I784:J784"/>
    <mergeCell ref="I785:J785"/>
    <mergeCell ref="I786:J786"/>
    <mergeCell ref="I787:J787"/>
    <mergeCell ref="I788:J788"/>
    <mergeCell ref="I789:J789"/>
    <mergeCell ref="I790:J790"/>
    <mergeCell ref="I791:J791"/>
    <mergeCell ref="I792:J792"/>
    <mergeCell ref="I793:J793"/>
    <mergeCell ref="I794:J794"/>
    <mergeCell ref="I795:J795"/>
    <mergeCell ref="I796:J796"/>
    <mergeCell ref="I797:J797"/>
    <mergeCell ref="I798:J798"/>
    <mergeCell ref="I799:J799"/>
    <mergeCell ref="I800:J800"/>
    <mergeCell ref="I801:J801"/>
    <mergeCell ref="I802:J802"/>
    <mergeCell ref="I803:J803"/>
    <mergeCell ref="I804:J804"/>
    <mergeCell ref="I805:J805"/>
    <mergeCell ref="I806:J806"/>
    <mergeCell ref="I807:J807"/>
    <mergeCell ref="I808:J808"/>
    <mergeCell ref="I809:J809"/>
    <mergeCell ref="I810:J810"/>
    <mergeCell ref="I811:J811"/>
    <mergeCell ref="I812:J812"/>
    <mergeCell ref="I813:J813"/>
    <mergeCell ref="I814:J814"/>
    <mergeCell ref="I815:J815"/>
    <mergeCell ref="I816:J816"/>
    <mergeCell ref="I817:J817"/>
    <mergeCell ref="I818:J818"/>
    <mergeCell ref="I819:J819"/>
    <mergeCell ref="I820:J820"/>
    <mergeCell ref="I821:J821"/>
    <mergeCell ref="I822:J822"/>
    <mergeCell ref="I823:J823"/>
    <mergeCell ref="I824:J824"/>
    <mergeCell ref="I825:J825"/>
    <mergeCell ref="I826:J826"/>
    <mergeCell ref="I827:J827"/>
    <mergeCell ref="I828:J828"/>
    <mergeCell ref="I829:J829"/>
    <mergeCell ref="I830:J830"/>
    <mergeCell ref="I831:J831"/>
    <mergeCell ref="I835:J835"/>
    <mergeCell ref="I836:J836"/>
    <mergeCell ref="I837:J837"/>
    <mergeCell ref="I833:J833"/>
    <mergeCell ref="I834:J834"/>
    <mergeCell ref="I838:J838"/>
    <mergeCell ref="I839:J839"/>
    <mergeCell ref="I840:J840"/>
    <mergeCell ref="I841:J841"/>
    <mergeCell ref="I842:J842"/>
    <mergeCell ref="I843:J843"/>
    <mergeCell ref="I844:J844"/>
    <mergeCell ref="I845:J845"/>
    <mergeCell ref="I846:J846"/>
    <mergeCell ref="I847:J847"/>
    <mergeCell ref="I848:J848"/>
    <mergeCell ref="I849:J849"/>
    <mergeCell ref="I850:J850"/>
    <mergeCell ref="I851:J851"/>
    <mergeCell ref="I859:J859"/>
    <mergeCell ref="I860:J860"/>
    <mergeCell ref="I861:J861"/>
    <mergeCell ref="I862:J862"/>
    <mergeCell ref="I852:J852"/>
    <mergeCell ref="I853:J853"/>
    <mergeCell ref="I854:J854"/>
    <mergeCell ref="I855:J855"/>
    <mergeCell ref="I863:J863"/>
    <mergeCell ref="I864:J864"/>
    <mergeCell ref="I865:J865"/>
    <mergeCell ref="I866:J866"/>
    <mergeCell ref="I867:J867"/>
    <mergeCell ref="I868:J868"/>
    <mergeCell ref="I869:J869"/>
    <mergeCell ref="I870:J870"/>
    <mergeCell ref="I871:J871"/>
    <mergeCell ref="I872:J872"/>
    <mergeCell ref="I873:J873"/>
    <mergeCell ref="I874:J874"/>
    <mergeCell ref="I875:J875"/>
    <mergeCell ref="I876:J876"/>
    <mergeCell ref="I877:J877"/>
    <mergeCell ref="I878:J878"/>
    <mergeCell ref="I879:J879"/>
    <mergeCell ref="I880:J880"/>
    <mergeCell ref="I881:J881"/>
    <mergeCell ref="I882:J882"/>
    <mergeCell ref="I883:J883"/>
    <mergeCell ref="I884:J884"/>
    <mergeCell ref="I885:J885"/>
    <mergeCell ref="I886:J886"/>
    <mergeCell ref="I887:J887"/>
    <mergeCell ref="I888:J888"/>
    <mergeCell ref="I889:J889"/>
    <mergeCell ref="I890:J890"/>
    <mergeCell ref="I891:J891"/>
    <mergeCell ref="I892:J892"/>
    <mergeCell ref="I893:J893"/>
    <mergeCell ref="I894:J894"/>
    <mergeCell ref="I895:J895"/>
    <mergeCell ref="I896:J896"/>
    <mergeCell ref="I897:J897"/>
    <mergeCell ref="I898:J898"/>
    <mergeCell ref="I899:J899"/>
    <mergeCell ref="I900:J900"/>
    <mergeCell ref="I901:J901"/>
    <mergeCell ref="I902:J902"/>
    <mergeCell ref="I903:J903"/>
    <mergeCell ref="I904:J904"/>
    <mergeCell ref="I905:J905"/>
    <mergeCell ref="I906:J906"/>
    <mergeCell ref="I907:J907"/>
    <mergeCell ref="I908:J908"/>
    <mergeCell ref="I909:J909"/>
    <mergeCell ref="I910:J910"/>
    <mergeCell ref="I911:J911"/>
    <mergeCell ref="I912:J912"/>
    <mergeCell ref="I913:J913"/>
    <mergeCell ref="I914:J914"/>
    <mergeCell ref="I915:J915"/>
    <mergeCell ref="I916:J916"/>
    <mergeCell ref="I917:J917"/>
    <mergeCell ref="I918:J918"/>
    <mergeCell ref="I919:J919"/>
    <mergeCell ref="I920:J920"/>
    <mergeCell ref="I921:J921"/>
    <mergeCell ref="I922:J922"/>
    <mergeCell ref="I923:J923"/>
    <mergeCell ref="I924:J924"/>
    <mergeCell ref="I925:J925"/>
    <mergeCell ref="I926:J926"/>
    <mergeCell ref="I927:J927"/>
    <mergeCell ref="I928:J928"/>
    <mergeCell ref="I929:J929"/>
    <mergeCell ref="I930:J930"/>
    <mergeCell ref="I931:J931"/>
    <mergeCell ref="I932:J932"/>
    <mergeCell ref="I933:J933"/>
    <mergeCell ref="I934:J934"/>
    <mergeCell ref="I935:J935"/>
    <mergeCell ref="I936:J936"/>
    <mergeCell ref="I942:J942"/>
    <mergeCell ref="I943:J943"/>
    <mergeCell ref="I944:J944"/>
    <mergeCell ref="I945:J945"/>
    <mergeCell ref="I937:J937"/>
    <mergeCell ref="I938:J938"/>
    <mergeCell ref="I939:J939"/>
    <mergeCell ref="I940:J940"/>
    <mergeCell ref="I946:J946"/>
    <mergeCell ref="I947:J947"/>
    <mergeCell ref="I948:J948"/>
    <mergeCell ref="I949:J949"/>
    <mergeCell ref="I950:J950"/>
    <mergeCell ref="I951:J951"/>
    <mergeCell ref="I952:J952"/>
    <mergeCell ref="I953:J953"/>
    <mergeCell ref="I954:J954"/>
    <mergeCell ref="I955:J955"/>
    <mergeCell ref="I956:J956"/>
    <mergeCell ref="I957:J957"/>
    <mergeCell ref="I958:J958"/>
    <mergeCell ref="I959:J959"/>
    <mergeCell ref="I960:J960"/>
    <mergeCell ref="I961:J961"/>
    <mergeCell ref="I962:J962"/>
    <mergeCell ref="I963:J963"/>
    <mergeCell ref="I964:J964"/>
    <mergeCell ref="I965:J965"/>
    <mergeCell ref="I966:J966"/>
    <mergeCell ref="I977:J977"/>
    <mergeCell ref="I978:J978"/>
    <mergeCell ref="I967:J967"/>
    <mergeCell ref="I968:J968"/>
    <mergeCell ref="I969:J969"/>
    <mergeCell ref="I970:J970"/>
    <mergeCell ref="I971:J971"/>
    <mergeCell ref="I972:J972"/>
    <mergeCell ref="I988:J988"/>
    <mergeCell ref="I989:J989"/>
    <mergeCell ref="I990:J990"/>
    <mergeCell ref="I979:J979"/>
    <mergeCell ref="I980:J980"/>
    <mergeCell ref="I981:J981"/>
    <mergeCell ref="I982:J982"/>
    <mergeCell ref="I983:J983"/>
    <mergeCell ref="I984:J984"/>
    <mergeCell ref="I5:J5"/>
    <mergeCell ref="H1:L1"/>
    <mergeCell ref="A2:L2"/>
    <mergeCell ref="I985:J985"/>
    <mergeCell ref="I986:J986"/>
    <mergeCell ref="I987:J987"/>
    <mergeCell ref="I973:J973"/>
    <mergeCell ref="I974:J974"/>
    <mergeCell ref="I975:J975"/>
    <mergeCell ref="I976:J976"/>
  </mergeCells>
  <printOptions/>
  <pageMargins left="0.5905511811023623" right="0.3937007874015748" top="0.5905511811023623" bottom="0.5905511811023623" header="0" footer="0.5118110236220472"/>
  <pageSetup fitToHeight="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812"/>
  <sheetViews>
    <sheetView view="pageBreakPreview" zoomScale="60" zoomScalePageLayoutView="0" workbookViewId="0" topLeftCell="A5">
      <selection activeCell="A5" sqref="A5:IV5"/>
    </sheetView>
  </sheetViews>
  <sheetFormatPr defaultColWidth="8.8515625" defaultRowHeight="15"/>
  <cols>
    <col min="1" max="1" width="70.140625" style="1" customWidth="1"/>
    <col min="2" max="2" width="3.7109375" style="1" customWidth="1"/>
    <col min="3" max="3" width="15.421875" style="1" customWidth="1"/>
    <col min="4" max="4" width="5.28125" style="1" customWidth="1"/>
    <col min="5" max="5" width="4.28125" style="1" customWidth="1"/>
    <col min="6" max="6" width="6.28125" style="1" customWidth="1"/>
    <col min="7" max="7" width="4.7109375" style="1" customWidth="1"/>
    <col min="8" max="8" width="9.28125" style="1" customWidth="1"/>
    <col min="9" max="9" width="9.7109375" style="1" customWidth="1"/>
    <col min="10" max="10" width="9.421875" style="1" customWidth="1"/>
    <col min="11" max="11" width="8.00390625" style="1" customWidth="1"/>
    <col min="12" max="12" width="0.85546875" style="21" customWidth="1"/>
    <col min="13" max="13" width="8.8515625" style="21" hidden="1" customWidth="1"/>
    <col min="14" max="16384" width="8.8515625" style="1" customWidth="1"/>
  </cols>
  <sheetData>
    <row r="1" spans="1:11" ht="15">
      <c r="A1" s="20"/>
      <c r="B1" s="233" t="s">
        <v>346</v>
      </c>
      <c r="C1" s="233"/>
      <c r="D1" s="233"/>
      <c r="E1" s="233"/>
      <c r="F1" s="233"/>
      <c r="G1" s="233"/>
      <c r="H1" s="233"/>
      <c r="I1" s="259"/>
      <c r="J1" s="259"/>
      <c r="K1" s="259"/>
    </row>
    <row r="2" spans="1:11" ht="17.25" customHeight="1">
      <c r="A2" s="257" t="s">
        <v>734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7.25" customHeight="1">
      <c r="A3" s="22"/>
      <c r="B3" s="23"/>
      <c r="C3" s="23"/>
      <c r="D3" s="23"/>
      <c r="E3" s="23"/>
      <c r="F3" s="23"/>
      <c r="G3" s="23"/>
      <c r="H3" s="23"/>
      <c r="I3" s="160"/>
      <c r="J3" s="260" t="s">
        <v>347</v>
      </c>
      <c r="K3" s="261"/>
    </row>
    <row r="4" spans="1:13" s="182" customFormat="1" ht="48">
      <c r="A4" s="255" t="s">
        <v>0</v>
      </c>
      <c r="B4" s="256"/>
      <c r="C4" s="178" t="s">
        <v>1</v>
      </c>
      <c r="D4" s="178" t="s">
        <v>2</v>
      </c>
      <c r="E4" s="178" t="s">
        <v>3</v>
      </c>
      <c r="F4" s="178" t="s">
        <v>4</v>
      </c>
      <c r="G4" s="178" t="s">
        <v>5</v>
      </c>
      <c r="H4" s="178" t="s">
        <v>6</v>
      </c>
      <c r="I4" s="179" t="s">
        <v>739</v>
      </c>
      <c r="J4" s="179" t="s">
        <v>344</v>
      </c>
      <c r="K4" s="180" t="s">
        <v>345</v>
      </c>
      <c r="L4" s="181"/>
      <c r="M4" s="181"/>
    </row>
    <row r="5" spans="1:11" ht="15">
      <c r="A5" s="26">
        <v>1</v>
      </c>
      <c r="B5" s="27"/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5">
        <v>8</v>
      </c>
      <c r="J5" s="28">
        <v>9</v>
      </c>
      <c r="K5" s="25">
        <v>10</v>
      </c>
    </row>
    <row r="6" spans="1:14" ht="15.75">
      <c r="A6" s="253" t="s">
        <v>7</v>
      </c>
      <c r="B6" s="254"/>
      <c r="C6" s="29"/>
      <c r="D6" s="29"/>
      <c r="E6" s="29"/>
      <c r="F6" s="29"/>
      <c r="G6" s="29"/>
      <c r="H6" s="30">
        <f>H7+H21+H29+H43+H82+H99+H227+H248+H256+H264+H292+H316+H346+H363+H414+H422+H430+H438+H459+H492+H509+H641+H681+H728+H736+H751+H805</f>
        <v>356984.5</v>
      </c>
      <c r="I6" s="30">
        <f>I7+I21+I29+I43+I82+I99+I227+I248+I256+I264+I292+I316+I346+I363+I414+I422+I430+I438+I459+I492+I509+I641+I681+I728+I736+I751+I805</f>
        <v>244218.19999999998</v>
      </c>
      <c r="J6" s="5">
        <f>H6-I6</f>
        <v>112766.30000000002</v>
      </c>
      <c r="K6" s="31">
        <f aca="true" t="shared" si="0" ref="K6:K14">I6/H6*100</f>
        <v>68.41142962789701</v>
      </c>
      <c r="L6" s="10"/>
      <c r="M6" s="11"/>
      <c r="N6" s="155"/>
    </row>
    <row r="7" spans="1:14" ht="34.5" customHeight="1">
      <c r="A7" s="253" t="s">
        <v>550</v>
      </c>
      <c r="B7" s="254"/>
      <c r="C7" s="29" t="s">
        <v>8</v>
      </c>
      <c r="D7" s="29"/>
      <c r="E7" s="29"/>
      <c r="F7" s="29"/>
      <c r="G7" s="29"/>
      <c r="H7" s="30">
        <f>H8</f>
        <v>5053</v>
      </c>
      <c r="I7" s="30">
        <f>I8+I15</f>
        <v>5242.9</v>
      </c>
      <c r="J7" s="32">
        <f>H7-I7</f>
        <v>-189.89999999999964</v>
      </c>
      <c r="K7" s="31">
        <f t="shared" si="0"/>
        <v>103.75816346724717</v>
      </c>
      <c r="L7" s="10"/>
      <c r="M7" s="11"/>
      <c r="N7" s="155"/>
    </row>
    <row r="8" spans="1:13" ht="40.5" customHeight="1">
      <c r="A8" s="253" t="s">
        <v>541</v>
      </c>
      <c r="B8" s="254"/>
      <c r="C8" s="29" t="s">
        <v>9</v>
      </c>
      <c r="D8" s="29"/>
      <c r="E8" s="29"/>
      <c r="F8" s="29"/>
      <c r="G8" s="29"/>
      <c r="H8" s="30">
        <f>H9+H15</f>
        <v>5053</v>
      </c>
      <c r="I8" s="30">
        <f aca="true" t="shared" si="1" ref="I8:I13">I9</f>
        <v>5242.9</v>
      </c>
      <c r="J8" s="32">
        <f>H8-I8</f>
        <v>-189.89999999999964</v>
      </c>
      <c r="K8" s="31">
        <f t="shared" si="0"/>
        <v>103.75816346724717</v>
      </c>
      <c r="L8" s="10"/>
      <c r="M8" s="11"/>
    </row>
    <row r="9" spans="1:13" ht="30.75" customHeight="1">
      <c r="A9" s="229" t="s">
        <v>10</v>
      </c>
      <c r="B9" s="230"/>
      <c r="C9" s="33" t="s">
        <v>11</v>
      </c>
      <c r="D9" s="33"/>
      <c r="E9" s="33"/>
      <c r="F9" s="33"/>
      <c r="G9" s="33"/>
      <c r="H9" s="34">
        <f>H10</f>
        <v>5000</v>
      </c>
      <c r="I9" s="34">
        <f t="shared" si="1"/>
        <v>5242.9</v>
      </c>
      <c r="J9" s="18">
        <f aca="true" t="shared" si="2" ref="J9:J14">H9-I9</f>
        <v>-242.89999999999964</v>
      </c>
      <c r="K9" s="35">
        <f t="shared" si="0"/>
        <v>104.85799999999999</v>
      </c>
      <c r="L9" s="36"/>
      <c r="M9" s="11"/>
    </row>
    <row r="10" spans="1:13" ht="15.75">
      <c r="A10" s="229" t="s">
        <v>12</v>
      </c>
      <c r="B10" s="230"/>
      <c r="C10" s="33" t="s">
        <v>11</v>
      </c>
      <c r="D10" s="33" t="s">
        <v>13</v>
      </c>
      <c r="E10" s="33"/>
      <c r="F10" s="33"/>
      <c r="G10" s="33"/>
      <c r="H10" s="34">
        <f>H11</f>
        <v>5000</v>
      </c>
      <c r="I10" s="34">
        <f t="shared" si="1"/>
        <v>5242.9</v>
      </c>
      <c r="J10" s="18">
        <f t="shared" si="2"/>
        <v>-242.89999999999964</v>
      </c>
      <c r="K10" s="35">
        <f t="shared" si="0"/>
        <v>104.85799999999999</v>
      </c>
      <c r="L10" s="36"/>
      <c r="M10" s="11"/>
    </row>
    <row r="11" spans="1:13" ht="15.75">
      <c r="A11" s="229" t="s">
        <v>14</v>
      </c>
      <c r="B11" s="230"/>
      <c r="C11" s="33" t="s">
        <v>11</v>
      </c>
      <c r="D11" s="33" t="s">
        <v>13</v>
      </c>
      <c r="E11" s="33" t="s">
        <v>15</v>
      </c>
      <c r="F11" s="33"/>
      <c r="G11" s="33"/>
      <c r="H11" s="34">
        <f>H12</f>
        <v>5000</v>
      </c>
      <c r="I11" s="34">
        <f t="shared" si="1"/>
        <v>5242.9</v>
      </c>
      <c r="J11" s="18">
        <f t="shared" si="2"/>
        <v>-242.89999999999964</v>
      </c>
      <c r="K11" s="35">
        <f t="shared" si="0"/>
        <v>104.85799999999999</v>
      </c>
      <c r="L11" s="36"/>
      <c r="M11" s="11"/>
    </row>
    <row r="12" spans="1:13" ht="15.75">
      <c r="A12" s="229" t="s">
        <v>16</v>
      </c>
      <c r="B12" s="230"/>
      <c r="C12" s="33" t="s">
        <v>11</v>
      </c>
      <c r="D12" s="33" t="s">
        <v>13</v>
      </c>
      <c r="E12" s="33" t="s">
        <v>15</v>
      </c>
      <c r="F12" s="33" t="s">
        <v>17</v>
      </c>
      <c r="G12" s="33"/>
      <c r="H12" s="34">
        <f>H13</f>
        <v>5000</v>
      </c>
      <c r="I12" s="34">
        <f t="shared" si="1"/>
        <v>5242.9</v>
      </c>
      <c r="J12" s="18">
        <f t="shared" si="2"/>
        <v>-242.89999999999964</v>
      </c>
      <c r="K12" s="35">
        <f t="shared" si="0"/>
        <v>104.85799999999999</v>
      </c>
      <c r="L12" s="36"/>
      <c r="M12" s="11"/>
    </row>
    <row r="13" spans="1:13" ht="29.25" customHeight="1">
      <c r="A13" s="229" t="s">
        <v>18</v>
      </c>
      <c r="B13" s="230"/>
      <c r="C13" s="33" t="s">
        <v>11</v>
      </c>
      <c r="D13" s="33" t="s">
        <v>13</v>
      </c>
      <c r="E13" s="33" t="s">
        <v>15</v>
      </c>
      <c r="F13" s="33" t="s">
        <v>19</v>
      </c>
      <c r="G13" s="33"/>
      <c r="H13" s="34">
        <f>H14</f>
        <v>5000</v>
      </c>
      <c r="I13" s="34">
        <f t="shared" si="1"/>
        <v>5242.9</v>
      </c>
      <c r="J13" s="18">
        <f t="shared" si="2"/>
        <v>-242.89999999999964</v>
      </c>
      <c r="K13" s="35">
        <f t="shared" si="0"/>
        <v>104.85799999999999</v>
      </c>
      <c r="L13" s="36"/>
      <c r="M13" s="11"/>
    </row>
    <row r="14" spans="1:13" ht="27.75" customHeight="1">
      <c r="A14" s="229" t="s">
        <v>20</v>
      </c>
      <c r="B14" s="230"/>
      <c r="C14" s="33" t="s">
        <v>11</v>
      </c>
      <c r="D14" s="33" t="s">
        <v>13</v>
      </c>
      <c r="E14" s="33" t="s">
        <v>15</v>
      </c>
      <c r="F14" s="33" t="s">
        <v>19</v>
      </c>
      <c r="G14" s="33" t="s">
        <v>21</v>
      </c>
      <c r="H14" s="34">
        <v>5000</v>
      </c>
      <c r="I14" s="34">
        <v>5242.9</v>
      </c>
      <c r="J14" s="18">
        <f t="shared" si="2"/>
        <v>-242.89999999999964</v>
      </c>
      <c r="K14" s="35">
        <f t="shared" si="0"/>
        <v>104.85799999999999</v>
      </c>
      <c r="L14" s="36"/>
      <c r="M14" s="11"/>
    </row>
    <row r="15" spans="1:13" ht="41.25" customHeight="1">
      <c r="A15" s="229" t="s">
        <v>22</v>
      </c>
      <c r="B15" s="230"/>
      <c r="C15" s="33" t="s">
        <v>23</v>
      </c>
      <c r="D15" s="33"/>
      <c r="E15" s="33"/>
      <c r="F15" s="33"/>
      <c r="G15" s="33"/>
      <c r="H15" s="34">
        <f aca="true" t="shared" si="3" ref="H15:I19">H16</f>
        <v>53</v>
      </c>
      <c r="I15" s="34">
        <f t="shared" si="3"/>
        <v>0</v>
      </c>
      <c r="J15" s="18">
        <f aca="true" t="shared" si="4" ref="J15:J78">H15-I15</f>
        <v>53</v>
      </c>
      <c r="K15" s="35">
        <f aca="true" t="shared" si="5" ref="K15:K78">I15/H15*100</f>
        <v>0</v>
      </c>
      <c r="L15" s="36"/>
      <c r="M15" s="11"/>
    </row>
    <row r="16" spans="1:13" ht="15.75">
      <c r="A16" s="229" t="s">
        <v>12</v>
      </c>
      <c r="B16" s="230"/>
      <c r="C16" s="33" t="s">
        <v>23</v>
      </c>
      <c r="D16" s="33" t="s">
        <v>13</v>
      </c>
      <c r="E16" s="33"/>
      <c r="F16" s="33"/>
      <c r="G16" s="33"/>
      <c r="H16" s="34">
        <f t="shared" si="3"/>
        <v>53</v>
      </c>
      <c r="I16" s="34">
        <f t="shared" si="3"/>
        <v>0</v>
      </c>
      <c r="J16" s="18">
        <f t="shared" si="4"/>
        <v>53</v>
      </c>
      <c r="K16" s="35">
        <f t="shared" si="5"/>
        <v>0</v>
      </c>
      <c r="L16" s="36"/>
      <c r="M16" s="11"/>
    </row>
    <row r="17" spans="1:13" ht="15.75">
      <c r="A17" s="229" t="s">
        <v>14</v>
      </c>
      <c r="B17" s="230"/>
      <c r="C17" s="33" t="s">
        <v>23</v>
      </c>
      <c r="D17" s="33" t="s">
        <v>13</v>
      </c>
      <c r="E17" s="33" t="s">
        <v>15</v>
      </c>
      <c r="F17" s="33"/>
      <c r="G17" s="33"/>
      <c r="H17" s="34">
        <f t="shared" si="3"/>
        <v>53</v>
      </c>
      <c r="I17" s="34">
        <f t="shared" si="3"/>
        <v>0</v>
      </c>
      <c r="J17" s="18">
        <f t="shared" si="4"/>
        <v>53</v>
      </c>
      <c r="K17" s="35">
        <f t="shared" si="5"/>
        <v>0</v>
      </c>
      <c r="L17" s="36"/>
      <c r="M17" s="11"/>
    </row>
    <row r="18" spans="1:13" ht="15" customHeight="1">
      <c r="A18" s="229" t="s">
        <v>16</v>
      </c>
      <c r="B18" s="230"/>
      <c r="C18" s="33" t="s">
        <v>23</v>
      </c>
      <c r="D18" s="33" t="s">
        <v>13</v>
      </c>
      <c r="E18" s="33" t="s">
        <v>15</v>
      </c>
      <c r="F18" s="33" t="s">
        <v>17</v>
      </c>
      <c r="G18" s="33"/>
      <c r="H18" s="34">
        <f t="shared" si="3"/>
        <v>53</v>
      </c>
      <c r="I18" s="34">
        <f t="shared" si="3"/>
        <v>0</v>
      </c>
      <c r="J18" s="18">
        <f t="shared" si="4"/>
        <v>53</v>
      </c>
      <c r="K18" s="35">
        <f t="shared" si="5"/>
        <v>0</v>
      </c>
      <c r="L18" s="36"/>
      <c r="M18" s="11"/>
    </row>
    <row r="19" spans="1:13" ht="28.5" customHeight="1">
      <c r="A19" s="229" t="s">
        <v>18</v>
      </c>
      <c r="B19" s="230"/>
      <c r="C19" s="33" t="s">
        <v>23</v>
      </c>
      <c r="D19" s="33" t="s">
        <v>13</v>
      </c>
      <c r="E19" s="33" t="s">
        <v>15</v>
      </c>
      <c r="F19" s="33" t="s">
        <v>19</v>
      </c>
      <c r="G19" s="33"/>
      <c r="H19" s="34">
        <f t="shared" si="3"/>
        <v>53</v>
      </c>
      <c r="I19" s="34">
        <f t="shared" si="3"/>
        <v>0</v>
      </c>
      <c r="J19" s="18">
        <f t="shared" si="4"/>
        <v>53</v>
      </c>
      <c r="K19" s="35">
        <f t="shared" si="5"/>
        <v>0</v>
      </c>
      <c r="L19" s="36"/>
      <c r="M19" s="11"/>
    </row>
    <row r="20" spans="1:13" ht="28.5" customHeight="1">
      <c r="A20" s="229" t="s">
        <v>20</v>
      </c>
      <c r="B20" s="230"/>
      <c r="C20" s="33" t="s">
        <v>23</v>
      </c>
      <c r="D20" s="33" t="s">
        <v>13</v>
      </c>
      <c r="E20" s="33" t="s">
        <v>15</v>
      </c>
      <c r="F20" s="33" t="s">
        <v>19</v>
      </c>
      <c r="G20" s="33" t="s">
        <v>21</v>
      </c>
      <c r="H20" s="34">
        <v>53</v>
      </c>
      <c r="I20" s="34">
        <v>0</v>
      </c>
      <c r="J20" s="18">
        <f t="shared" si="4"/>
        <v>53</v>
      </c>
      <c r="K20" s="35">
        <f t="shared" si="5"/>
        <v>0</v>
      </c>
      <c r="L20" s="36"/>
      <c r="M20" s="11"/>
    </row>
    <row r="21" spans="1:13" ht="30" customHeight="1">
      <c r="A21" s="253" t="s">
        <v>551</v>
      </c>
      <c r="B21" s="254"/>
      <c r="C21" s="29" t="s">
        <v>24</v>
      </c>
      <c r="D21" s="29"/>
      <c r="E21" s="29"/>
      <c r="F21" s="29"/>
      <c r="G21" s="29"/>
      <c r="H21" s="30">
        <f aca="true" t="shared" si="6" ref="H21:I27">H22</f>
        <v>500</v>
      </c>
      <c r="I21" s="30">
        <f t="shared" si="6"/>
        <v>0</v>
      </c>
      <c r="J21" s="32">
        <f t="shared" si="4"/>
        <v>500</v>
      </c>
      <c r="K21" s="31">
        <f t="shared" si="5"/>
        <v>0</v>
      </c>
      <c r="L21" s="10"/>
      <c r="M21" s="11"/>
    </row>
    <row r="22" spans="1:13" ht="15.75">
      <c r="A22" s="253" t="s">
        <v>552</v>
      </c>
      <c r="B22" s="254"/>
      <c r="C22" s="29" t="s">
        <v>25</v>
      </c>
      <c r="D22" s="29"/>
      <c r="E22" s="29"/>
      <c r="F22" s="29"/>
      <c r="G22" s="29"/>
      <c r="H22" s="30">
        <f t="shared" si="6"/>
        <v>500</v>
      </c>
      <c r="I22" s="30">
        <f t="shared" si="6"/>
        <v>0</v>
      </c>
      <c r="J22" s="32">
        <f t="shared" si="4"/>
        <v>500</v>
      </c>
      <c r="K22" s="31">
        <f t="shared" si="5"/>
        <v>0</v>
      </c>
      <c r="L22" s="10"/>
      <c r="M22" s="11"/>
    </row>
    <row r="23" spans="1:13" ht="30" customHeight="1">
      <c r="A23" s="229" t="s">
        <v>26</v>
      </c>
      <c r="B23" s="230"/>
      <c r="C23" s="33" t="s">
        <v>27</v>
      </c>
      <c r="D23" s="33"/>
      <c r="E23" s="33"/>
      <c r="F23" s="33"/>
      <c r="G23" s="33"/>
      <c r="H23" s="34">
        <f t="shared" si="6"/>
        <v>500</v>
      </c>
      <c r="I23" s="34">
        <f t="shared" si="6"/>
        <v>0</v>
      </c>
      <c r="J23" s="18">
        <f t="shared" si="4"/>
        <v>500</v>
      </c>
      <c r="K23" s="35">
        <f t="shared" si="5"/>
        <v>0</v>
      </c>
      <c r="L23" s="36"/>
      <c r="M23" s="11"/>
    </row>
    <row r="24" spans="1:13" ht="15.75">
      <c r="A24" s="229" t="s">
        <v>12</v>
      </c>
      <c r="B24" s="230"/>
      <c r="C24" s="33" t="s">
        <v>27</v>
      </c>
      <c r="D24" s="33" t="s">
        <v>13</v>
      </c>
      <c r="E24" s="33"/>
      <c r="F24" s="33"/>
      <c r="G24" s="33"/>
      <c r="H24" s="34">
        <f t="shared" si="6"/>
        <v>500</v>
      </c>
      <c r="I24" s="34">
        <f t="shared" si="6"/>
        <v>0</v>
      </c>
      <c r="J24" s="18">
        <f t="shared" si="4"/>
        <v>500</v>
      </c>
      <c r="K24" s="35">
        <f t="shared" si="5"/>
        <v>0</v>
      </c>
      <c r="L24" s="36"/>
      <c r="M24" s="11"/>
    </row>
    <row r="25" spans="1:13" ht="15.75">
      <c r="A25" s="229" t="s">
        <v>28</v>
      </c>
      <c r="B25" s="230"/>
      <c r="C25" s="33" t="s">
        <v>27</v>
      </c>
      <c r="D25" s="33" t="s">
        <v>13</v>
      </c>
      <c r="E25" s="33" t="s">
        <v>29</v>
      </c>
      <c r="F25" s="33"/>
      <c r="G25" s="33"/>
      <c r="H25" s="34">
        <f t="shared" si="6"/>
        <v>500</v>
      </c>
      <c r="I25" s="34">
        <f t="shared" si="6"/>
        <v>0</v>
      </c>
      <c r="J25" s="18">
        <f t="shared" si="4"/>
        <v>500</v>
      </c>
      <c r="K25" s="35">
        <f t="shared" si="5"/>
        <v>0</v>
      </c>
      <c r="L25" s="36"/>
      <c r="M25" s="11"/>
    </row>
    <row r="26" spans="1:13" ht="17.25" customHeight="1">
      <c r="A26" s="229" t="s">
        <v>16</v>
      </c>
      <c r="B26" s="230"/>
      <c r="C26" s="33" t="s">
        <v>27</v>
      </c>
      <c r="D26" s="33" t="s">
        <v>13</v>
      </c>
      <c r="E26" s="33" t="s">
        <v>29</v>
      </c>
      <c r="F26" s="33" t="s">
        <v>17</v>
      </c>
      <c r="G26" s="33"/>
      <c r="H26" s="34">
        <f t="shared" si="6"/>
        <v>500</v>
      </c>
      <c r="I26" s="34">
        <f t="shared" si="6"/>
        <v>0</v>
      </c>
      <c r="J26" s="18">
        <f t="shared" si="4"/>
        <v>500</v>
      </c>
      <c r="K26" s="35">
        <f t="shared" si="5"/>
        <v>0</v>
      </c>
      <c r="L26" s="36"/>
      <c r="M26" s="11"/>
    </row>
    <row r="27" spans="1:13" ht="27" customHeight="1">
      <c r="A27" s="229" t="s">
        <v>18</v>
      </c>
      <c r="B27" s="230"/>
      <c r="C27" s="33" t="s">
        <v>27</v>
      </c>
      <c r="D27" s="33" t="s">
        <v>13</v>
      </c>
      <c r="E27" s="33" t="s">
        <v>29</v>
      </c>
      <c r="F27" s="33" t="s">
        <v>19</v>
      </c>
      <c r="G27" s="33"/>
      <c r="H27" s="34">
        <f t="shared" si="6"/>
        <v>500</v>
      </c>
      <c r="I27" s="34">
        <f t="shared" si="6"/>
        <v>0</v>
      </c>
      <c r="J27" s="18">
        <f t="shared" si="4"/>
        <v>500</v>
      </c>
      <c r="K27" s="35">
        <f t="shared" si="5"/>
        <v>0</v>
      </c>
      <c r="L27" s="36"/>
      <c r="M27" s="11"/>
    </row>
    <row r="28" spans="1:13" ht="29.25" customHeight="1">
      <c r="A28" s="229" t="s">
        <v>20</v>
      </c>
      <c r="B28" s="230"/>
      <c r="C28" s="33" t="s">
        <v>27</v>
      </c>
      <c r="D28" s="33" t="s">
        <v>13</v>
      </c>
      <c r="E28" s="33" t="s">
        <v>29</v>
      </c>
      <c r="F28" s="33" t="s">
        <v>19</v>
      </c>
      <c r="G28" s="33" t="s">
        <v>21</v>
      </c>
      <c r="H28" s="34">
        <v>500</v>
      </c>
      <c r="I28" s="34">
        <v>0</v>
      </c>
      <c r="J28" s="18">
        <f t="shared" si="4"/>
        <v>500</v>
      </c>
      <c r="K28" s="35">
        <f t="shared" si="5"/>
        <v>0</v>
      </c>
      <c r="L28" s="36"/>
      <c r="M28" s="11"/>
    </row>
    <row r="29" spans="1:13" ht="40.5" customHeight="1">
      <c r="A29" s="253" t="s">
        <v>542</v>
      </c>
      <c r="B29" s="254"/>
      <c r="C29" s="29" t="s">
        <v>30</v>
      </c>
      <c r="D29" s="29"/>
      <c r="E29" s="29"/>
      <c r="F29" s="29"/>
      <c r="G29" s="29"/>
      <c r="H29" s="30">
        <f>H30+H37</f>
        <v>576.2</v>
      </c>
      <c r="I29" s="30">
        <f>I30+I37</f>
        <v>0</v>
      </c>
      <c r="J29" s="32">
        <f t="shared" si="4"/>
        <v>576.2</v>
      </c>
      <c r="K29" s="31">
        <f t="shared" si="5"/>
        <v>0</v>
      </c>
      <c r="L29" s="10"/>
      <c r="M29" s="11"/>
    </row>
    <row r="30" spans="1:13" ht="26.25" customHeight="1">
      <c r="A30" s="253" t="s">
        <v>553</v>
      </c>
      <c r="B30" s="254"/>
      <c r="C30" s="29" t="s">
        <v>31</v>
      </c>
      <c r="D30" s="29"/>
      <c r="E30" s="29"/>
      <c r="F30" s="29"/>
      <c r="G30" s="29"/>
      <c r="H30" s="30">
        <f aca="true" t="shared" si="7" ref="H30:I35">H31</f>
        <v>549.2</v>
      </c>
      <c r="I30" s="30">
        <f t="shared" si="7"/>
        <v>0</v>
      </c>
      <c r="J30" s="32">
        <f t="shared" si="4"/>
        <v>549.2</v>
      </c>
      <c r="K30" s="31">
        <f t="shared" si="5"/>
        <v>0</v>
      </c>
      <c r="L30" s="10"/>
      <c r="M30" s="11"/>
    </row>
    <row r="31" spans="1:13" ht="26.25" customHeight="1">
      <c r="A31" s="229" t="s">
        <v>543</v>
      </c>
      <c r="B31" s="230"/>
      <c r="C31" s="33" t="s">
        <v>32</v>
      </c>
      <c r="D31" s="33"/>
      <c r="E31" s="33"/>
      <c r="F31" s="33"/>
      <c r="G31" s="33"/>
      <c r="H31" s="34">
        <f t="shared" si="7"/>
        <v>549.2</v>
      </c>
      <c r="I31" s="34">
        <f t="shared" si="7"/>
        <v>0</v>
      </c>
      <c r="J31" s="18">
        <f t="shared" si="4"/>
        <v>549.2</v>
      </c>
      <c r="K31" s="35">
        <f t="shared" si="5"/>
        <v>0</v>
      </c>
      <c r="L31" s="36"/>
      <c r="M31" s="11"/>
    </row>
    <row r="32" spans="1:13" ht="15.75">
      <c r="A32" s="229" t="s">
        <v>33</v>
      </c>
      <c r="B32" s="230"/>
      <c r="C32" s="33" t="s">
        <v>32</v>
      </c>
      <c r="D32" s="33" t="s">
        <v>15</v>
      </c>
      <c r="E32" s="33"/>
      <c r="F32" s="33"/>
      <c r="G32" s="33"/>
      <c r="H32" s="34">
        <f t="shared" si="7"/>
        <v>549.2</v>
      </c>
      <c r="I32" s="34">
        <f t="shared" si="7"/>
        <v>0</v>
      </c>
      <c r="J32" s="18">
        <f t="shared" si="4"/>
        <v>549.2</v>
      </c>
      <c r="K32" s="35">
        <f t="shared" si="5"/>
        <v>0</v>
      </c>
      <c r="L32" s="36"/>
      <c r="M32" s="11"/>
    </row>
    <row r="33" spans="1:13" ht="17.25" customHeight="1">
      <c r="A33" s="229" t="s">
        <v>34</v>
      </c>
      <c r="B33" s="230"/>
      <c r="C33" s="33" t="s">
        <v>32</v>
      </c>
      <c r="D33" s="33" t="s">
        <v>15</v>
      </c>
      <c r="E33" s="33" t="s">
        <v>35</v>
      </c>
      <c r="F33" s="33"/>
      <c r="G33" s="33"/>
      <c r="H33" s="34">
        <f t="shared" si="7"/>
        <v>549.2</v>
      </c>
      <c r="I33" s="34">
        <f t="shared" si="7"/>
        <v>0</v>
      </c>
      <c r="J33" s="18">
        <f t="shared" si="4"/>
        <v>549.2</v>
      </c>
      <c r="K33" s="35">
        <f t="shared" si="5"/>
        <v>0</v>
      </c>
      <c r="L33" s="36"/>
      <c r="M33" s="11"/>
    </row>
    <row r="34" spans="1:13" ht="15.75">
      <c r="A34" s="229" t="s">
        <v>16</v>
      </c>
      <c r="B34" s="230"/>
      <c r="C34" s="33" t="s">
        <v>32</v>
      </c>
      <c r="D34" s="33" t="s">
        <v>15</v>
      </c>
      <c r="E34" s="33" t="s">
        <v>35</v>
      </c>
      <c r="F34" s="33" t="s">
        <v>17</v>
      </c>
      <c r="G34" s="33"/>
      <c r="H34" s="34">
        <f t="shared" si="7"/>
        <v>549.2</v>
      </c>
      <c r="I34" s="34">
        <f t="shared" si="7"/>
        <v>0</v>
      </c>
      <c r="J34" s="18">
        <f t="shared" si="4"/>
        <v>549.2</v>
      </c>
      <c r="K34" s="35">
        <f t="shared" si="5"/>
        <v>0</v>
      </c>
      <c r="L34" s="36"/>
      <c r="M34" s="11"/>
    </row>
    <row r="35" spans="1:13" ht="28.5" customHeight="1">
      <c r="A35" s="229" t="s">
        <v>18</v>
      </c>
      <c r="B35" s="230"/>
      <c r="C35" s="33" t="s">
        <v>32</v>
      </c>
      <c r="D35" s="33" t="s">
        <v>15</v>
      </c>
      <c r="E35" s="33" t="s">
        <v>35</v>
      </c>
      <c r="F35" s="33" t="s">
        <v>19</v>
      </c>
      <c r="G35" s="33"/>
      <c r="H35" s="34">
        <f t="shared" si="7"/>
        <v>549.2</v>
      </c>
      <c r="I35" s="34">
        <f t="shared" si="7"/>
        <v>0</v>
      </c>
      <c r="J35" s="18">
        <f t="shared" si="4"/>
        <v>549.2</v>
      </c>
      <c r="K35" s="35">
        <f t="shared" si="5"/>
        <v>0</v>
      </c>
      <c r="L35" s="36"/>
      <c r="M35" s="11"/>
    </row>
    <row r="36" spans="1:13" ht="30" customHeight="1">
      <c r="A36" s="229" t="s">
        <v>20</v>
      </c>
      <c r="B36" s="230"/>
      <c r="C36" s="33" t="s">
        <v>32</v>
      </c>
      <c r="D36" s="33" t="s">
        <v>15</v>
      </c>
      <c r="E36" s="33" t="s">
        <v>35</v>
      </c>
      <c r="F36" s="33" t="s">
        <v>19</v>
      </c>
      <c r="G36" s="33" t="s">
        <v>21</v>
      </c>
      <c r="H36" s="34">
        <v>549.2</v>
      </c>
      <c r="I36" s="34">
        <v>0</v>
      </c>
      <c r="J36" s="18">
        <f t="shared" si="4"/>
        <v>549.2</v>
      </c>
      <c r="K36" s="35">
        <f t="shared" si="5"/>
        <v>0</v>
      </c>
      <c r="L36" s="36"/>
      <c r="M36" s="11"/>
    </row>
    <row r="37" spans="1:13" ht="40.5" customHeight="1">
      <c r="A37" s="229" t="s">
        <v>544</v>
      </c>
      <c r="B37" s="230"/>
      <c r="C37" s="33" t="s">
        <v>36</v>
      </c>
      <c r="D37" s="33"/>
      <c r="E37" s="33"/>
      <c r="F37" s="33"/>
      <c r="G37" s="33"/>
      <c r="H37" s="34">
        <f aca="true" t="shared" si="8" ref="H37:I41">H38</f>
        <v>27</v>
      </c>
      <c r="I37" s="34">
        <f t="shared" si="8"/>
        <v>0</v>
      </c>
      <c r="J37" s="18">
        <f t="shared" si="4"/>
        <v>27</v>
      </c>
      <c r="K37" s="35">
        <f t="shared" si="5"/>
        <v>0</v>
      </c>
      <c r="L37" s="36"/>
      <c r="M37" s="11"/>
    </row>
    <row r="38" spans="1:13" ht="15.75">
      <c r="A38" s="229" t="s">
        <v>33</v>
      </c>
      <c r="B38" s="230"/>
      <c r="C38" s="33" t="s">
        <v>36</v>
      </c>
      <c r="D38" s="33" t="s">
        <v>15</v>
      </c>
      <c r="E38" s="33"/>
      <c r="F38" s="33"/>
      <c r="G38" s="33"/>
      <c r="H38" s="34">
        <f t="shared" si="8"/>
        <v>27</v>
      </c>
      <c r="I38" s="34">
        <f t="shared" si="8"/>
        <v>0</v>
      </c>
      <c r="J38" s="18">
        <f t="shared" si="4"/>
        <v>27</v>
      </c>
      <c r="K38" s="35">
        <f t="shared" si="5"/>
        <v>0</v>
      </c>
      <c r="L38" s="36"/>
      <c r="M38" s="11"/>
    </row>
    <row r="39" spans="1:13" ht="15.75">
      <c r="A39" s="229" t="s">
        <v>34</v>
      </c>
      <c r="B39" s="230"/>
      <c r="C39" s="33" t="s">
        <v>36</v>
      </c>
      <c r="D39" s="33" t="s">
        <v>15</v>
      </c>
      <c r="E39" s="33" t="s">
        <v>35</v>
      </c>
      <c r="F39" s="33"/>
      <c r="G39" s="33"/>
      <c r="H39" s="34">
        <f t="shared" si="8"/>
        <v>27</v>
      </c>
      <c r="I39" s="34">
        <f t="shared" si="8"/>
        <v>0</v>
      </c>
      <c r="J39" s="18">
        <f t="shared" si="4"/>
        <v>27</v>
      </c>
      <c r="K39" s="35">
        <f t="shared" si="5"/>
        <v>0</v>
      </c>
      <c r="L39" s="36"/>
      <c r="M39" s="11"/>
    </row>
    <row r="40" spans="1:13" ht="15.75">
      <c r="A40" s="229" t="s">
        <v>16</v>
      </c>
      <c r="B40" s="230"/>
      <c r="C40" s="33" t="s">
        <v>36</v>
      </c>
      <c r="D40" s="33" t="s">
        <v>15</v>
      </c>
      <c r="E40" s="33" t="s">
        <v>35</v>
      </c>
      <c r="F40" s="33" t="s">
        <v>17</v>
      </c>
      <c r="G40" s="33"/>
      <c r="H40" s="34">
        <f t="shared" si="8"/>
        <v>27</v>
      </c>
      <c r="I40" s="34">
        <f t="shared" si="8"/>
        <v>0</v>
      </c>
      <c r="J40" s="18">
        <f t="shared" si="4"/>
        <v>27</v>
      </c>
      <c r="K40" s="35">
        <f t="shared" si="5"/>
        <v>0</v>
      </c>
      <c r="L40" s="36"/>
      <c r="M40" s="11"/>
    </row>
    <row r="41" spans="1:13" ht="27" customHeight="1">
      <c r="A41" s="229" t="s">
        <v>18</v>
      </c>
      <c r="B41" s="230"/>
      <c r="C41" s="33" t="s">
        <v>36</v>
      </c>
      <c r="D41" s="33" t="s">
        <v>15</v>
      </c>
      <c r="E41" s="33" t="s">
        <v>35</v>
      </c>
      <c r="F41" s="33" t="s">
        <v>19</v>
      </c>
      <c r="G41" s="33"/>
      <c r="H41" s="34">
        <f t="shared" si="8"/>
        <v>27</v>
      </c>
      <c r="I41" s="34">
        <f t="shared" si="8"/>
        <v>0</v>
      </c>
      <c r="J41" s="18">
        <f t="shared" si="4"/>
        <v>27</v>
      </c>
      <c r="K41" s="35">
        <f t="shared" si="5"/>
        <v>0</v>
      </c>
      <c r="L41" s="36"/>
      <c r="M41" s="11"/>
    </row>
    <row r="42" spans="1:13" ht="27.75" customHeight="1">
      <c r="A42" s="229" t="s">
        <v>20</v>
      </c>
      <c r="B42" s="230"/>
      <c r="C42" s="33" t="s">
        <v>36</v>
      </c>
      <c r="D42" s="33" t="s">
        <v>15</v>
      </c>
      <c r="E42" s="33" t="s">
        <v>35</v>
      </c>
      <c r="F42" s="33" t="s">
        <v>19</v>
      </c>
      <c r="G42" s="33" t="s">
        <v>21</v>
      </c>
      <c r="H42" s="34">
        <v>27</v>
      </c>
      <c r="I42" s="34">
        <v>0</v>
      </c>
      <c r="J42" s="18">
        <f t="shared" si="4"/>
        <v>27</v>
      </c>
      <c r="K42" s="35">
        <f t="shared" si="5"/>
        <v>0</v>
      </c>
      <c r="L42" s="36"/>
      <c r="M42" s="11"/>
    </row>
    <row r="43" spans="1:13" ht="54" customHeight="1">
      <c r="A43" s="253" t="s">
        <v>612</v>
      </c>
      <c r="B43" s="254"/>
      <c r="C43" s="29" t="s">
        <v>37</v>
      </c>
      <c r="D43" s="29"/>
      <c r="E43" s="29"/>
      <c r="F43" s="29"/>
      <c r="G43" s="29"/>
      <c r="H43" s="30">
        <f>H44+H57+H64</f>
        <v>149.7</v>
      </c>
      <c r="I43" s="30">
        <f>I44+I57+I64</f>
        <v>6</v>
      </c>
      <c r="J43" s="32">
        <f t="shared" si="4"/>
        <v>143.7</v>
      </c>
      <c r="K43" s="31">
        <f t="shared" si="5"/>
        <v>4.008016032064129</v>
      </c>
      <c r="L43" s="10"/>
      <c r="M43" s="11"/>
    </row>
    <row r="44" spans="1:13" ht="27.75" customHeight="1">
      <c r="A44" s="253" t="s">
        <v>545</v>
      </c>
      <c r="B44" s="254"/>
      <c r="C44" s="29" t="s">
        <v>38</v>
      </c>
      <c r="D44" s="29"/>
      <c r="E44" s="29"/>
      <c r="F44" s="29"/>
      <c r="G44" s="29"/>
      <c r="H44" s="30">
        <f>H45+H51</f>
        <v>69.7</v>
      </c>
      <c r="I44" s="30">
        <f>I45+I51</f>
        <v>0</v>
      </c>
      <c r="J44" s="32">
        <f t="shared" si="4"/>
        <v>69.7</v>
      </c>
      <c r="K44" s="31">
        <f t="shared" si="5"/>
        <v>0</v>
      </c>
      <c r="L44" s="10"/>
      <c r="M44" s="11"/>
    </row>
    <row r="45" spans="1:13" ht="26.25" customHeight="1">
      <c r="A45" s="229" t="s">
        <v>39</v>
      </c>
      <c r="B45" s="230"/>
      <c r="C45" s="33" t="s">
        <v>40</v>
      </c>
      <c r="D45" s="33"/>
      <c r="E45" s="33"/>
      <c r="F45" s="33"/>
      <c r="G45" s="33"/>
      <c r="H45" s="34">
        <f aca="true" t="shared" si="9" ref="H45:I49">H46</f>
        <v>39.7</v>
      </c>
      <c r="I45" s="34">
        <f t="shared" si="9"/>
        <v>0</v>
      </c>
      <c r="J45" s="18">
        <f t="shared" si="4"/>
        <v>39.7</v>
      </c>
      <c r="K45" s="35">
        <f t="shared" si="5"/>
        <v>0</v>
      </c>
      <c r="L45" s="36"/>
      <c r="M45" s="11"/>
    </row>
    <row r="46" spans="1:13" ht="15.75">
      <c r="A46" s="229" t="s">
        <v>41</v>
      </c>
      <c r="B46" s="230"/>
      <c r="C46" s="33" t="s">
        <v>40</v>
      </c>
      <c r="D46" s="33" t="s">
        <v>42</v>
      </c>
      <c r="E46" s="33"/>
      <c r="F46" s="33"/>
      <c r="G46" s="33"/>
      <c r="H46" s="34">
        <f t="shared" si="9"/>
        <v>39.7</v>
      </c>
      <c r="I46" s="34">
        <f t="shared" si="9"/>
        <v>0</v>
      </c>
      <c r="J46" s="18">
        <f t="shared" si="4"/>
        <v>39.7</v>
      </c>
      <c r="K46" s="35">
        <f t="shared" si="5"/>
        <v>0</v>
      </c>
      <c r="L46" s="36"/>
      <c r="M46" s="11"/>
    </row>
    <row r="47" spans="1:13" ht="15.75">
      <c r="A47" s="229" t="s">
        <v>43</v>
      </c>
      <c r="B47" s="230"/>
      <c r="C47" s="33" t="s">
        <v>40</v>
      </c>
      <c r="D47" s="33" t="s">
        <v>42</v>
      </c>
      <c r="E47" s="33" t="s">
        <v>15</v>
      </c>
      <c r="F47" s="33"/>
      <c r="G47" s="33"/>
      <c r="H47" s="34">
        <f t="shared" si="9"/>
        <v>39.7</v>
      </c>
      <c r="I47" s="34">
        <f t="shared" si="9"/>
        <v>0</v>
      </c>
      <c r="J47" s="18">
        <f t="shared" si="4"/>
        <v>39.7</v>
      </c>
      <c r="K47" s="35">
        <f t="shared" si="5"/>
        <v>0</v>
      </c>
      <c r="L47" s="36"/>
      <c r="M47" s="11"/>
    </row>
    <row r="48" spans="1:13" ht="27" customHeight="1">
      <c r="A48" s="229" t="s">
        <v>44</v>
      </c>
      <c r="B48" s="230"/>
      <c r="C48" s="33" t="s">
        <v>40</v>
      </c>
      <c r="D48" s="33" t="s">
        <v>42</v>
      </c>
      <c r="E48" s="33" t="s">
        <v>15</v>
      </c>
      <c r="F48" s="33" t="s">
        <v>45</v>
      </c>
      <c r="G48" s="33"/>
      <c r="H48" s="34">
        <f t="shared" si="9"/>
        <v>39.7</v>
      </c>
      <c r="I48" s="34">
        <f t="shared" si="9"/>
        <v>0</v>
      </c>
      <c r="J48" s="18">
        <f t="shared" si="4"/>
        <v>39.7</v>
      </c>
      <c r="K48" s="35">
        <f t="shared" si="5"/>
        <v>0</v>
      </c>
      <c r="L48" s="36"/>
      <c r="M48" s="11"/>
    </row>
    <row r="49" spans="1:13" ht="41.25" customHeight="1">
      <c r="A49" s="229" t="s">
        <v>46</v>
      </c>
      <c r="B49" s="230"/>
      <c r="C49" s="33" t="s">
        <v>40</v>
      </c>
      <c r="D49" s="33" t="s">
        <v>42</v>
      </c>
      <c r="E49" s="33" t="s">
        <v>15</v>
      </c>
      <c r="F49" s="33" t="s">
        <v>47</v>
      </c>
      <c r="G49" s="33"/>
      <c r="H49" s="34">
        <f t="shared" si="9"/>
        <v>39.7</v>
      </c>
      <c r="I49" s="34">
        <f t="shared" si="9"/>
        <v>0</v>
      </c>
      <c r="J49" s="18">
        <f t="shared" si="4"/>
        <v>39.7</v>
      </c>
      <c r="K49" s="35">
        <f t="shared" si="5"/>
        <v>0</v>
      </c>
      <c r="L49" s="36"/>
      <c r="M49" s="11"/>
    </row>
    <row r="50" spans="1:13" ht="15.75">
      <c r="A50" s="229" t="s">
        <v>48</v>
      </c>
      <c r="B50" s="230"/>
      <c r="C50" s="33" t="s">
        <v>40</v>
      </c>
      <c r="D50" s="33" t="s">
        <v>42</v>
      </c>
      <c r="E50" s="33" t="s">
        <v>15</v>
      </c>
      <c r="F50" s="33" t="s">
        <v>47</v>
      </c>
      <c r="G50" s="33" t="s">
        <v>49</v>
      </c>
      <c r="H50" s="34">
        <v>39.7</v>
      </c>
      <c r="I50" s="34">
        <v>0</v>
      </c>
      <c r="J50" s="18">
        <f t="shared" si="4"/>
        <v>39.7</v>
      </c>
      <c r="K50" s="35">
        <f t="shared" si="5"/>
        <v>0</v>
      </c>
      <c r="L50" s="36"/>
      <c r="M50" s="11"/>
    </row>
    <row r="51" spans="1:13" ht="27" customHeight="1">
      <c r="A51" s="229" t="s">
        <v>50</v>
      </c>
      <c r="B51" s="230"/>
      <c r="C51" s="33" t="s">
        <v>51</v>
      </c>
      <c r="D51" s="33"/>
      <c r="E51" s="33"/>
      <c r="F51" s="33"/>
      <c r="G51" s="33"/>
      <c r="H51" s="34">
        <f aca="true" t="shared" si="10" ref="H51:I55">H52</f>
        <v>30</v>
      </c>
      <c r="I51" s="34">
        <f t="shared" si="10"/>
        <v>0</v>
      </c>
      <c r="J51" s="18">
        <f t="shared" si="4"/>
        <v>30</v>
      </c>
      <c r="K51" s="35">
        <f t="shared" si="5"/>
        <v>0</v>
      </c>
      <c r="L51" s="36"/>
      <c r="M51" s="11"/>
    </row>
    <row r="52" spans="1:13" ht="15.75">
      <c r="A52" s="229" t="s">
        <v>41</v>
      </c>
      <c r="B52" s="230"/>
      <c r="C52" s="33" t="s">
        <v>51</v>
      </c>
      <c r="D52" s="33" t="s">
        <v>42</v>
      </c>
      <c r="E52" s="33"/>
      <c r="F52" s="33"/>
      <c r="G52" s="33"/>
      <c r="H52" s="34">
        <f t="shared" si="10"/>
        <v>30</v>
      </c>
      <c r="I52" s="34">
        <f t="shared" si="10"/>
        <v>0</v>
      </c>
      <c r="J52" s="18">
        <f t="shared" si="4"/>
        <v>30</v>
      </c>
      <c r="K52" s="35">
        <f t="shared" si="5"/>
        <v>0</v>
      </c>
      <c r="L52" s="36"/>
      <c r="M52" s="11"/>
    </row>
    <row r="53" spans="1:13" ht="15.75">
      <c r="A53" s="229" t="s">
        <v>43</v>
      </c>
      <c r="B53" s="230"/>
      <c r="C53" s="33" t="s">
        <v>51</v>
      </c>
      <c r="D53" s="33" t="s">
        <v>42</v>
      </c>
      <c r="E53" s="33" t="s">
        <v>15</v>
      </c>
      <c r="F53" s="33"/>
      <c r="G53" s="33"/>
      <c r="H53" s="34">
        <f t="shared" si="10"/>
        <v>30</v>
      </c>
      <c r="I53" s="34">
        <f t="shared" si="10"/>
        <v>0</v>
      </c>
      <c r="J53" s="18">
        <f t="shared" si="4"/>
        <v>30</v>
      </c>
      <c r="K53" s="35">
        <f t="shared" si="5"/>
        <v>0</v>
      </c>
      <c r="L53" s="36"/>
      <c r="M53" s="11"/>
    </row>
    <row r="54" spans="1:13" ht="30" customHeight="1">
      <c r="A54" s="229" t="s">
        <v>44</v>
      </c>
      <c r="B54" s="230"/>
      <c r="C54" s="33" t="s">
        <v>51</v>
      </c>
      <c r="D54" s="33" t="s">
        <v>42</v>
      </c>
      <c r="E54" s="33" t="s">
        <v>15</v>
      </c>
      <c r="F54" s="33" t="s">
        <v>45</v>
      </c>
      <c r="G54" s="33"/>
      <c r="H54" s="34">
        <f t="shared" si="10"/>
        <v>30</v>
      </c>
      <c r="I54" s="34">
        <f t="shared" si="10"/>
        <v>0</v>
      </c>
      <c r="J54" s="18">
        <f t="shared" si="4"/>
        <v>30</v>
      </c>
      <c r="K54" s="35">
        <f t="shared" si="5"/>
        <v>0</v>
      </c>
      <c r="L54" s="36"/>
      <c r="M54" s="11"/>
    </row>
    <row r="55" spans="1:13" ht="41.25" customHeight="1">
      <c r="A55" s="229" t="s">
        <v>46</v>
      </c>
      <c r="B55" s="230"/>
      <c r="C55" s="33" t="s">
        <v>51</v>
      </c>
      <c r="D55" s="33" t="s">
        <v>42</v>
      </c>
      <c r="E55" s="33" t="s">
        <v>15</v>
      </c>
      <c r="F55" s="33" t="s">
        <v>47</v>
      </c>
      <c r="G55" s="33"/>
      <c r="H55" s="34">
        <f t="shared" si="10"/>
        <v>30</v>
      </c>
      <c r="I55" s="34">
        <f t="shared" si="10"/>
        <v>0</v>
      </c>
      <c r="J55" s="18">
        <f t="shared" si="4"/>
        <v>30</v>
      </c>
      <c r="K55" s="35">
        <f t="shared" si="5"/>
        <v>0</v>
      </c>
      <c r="L55" s="36"/>
      <c r="M55" s="11"/>
    </row>
    <row r="56" spans="1:13" ht="15.75">
      <c r="A56" s="229" t="s">
        <v>48</v>
      </c>
      <c r="B56" s="230"/>
      <c r="C56" s="33" t="s">
        <v>51</v>
      </c>
      <c r="D56" s="33" t="s">
        <v>42</v>
      </c>
      <c r="E56" s="33" t="s">
        <v>15</v>
      </c>
      <c r="F56" s="33" t="s">
        <v>47</v>
      </c>
      <c r="G56" s="33" t="s">
        <v>49</v>
      </c>
      <c r="H56" s="34">
        <v>30</v>
      </c>
      <c r="I56" s="34">
        <v>0</v>
      </c>
      <c r="J56" s="18">
        <f t="shared" si="4"/>
        <v>30</v>
      </c>
      <c r="K56" s="35">
        <f t="shared" si="5"/>
        <v>0</v>
      </c>
      <c r="L56" s="36"/>
      <c r="M56" s="11"/>
    </row>
    <row r="57" spans="1:13" ht="15.75">
      <c r="A57" s="253" t="s">
        <v>613</v>
      </c>
      <c r="B57" s="254"/>
      <c r="C57" s="29" t="s">
        <v>52</v>
      </c>
      <c r="D57" s="29"/>
      <c r="E57" s="29"/>
      <c r="F57" s="29"/>
      <c r="G57" s="29"/>
      <c r="H57" s="30">
        <f aca="true" t="shared" si="11" ref="H57:I62">H58</f>
        <v>50</v>
      </c>
      <c r="I57" s="30">
        <f t="shared" si="11"/>
        <v>0</v>
      </c>
      <c r="J57" s="32">
        <f t="shared" si="4"/>
        <v>50</v>
      </c>
      <c r="K57" s="31">
        <f t="shared" si="5"/>
        <v>0</v>
      </c>
      <c r="L57" s="10"/>
      <c r="M57" s="11"/>
    </row>
    <row r="58" spans="1:13" ht="15.75">
      <c r="A58" s="229" t="s">
        <v>53</v>
      </c>
      <c r="B58" s="230"/>
      <c r="C58" s="33" t="s">
        <v>54</v>
      </c>
      <c r="D58" s="33"/>
      <c r="E58" s="33"/>
      <c r="F58" s="33"/>
      <c r="G58" s="33"/>
      <c r="H58" s="34">
        <f t="shared" si="11"/>
        <v>50</v>
      </c>
      <c r="I58" s="34">
        <f t="shared" si="11"/>
        <v>0</v>
      </c>
      <c r="J58" s="18">
        <f t="shared" si="4"/>
        <v>50</v>
      </c>
      <c r="K58" s="35">
        <f t="shared" si="5"/>
        <v>0</v>
      </c>
      <c r="L58" s="36"/>
      <c r="M58" s="11"/>
    </row>
    <row r="59" spans="1:13" ht="15.75">
      <c r="A59" s="229" t="s">
        <v>55</v>
      </c>
      <c r="B59" s="230"/>
      <c r="C59" s="33" t="s">
        <v>54</v>
      </c>
      <c r="D59" s="33" t="s">
        <v>56</v>
      </c>
      <c r="E59" s="33"/>
      <c r="F59" s="33"/>
      <c r="G59" s="33"/>
      <c r="H59" s="34">
        <f t="shared" si="11"/>
        <v>50</v>
      </c>
      <c r="I59" s="34">
        <f t="shared" si="11"/>
        <v>0</v>
      </c>
      <c r="J59" s="18">
        <f t="shared" si="4"/>
        <v>50</v>
      </c>
      <c r="K59" s="35">
        <f t="shared" si="5"/>
        <v>0</v>
      </c>
      <c r="L59" s="36"/>
      <c r="M59" s="11"/>
    </row>
    <row r="60" spans="1:13" ht="15.75">
      <c r="A60" s="229" t="s">
        <v>57</v>
      </c>
      <c r="B60" s="230"/>
      <c r="C60" s="33" t="s">
        <v>54</v>
      </c>
      <c r="D60" s="33" t="s">
        <v>56</v>
      </c>
      <c r="E60" s="33" t="s">
        <v>58</v>
      </c>
      <c r="F60" s="33"/>
      <c r="G60" s="33"/>
      <c r="H60" s="34">
        <f t="shared" si="11"/>
        <v>50</v>
      </c>
      <c r="I60" s="34">
        <f t="shared" si="11"/>
        <v>0</v>
      </c>
      <c r="J60" s="18">
        <f t="shared" si="4"/>
        <v>50</v>
      </c>
      <c r="K60" s="35">
        <f t="shared" si="5"/>
        <v>0</v>
      </c>
      <c r="L60" s="36"/>
      <c r="M60" s="11"/>
    </row>
    <row r="61" spans="1:13" ht="15.75">
      <c r="A61" s="229" t="s">
        <v>16</v>
      </c>
      <c r="B61" s="230"/>
      <c r="C61" s="33" t="s">
        <v>54</v>
      </c>
      <c r="D61" s="33" t="s">
        <v>56</v>
      </c>
      <c r="E61" s="33" t="s">
        <v>58</v>
      </c>
      <c r="F61" s="33" t="s">
        <v>17</v>
      </c>
      <c r="G61" s="33"/>
      <c r="H61" s="34">
        <f t="shared" si="11"/>
        <v>50</v>
      </c>
      <c r="I61" s="34">
        <f t="shared" si="11"/>
        <v>0</v>
      </c>
      <c r="J61" s="18">
        <f t="shared" si="4"/>
        <v>50</v>
      </c>
      <c r="K61" s="35">
        <f t="shared" si="5"/>
        <v>0</v>
      </c>
      <c r="L61" s="36"/>
      <c r="M61" s="11"/>
    </row>
    <row r="62" spans="1:13" ht="27.75" customHeight="1">
      <c r="A62" s="229" t="s">
        <v>18</v>
      </c>
      <c r="B62" s="230"/>
      <c r="C62" s="33" t="s">
        <v>54</v>
      </c>
      <c r="D62" s="33" t="s">
        <v>56</v>
      </c>
      <c r="E62" s="33" t="s">
        <v>58</v>
      </c>
      <c r="F62" s="33" t="s">
        <v>19</v>
      </c>
      <c r="G62" s="33"/>
      <c r="H62" s="34">
        <f t="shared" si="11"/>
        <v>50</v>
      </c>
      <c r="I62" s="34">
        <f t="shared" si="11"/>
        <v>0</v>
      </c>
      <c r="J62" s="18">
        <f t="shared" si="4"/>
        <v>50</v>
      </c>
      <c r="K62" s="35">
        <f t="shared" si="5"/>
        <v>0</v>
      </c>
      <c r="L62" s="36"/>
      <c r="M62" s="11"/>
    </row>
    <row r="63" spans="1:13" ht="15.75">
      <c r="A63" s="229" t="s">
        <v>48</v>
      </c>
      <c r="B63" s="230"/>
      <c r="C63" s="33" t="s">
        <v>54</v>
      </c>
      <c r="D63" s="33" t="s">
        <v>56</v>
      </c>
      <c r="E63" s="33" t="s">
        <v>58</v>
      </c>
      <c r="F63" s="33" t="s">
        <v>19</v>
      </c>
      <c r="G63" s="33" t="s">
        <v>49</v>
      </c>
      <c r="H63" s="34">
        <v>50</v>
      </c>
      <c r="I63" s="34">
        <v>0</v>
      </c>
      <c r="J63" s="18">
        <f t="shared" si="4"/>
        <v>50</v>
      </c>
      <c r="K63" s="35">
        <f t="shared" si="5"/>
        <v>0</v>
      </c>
      <c r="L63" s="36"/>
      <c r="M63" s="11"/>
    </row>
    <row r="64" spans="1:13" ht="15.75">
      <c r="A64" s="253" t="s">
        <v>554</v>
      </c>
      <c r="B64" s="254"/>
      <c r="C64" s="29" t="s">
        <v>59</v>
      </c>
      <c r="D64" s="29"/>
      <c r="E64" s="29"/>
      <c r="F64" s="29"/>
      <c r="G64" s="29"/>
      <c r="H64" s="30">
        <f>H65+H71</f>
        <v>30</v>
      </c>
      <c r="I64" s="30">
        <f>I65+I71</f>
        <v>6</v>
      </c>
      <c r="J64" s="32">
        <f t="shared" si="4"/>
        <v>24</v>
      </c>
      <c r="K64" s="31">
        <f t="shared" si="5"/>
        <v>20</v>
      </c>
      <c r="L64" s="10"/>
      <c r="M64" s="11"/>
    </row>
    <row r="65" spans="1:13" ht="27.75" customHeight="1">
      <c r="A65" s="229" t="s">
        <v>60</v>
      </c>
      <c r="B65" s="230"/>
      <c r="C65" s="33" t="s">
        <v>61</v>
      </c>
      <c r="D65" s="33"/>
      <c r="E65" s="33"/>
      <c r="F65" s="33"/>
      <c r="G65" s="33"/>
      <c r="H65" s="34">
        <f aca="true" t="shared" si="12" ref="H65:I69">H66</f>
        <v>14</v>
      </c>
      <c r="I65" s="34">
        <f t="shared" si="12"/>
        <v>0</v>
      </c>
      <c r="J65" s="18">
        <f t="shared" si="4"/>
        <v>14</v>
      </c>
      <c r="K65" s="35">
        <f t="shared" si="5"/>
        <v>0</v>
      </c>
      <c r="L65" s="36"/>
      <c r="M65" s="11"/>
    </row>
    <row r="66" spans="1:13" ht="15" customHeight="1">
      <c r="A66" s="229" t="s">
        <v>55</v>
      </c>
      <c r="B66" s="230"/>
      <c r="C66" s="33" t="s">
        <v>61</v>
      </c>
      <c r="D66" s="33" t="s">
        <v>56</v>
      </c>
      <c r="E66" s="33"/>
      <c r="F66" s="33"/>
      <c r="G66" s="33"/>
      <c r="H66" s="34">
        <f t="shared" si="12"/>
        <v>14</v>
      </c>
      <c r="I66" s="34">
        <f t="shared" si="12"/>
        <v>0</v>
      </c>
      <c r="J66" s="18">
        <f t="shared" si="4"/>
        <v>14</v>
      </c>
      <c r="K66" s="35">
        <f t="shared" si="5"/>
        <v>0</v>
      </c>
      <c r="L66" s="36"/>
      <c r="M66" s="11"/>
    </row>
    <row r="67" spans="1:13" ht="15.75">
      <c r="A67" s="229" t="s">
        <v>57</v>
      </c>
      <c r="B67" s="230"/>
      <c r="C67" s="33" t="s">
        <v>61</v>
      </c>
      <c r="D67" s="33" t="s">
        <v>56</v>
      </c>
      <c r="E67" s="33" t="s">
        <v>58</v>
      </c>
      <c r="F67" s="33"/>
      <c r="G67" s="33"/>
      <c r="H67" s="34">
        <f t="shared" si="12"/>
        <v>14</v>
      </c>
      <c r="I67" s="34">
        <f t="shared" si="12"/>
        <v>0</v>
      </c>
      <c r="J67" s="18">
        <f t="shared" si="4"/>
        <v>14</v>
      </c>
      <c r="K67" s="35">
        <f t="shared" si="5"/>
        <v>0</v>
      </c>
      <c r="L67" s="36"/>
      <c r="M67" s="11"/>
    </row>
    <row r="68" spans="1:13" ht="43.5" customHeight="1">
      <c r="A68" s="229" t="s">
        <v>62</v>
      </c>
      <c r="B68" s="230"/>
      <c r="C68" s="33" t="s">
        <v>61</v>
      </c>
      <c r="D68" s="33" t="s">
        <v>56</v>
      </c>
      <c r="E68" s="33" t="s">
        <v>58</v>
      </c>
      <c r="F68" s="33" t="s">
        <v>63</v>
      </c>
      <c r="G68" s="33"/>
      <c r="H68" s="34">
        <f t="shared" si="12"/>
        <v>14</v>
      </c>
      <c r="I68" s="34">
        <f t="shared" si="12"/>
        <v>0</v>
      </c>
      <c r="J68" s="18">
        <f t="shared" si="4"/>
        <v>14</v>
      </c>
      <c r="K68" s="35">
        <f t="shared" si="5"/>
        <v>0</v>
      </c>
      <c r="L68" s="36"/>
      <c r="M68" s="11"/>
    </row>
    <row r="69" spans="1:13" ht="15.75">
      <c r="A69" s="229" t="s">
        <v>64</v>
      </c>
      <c r="B69" s="230"/>
      <c r="C69" s="33" t="s">
        <v>61</v>
      </c>
      <c r="D69" s="33" t="s">
        <v>56</v>
      </c>
      <c r="E69" s="33" t="s">
        <v>58</v>
      </c>
      <c r="F69" s="33" t="s">
        <v>65</v>
      </c>
      <c r="G69" s="33"/>
      <c r="H69" s="34">
        <f t="shared" si="12"/>
        <v>14</v>
      </c>
      <c r="I69" s="34">
        <f t="shared" si="12"/>
        <v>0</v>
      </c>
      <c r="J69" s="18">
        <f t="shared" si="4"/>
        <v>14</v>
      </c>
      <c r="K69" s="35">
        <f t="shared" si="5"/>
        <v>0</v>
      </c>
      <c r="L69" s="36"/>
      <c r="M69" s="11"/>
    </row>
    <row r="70" spans="1:13" ht="15.75">
      <c r="A70" s="229" t="s">
        <v>48</v>
      </c>
      <c r="B70" s="230"/>
      <c r="C70" s="33" t="s">
        <v>61</v>
      </c>
      <c r="D70" s="33" t="s">
        <v>56</v>
      </c>
      <c r="E70" s="33" t="s">
        <v>58</v>
      </c>
      <c r="F70" s="33" t="s">
        <v>65</v>
      </c>
      <c r="G70" s="33" t="s">
        <v>49</v>
      </c>
      <c r="H70" s="34">
        <v>14</v>
      </c>
      <c r="I70" s="34">
        <v>0</v>
      </c>
      <c r="J70" s="18">
        <f t="shared" si="4"/>
        <v>14</v>
      </c>
      <c r="K70" s="35">
        <f t="shared" si="5"/>
        <v>0</v>
      </c>
      <c r="L70" s="36"/>
      <c r="M70" s="11"/>
    </row>
    <row r="71" spans="1:13" ht="30" customHeight="1">
      <c r="A71" s="229" t="s">
        <v>66</v>
      </c>
      <c r="B71" s="230"/>
      <c r="C71" s="33" t="s">
        <v>67</v>
      </c>
      <c r="D71" s="33"/>
      <c r="E71" s="33"/>
      <c r="F71" s="33"/>
      <c r="G71" s="33"/>
      <c r="H71" s="34">
        <f>H72+H77</f>
        <v>16</v>
      </c>
      <c r="I71" s="34">
        <f>I72+I77</f>
        <v>6</v>
      </c>
      <c r="J71" s="18">
        <f t="shared" si="4"/>
        <v>10</v>
      </c>
      <c r="K71" s="35">
        <f t="shared" si="5"/>
        <v>37.5</v>
      </c>
      <c r="L71" s="36"/>
      <c r="M71" s="11"/>
    </row>
    <row r="72" spans="1:13" ht="15.75">
      <c r="A72" s="229" t="s">
        <v>55</v>
      </c>
      <c r="B72" s="230"/>
      <c r="C72" s="33" t="s">
        <v>67</v>
      </c>
      <c r="D72" s="33" t="s">
        <v>56</v>
      </c>
      <c r="E72" s="33"/>
      <c r="F72" s="33"/>
      <c r="G72" s="33"/>
      <c r="H72" s="34">
        <f aca="true" t="shared" si="13" ref="H72:I75">H73</f>
        <v>10</v>
      </c>
      <c r="I72" s="34">
        <f t="shared" si="13"/>
        <v>0</v>
      </c>
      <c r="J72" s="18">
        <f t="shared" si="4"/>
        <v>10</v>
      </c>
      <c r="K72" s="35">
        <f t="shared" si="5"/>
        <v>0</v>
      </c>
      <c r="L72" s="36"/>
      <c r="M72" s="11"/>
    </row>
    <row r="73" spans="1:13" ht="15.75">
      <c r="A73" s="229" t="s">
        <v>57</v>
      </c>
      <c r="B73" s="230"/>
      <c r="C73" s="33" t="s">
        <v>67</v>
      </c>
      <c r="D73" s="33" t="s">
        <v>56</v>
      </c>
      <c r="E73" s="33" t="s">
        <v>58</v>
      </c>
      <c r="F73" s="33"/>
      <c r="G73" s="33"/>
      <c r="H73" s="34">
        <f t="shared" si="13"/>
        <v>10</v>
      </c>
      <c r="I73" s="34">
        <f t="shared" si="13"/>
        <v>0</v>
      </c>
      <c r="J73" s="18">
        <f t="shared" si="4"/>
        <v>10</v>
      </c>
      <c r="K73" s="35">
        <f t="shared" si="5"/>
        <v>0</v>
      </c>
      <c r="L73" s="36"/>
      <c r="M73" s="11"/>
    </row>
    <row r="74" spans="1:13" ht="15.75">
      <c r="A74" s="229" t="s">
        <v>16</v>
      </c>
      <c r="B74" s="230"/>
      <c r="C74" s="33" t="s">
        <v>67</v>
      </c>
      <c r="D74" s="33" t="s">
        <v>56</v>
      </c>
      <c r="E74" s="33" t="s">
        <v>58</v>
      </c>
      <c r="F74" s="33" t="s">
        <v>17</v>
      </c>
      <c r="G74" s="33"/>
      <c r="H74" s="34">
        <f t="shared" si="13"/>
        <v>10</v>
      </c>
      <c r="I74" s="34">
        <f t="shared" si="13"/>
        <v>0</v>
      </c>
      <c r="J74" s="18">
        <f t="shared" si="4"/>
        <v>10</v>
      </c>
      <c r="K74" s="35">
        <f t="shared" si="5"/>
        <v>0</v>
      </c>
      <c r="L74" s="36"/>
      <c r="M74" s="11"/>
    </row>
    <row r="75" spans="1:13" ht="26.25" customHeight="1">
      <c r="A75" s="229" t="s">
        <v>18</v>
      </c>
      <c r="B75" s="230"/>
      <c r="C75" s="33" t="s">
        <v>67</v>
      </c>
      <c r="D75" s="33" t="s">
        <v>56</v>
      </c>
      <c r="E75" s="33" t="s">
        <v>58</v>
      </c>
      <c r="F75" s="33" t="s">
        <v>19</v>
      </c>
      <c r="G75" s="33"/>
      <c r="H75" s="34">
        <f t="shared" si="13"/>
        <v>10</v>
      </c>
      <c r="I75" s="34">
        <f t="shared" si="13"/>
        <v>0</v>
      </c>
      <c r="J75" s="18">
        <f t="shared" si="4"/>
        <v>10</v>
      </c>
      <c r="K75" s="35">
        <f t="shared" si="5"/>
        <v>0</v>
      </c>
      <c r="L75" s="36"/>
      <c r="M75" s="11"/>
    </row>
    <row r="76" spans="1:13" ht="15.75">
      <c r="A76" s="229" t="s">
        <v>48</v>
      </c>
      <c r="B76" s="230"/>
      <c r="C76" s="33" t="s">
        <v>67</v>
      </c>
      <c r="D76" s="33" t="s">
        <v>56</v>
      </c>
      <c r="E76" s="33" t="s">
        <v>58</v>
      </c>
      <c r="F76" s="33" t="s">
        <v>19</v>
      </c>
      <c r="G76" s="33" t="s">
        <v>49</v>
      </c>
      <c r="H76" s="34">
        <v>10</v>
      </c>
      <c r="I76" s="34">
        <v>0</v>
      </c>
      <c r="J76" s="18">
        <f t="shared" si="4"/>
        <v>10</v>
      </c>
      <c r="K76" s="35">
        <f t="shared" si="5"/>
        <v>0</v>
      </c>
      <c r="L76" s="36"/>
      <c r="M76" s="11"/>
    </row>
    <row r="77" spans="1:13" ht="15.75">
      <c r="A77" s="229" t="s">
        <v>68</v>
      </c>
      <c r="B77" s="230"/>
      <c r="C77" s="33" t="s">
        <v>67</v>
      </c>
      <c r="D77" s="33" t="s">
        <v>69</v>
      </c>
      <c r="E77" s="33"/>
      <c r="F77" s="33"/>
      <c r="G77" s="33"/>
      <c r="H77" s="34">
        <f aca="true" t="shared" si="14" ref="H77:I80">H78</f>
        <v>6</v>
      </c>
      <c r="I77" s="34">
        <f t="shared" si="14"/>
        <v>6</v>
      </c>
      <c r="J77" s="18">
        <f t="shared" si="4"/>
        <v>0</v>
      </c>
      <c r="K77" s="35">
        <f t="shared" si="5"/>
        <v>100</v>
      </c>
      <c r="L77" s="36"/>
      <c r="M77" s="11"/>
    </row>
    <row r="78" spans="1:13" ht="15.75">
      <c r="A78" s="229" t="s">
        <v>70</v>
      </c>
      <c r="B78" s="230"/>
      <c r="C78" s="33" t="s">
        <v>67</v>
      </c>
      <c r="D78" s="33" t="s">
        <v>69</v>
      </c>
      <c r="E78" s="33" t="s">
        <v>13</v>
      </c>
      <c r="F78" s="33"/>
      <c r="G78" s="33"/>
      <c r="H78" s="34">
        <f t="shared" si="14"/>
        <v>6</v>
      </c>
      <c r="I78" s="34">
        <f t="shared" si="14"/>
        <v>6</v>
      </c>
      <c r="J78" s="18">
        <f t="shared" si="4"/>
        <v>0</v>
      </c>
      <c r="K78" s="35">
        <f t="shared" si="5"/>
        <v>100</v>
      </c>
      <c r="L78" s="36"/>
      <c r="M78" s="11"/>
    </row>
    <row r="79" spans="1:13" ht="15.75">
      <c r="A79" s="229" t="s">
        <v>16</v>
      </c>
      <c r="B79" s="230"/>
      <c r="C79" s="33" t="s">
        <v>67</v>
      </c>
      <c r="D79" s="33" t="s">
        <v>69</v>
      </c>
      <c r="E79" s="33" t="s">
        <v>13</v>
      </c>
      <c r="F79" s="33" t="s">
        <v>17</v>
      </c>
      <c r="G79" s="33"/>
      <c r="H79" s="34">
        <f t="shared" si="14"/>
        <v>6</v>
      </c>
      <c r="I79" s="34">
        <f t="shared" si="14"/>
        <v>6</v>
      </c>
      <c r="J79" s="18">
        <f aca="true" t="shared" si="15" ref="J79:J151">H79-I79</f>
        <v>0</v>
      </c>
      <c r="K79" s="35">
        <f aca="true" t="shared" si="16" ref="K79:K151">I79/H79*100</f>
        <v>100</v>
      </c>
      <c r="L79" s="36"/>
      <c r="M79" s="11"/>
    </row>
    <row r="80" spans="1:13" ht="27" customHeight="1">
      <c r="A80" s="229" t="s">
        <v>18</v>
      </c>
      <c r="B80" s="230"/>
      <c r="C80" s="33" t="s">
        <v>67</v>
      </c>
      <c r="D80" s="33" t="s">
        <v>69</v>
      </c>
      <c r="E80" s="33" t="s">
        <v>13</v>
      </c>
      <c r="F80" s="33" t="s">
        <v>19</v>
      </c>
      <c r="G80" s="33"/>
      <c r="H80" s="34">
        <f t="shared" si="14"/>
        <v>6</v>
      </c>
      <c r="I80" s="34">
        <f t="shared" si="14"/>
        <v>6</v>
      </c>
      <c r="J80" s="18">
        <f t="shared" si="15"/>
        <v>0</v>
      </c>
      <c r="K80" s="35">
        <f t="shared" si="16"/>
        <v>100</v>
      </c>
      <c r="L80" s="36"/>
      <c r="M80" s="11"/>
    </row>
    <row r="81" spans="1:13" ht="30" customHeight="1">
      <c r="A81" s="229" t="s">
        <v>71</v>
      </c>
      <c r="B81" s="230"/>
      <c r="C81" s="33" t="s">
        <v>67</v>
      </c>
      <c r="D81" s="33" t="s">
        <v>69</v>
      </c>
      <c r="E81" s="33" t="s">
        <v>13</v>
      </c>
      <c r="F81" s="33" t="s">
        <v>19</v>
      </c>
      <c r="G81" s="33" t="s">
        <v>72</v>
      </c>
      <c r="H81" s="34">
        <v>6</v>
      </c>
      <c r="I81" s="34">
        <v>6</v>
      </c>
      <c r="J81" s="18">
        <f t="shared" si="15"/>
        <v>0</v>
      </c>
      <c r="K81" s="35">
        <f t="shared" si="16"/>
        <v>100</v>
      </c>
      <c r="L81" s="36"/>
      <c r="M81" s="11"/>
    </row>
    <row r="82" spans="1:13" ht="27" customHeight="1">
      <c r="A82" s="253" t="s">
        <v>546</v>
      </c>
      <c r="B82" s="254"/>
      <c r="C82" s="29" t="s">
        <v>73</v>
      </c>
      <c r="D82" s="29"/>
      <c r="E82" s="29"/>
      <c r="F82" s="29"/>
      <c r="G82" s="29"/>
      <c r="H82" s="30">
        <f aca="true" t="shared" si="17" ref="H82:I88">H83</f>
        <v>46585.8</v>
      </c>
      <c r="I82" s="30">
        <f t="shared" si="17"/>
        <v>36317.399999999994</v>
      </c>
      <c r="J82" s="32">
        <f t="shared" si="15"/>
        <v>10268.400000000009</v>
      </c>
      <c r="K82" s="31">
        <f t="shared" si="16"/>
        <v>77.95809023350462</v>
      </c>
      <c r="L82" s="10"/>
      <c r="M82" s="11"/>
    </row>
    <row r="83" spans="1:13" ht="27" customHeight="1">
      <c r="A83" s="253" t="s">
        <v>547</v>
      </c>
      <c r="B83" s="254"/>
      <c r="C83" s="29" t="s">
        <v>74</v>
      </c>
      <c r="D83" s="29"/>
      <c r="E83" s="29"/>
      <c r="F83" s="29"/>
      <c r="G83" s="29"/>
      <c r="H83" s="30">
        <f>H84+H93</f>
        <v>46585.8</v>
      </c>
      <c r="I83" s="30">
        <f>I84+I93</f>
        <v>36317.399999999994</v>
      </c>
      <c r="J83" s="32">
        <f t="shared" si="15"/>
        <v>10268.400000000009</v>
      </c>
      <c r="K83" s="31">
        <f t="shared" si="16"/>
        <v>77.95809023350462</v>
      </c>
      <c r="L83" s="10"/>
      <c r="M83" s="11"/>
    </row>
    <row r="84" spans="1:13" ht="30" customHeight="1">
      <c r="A84" s="229" t="s">
        <v>75</v>
      </c>
      <c r="B84" s="230"/>
      <c r="C84" s="33" t="s">
        <v>76</v>
      </c>
      <c r="D84" s="33"/>
      <c r="E84" s="33"/>
      <c r="F84" s="33"/>
      <c r="G84" s="33"/>
      <c r="H84" s="34">
        <f t="shared" si="17"/>
        <v>46585.8</v>
      </c>
      <c r="I84" s="34">
        <f t="shared" si="17"/>
        <v>35697.399999999994</v>
      </c>
      <c r="J84" s="18">
        <f t="shared" si="15"/>
        <v>10888.400000000009</v>
      </c>
      <c r="K84" s="35">
        <f t="shared" si="16"/>
        <v>76.62721258409213</v>
      </c>
      <c r="L84" s="36"/>
      <c r="M84" s="11"/>
    </row>
    <row r="85" spans="1:13" ht="15.75">
      <c r="A85" s="229" t="s">
        <v>77</v>
      </c>
      <c r="B85" s="230"/>
      <c r="C85" s="33" t="s">
        <v>76</v>
      </c>
      <c r="D85" s="33" t="s">
        <v>35</v>
      </c>
      <c r="E85" s="33"/>
      <c r="F85" s="33"/>
      <c r="G85" s="33"/>
      <c r="H85" s="34">
        <f t="shared" si="17"/>
        <v>46585.8</v>
      </c>
      <c r="I85" s="34">
        <f>I86+I90</f>
        <v>35697.399999999994</v>
      </c>
      <c r="J85" s="18">
        <f t="shared" si="15"/>
        <v>10888.400000000009</v>
      </c>
      <c r="K85" s="35">
        <f t="shared" si="16"/>
        <v>76.62721258409213</v>
      </c>
      <c r="L85" s="36"/>
      <c r="M85" s="11"/>
    </row>
    <row r="86" spans="1:13" ht="15.75">
      <c r="A86" s="229" t="s">
        <v>78</v>
      </c>
      <c r="B86" s="230"/>
      <c r="C86" s="33" t="s">
        <v>76</v>
      </c>
      <c r="D86" s="33" t="s">
        <v>35</v>
      </c>
      <c r="E86" s="33" t="s">
        <v>79</v>
      </c>
      <c r="F86" s="33"/>
      <c r="G86" s="33"/>
      <c r="H86" s="34">
        <f t="shared" si="17"/>
        <v>46585.8</v>
      </c>
      <c r="I86" s="34">
        <f t="shared" si="17"/>
        <v>27120.6</v>
      </c>
      <c r="J86" s="18">
        <f t="shared" si="15"/>
        <v>19465.200000000004</v>
      </c>
      <c r="K86" s="35">
        <f t="shared" si="16"/>
        <v>58.21645222363896</v>
      </c>
      <c r="L86" s="36"/>
      <c r="M86" s="11"/>
    </row>
    <row r="87" spans="1:13" ht="15.75">
      <c r="A87" s="229" t="s">
        <v>16</v>
      </c>
      <c r="B87" s="230"/>
      <c r="C87" s="33" t="s">
        <v>76</v>
      </c>
      <c r="D87" s="33" t="s">
        <v>35</v>
      </c>
      <c r="E87" s="33" t="s">
        <v>79</v>
      </c>
      <c r="F87" s="33" t="s">
        <v>17</v>
      </c>
      <c r="G87" s="33"/>
      <c r="H87" s="34">
        <f t="shared" si="17"/>
        <v>46585.8</v>
      </c>
      <c r="I87" s="34">
        <f t="shared" si="17"/>
        <v>27120.6</v>
      </c>
      <c r="J87" s="18">
        <f t="shared" si="15"/>
        <v>19465.200000000004</v>
      </c>
      <c r="K87" s="35">
        <f t="shared" si="16"/>
        <v>58.21645222363896</v>
      </c>
      <c r="L87" s="36"/>
      <c r="M87" s="11"/>
    </row>
    <row r="88" spans="1:13" ht="27" customHeight="1">
      <c r="A88" s="229" t="s">
        <v>18</v>
      </c>
      <c r="B88" s="230"/>
      <c r="C88" s="33" t="s">
        <v>76</v>
      </c>
      <c r="D88" s="33" t="s">
        <v>35</v>
      </c>
      <c r="E88" s="33" t="s">
        <v>79</v>
      </c>
      <c r="F88" s="33" t="s">
        <v>19</v>
      </c>
      <c r="G88" s="33"/>
      <c r="H88" s="34">
        <f t="shared" si="17"/>
        <v>46585.8</v>
      </c>
      <c r="I88" s="34">
        <f t="shared" si="17"/>
        <v>27120.6</v>
      </c>
      <c r="J88" s="18">
        <f t="shared" si="15"/>
        <v>19465.200000000004</v>
      </c>
      <c r="K88" s="35">
        <f t="shared" si="16"/>
        <v>58.21645222363896</v>
      </c>
      <c r="L88" s="36"/>
      <c r="M88" s="11"/>
    </row>
    <row r="89" spans="1:13" ht="29.25" customHeight="1">
      <c r="A89" s="229" t="s">
        <v>20</v>
      </c>
      <c r="B89" s="230"/>
      <c r="C89" s="33" t="s">
        <v>76</v>
      </c>
      <c r="D89" s="33" t="s">
        <v>35</v>
      </c>
      <c r="E89" s="33" t="s">
        <v>79</v>
      </c>
      <c r="F89" s="33" t="s">
        <v>19</v>
      </c>
      <c r="G89" s="33" t="s">
        <v>21</v>
      </c>
      <c r="H89" s="34">
        <v>46585.8</v>
      </c>
      <c r="I89" s="34">
        <v>27120.6</v>
      </c>
      <c r="J89" s="18">
        <f t="shared" si="15"/>
        <v>19465.200000000004</v>
      </c>
      <c r="K89" s="35">
        <f t="shared" si="16"/>
        <v>58.21645222363896</v>
      </c>
      <c r="L89" s="36"/>
      <c r="M89" s="11"/>
    </row>
    <row r="90" spans="1:13" ht="15.75" customHeight="1">
      <c r="A90" s="229" t="s">
        <v>173</v>
      </c>
      <c r="B90" s="230"/>
      <c r="C90" s="33" t="s">
        <v>76</v>
      </c>
      <c r="D90" s="33" t="s">
        <v>35</v>
      </c>
      <c r="E90" s="33" t="s">
        <v>79</v>
      </c>
      <c r="F90" s="33" t="s">
        <v>174</v>
      </c>
      <c r="G90" s="33"/>
      <c r="H90" s="34">
        <f>H91</f>
        <v>0</v>
      </c>
      <c r="I90" s="34">
        <f>I91</f>
        <v>8576.8</v>
      </c>
      <c r="J90" s="159">
        <f t="shared" si="15"/>
        <v>-8576.8</v>
      </c>
      <c r="K90" s="35">
        <v>0</v>
      </c>
      <c r="L90" s="36"/>
      <c r="M90" s="11"/>
    </row>
    <row r="91" spans="1:13" ht="30" customHeight="1">
      <c r="A91" s="229" t="s">
        <v>742</v>
      </c>
      <c r="B91" s="230"/>
      <c r="C91" s="33" t="s">
        <v>76</v>
      </c>
      <c r="D91" s="33" t="s">
        <v>35</v>
      </c>
      <c r="E91" s="33" t="s">
        <v>79</v>
      </c>
      <c r="F91" s="33">
        <v>810</v>
      </c>
      <c r="G91" s="33"/>
      <c r="H91" s="34">
        <f>H92</f>
        <v>0</v>
      </c>
      <c r="I91" s="34">
        <f>I92</f>
        <v>8576.8</v>
      </c>
      <c r="J91" s="159">
        <f t="shared" si="15"/>
        <v>-8576.8</v>
      </c>
      <c r="K91" s="35">
        <v>0</v>
      </c>
      <c r="L91" s="36"/>
      <c r="M91" s="11"/>
    </row>
    <row r="92" spans="1:13" ht="27" customHeight="1">
      <c r="A92" s="229" t="s">
        <v>20</v>
      </c>
      <c r="B92" s="230"/>
      <c r="C92" s="33" t="s">
        <v>76</v>
      </c>
      <c r="D92" s="33" t="s">
        <v>35</v>
      </c>
      <c r="E92" s="33" t="s">
        <v>79</v>
      </c>
      <c r="F92" s="33">
        <v>810</v>
      </c>
      <c r="G92" s="33">
        <v>727</v>
      </c>
      <c r="H92" s="34">
        <v>0</v>
      </c>
      <c r="I92" s="34">
        <v>8576.8</v>
      </c>
      <c r="J92" s="159">
        <f t="shared" si="15"/>
        <v>-8576.8</v>
      </c>
      <c r="K92" s="35">
        <v>0</v>
      </c>
      <c r="L92" s="36"/>
      <c r="M92" s="11"/>
    </row>
    <row r="93" spans="1:13" ht="45" customHeight="1">
      <c r="A93" s="229" t="s">
        <v>743</v>
      </c>
      <c r="B93" s="230"/>
      <c r="C93" s="33" t="s">
        <v>744</v>
      </c>
      <c r="D93" s="33"/>
      <c r="E93" s="33"/>
      <c r="F93" s="33"/>
      <c r="G93" s="33"/>
      <c r="H93" s="34">
        <f>H94</f>
        <v>0</v>
      </c>
      <c r="I93" s="34">
        <f>I94</f>
        <v>620</v>
      </c>
      <c r="J93" s="159">
        <f aca="true" t="shared" si="18" ref="J93:J98">H93-I93</f>
        <v>-620</v>
      </c>
      <c r="K93" s="35">
        <v>0</v>
      </c>
      <c r="L93" s="36"/>
      <c r="M93" s="11"/>
    </row>
    <row r="94" spans="1:13" ht="15.75">
      <c r="A94" s="229" t="s">
        <v>77</v>
      </c>
      <c r="B94" s="230"/>
      <c r="C94" s="33" t="s">
        <v>744</v>
      </c>
      <c r="D94" s="33" t="s">
        <v>35</v>
      </c>
      <c r="E94" s="33"/>
      <c r="F94" s="33"/>
      <c r="G94" s="33"/>
      <c r="H94" s="34">
        <f aca="true" t="shared" si="19" ref="H94:I97">H95</f>
        <v>0</v>
      </c>
      <c r="I94" s="34">
        <f t="shared" si="19"/>
        <v>620</v>
      </c>
      <c r="J94" s="159">
        <f t="shared" si="18"/>
        <v>-620</v>
      </c>
      <c r="K94" s="35">
        <v>0</v>
      </c>
      <c r="L94" s="36"/>
      <c r="M94" s="11"/>
    </row>
    <row r="95" spans="1:13" ht="15.75">
      <c r="A95" s="229" t="s">
        <v>78</v>
      </c>
      <c r="B95" s="230"/>
      <c r="C95" s="33" t="s">
        <v>744</v>
      </c>
      <c r="D95" s="33" t="s">
        <v>35</v>
      </c>
      <c r="E95" s="33" t="s">
        <v>79</v>
      </c>
      <c r="F95" s="33"/>
      <c r="G95" s="33"/>
      <c r="H95" s="34">
        <f t="shared" si="19"/>
        <v>0</v>
      </c>
      <c r="I95" s="34">
        <f t="shared" si="19"/>
        <v>620</v>
      </c>
      <c r="J95" s="159">
        <f t="shared" si="18"/>
        <v>-620</v>
      </c>
      <c r="K95" s="35">
        <v>0</v>
      </c>
      <c r="L95" s="36"/>
      <c r="M95" s="11"/>
    </row>
    <row r="96" spans="1:13" ht="15.75">
      <c r="A96" s="229" t="s">
        <v>16</v>
      </c>
      <c r="B96" s="230"/>
      <c r="C96" s="33" t="s">
        <v>744</v>
      </c>
      <c r="D96" s="33" t="s">
        <v>35</v>
      </c>
      <c r="E96" s="33" t="s">
        <v>79</v>
      </c>
      <c r="F96" s="33" t="s">
        <v>17</v>
      </c>
      <c r="G96" s="33"/>
      <c r="H96" s="34">
        <f t="shared" si="19"/>
        <v>0</v>
      </c>
      <c r="I96" s="34">
        <f t="shared" si="19"/>
        <v>620</v>
      </c>
      <c r="J96" s="159">
        <f t="shared" si="18"/>
        <v>-620</v>
      </c>
      <c r="K96" s="35">
        <v>0</v>
      </c>
      <c r="L96" s="36"/>
      <c r="M96" s="11"/>
    </row>
    <row r="97" spans="1:13" ht="29.25" customHeight="1">
      <c r="A97" s="229" t="s">
        <v>18</v>
      </c>
      <c r="B97" s="230"/>
      <c r="C97" s="33" t="s">
        <v>744</v>
      </c>
      <c r="D97" s="33" t="s">
        <v>35</v>
      </c>
      <c r="E97" s="33" t="s">
        <v>79</v>
      </c>
      <c r="F97" s="33" t="s">
        <v>19</v>
      </c>
      <c r="G97" s="33"/>
      <c r="H97" s="34">
        <f t="shared" si="19"/>
        <v>0</v>
      </c>
      <c r="I97" s="34">
        <f t="shared" si="19"/>
        <v>620</v>
      </c>
      <c r="J97" s="159">
        <f t="shared" si="18"/>
        <v>-620</v>
      </c>
      <c r="K97" s="35">
        <v>0</v>
      </c>
      <c r="L97" s="36"/>
      <c r="M97" s="11"/>
    </row>
    <row r="98" spans="1:13" ht="29.25" customHeight="1">
      <c r="A98" s="229" t="s">
        <v>20</v>
      </c>
      <c r="B98" s="230"/>
      <c r="C98" s="33" t="s">
        <v>744</v>
      </c>
      <c r="D98" s="33" t="s">
        <v>35</v>
      </c>
      <c r="E98" s="33" t="s">
        <v>79</v>
      </c>
      <c r="F98" s="33" t="s">
        <v>19</v>
      </c>
      <c r="G98" s="33" t="s">
        <v>21</v>
      </c>
      <c r="H98" s="34">
        <v>0</v>
      </c>
      <c r="I98" s="34">
        <v>620</v>
      </c>
      <c r="J98" s="159">
        <f t="shared" si="18"/>
        <v>-620</v>
      </c>
      <c r="K98" s="35">
        <v>0</v>
      </c>
      <c r="L98" s="36"/>
      <c r="M98" s="11"/>
    </row>
    <row r="99" spans="1:13" ht="29.25" customHeight="1">
      <c r="A99" s="253" t="s">
        <v>549</v>
      </c>
      <c r="B99" s="254"/>
      <c r="C99" s="29" t="s">
        <v>80</v>
      </c>
      <c r="D99" s="29"/>
      <c r="E99" s="29"/>
      <c r="F99" s="29"/>
      <c r="G99" s="29"/>
      <c r="H99" s="30">
        <f>H100+H186+H196+H206+H213+H220</f>
        <v>233216.80000000002</v>
      </c>
      <c r="I99" s="30">
        <f>I100+I186+I196+I206+I213+I220</f>
        <v>164130</v>
      </c>
      <c r="J99" s="32">
        <f t="shared" si="15"/>
        <v>69086.80000000002</v>
      </c>
      <c r="K99" s="31">
        <f t="shared" si="16"/>
        <v>70.3765766445642</v>
      </c>
      <c r="L99" s="10"/>
      <c r="M99" s="11"/>
    </row>
    <row r="100" spans="1:13" ht="15.75">
      <c r="A100" s="253" t="s">
        <v>548</v>
      </c>
      <c r="B100" s="254"/>
      <c r="C100" s="29" t="s">
        <v>81</v>
      </c>
      <c r="D100" s="29"/>
      <c r="E100" s="29"/>
      <c r="F100" s="29"/>
      <c r="G100" s="29"/>
      <c r="H100" s="30">
        <f>H101+H107+H117+H132+H153+H168+H174+H180+H138</f>
        <v>226597.1</v>
      </c>
      <c r="I100" s="30">
        <f>I101+I107+I117+I132+I153+I168+I174+I180+I138</f>
        <v>160551.4</v>
      </c>
      <c r="J100" s="32">
        <f t="shared" si="15"/>
        <v>66045.70000000001</v>
      </c>
      <c r="K100" s="31">
        <f t="shared" si="16"/>
        <v>70.85324569467129</v>
      </c>
      <c r="L100" s="10"/>
      <c r="M100" s="11"/>
    </row>
    <row r="101" spans="1:13" ht="24.75" customHeight="1">
      <c r="A101" s="229" t="s">
        <v>82</v>
      </c>
      <c r="B101" s="230"/>
      <c r="C101" s="33" t="s">
        <v>83</v>
      </c>
      <c r="D101" s="33"/>
      <c r="E101" s="33"/>
      <c r="F101" s="33"/>
      <c r="G101" s="33"/>
      <c r="H101" s="34">
        <f aca="true" t="shared" si="20" ref="H101:I105">H102</f>
        <v>8007.3</v>
      </c>
      <c r="I101" s="34">
        <f t="shared" si="20"/>
        <v>5738.5</v>
      </c>
      <c r="J101" s="18">
        <f t="shared" si="15"/>
        <v>2268.8</v>
      </c>
      <c r="K101" s="35">
        <f t="shared" si="16"/>
        <v>71.66585490739699</v>
      </c>
      <c r="L101" s="36"/>
      <c r="M101" s="11"/>
    </row>
    <row r="102" spans="1:13" ht="15.75">
      <c r="A102" s="229" t="s">
        <v>84</v>
      </c>
      <c r="B102" s="230"/>
      <c r="C102" s="33" t="s">
        <v>83</v>
      </c>
      <c r="D102" s="33" t="s">
        <v>85</v>
      </c>
      <c r="E102" s="33"/>
      <c r="F102" s="33"/>
      <c r="G102" s="33"/>
      <c r="H102" s="34">
        <f t="shared" si="20"/>
        <v>8007.3</v>
      </c>
      <c r="I102" s="34">
        <f t="shared" si="20"/>
        <v>5738.5</v>
      </c>
      <c r="J102" s="18">
        <f t="shared" si="15"/>
        <v>2268.8</v>
      </c>
      <c r="K102" s="35">
        <f t="shared" si="16"/>
        <v>71.66585490739699</v>
      </c>
      <c r="L102" s="36"/>
      <c r="M102" s="11"/>
    </row>
    <row r="103" spans="1:13" ht="15.75">
      <c r="A103" s="229" t="s">
        <v>86</v>
      </c>
      <c r="B103" s="230"/>
      <c r="C103" s="33" t="s">
        <v>83</v>
      </c>
      <c r="D103" s="33" t="s">
        <v>85</v>
      </c>
      <c r="E103" s="33" t="s">
        <v>79</v>
      </c>
      <c r="F103" s="33"/>
      <c r="G103" s="33"/>
      <c r="H103" s="34">
        <f t="shared" si="20"/>
        <v>8007.3</v>
      </c>
      <c r="I103" s="34">
        <f t="shared" si="20"/>
        <v>5738.5</v>
      </c>
      <c r="J103" s="18">
        <f t="shared" si="15"/>
        <v>2268.8</v>
      </c>
      <c r="K103" s="35">
        <f t="shared" si="16"/>
        <v>71.66585490739699</v>
      </c>
      <c r="L103" s="36"/>
      <c r="M103" s="11"/>
    </row>
    <row r="104" spans="1:13" ht="30" customHeight="1">
      <c r="A104" s="229" t="s">
        <v>44</v>
      </c>
      <c r="B104" s="230"/>
      <c r="C104" s="33" t="s">
        <v>83</v>
      </c>
      <c r="D104" s="33" t="s">
        <v>85</v>
      </c>
      <c r="E104" s="33" t="s">
        <v>79</v>
      </c>
      <c r="F104" s="33" t="s">
        <v>45</v>
      </c>
      <c r="G104" s="33"/>
      <c r="H104" s="34">
        <f t="shared" si="20"/>
        <v>8007.3</v>
      </c>
      <c r="I104" s="34">
        <f t="shared" si="20"/>
        <v>5738.5</v>
      </c>
      <c r="J104" s="18">
        <f t="shared" si="15"/>
        <v>2268.8</v>
      </c>
      <c r="K104" s="35">
        <f t="shared" si="16"/>
        <v>71.66585490739699</v>
      </c>
      <c r="L104" s="36"/>
      <c r="M104" s="11"/>
    </row>
    <row r="105" spans="1:13" ht="15.75">
      <c r="A105" s="229" t="s">
        <v>87</v>
      </c>
      <c r="B105" s="230"/>
      <c r="C105" s="33" t="s">
        <v>83</v>
      </c>
      <c r="D105" s="33" t="s">
        <v>85</v>
      </c>
      <c r="E105" s="33" t="s">
        <v>79</v>
      </c>
      <c r="F105" s="33" t="s">
        <v>88</v>
      </c>
      <c r="G105" s="33"/>
      <c r="H105" s="34">
        <f t="shared" si="20"/>
        <v>8007.3</v>
      </c>
      <c r="I105" s="34">
        <f t="shared" si="20"/>
        <v>5738.5</v>
      </c>
      <c r="J105" s="18">
        <f t="shared" si="15"/>
        <v>2268.8</v>
      </c>
      <c r="K105" s="35">
        <f t="shared" si="16"/>
        <v>71.66585490739699</v>
      </c>
      <c r="L105" s="36"/>
      <c r="M105" s="11"/>
    </row>
    <row r="106" spans="1:13" ht="16.5" customHeight="1">
      <c r="A106" s="229" t="s">
        <v>89</v>
      </c>
      <c r="B106" s="230"/>
      <c r="C106" s="33" t="s">
        <v>83</v>
      </c>
      <c r="D106" s="33" t="s">
        <v>85</v>
      </c>
      <c r="E106" s="33" t="s">
        <v>79</v>
      </c>
      <c r="F106" s="33" t="s">
        <v>88</v>
      </c>
      <c r="G106" s="33" t="s">
        <v>90</v>
      </c>
      <c r="H106" s="34">
        <v>8007.3</v>
      </c>
      <c r="I106" s="34">
        <v>5738.5</v>
      </c>
      <c r="J106" s="18">
        <f t="shared" si="15"/>
        <v>2268.8</v>
      </c>
      <c r="K106" s="35">
        <f t="shared" si="16"/>
        <v>71.66585490739699</v>
      </c>
      <c r="L106" s="36"/>
      <c r="M106" s="11"/>
    </row>
    <row r="107" spans="1:13" ht="68.25" customHeight="1">
      <c r="A107" s="229" t="s">
        <v>91</v>
      </c>
      <c r="B107" s="230"/>
      <c r="C107" s="33" t="s">
        <v>92</v>
      </c>
      <c r="D107" s="33"/>
      <c r="E107" s="33"/>
      <c r="F107" s="33"/>
      <c r="G107" s="33"/>
      <c r="H107" s="34">
        <f>H108</f>
        <v>122.5</v>
      </c>
      <c r="I107" s="34">
        <f>I108</f>
        <v>0</v>
      </c>
      <c r="J107" s="18">
        <f t="shared" si="15"/>
        <v>122.5</v>
      </c>
      <c r="K107" s="35">
        <f t="shared" si="16"/>
        <v>0</v>
      </c>
      <c r="L107" s="36"/>
      <c r="M107" s="11"/>
    </row>
    <row r="108" spans="1:13" ht="15.75">
      <c r="A108" s="229" t="s">
        <v>84</v>
      </c>
      <c r="B108" s="230"/>
      <c r="C108" s="33" t="s">
        <v>92</v>
      </c>
      <c r="D108" s="33" t="s">
        <v>85</v>
      </c>
      <c r="E108" s="33"/>
      <c r="F108" s="33"/>
      <c r="G108" s="33"/>
      <c r="H108" s="34">
        <f>H109+H113</f>
        <v>122.5</v>
      </c>
      <c r="I108" s="34">
        <f>I109+I113</f>
        <v>0</v>
      </c>
      <c r="J108" s="18">
        <f t="shared" si="15"/>
        <v>122.5</v>
      </c>
      <c r="K108" s="35">
        <f t="shared" si="16"/>
        <v>0</v>
      </c>
      <c r="L108" s="36"/>
      <c r="M108" s="11"/>
    </row>
    <row r="109" spans="1:13" ht="15.75">
      <c r="A109" s="229" t="s">
        <v>93</v>
      </c>
      <c r="B109" s="230"/>
      <c r="C109" s="33" t="s">
        <v>92</v>
      </c>
      <c r="D109" s="33" t="s">
        <v>85</v>
      </c>
      <c r="E109" s="33" t="s">
        <v>56</v>
      </c>
      <c r="F109" s="33"/>
      <c r="G109" s="33"/>
      <c r="H109" s="34">
        <f aca="true" t="shared" si="21" ref="H109:I111">H110</f>
        <v>41.2</v>
      </c>
      <c r="I109" s="34">
        <f t="shared" si="21"/>
        <v>0</v>
      </c>
      <c r="J109" s="18">
        <f t="shared" si="15"/>
        <v>41.2</v>
      </c>
      <c r="K109" s="35">
        <f t="shared" si="16"/>
        <v>0</v>
      </c>
      <c r="L109" s="36"/>
      <c r="M109" s="11"/>
    </row>
    <row r="110" spans="1:13" ht="30.75" customHeight="1">
      <c r="A110" s="229" t="s">
        <v>44</v>
      </c>
      <c r="B110" s="230"/>
      <c r="C110" s="33" t="s">
        <v>92</v>
      </c>
      <c r="D110" s="33" t="s">
        <v>85</v>
      </c>
      <c r="E110" s="33" t="s">
        <v>56</v>
      </c>
      <c r="F110" s="33" t="s">
        <v>45</v>
      </c>
      <c r="G110" s="33"/>
      <c r="H110" s="34">
        <f t="shared" si="21"/>
        <v>41.2</v>
      </c>
      <c r="I110" s="34">
        <f t="shared" si="21"/>
        <v>0</v>
      </c>
      <c r="J110" s="18">
        <f t="shared" si="15"/>
        <v>41.2</v>
      </c>
      <c r="K110" s="35">
        <f t="shared" si="16"/>
        <v>0</v>
      </c>
      <c r="L110" s="36"/>
      <c r="M110" s="11"/>
    </row>
    <row r="111" spans="1:13" ht="15.75">
      <c r="A111" s="229" t="s">
        <v>87</v>
      </c>
      <c r="B111" s="230"/>
      <c r="C111" s="33" t="s">
        <v>92</v>
      </c>
      <c r="D111" s="33" t="s">
        <v>85</v>
      </c>
      <c r="E111" s="33" t="s">
        <v>56</v>
      </c>
      <c r="F111" s="33" t="s">
        <v>88</v>
      </c>
      <c r="G111" s="33"/>
      <c r="H111" s="34">
        <f t="shared" si="21"/>
        <v>41.2</v>
      </c>
      <c r="I111" s="34">
        <f t="shared" si="21"/>
        <v>0</v>
      </c>
      <c r="J111" s="18">
        <f t="shared" si="15"/>
        <v>41.2</v>
      </c>
      <c r="K111" s="35">
        <f t="shared" si="16"/>
        <v>0</v>
      </c>
      <c r="L111" s="36"/>
      <c r="M111" s="11"/>
    </row>
    <row r="112" spans="1:13" ht="15.75">
      <c r="A112" s="229" t="s">
        <v>89</v>
      </c>
      <c r="B112" s="230"/>
      <c r="C112" s="33" t="s">
        <v>92</v>
      </c>
      <c r="D112" s="33" t="s">
        <v>85</v>
      </c>
      <c r="E112" s="33" t="s">
        <v>56</v>
      </c>
      <c r="F112" s="33" t="s">
        <v>88</v>
      </c>
      <c r="G112" s="33" t="s">
        <v>90</v>
      </c>
      <c r="H112" s="34">
        <v>41.2</v>
      </c>
      <c r="I112" s="34">
        <v>0</v>
      </c>
      <c r="J112" s="18">
        <f t="shared" si="15"/>
        <v>41.2</v>
      </c>
      <c r="K112" s="35">
        <f t="shared" si="16"/>
        <v>0</v>
      </c>
      <c r="L112" s="36"/>
      <c r="M112" s="11"/>
    </row>
    <row r="113" spans="1:13" ht="15.75">
      <c r="A113" s="229" t="s">
        <v>86</v>
      </c>
      <c r="B113" s="230"/>
      <c r="C113" s="33" t="s">
        <v>92</v>
      </c>
      <c r="D113" s="33" t="s">
        <v>85</v>
      </c>
      <c r="E113" s="33" t="s">
        <v>79</v>
      </c>
      <c r="F113" s="33"/>
      <c r="G113" s="33"/>
      <c r="H113" s="34">
        <f aca="true" t="shared" si="22" ref="H113:I115">H114</f>
        <v>81.3</v>
      </c>
      <c r="I113" s="34">
        <f t="shared" si="22"/>
        <v>0</v>
      </c>
      <c r="J113" s="18">
        <f t="shared" si="15"/>
        <v>81.3</v>
      </c>
      <c r="K113" s="35">
        <f t="shared" si="16"/>
        <v>0</v>
      </c>
      <c r="L113" s="36"/>
      <c r="M113" s="11"/>
    </row>
    <row r="114" spans="1:13" ht="28.5" customHeight="1">
      <c r="A114" s="229" t="s">
        <v>44</v>
      </c>
      <c r="B114" s="230"/>
      <c r="C114" s="33" t="s">
        <v>92</v>
      </c>
      <c r="D114" s="33" t="s">
        <v>85</v>
      </c>
      <c r="E114" s="33" t="s">
        <v>79</v>
      </c>
      <c r="F114" s="33" t="s">
        <v>45</v>
      </c>
      <c r="G114" s="33"/>
      <c r="H114" s="34">
        <f t="shared" si="22"/>
        <v>81.3</v>
      </c>
      <c r="I114" s="34">
        <f t="shared" si="22"/>
        <v>0</v>
      </c>
      <c r="J114" s="18">
        <f t="shared" si="15"/>
        <v>81.3</v>
      </c>
      <c r="K114" s="35">
        <f t="shared" si="16"/>
        <v>0</v>
      </c>
      <c r="L114" s="36"/>
      <c r="M114" s="11"/>
    </row>
    <row r="115" spans="1:13" ht="15.75">
      <c r="A115" s="229" t="s">
        <v>87</v>
      </c>
      <c r="B115" s="230"/>
      <c r="C115" s="33" t="s">
        <v>92</v>
      </c>
      <c r="D115" s="33" t="s">
        <v>85</v>
      </c>
      <c r="E115" s="33" t="s">
        <v>79</v>
      </c>
      <c r="F115" s="33" t="s">
        <v>88</v>
      </c>
      <c r="G115" s="33"/>
      <c r="H115" s="34">
        <f t="shared" si="22"/>
        <v>81.3</v>
      </c>
      <c r="I115" s="34">
        <f t="shared" si="22"/>
        <v>0</v>
      </c>
      <c r="J115" s="18">
        <f t="shared" si="15"/>
        <v>81.3</v>
      </c>
      <c r="K115" s="35">
        <f t="shared" si="16"/>
        <v>0</v>
      </c>
      <c r="L115" s="36"/>
      <c r="M115" s="11"/>
    </row>
    <row r="116" spans="1:13" ht="15.75">
      <c r="A116" s="229" t="s">
        <v>89</v>
      </c>
      <c r="B116" s="230"/>
      <c r="C116" s="33" t="s">
        <v>92</v>
      </c>
      <c r="D116" s="33" t="s">
        <v>85</v>
      </c>
      <c r="E116" s="33" t="s">
        <v>79</v>
      </c>
      <c r="F116" s="33" t="s">
        <v>88</v>
      </c>
      <c r="G116" s="33" t="s">
        <v>90</v>
      </c>
      <c r="H116" s="34">
        <v>81.3</v>
      </c>
      <c r="I116" s="34">
        <v>0</v>
      </c>
      <c r="J116" s="18">
        <f t="shared" si="15"/>
        <v>81.3</v>
      </c>
      <c r="K116" s="35">
        <f t="shared" si="16"/>
        <v>0</v>
      </c>
      <c r="L116" s="36"/>
      <c r="M116" s="11"/>
    </row>
    <row r="117" spans="1:13" ht="42" customHeight="1">
      <c r="A117" s="229" t="s">
        <v>94</v>
      </c>
      <c r="B117" s="230"/>
      <c r="C117" s="33" t="s">
        <v>95</v>
      </c>
      <c r="D117" s="33"/>
      <c r="E117" s="33"/>
      <c r="F117" s="33"/>
      <c r="G117" s="33"/>
      <c r="H117" s="34">
        <f>H118</f>
        <v>11210.900000000001</v>
      </c>
      <c r="I117" s="34">
        <f>I118</f>
        <v>4703.5</v>
      </c>
      <c r="J117" s="18">
        <f t="shared" si="15"/>
        <v>6507.4000000000015</v>
      </c>
      <c r="K117" s="35">
        <f t="shared" si="16"/>
        <v>41.954704796225094</v>
      </c>
      <c r="L117" s="36"/>
      <c r="M117" s="11"/>
    </row>
    <row r="118" spans="1:13" ht="15.75">
      <c r="A118" s="229" t="s">
        <v>84</v>
      </c>
      <c r="B118" s="230"/>
      <c r="C118" s="33" t="s">
        <v>95</v>
      </c>
      <c r="D118" s="33" t="s">
        <v>85</v>
      </c>
      <c r="E118" s="33"/>
      <c r="F118" s="33"/>
      <c r="G118" s="33"/>
      <c r="H118" s="34">
        <f>H119+H123+H127</f>
        <v>11210.900000000001</v>
      </c>
      <c r="I118" s="34">
        <f>I119+I123+I127</f>
        <v>4703.5</v>
      </c>
      <c r="J118" s="18">
        <f t="shared" si="15"/>
        <v>6507.4000000000015</v>
      </c>
      <c r="K118" s="35">
        <f t="shared" si="16"/>
        <v>41.954704796225094</v>
      </c>
      <c r="L118" s="36"/>
      <c r="M118" s="11"/>
    </row>
    <row r="119" spans="1:13" ht="15.75">
      <c r="A119" s="229" t="s">
        <v>93</v>
      </c>
      <c r="B119" s="230"/>
      <c r="C119" s="33" t="s">
        <v>95</v>
      </c>
      <c r="D119" s="33" t="s">
        <v>85</v>
      </c>
      <c r="E119" s="33" t="s">
        <v>56</v>
      </c>
      <c r="F119" s="33"/>
      <c r="G119" s="33"/>
      <c r="H119" s="34">
        <f aca="true" t="shared" si="23" ref="H119:I121">H120</f>
        <v>2389.5</v>
      </c>
      <c r="I119" s="34">
        <f t="shared" si="23"/>
        <v>1075.9</v>
      </c>
      <c r="J119" s="18">
        <f t="shared" si="15"/>
        <v>1313.6</v>
      </c>
      <c r="K119" s="35">
        <f t="shared" si="16"/>
        <v>45.02615609960243</v>
      </c>
      <c r="L119" s="36"/>
      <c r="M119" s="11"/>
    </row>
    <row r="120" spans="1:13" ht="27.75" customHeight="1">
      <c r="A120" s="229" t="s">
        <v>44</v>
      </c>
      <c r="B120" s="230"/>
      <c r="C120" s="33" t="s">
        <v>95</v>
      </c>
      <c r="D120" s="33" t="s">
        <v>85</v>
      </c>
      <c r="E120" s="33" t="s">
        <v>56</v>
      </c>
      <c r="F120" s="33" t="s">
        <v>45</v>
      </c>
      <c r="G120" s="33"/>
      <c r="H120" s="34">
        <f t="shared" si="23"/>
        <v>2389.5</v>
      </c>
      <c r="I120" s="34">
        <f t="shared" si="23"/>
        <v>1075.9</v>
      </c>
      <c r="J120" s="18">
        <f t="shared" si="15"/>
        <v>1313.6</v>
      </c>
      <c r="K120" s="35">
        <f t="shared" si="16"/>
        <v>45.02615609960243</v>
      </c>
      <c r="L120" s="36"/>
      <c r="M120" s="11"/>
    </row>
    <row r="121" spans="1:13" ht="15.75">
      <c r="A121" s="229" t="s">
        <v>87</v>
      </c>
      <c r="B121" s="230"/>
      <c r="C121" s="33" t="s">
        <v>95</v>
      </c>
      <c r="D121" s="33" t="s">
        <v>85</v>
      </c>
      <c r="E121" s="33" t="s">
        <v>56</v>
      </c>
      <c r="F121" s="33" t="s">
        <v>88</v>
      </c>
      <c r="G121" s="33"/>
      <c r="H121" s="34">
        <f t="shared" si="23"/>
        <v>2389.5</v>
      </c>
      <c r="I121" s="34">
        <f t="shared" si="23"/>
        <v>1075.9</v>
      </c>
      <c r="J121" s="18">
        <f t="shared" si="15"/>
        <v>1313.6</v>
      </c>
      <c r="K121" s="35">
        <f t="shared" si="16"/>
        <v>45.02615609960243</v>
      </c>
      <c r="L121" s="36"/>
      <c r="M121" s="11"/>
    </row>
    <row r="122" spans="1:13" ht="15.75">
      <c r="A122" s="229" t="s">
        <v>89</v>
      </c>
      <c r="B122" s="230"/>
      <c r="C122" s="33" t="s">
        <v>95</v>
      </c>
      <c r="D122" s="33" t="s">
        <v>85</v>
      </c>
      <c r="E122" s="33" t="s">
        <v>56</v>
      </c>
      <c r="F122" s="33" t="s">
        <v>88</v>
      </c>
      <c r="G122" s="33" t="s">
        <v>90</v>
      </c>
      <c r="H122" s="34">
        <v>2389.5</v>
      </c>
      <c r="I122" s="34">
        <v>1075.9</v>
      </c>
      <c r="J122" s="18">
        <f t="shared" si="15"/>
        <v>1313.6</v>
      </c>
      <c r="K122" s="35">
        <f t="shared" si="16"/>
        <v>45.02615609960243</v>
      </c>
      <c r="L122" s="36"/>
      <c r="M122" s="11"/>
    </row>
    <row r="123" spans="1:13" ht="15.75">
      <c r="A123" s="229" t="s">
        <v>86</v>
      </c>
      <c r="B123" s="230"/>
      <c r="C123" s="33" t="s">
        <v>95</v>
      </c>
      <c r="D123" s="33" t="s">
        <v>85</v>
      </c>
      <c r="E123" s="33" t="s">
        <v>79</v>
      </c>
      <c r="F123" s="33"/>
      <c r="G123" s="33"/>
      <c r="H123" s="34">
        <f aca="true" t="shared" si="24" ref="H123:I125">H124</f>
        <v>6183.6</v>
      </c>
      <c r="I123" s="34">
        <f t="shared" si="24"/>
        <v>2609.9</v>
      </c>
      <c r="J123" s="18">
        <f t="shared" si="15"/>
        <v>3573.7000000000003</v>
      </c>
      <c r="K123" s="35">
        <f t="shared" si="16"/>
        <v>42.20680509735429</v>
      </c>
      <c r="L123" s="36"/>
      <c r="M123" s="11"/>
    </row>
    <row r="124" spans="1:13" ht="31.5" customHeight="1">
      <c r="A124" s="229" t="s">
        <v>44</v>
      </c>
      <c r="B124" s="230"/>
      <c r="C124" s="33" t="s">
        <v>95</v>
      </c>
      <c r="D124" s="33" t="s">
        <v>85</v>
      </c>
      <c r="E124" s="33" t="s">
        <v>79</v>
      </c>
      <c r="F124" s="33" t="s">
        <v>45</v>
      </c>
      <c r="G124" s="33"/>
      <c r="H124" s="34">
        <f t="shared" si="24"/>
        <v>6183.6</v>
      </c>
      <c r="I124" s="34">
        <f t="shared" si="24"/>
        <v>2609.9</v>
      </c>
      <c r="J124" s="18">
        <f t="shared" si="15"/>
        <v>3573.7000000000003</v>
      </c>
      <c r="K124" s="35">
        <f t="shared" si="16"/>
        <v>42.20680509735429</v>
      </c>
      <c r="L124" s="36"/>
      <c r="M124" s="11"/>
    </row>
    <row r="125" spans="1:13" ht="15.75">
      <c r="A125" s="229" t="s">
        <v>87</v>
      </c>
      <c r="B125" s="230"/>
      <c r="C125" s="33" t="s">
        <v>95</v>
      </c>
      <c r="D125" s="33" t="s">
        <v>85</v>
      </c>
      <c r="E125" s="33" t="s">
        <v>79</v>
      </c>
      <c r="F125" s="33" t="s">
        <v>88</v>
      </c>
      <c r="G125" s="33"/>
      <c r="H125" s="34">
        <f t="shared" si="24"/>
        <v>6183.6</v>
      </c>
      <c r="I125" s="34">
        <f t="shared" si="24"/>
        <v>2609.9</v>
      </c>
      <c r="J125" s="18">
        <f t="shared" si="15"/>
        <v>3573.7000000000003</v>
      </c>
      <c r="K125" s="35">
        <f t="shared" si="16"/>
        <v>42.20680509735429</v>
      </c>
      <c r="L125" s="36"/>
      <c r="M125" s="11"/>
    </row>
    <row r="126" spans="1:13" ht="15.75">
      <c r="A126" s="229" t="s">
        <v>89</v>
      </c>
      <c r="B126" s="230"/>
      <c r="C126" s="33" t="s">
        <v>95</v>
      </c>
      <c r="D126" s="33" t="s">
        <v>85</v>
      </c>
      <c r="E126" s="33" t="s">
        <v>79</v>
      </c>
      <c r="F126" s="33" t="s">
        <v>88</v>
      </c>
      <c r="G126" s="33" t="s">
        <v>90</v>
      </c>
      <c r="H126" s="34">
        <v>6183.6</v>
      </c>
      <c r="I126" s="34">
        <v>2609.9</v>
      </c>
      <c r="J126" s="18">
        <f t="shared" si="15"/>
        <v>3573.7000000000003</v>
      </c>
      <c r="K126" s="35">
        <f t="shared" si="16"/>
        <v>42.20680509735429</v>
      </c>
      <c r="L126" s="36"/>
      <c r="M126" s="11"/>
    </row>
    <row r="127" spans="1:13" ht="15.75">
      <c r="A127" s="229" t="s">
        <v>96</v>
      </c>
      <c r="B127" s="230"/>
      <c r="C127" s="33" t="s">
        <v>95</v>
      </c>
      <c r="D127" s="33" t="s">
        <v>85</v>
      </c>
      <c r="E127" s="33" t="s">
        <v>97</v>
      </c>
      <c r="F127" s="33"/>
      <c r="G127" s="33"/>
      <c r="H127" s="34">
        <f>H128</f>
        <v>2637.8</v>
      </c>
      <c r="I127" s="34">
        <f>I128</f>
        <v>1017.7</v>
      </c>
      <c r="J127" s="18">
        <f t="shared" si="15"/>
        <v>1620.1000000000001</v>
      </c>
      <c r="K127" s="35">
        <f t="shared" si="16"/>
        <v>38.58139358556373</v>
      </c>
      <c r="L127" s="36"/>
      <c r="M127" s="11"/>
    </row>
    <row r="128" spans="1:13" ht="26.25" customHeight="1">
      <c r="A128" s="229" t="s">
        <v>44</v>
      </c>
      <c r="B128" s="230"/>
      <c r="C128" s="33" t="s">
        <v>95</v>
      </c>
      <c r="D128" s="33" t="s">
        <v>85</v>
      </c>
      <c r="E128" s="33" t="s">
        <v>97</v>
      </c>
      <c r="F128" s="33" t="s">
        <v>45</v>
      </c>
      <c r="G128" s="33"/>
      <c r="H128" s="34">
        <f>H129</f>
        <v>2637.8</v>
      </c>
      <c r="I128" s="34">
        <f>I129</f>
        <v>1017.7</v>
      </c>
      <c r="J128" s="18">
        <f t="shared" si="15"/>
        <v>1620.1000000000001</v>
      </c>
      <c r="K128" s="35">
        <f t="shared" si="16"/>
        <v>38.58139358556373</v>
      </c>
      <c r="L128" s="36"/>
      <c r="M128" s="11"/>
    </row>
    <row r="129" spans="1:13" ht="15.75">
      <c r="A129" s="229" t="s">
        <v>87</v>
      </c>
      <c r="B129" s="230"/>
      <c r="C129" s="33" t="s">
        <v>95</v>
      </c>
      <c r="D129" s="33" t="s">
        <v>85</v>
      </c>
      <c r="E129" s="33" t="s">
        <v>97</v>
      </c>
      <c r="F129" s="33" t="s">
        <v>88</v>
      </c>
      <c r="G129" s="33"/>
      <c r="H129" s="34">
        <f>H130+H131</f>
        <v>2637.8</v>
      </c>
      <c r="I129" s="34">
        <f>I130+I131</f>
        <v>1017.7</v>
      </c>
      <c r="J129" s="18">
        <f t="shared" si="15"/>
        <v>1620.1000000000001</v>
      </c>
      <c r="K129" s="35">
        <f t="shared" si="16"/>
        <v>38.58139358556373</v>
      </c>
      <c r="L129" s="36"/>
      <c r="M129" s="11"/>
    </row>
    <row r="130" spans="1:13" ht="15.75">
      <c r="A130" s="229" t="s">
        <v>89</v>
      </c>
      <c r="B130" s="230"/>
      <c r="C130" s="33" t="s">
        <v>95</v>
      </c>
      <c r="D130" s="33" t="s">
        <v>85</v>
      </c>
      <c r="E130" s="33" t="s">
        <v>97</v>
      </c>
      <c r="F130" s="33" t="s">
        <v>88</v>
      </c>
      <c r="G130" s="33" t="s">
        <v>90</v>
      </c>
      <c r="H130" s="34">
        <v>1413.1</v>
      </c>
      <c r="I130" s="34">
        <v>600.1</v>
      </c>
      <c r="J130" s="18">
        <f t="shared" si="15"/>
        <v>812.9999999999999</v>
      </c>
      <c r="K130" s="35">
        <f t="shared" si="16"/>
        <v>42.46691670794707</v>
      </c>
      <c r="L130" s="36"/>
      <c r="M130" s="11"/>
    </row>
    <row r="131" spans="1:13" ht="30" customHeight="1">
      <c r="A131" s="229" t="s">
        <v>71</v>
      </c>
      <c r="B131" s="230"/>
      <c r="C131" s="33" t="s">
        <v>95</v>
      </c>
      <c r="D131" s="33" t="s">
        <v>85</v>
      </c>
      <c r="E131" s="33" t="s">
        <v>97</v>
      </c>
      <c r="F131" s="33" t="s">
        <v>88</v>
      </c>
      <c r="G131" s="33" t="s">
        <v>72</v>
      </c>
      <c r="H131" s="34">
        <v>1224.7</v>
      </c>
      <c r="I131" s="34">
        <v>417.6</v>
      </c>
      <c r="J131" s="18">
        <f t="shared" si="15"/>
        <v>807.1</v>
      </c>
      <c r="K131" s="35">
        <f t="shared" si="16"/>
        <v>34.09814648485344</v>
      </c>
      <c r="L131" s="36"/>
      <c r="M131" s="11"/>
    </row>
    <row r="132" spans="1:13" ht="30" customHeight="1">
      <c r="A132" s="229" t="s">
        <v>98</v>
      </c>
      <c r="B132" s="230"/>
      <c r="C132" s="33" t="s">
        <v>99</v>
      </c>
      <c r="D132" s="33"/>
      <c r="E132" s="33"/>
      <c r="F132" s="33"/>
      <c r="G132" s="33"/>
      <c r="H132" s="34">
        <f aca="true" t="shared" si="25" ref="H132:I136">H133</f>
        <v>136397.6</v>
      </c>
      <c r="I132" s="34">
        <f t="shared" si="25"/>
        <v>102357.9</v>
      </c>
      <c r="J132" s="18">
        <f t="shared" si="15"/>
        <v>34039.70000000001</v>
      </c>
      <c r="K132" s="35">
        <f t="shared" si="16"/>
        <v>75.0437690985765</v>
      </c>
      <c r="L132" s="36"/>
      <c r="M132" s="11"/>
    </row>
    <row r="133" spans="1:13" ht="15.75">
      <c r="A133" s="229" t="s">
        <v>84</v>
      </c>
      <c r="B133" s="230"/>
      <c r="C133" s="33" t="s">
        <v>99</v>
      </c>
      <c r="D133" s="33" t="s">
        <v>85</v>
      </c>
      <c r="E133" s="33"/>
      <c r="F133" s="33"/>
      <c r="G133" s="33"/>
      <c r="H133" s="34">
        <f t="shared" si="25"/>
        <v>136397.6</v>
      </c>
      <c r="I133" s="34">
        <f t="shared" si="25"/>
        <v>102357.9</v>
      </c>
      <c r="J133" s="18">
        <f t="shared" si="15"/>
        <v>34039.70000000001</v>
      </c>
      <c r="K133" s="35">
        <f t="shared" si="16"/>
        <v>75.0437690985765</v>
      </c>
      <c r="L133" s="36"/>
      <c r="M133" s="11"/>
    </row>
    <row r="134" spans="1:13" ht="15.75">
      <c r="A134" s="229" t="s">
        <v>86</v>
      </c>
      <c r="B134" s="230"/>
      <c r="C134" s="33" t="s">
        <v>99</v>
      </c>
      <c r="D134" s="33" t="s">
        <v>85</v>
      </c>
      <c r="E134" s="33" t="s">
        <v>79</v>
      </c>
      <c r="F134" s="33"/>
      <c r="G134" s="33"/>
      <c r="H134" s="34">
        <f t="shared" si="25"/>
        <v>136397.6</v>
      </c>
      <c r="I134" s="34">
        <f t="shared" si="25"/>
        <v>102357.9</v>
      </c>
      <c r="J134" s="18">
        <f t="shared" si="15"/>
        <v>34039.70000000001</v>
      </c>
      <c r="K134" s="35">
        <f t="shared" si="16"/>
        <v>75.0437690985765</v>
      </c>
      <c r="L134" s="36"/>
      <c r="M134" s="11"/>
    </row>
    <row r="135" spans="1:13" ht="29.25" customHeight="1">
      <c r="A135" s="229" t="s">
        <v>44</v>
      </c>
      <c r="B135" s="230"/>
      <c r="C135" s="33" t="s">
        <v>99</v>
      </c>
      <c r="D135" s="33" t="s">
        <v>85</v>
      </c>
      <c r="E135" s="33" t="s">
        <v>79</v>
      </c>
      <c r="F135" s="33" t="s">
        <v>45</v>
      </c>
      <c r="G135" s="33"/>
      <c r="H135" s="34">
        <f t="shared" si="25"/>
        <v>136397.6</v>
      </c>
      <c r="I135" s="34">
        <f t="shared" si="25"/>
        <v>102357.9</v>
      </c>
      <c r="J135" s="18">
        <f t="shared" si="15"/>
        <v>34039.70000000001</v>
      </c>
      <c r="K135" s="35">
        <f t="shared" si="16"/>
        <v>75.0437690985765</v>
      </c>
      <c r="L135" s="36"/>
      <c r="M135" s="11"/>
    </row>
    <row r="136" spans="1:13" ht="15.75">
      <c r="A136" s="229" t="s">
        <v>87</v>
      </c>
      <c r="B136" s="230"/>
      <c r="C136" s="33" t="s">
        <v>99</v>
      </c>
      <c r="D136" s="33" t="s">
        <v>85</v>
      </c>
      <c r="E136" s="33" t="s">
        <v>79</v>
      </c>
      <c r="F136" s="33" t="s">
        <v>88</v>
      </c>
      <c r="G136" s="33"/>
      <c r="H136" s="34">
        <f t="shared" si="25"/>
        <v>136397.6</v>
      </c>
      <c r="I136" s="34">
        <f t="shared" si="25"/>
        <v>102357.9</v>
      </c>
      <c r="J136" s="18">
        <f t="shared" si="15"/>
        <v>34039.70000000001</v>
      </c>
      <c r="K136" s="35">
        <f t="shared" si="16"/>
        <v>75.0437690985765</v>
      </c>
      <c r="L136" s="36"/>
      <c r="M136" s="11"/>
    </row>
    <row r="137" spans="1:13" ht="15.75">
      <c r="A137" s="229" t="s">
        <v>89</v>
      </c>
      <c r="B137" s="230"/>
      <c r="C137" s="33" t="s">
        <v>99</v>
      </c>
      <c r="D137" s="33" t="s">
        <v>85</v>
      </c>
      <c r="E137" s="33" t="s">
        <v>79</v>
      </c>
      <c r="F137" s="33" t="s">
        <v>88</v>
      </c>
      <c r="G137" s="33" t="s">
        <v>90</v>
      </c>
      <c r="H137" s="34">
        <v>136397.6</v>
      </c>
      <c r="I137" s="34">
        <v>102357.9</v>
      </c>
      <c r="J137" s="18">
        <f t="shared" si="15"/>
        <v>34039.70000000001</v>
      </c>
      <c r="K137" s="35">
        <f t="shared" si="16"/>
        <v>75.0437690985765</v>
      </c>
      <c r="L137" s="36"/>
      <c r="M137" s="11"/>
    </row>
    <row r="138" spans="1:13" ht="42" customHeight="1">
      <c r="A138" s="229" t="s">
        <v>100</v>
      </c>
      <c r="B138" s="230"/>
      <c r="C138" s="33" t="s">
        <v>101</v>
      </c>
      <c r="D138" s="33"/>
      <c r="E138" s="33"/>
      <c r="F138" s="33"/>
      <c r="G138" s="33"/>
      <c r="H138" s="34">
        <f>H139</f>
        <v>1510.5</v>
      </c>
      <c r="I138" s="34">
        <f>I139</f>
        <v>890.5999999999999</v>
      </c>
      <c r="J138" s="18">
        <f t="shared" si="15"/>
        <v>619.9000000000001</v>
      </c>
      <c r="K138" s="35">
        <f t="shared" si="16"/>
        <v>58.960609069844416</v>
      </c>
      <c r="L138" s="36"/>
      <c r="M138" s="11"/>
    </row>
    <row r="139" spans="1:13" ht="15.75">
      <c r="A139" s="229" t="s">
        <v>84</v>
      </c>
      <c r="B139" s="230"/>
      <c r="C139" s="33" t="s">
        <v>101</v>
      </c>
      <c r="D139" s="33" t="s">
        <v>85</v>
      </c>
      <c r="E139" s="33"/>
      <c r="F139" s="33"/>
      <c r="G139" s="33"/>
      <c r="H139" s="34">
        <f>H140+H144+H148</f>
        <v>1510.5</v>
      </c>
      <c r="I139" s="34">
        <f>I140+I144+I148</f>
        <v>890.5999999999999</v>
      </c>
      <c r="J139" s="18">
        <f t="shared" si="15"/>
        <v>619.9000000000001</v>
      </c>
      <c r="K139" s="35">
        <f t="shared" si="16"/>
        <v>58.960609069844416</v>
      </c>
      <c r="L139" s="36"/>
      <c r="M139" s="11"/>
    </row>
    <row r="140" spans="1:13" ht="15.75">
      <c r="A140" s="229" t="s">
        <v>93</v>
      </c>
      <c r="B140" s="230"/>
      <c r="C140" s="33" t="s">
        <v>101</v>
      </c>
      <c r="D140" s="33" t="s">
        <v>85</v>
      </c>
      <c r="E140" s="33" t="s">
        <v>56</v>
      </c>
      <c r="F140" s="33"/>
      <c r="G140" s="33"/>
      <c r="H140" s="34">
        <f aca="true" t="shared" si="26" ref="H140:I142">H141</f>
        <v>259.4</v>
      </c>
      <c r="I140" s="34">
        <f t="shared" si="26"/>
        <v>140.8</v>
      </c>
      <c r="J140" s="18">
        <f t="shared" si="15"/>
        <v>118.59999999999997</v>
      </c>
      <c r="K140" s="35">
        <f t="shared" si="16"/>
        <v>54.27910562837318</v>
      </c>
      <c r="L140" s="36"/>
      <c r="M140" s="11"/>
    </row>
    <row r="141" spans="1:13" ht="25.5" customHeight="1">
      <c r="A141" s="229" t="s">
        <v>44</v>
      </c>
      <c r="B141" s="230"/>
      <c r="C141" s="33" t="s">
        <v>101</v>
      </c>
      <c r="D141" s="33" t="s">
        <v>85</v>
      </c>
      <c r="E141" s="33" t="s">
        <v>56</v>
      </c>
      <c r="F141" s="33" t="s">
        <v>45</v>
      </c>
      <c r="G141" s="33"/>
      <c r="H141" s="34">
        <f t="shared" si="26"/>
        <v>259.4</v>
      </c>
      <c r="I141" s="34">
        <f t="shared" si="26"/>
        <v>140.8</v>
      </c>
      <c r="J141" s="18">
        <f t="shared" si="15"/>
        <v>118.59999999999997</v>
      </c>
      <c r="K141" s="35">
        <f t="shared" si="16"/>
        <v>54.27910562837318</v>
      </c>
      <c r="L141" s="36"/>
      <c r="M141" s="11"/>
    </row>
    <row r="142" spans="1:13" ht="15.75">
      <c r="A142" s="229" t="s">
        <v>87</v>
      </c>
      <c r="B142" s="230"/>
      <c r="C142" s="33" t="s">
        <v>101</v>
      </c>
      <c r="D142" s="33" t="s">
        <v>85</v>
      </c>
      <c r="E142" s="33" t="s">
        <v>56</v>
      </c>
      <c r="F142" s="33" t="s">
        <v>88</v>
      </c>
      <c r="G142" s="33"/>
      <c r="H142" s="34">
        <f t="shared" si="26"/>
        <v>259.4</v>
      </c>
      <c r="I142" s="34">
        <f t="shared" si="26"/>
        <v>140.8</v>
      </c>
      <c r="J142" s="18">
        <f t="shared" si="15"/>
        <v>118.59999999999997</v>
      </c>
      <c r="K142" s="35">
        <f t="shared" si="16"/>
        <v>54.27910562837318</v>
      </c>
      <c r="L142" s="36"/>
      <c r="M142" s="11"/>
    </row>
    <row r="143" spans="1:13" ht="15.75">
      <c r="A143" s="229" t="s">
        <v>89</v>
      </c>
      <c r="B143" s="230"/>
      <c r="C143" s="33" t="s">
        <v>101</v>
      </c>
      <c r="D143" s="33" t="s">
        <v>85</v>
      </c>
      <c r="E143" s="33" t="s">
        <v>56</v>
      </c>
      <c r="F143" s="33" t="s">
        <v>88</v>
      </c>
      <c r="G143" s="33" t="s">
        <v>90</v>
      </c>
      <c r="H143" s="34">
        <v>259.4</v>
      </c>
      <c r="I143" s="34">
        <v>140.8</v>
      </c>
      <c r="J143" s="18">
        <f t="shared" si="15"/>
        <v>118.59999999999997</v>
      </c>
      <c r="K143" s="35">
        <f t="shared" si="16"/>
        <v>54.27910562837318</v>
      </c>
      <c r="L143" s="36"/>
      <c r="M143" s="11"/>
    </row>
    <row r="144" spans="1:13" ht="15.75">
      <c r="A144" s="229" t="s">
        <v>86</v>
      </c>
      <c r="B144" s="230"/>
      <c r="C144" s="33" t="s">
        <v>101</v>
      </c>
      <c r="D144" s="33" t="s">
        <v>85</v>
      </c>
      <c r="E144" s="33" t="s">
        <v>79</v>
      </c>
      <c r="F144" s="33"/>
      <c r="G144" s="33"/>
      <c r="H144" s="34">
        <f aca="true" t="shared" si="27" ref="H144:I146">H145</f>
        <v>944.4</v>
      </c>
      <c r="I144" s="34">
        <f t="shared" si="27"/>
        <v>524</v>
      </c>
      <c r="J144" s="18">
        <f t="shared" si="15"/>
        <v>420.4</v>
      </c>
      <c r="K144" s="35">
        <f t="shared" si="16"/>
        <v>55.4849639983058</v>
      </c>
      <c r="L144" s="36"/>
      <c r="M144" s="11"/>
    </row>
    <row r="145" spans="1:13" ht="30.75" customHeight="1">
      <c r="A145" s="229" t="s">
        <v>44</v>
      </c>
      <c r="B145" s="230"/>
      <c r="C145" s="33" t="s">
        <v>101</v>
      </c>
      <c r="D145" s="33" t="s">
        <v>85</v>
      </c>
      <c r="E145" s="33" t="s">
        <v>79</v>
      </c>
      <c r="F145" s="33" t="s">
        <v>45</v>
      </c>
      <c r="G145" s="33"/>
      <c r="H145" s="34">
        <f t="shared" si="27"/>
        <v>944.4</v>
      </c>
      <c r="I145" s="34">
        <f t="shared" si="27"/>
        <v>524</v>
      </c>
      <c r="J145" s="18">
        <f t="shared" si="15"/>
        <v>420.4</v>
      </c>
      <c r="K145" s="35">
        <f t="shared" si="16"/>
        <v>55.4849639983058</v>
      </c>
      <c r="L145" s="36"/>
      <c r="M145" s="11"/>
    </row>
    <row r="146" spans="1:13" ht="15.75">
      <c r="A146" s="229" t="s">
        <v>87</v>
      </c>
      <c r="B146" s="230"/>
      <c r="C146" s="33" t="s">
        <v>101</v>
      </c>
      <c r="D146" s="33" t="s">
        <v>85</v>
      </c>
      <c r="E146" s="33" t="s">
        <v>79</v>
      </c>
      <c r="F146" s="33" t="s">
        <v>88</v>
      </c>
      <c r="G146" s="33"/>
      <c r="H146" s="34">
        <f t="shared" si="27"/>
        <v>944.4</v>
      </c>
      <c r="I146" s="34">
        <f t="shared" si="27"/>
        <v>524</v>
      </c>
      <c r="J146" s="18">
        <f t="shared" si="15"/>
        <v>420.4</v>
      </c>
      <c r="K146" s="35">
        <f t="shared" si="16"/>
        <v>55.4849639983058</v>
      </c>
      <c r="L146" s="36"/>
      <c r="M146" s="11"/>
    </row>
    <row r="147" spans="1:13" ht="15.75">
      <c r="A147" s="229" t="s">
        <v>89</v>
      </c>
      <c r="B147" s="230"/>
      <c r="C147" s="33" t="s">
        <v>101</v>
      </c>
      <c r="D147" s="33" t="s">
        <v>85</v>
      </c>
      <c r="E147" s="33" t="s">
        <v>79</v>
      </c>
      <c r="F147" s="33" t="s">
        <v>88</v>
      </c>
      <c r="G147" s="33" t="s">
        <v>90</v>
      </c>
      <c r="H147" s="34">
        <v>944.4</v>
      </c>
      <c r="I147" s="34">
        <v>524</v>
      </c>
      <c r="J147" s="18">
        <f t="shared" si="15"/>
        <v>420.4</v>
      </c>
      <c r="K147" s="35">
        <f t="shared" si="16"/>
        <v>55.4849639983058</v>
      </c>
      <c r="L147" s="36"/>
      <c r="M147" s="11"/>
    </row>
    <row r="148" spans="1:13" ht="15.75">
      <c r="A148" s="229" t="s">
        <v>96</v>
      </c>
      <c r="B148" s="230"/>
      <c r="C148" s="33" t="s">
        <v>101</v>
      </c>
      <c r="D148" s="33" t="s">
        <v>85</v>
      </c>
      <c r="E148" s="33" t="s">
        <v>97</v>
      </c>
      <c r="F148" s="33"/>
      <c r="G148" s="33"/>
      <c r="H148" s="34">
        <f>H149</f>
        <v>306.70000000000005</v>
      </c>
      <c r="I148" s="34">
        <f>I149</f>
        <v>225.8</v>
      </c>
      <c r="J148" s="18">
        <f t="shared" si="15"/>
        <v>80.90000000000003</v>
      </c>
      <c r="K148" s="35">
        <f t="shared" si="16"/>
        <v>73.6224323443104</v>
      </c>
      <c r="L148" s="36"/>
      <c r="M148" s="11"/>
    </row>
    <row r="149" spans="1:13" ht="27.75" customHeight="1">
      <c r="A149" s="229" t="s">
        <v>44</v>
      </c>
      <c r="B149" s="230"/>
      <c r="C149" s="33" t="s">
        <v>101</v>
      </c>
      <c r="D149" s="33" t="s">
        <v>85</v>
      </c>
      <c r="E149" s="33" t="s">
        <v>97</v>
      </c>
      <c r="F149" s="33" t="s">
        <v>45</v>
      </c>
      <c r="G149" s="33"/>
      <c r="H149" s="34">
        <f>H150</f>
        <v>306.70000000000005</v>
      </c>
      <c r="I149" s="34">
        <f>I150</f>
        <v>225.8</v>
      </c>
      <c r="J149" s="18">
        <f t="shared" si="15"/>
        <v>80.90000000000003</v>
      </c>
      <c r="K149" s="35">
        <f t="shared" si="16"/>
        <v>73.6224323443104</v>
      </c>
      <c r="L149" s="36"/>
      <c r="M149" s="11"/>
    </row>
    <row r="150" spans="1:13" ht="15.75">
      <c r="A150" s="229" t="s">
        <v>87</v>
      </c>
      <c r="B150" s="230"/>
      <c r="C150" s="33" t="s">
        <v>101</v>
      </c>
      <c r="D150" s="33" t="s">
        <v>85</v>
      </c>
      <c r="E150" s="33" t="s">
        <v>97</v>
      </c>
      <c r="F150" s="33" t="s">
        <v>88</v>
      </c>
      <c r="G150" s="33"/>
      <c r="H150" s="34">
        <f>H151+H152</f>
        <v>306.70000000000005</v>
      </c>
      <c r="I150" s="34">
        <f>I151+I152</f>
        <v>225.8</v>
      </c>
      <c r="J150" s="18">
        <f t="shared" si="15"/>
        <v>80.90000000000003</v>
      </c>
      <c r="K150" s="35">
        <f t="shared" si="16"/>
        <v>73.6224323443104</v>
      </c>
      <c r="L150" s="36"/>
      <c r="M150" s="11"/>
    </row>
    <row r="151" spans="1:13" ht="15.75">
      <c r="A151" s="229" t="s">
        <v>89</v>
      </c>
      <c r="B151" s="230"/>
      <c r="C151" s="33" t="s">
        <v>101</v>
      </c>
      <c r="D151" s="33" t="s">
        <v>85</v>
      </c>
      <c r="E151" s="33" t="s">
        <v>97</v>
      </c>
      <c r="F151" s="33" t="s">
        <v>88</v>
      </c>
      <c r="G151" s="33" t="s">
        <v>90</v>
      </c>
      <c r="H151" s="34">
        <v>149.3</v>
      </c>
      <c r="I151" s="34">
        <v>92.5</v>
      </c>
      <c r="J151" s="18">
        <f t="shared" si="15"/>
        <v>56.80000000000001</v>
      </c>
      <c r="K151" s="35">
        <f t="shared" si="16"/>
        <v>61.95579370395177</v>
      </c>
      <c r="L151" s="36"/>
      <c r="M151" s="11"/>
    </row>
    <row r="152" spans="1:13" ht="28.5" customHeight="1">
      <c r="A152" s="229" t="s">
        <v>71</v>
      </c>
      <c r="B152" s="230"/>
      <c r="C152" s="33" t="s">
        <v>101</v>
      </c>
      <c r="D152" s="33" t="s">
        <v>85</v>
      </c>
      <c r="E152" s="33" t="s">
        <v>97</v>
      </c>
      <c r="F152" s="33" t="s">
        <v>88</v>
      </c>
      <c r="G152" s="33" t="s">
        <v>72</v>
      </c>
      <c r="H152" s="34">
        <v>157.4</v>
      </c>
      <c r="I152" s="34">
        <v>133.3</v>
      </c>
      <c r="J152" s="18">
        <f aca="true" t="shared" si="28" ref="J152:J215">H152-I152</f>
        <v>24.099999999999994</v>
      </c>
      <c r="K152" s="35">
        <f aca="true" t="shared" si="29" ref="K152:K215">I152/H152*100</f>
        <v>84.68869123252858</v>
      </c>
      <c r="L152" s="36"/>
      <c r="M152" s="11"/>
    </row>
    <row r="153" spans="1:13" ht="42" customHeight="1">
      <c r="A153" s="229" t="s">
        <v>102</v>
      </c>
      <c r="B153" s="230"/>
      <c r="C153" s="33" t="s">
        <v>103</v>
      </c>
      <c r="D153" s="33"/>
      <c r="E153" s="33"/>
      <c r="F153" s="33"/>
      <c r="G153" s="33"/>
      <c r="H153" s="34">
        <f>H154</f>
        <v>5112</v>
      </c>
      <c r="I153" s="34">
        <f>I154</f>
        <v>2899.8</v>
      </c>
      <c r="J153" s="18">
        <f t="shared" si="28"/>
        <v>2212.2</v>
      </c>
      <c r="K153" s="35">
        <f t="shared" si="29"/>
        <v>56.72535211267606</v>
      </c>
      <c r="L153" s="36"/>
      <c r="M153" s="11"/>
    </row>
    <row r="154" spans="1:13" ht="15.75">
      <c r="A154" s="229" t="s">
        <v>84</v>
      </c>
      <c r="B154" s="230"/>
      <c r="C154" s="33" t="s">
        <v>103</v>
      </c>
      <c r="D154" s="33" t="s">
        <v>85</v>
      </c>
      <c r="E154" s="33"/>
      <c r="F154" s="33"/>
      <c r="G154" s="33"/>
      <c r="H154" s="34">
        <f>H155+H159+H163</f>
        <v>5112</v>
      </c>
      <c r="I154" s="34">
        <f>I155+I159+I163</f>
        <v>2899.8</v>
      </c>
      <c r="J154" s="18">
        <f t="shared" si="28"/>
        <v>2212.2</v>
      </c>
      <c r="K154" s="35">
        <f t="shared" si="29"/>
        <v>56.72535211267606</v>
      </c>
      <c r="L154" s="36"/>
      <c r="M154" s="11"/>
    </row>
    <row r="155" spans="1:13" ht="15.75">
      <c r="A155" s="229" t="s">
        <v>93</v>
      </c>
      <c r="B155" s="230"/>
      <c r="C155" s="33" t="s">
        <v>103</v>
      </c>
      <c r="D155" s="33" t="s">
        <v>85</v>
      </c>
      <c r="E155" s="33" t="s">
        <v>56</v>
      </c>
      <c r="F155" s="33"/>
      <c r="G155" s="33"/>
      <c r="H155" s="34">
        <f aca="true" t="shared" si="30" ref="H155:I157">H156</f>
        <v>1104.2</v>
      </c>
      <c r="I155" s="34">
        <f t="shared" si="30"/>
        <v>568.8</v>
      </c>
      <c r="J155" s="18">
        <f t="shared" si="28"/>
        <v>535.4000000000001</v>
      </c>
      <c r="K155" s="35">
        <f t="shared" si="29"/>
        <v>51.51240717261365</v>
      </c>
      <c r="L155" s="36"/>
      <c r="M155" s="11"/>
    </row>
    <row r="156" spans="1:13" ht="28.5" customHeight="1">
      <c r="A156" s="229" t="s">
        <v>44</v>
      </c>
      <c r="B156" s="230"/>
      <c r="C156" s="33" t="s">
        <v>103</v>
      </c>
      <c r="D156" s="33" t="s">
        <v>85</v>
      </c>
      <c r="E156" s="33" t="s">
        <v>56</v>
      </c>
      <c r="F156" s="33" t="s">
        <v>45</v>
      </c>
      <c r="G156" s="33"/>
      <c r="H156" s="34">
        <f t="shared" si="30"/>
        <v>1104.2</v>
      </c>
      <c r="I156" s="34">
        <f t="shared" si="30"/>
        <v>568.8</v>
      </c>
      <c r="J156" s="18">
        <f t="shared" si="28"/>
        <v>535.4000000000001</v>
      </c>
      <c r="K156" s="35">
        <f t="shared" si="29"/>
        <v>51.51240717261365</v>
      </c>
      <c r="L156" s="36"/>
      <c r="M156" s="11"/>
    </row>
    <row r="157" spans="1:13" ht="15.75">
      <c r="A157" s="229" t="s">
        <v>87</v>
      </c>
      <c r="B157" s="230"/>
      <c r="C157" s="33" t="s">
        <v>103</v>
      </c>
      <c r="D157" s="33" t="s">
        <v>85</v>
      </c>
      <c r="E157" s="33" t="s">
        <v>56</v>
      </c>
      <c r="F157" s="33" t="s">
        <v>88</v>
      </c>
      <c r="G157" s="33"/>
      <c r="H157" s="34">
        <f t="shared" si="30"/>
        <v>1104.2</v>
      </c>
      <c r="I157" s="34">
        <f t="shared" si="30"/>
        <v>568.8</v>
      </c>
      <c r="J157" s="18">
        <f t="shared" si="28"/>
        <v>535.4000000000001</v>
      </c>
      <c r="K157" s="35">
        <f t="shared" si="29"/>
        <v>51.51240717261365</v>
      </c>
      <c r="L157" s="36"/>
      <c r="M157" s="11"/>
    </row>
    <row r="158" spans="1:13" ht="15.75">
      <c r="A158" s="229" t="s">
        <v>89</v>
      </c>
      <c r="B158" s="230"/>
      <c r="C158" s="33" t="s">
        <v>103</v>
      </c>
      <c r="D158" s="33" t="s">
        <v>85</v>
      </c>
      <c r="E158" s="33" t="s">
        <v>56</v>
      </c>
      <c r="F158" s="33" t="s">
        <v>88</v>
      </c>
      <c r="G158" s="33" t="s">
        <v>90</v>
      </c>
      <c r="H158" s="34">
        <v>1104.2</v>
      </c>
      <c r="I158" s="34">
        <v>568.8</v>
      </c>
      <c r="J158" s="18">
        <f t="shared" si="28"/>
        <v>535.4000000000001</v>
      </c>
      <c r="K158" s="35">
        <f t="shared" si="29"/>
        <v>51.51240717261365</v>
      </c>
      <c r="L158" s="36"/>
      <c r="M158" s="11"/>
    </row>
    <row r="159" spans="1:13" ht="15.75">
      <c r="A159" s="229" t="s">
        <v>86</v>
      </c>
      <c r="B159" s="230"/>
      <c r="C159" s="33" t="s">
        <v>103</v>
      </c>
      <c r="D159" s="33" t="s">
        <v>85</v>
      </c>
      <c r="E159" s="33" t="s">
        <v>79</v>
      </c>
      <c r="F159" s="33"/>
      <c r="G159" s="33"/>
      <c r="H159" s="34">
        <f aca="true" t="shared" si="31" ref="H159:I161">H160</f>
        <v>2821.9</v>
      </c>
      <c r="I159" s="34">
        <f t="shared" si="31"/>
        <v>1630.5</v>
      </c>
      <c r="J159" s="18">
        <f t="shared" si="28"/>
        <v>1191.4</v>
      </c>
      <c r="K159" s="35">
        <f t="shared" si="29"/>
        <v>57.78021900138205</v>
      </c>
      <c r="L159" s="36"/>
      <c r="M159" s="11"/>
    </row>
    <row r="160" spans="1:13" ht="25.5" customHeight="1">
      <c r="A160" s="229" t="s">
        <v>44</v>
      </c>
      <c r="B160" s="230"/>
      <c r="C160" s="33" t="s">
        <v>103</v>
      </c>
      <c r="D160" s="33" t="s">
        <v>85</v>
      </c>
      <c r="E160" s="33" t="s">
        <v>79</v>
      </c>
      <c r="F160" s="33" t="s">
        <v>45</v>
      </c>
      <c r="G160" s="33"/>
      <c r="H160" s="34">
        <f t="shared" si="31"/>
        <v>2821.9</v>
      </c>
      <c r="I160" s="34">
        <f t="shared" si="31"/>
        <v>1630.5</v>
      </c>
      <c r="J160" s="18">
        <f t="shared" si="28"/>
        <v>1191.4</v>
      </c>
      <c r="K160" s="35">
        <f t="shared" si="29"/>
        <v>57.78021900138205</v>
      </c>
      <c r="L160" s="36"/>
      <c r="M160" s="11"/>
    </row>
    <row r="161" spans="1:13" ht="15.75">
      <c r="A161" s="229" t="s">
        <v>87</v>
      </c>
      <c r="B161" s="230"/>
      <c r="C161" s="33" t="s">
        <v>103</v>
      </c>
      <c r="D161" s="33" t="s">
        <v>85</v>
      </c>
      <c r="E161" s="33" t="s">
        <v>79</v>
      </c>
      <c r="F161" s="33" t="s">
        <v>88</v>
      </c>
      <c r="G161" s="33"/>
      <c r="H161" s="34">
        <f t="shared" si="31"/>
        <v>2821.9</v>
      </c>
      <c r="I161" s="34">
        <f t="shared" si="31"/>
        <v>1630.5</v>
      </c>
      <c r="J161" s="18">
        <f t="shared" si="28"/>
        <v>1191.4</v>
      </c>
      <c r="K161" s="35">
        <f t="shared" si="29"/>
        <v>57.78021900138205</v>
      </c>
      <c r="L161" s="36"/>
      <c r="M161" s="11"/>
    </row>
    <row r="162" spans="1:13" ht="15.75">
      <c r="A162" s="229" t="s">
        <v>89</v>
      </c>
      <c r="B162" s="230"/>
      <c r="C162" s="33" t="s">
        <v>103</v>
      </c>
      <c r="D162" s="33" t="s">
        <v>85</v>
      </c>
      <c r="E162" s="33" t="s">
        <v>79</v>
      </c>
      <c r="F162" s="33" t="s">
        <v>88</v>
      </c>
      <c r="G162" s="33" t="s">
        <v>90</v>
      </c>
      <c r="H162" s="34">
        <v>2821.9</v>
      </c>
      <c r="I162" s="34">
        <v>1630.5</v>
      </c>
      <c r="J162" s="18">
        <f t="shared" si="28"/>
        <v>1191.4</v>
      </c>
      <c r="K162" s="35">
        <f t="shared" si="29"/>
        <v>57.78021900138205</v>
      </c>
      <c r="L162" s="36"/>
      <c r="M162" s="11"/>
    </row>
    <row r="163" spans="1:13" ht="15.75">
      <c r="A163" s="229" t="s">
        <v>96</v>
      </c>
      <c r="B163" s="230"/>
      <c r="C163" s="33" t="s">
        <v>103</v>
      </c>
      <c r="D163" s="33" t="s">
        <v>85</v>
      </c>
      <c r="E163" s="33" t="s">
        <v>97</v>
      </c>
      <c r="F163" s="33"/>
      <c r="G163" s="33"/>
      <c r="H163" s="34">
        <f>H164</f>
        <v>1185.9</v>
      </c>
      <c r="I163" s="34">
        <f>I164</f>
        <v>700.5</v>
      </c>
      <c r="J163" s="18">
        <f t="shared" si="28"/>
        <v>485.4000000000001</v>
      </c>
      <c r="K163" s="35">
        <f t="shared" si="29"/>
        <v>59.06906147229951</v>
      </c>
      <c r="L163" s="36"/>
      <c r="M163" s="11"/>
    </row>
    <row r="164" spans="1:13" ht="30.75" customHeight="1">
      <c r="A164" s="229" t="s">
        <v>44</v>
      </c>
      <c r="B164" s="230"/>
      <c r="C164" s="33" t="s">
        <v>103</v>
      </c>
      <c r="D164" s="33" t="s">
        <v>85</v>
      </c>
      <c r="E164" s="33" t="s">
        <v>97</v>
      </c>
      <c r="F164" s="33" t="s">
        <v>45</v>
      </c>
      <c r="G164" s="33"/>
      <c r="H164" s="34">
        <f>H165</f>
        <v>1185.9</v>
      </c>
      <c r="I164" s="34">
        <f>I165</f>
        <v>700.5</v>
      </c>
      <c r="J164" s="18">
        <f t="shared" si="28"/>
        <v>485.4000000000001</v>
      </c>
      <c r="K164" s="35">
        <f t="shared" si="29"/>
        <v>59.06906147229951</v>
      </c>
      <c r="L164" s="36"/>
      <c r="M164" s="11"/>
    </row>
    <row r="165" spans="1:13" ht="15.75">
      <c r="A165" s="229" t="s">
        <v>87</v>
      </c>
      <c r="B165" s="230"/>
      <c r="C165" s="33" t="s">
        <v>103</v>
      </c>
      <c r="D165" s="33" t="s">
        <v>85</v>
      </c>
      <c r="E165" s="33" t="s">
        <v>97</v>
      </c>
      <c r="F165" s="33" t="s">
        <v>88</v>
      </c>
      <c r="G165" s="33"/>
      <c r="H165" s="34">
        <f>H166+H167</f>
        <v>1185.9</v>
      </c>
      <c r="I165" s="34">
        <f>I166+I167</f>
        <v>700.5</v>
      </c>
      <c r="J165" s="18">
        <f t="shared" si="28"/>
        <v>485.4000000000001</v>
      </c>
      <c r="K165" s="35">
        <f t="shared" si="29"/>
        <v>59.06906147229951</v>
      </c>
      <c r="L165" s="36"/>
      <c r="M165" s="11"/>
    </row>
    <row r="166" spans="1:13" ht="15.75">
      <c r="A166" s="229" t="s">
        <v>89</v>
      </c>
      <c r="B166" s="230"/>
      <c r="C166" s="33" t="s">
        <v>103</v>
      </c>
      <c r="D166" s="33" t="s">
        <v>85</v>
      </c>
      <c r="E166" s="33" t="s">
        <v>97</v>
      </c>
      <c r="F166" s="33" t="s">
        <v>88</v>
      </c>
      <c r="G166" s="33" t="s">
        <v>90</v>
      </c>
      <c r="H166" s="34">
        <v>613.3</v>
      </c>
      <c r="I166" s="34">
        <v>327.5</v>
      </c>
      <c r="J166" s="18">
        <f t="shared" si="28"/>
        <v>285.79999999999995</v>
      </c>
      <c r="K166" s="35">
        <f t="shared" si="29"/>
        <v>53.399641284852436</v>
      </c>
      <c r="L166" s="36"/>
      <c r="M166" s="11"/>
    </row>
    <row r="167" spans="1:13" ht="29.25" customHeight="1">
      <c r="A167" s="229" t="s">
        <v>71</v>
      </c>
      <c r="B167" s="230"/>
      <c r="C167" s="33" t="s">
        <v>103</v>
      </c>
      <c r="D167" s="33" t="s">
        <v>85</v>
      </c>
      <c r="E167" s="33" t="s">
        <v>97</v>
      </c>
      <c r="F167" s="33" t="s">
        <v>88</v>
      </c>
      <c r="G167" s="33" t="s">
        <v>72</v>
      </c>
      <c r="H167" s="34">
        <v>572.6</v>
      </c>
      <c r="I167" s="34">
        <v>373</v>
      </c>
      <c r="J167" s="18">
        <f t="shared" si="28"/>
        <v>199.60000000000002</v>
      </c>
      <c r="K167" s="35">
        <f t="shared" si="29"/>
        <v>65.14146000698567</v>
      </c>
      <c r="L167" s="36"/>
      <c r="M167" s="11"/>
    </row>
    <row r="168" spans="1:13" ht="40.5" customHeight="1">
      <c r="A168" s="229" t="s">
        <v>104</v>
      </c>
      <c r="B168" s="230"/>
      <c r="C168" s="33" t="s">
        <v>105</v>
      </c>
      <c r="D168" s="33"/>
      <c r="E168" s="33"/>
      <c r="F168" s="33"/>
      <c r="G168" s="33"/>
      <c r="H168" s="34">
        <f aca="true" t="shared" si="32" ref="H168:I172">H169</f>
        <v>63107</v>
      </c>
      <c r="I168" s="34">
        <f t="shared" si="32"/>
        <v>43190.6</v>
      </c>
      <c r="J168" s="18">
        <f t="shared" si="28"/>
        <v>19916.4</v>
      </c>
      <c r="K168" s="35">
        <f t="shared" si="29"/>
        <v>68.44026811605686</v>
      </c>
      <c r="L168" s="36"/>
      <c r="M168" s="11"/>
    </row>
    <row r="169" spans="1:13" ht="15.75">
      <c r="A169" s="229" t="s">
        <v>84</v>
      </c>
      <c r="B169" s="230"/>
      <c r="C169" s="33" t="s">
        <v>105</v>
      </c>
      <c r="D169" s="33" t="s">
        <v>85</v>
      </c>
      <c r="E169" s="33"/>
      <c r="F169" s="33"/>
      <c r="G169" s="33"/>
      <c r="H169" s="34">
        <f t="shared" si="32"/>
        <v>63107</v>
      </c>
      <c r="I169" s="34">
        <f t="shared" si="32"/>
        <v>43190.6</v>
      </c>
      <c r="J169" s="18">
        <f t="shared" si="28"/>
        <v>19916.4</v>
      </c>
      <c r="K169" s="35">
        <f t="shared" si="29"/>
        <v>68.44026811605686</v>
      </c>
      <c r="L169" s="36"/>
      <c r="M169" s="11"/>
    </row>
    <row r="170" spans="1:13" ht="15.75">
      <c r="A170" s="229" t="s">
        <v>93</v>
      </c>
      <c r="B170" s="230"/>
      <c r="C170" s="33" t="s">
        <v>105</v>
      </c>
      <c r="D170" s="33" t="s">
        <v>85</v>
      </c>
      <c r="E170" s="33" t="s">
        <v>56</v>
      </c>
      <c r="F170" s="33"/>
      <c r="G170" s="33"/>
      <c r="H170" s="34">
        <f t="shared" si="32"/>
        <v>63107</v>
      </c>
      <c r="I170" s="34">
        <f t="shared" si="32"/>
        <v>43190.6</v>
      </c>
      <c r="J170" s="18">
        <f t="shared" si="28"/>
        <v>19916.4</v>
      </c>
      <c r="K170" s="35">
        <f t="shared" si="29"/>
        <v>68.44026811605686</v>
      </c>
      <c r="L170" s="36"/>
      <c r="M170" s="11"/>
    </row>
    <row r="171" spans="1:13" ht="29.25" customHeight="1">
      <c r="A171" s="229" t="s">
        <v>44</v>
      </c>
      <c r="B171" s="230"/>
      <c r="C171" s="33" t="s">
        <v>105</v>
      </c>
      <c r="D171" s="33" t="s">
        <v>85</v>
      </c>
      <c r="E171" s="33" t="s">
        <v>56</v>
      </c>
      <c r="F171" s="33" t="s">
        <v>45</v>
      </c>
      <c r="G171" s="33"/>
      <c r="H171" s="34">
        <f t="shared" si="32"/>
        <v>63107</v>
      </c>
      <c r="I171" s="34">
        <f t="shared" si="32"/>
        <v>43190.6</v>
      </c>
      <c r="J171" s="18">
        <f t="shared" si="28"/>
        <v>19916.4</v>
      </c>
      <c r="K171" s="35">
        <f t="shared" si="29"/>
        <v>68.44026811605686</v>
      </c>
      <c r="L171" s="36"/>
      <c r="M171" s="11"/>
    </row>
    <row r="172" spans="1:13" ht="15.75">
      <c r="A172" s="229" t="s">
        <v>87</v>
      </c>
      <c r="B172" s="230"/>
      <c r="C172" s="33" t="s">
        <v>105</v>
      </c>
      <c r="D172" s="33" t="s">
        <v>85</v>
      </c>
      <c r="E172" s="33" t="s">
        <v>56</v>
      </c>
      <c r="F172" s="33" t="s">
        <v>88</v>
      </c>
      <c r="G172" s="33"/>
      <c r="H172" s="34">
        <f t="shared" si="32"/>
        <v>63107</v>
      </c>
      <c r="I172" s="34">
        <f t="shared" si="32"/>
        <v>43190.6</v>
      </c>
      <c r="J172" s="18">
        <f t="shared" si="28"/>
        <v>19916.4</v>
      </c>
      <c r="K172" s="35">
        <f t="shared" si="29"/>
        <v>68.44026811605686</v>
      </c>
      <c r="L172" s="36"/>
      <c r="M172" s="11"/>
    </row>
    <row r="173" spans="1:13" ht="15.75">
      <c r="A173" s="229" t="s">
        <v>89</v>
      </c>
      <c r="B173" s="230"/>
      <c r="C173" s="33" t="s">
        <v>105</v>
      </c>
      <c r="D173" s="33" t="s">
        <v>85</v>
      </c>
      <c r="E173" s="33" t="s">
        <v>56</v>
      </c>
      <c r="F173" s="33" t="s">
        <v>88</v>
      </c>
      <c r="G173" s="33" t="s">
        <v>90</v>
      </c>
      <c r="H173" s="34">
        <v>63107</v>
      </c>
      <c r="I173" s="34">
        <v>43190.6</v>
      </c>
      <c r="J173" s="18">
        <f t="shared" si="28"/>
        <v>19916.4</v>
      </c>
      <c r="K173" s="35">
        <f t="shared" si="29"/>
        <v>68.44026811605686</v>
      </c>
      <c r="L173" s="36"/>
      <c r="M173" s="11"/>
    </row>
    <row r="174" spans="1:13" ht="15.75">
      <c r="A174" s="229" t="s">
        <v>106</v>
      </c>
      <c r="B174" s="230"/>
      <c r="C174" s="33" t="s">
        <v>107</v>
      </c>
      <c r="D174" s="33"/>
      <c r="E174" s="33"/>
      <c r="F174" s="33"/>
      <c r="G174" s="33"/>
      <c r="H174" s="34">
        <f aca="true" t="shared" si="33" ref="H174:I178">H175</f>
        <v>1109.3</v>
      </c>
      <c r="I174" s="34">
        <f t="shared" si="33"/>
        <v>770.5</v>
      </c>
      <c r="J174" s="18">
        <f t="shared" si="28"/>
        <v>338.79999999999995</v>
      </c>
      <c r="K174" s="35">
        <f t="shared" si="29"/>
        <v>69.45821689353646</v>
      </c>
      <c r="L174" s="36"/>
      <c r="M174" s="11"/>
    </row>
    <row r="175" spans="1:13" ht="15.75">
      <c r="A175" s="229" t="s">
        <v>84</v>
      </c>
      <c r="B175" s="230"/>
      <c r="C175" s="33" t="s">
        <v>107</v>
      </c>
      <c r="D175" s="33" t="s">
        <v>85</v>
      </c>
      <c r="E175" s="33"/>
      <c r="F175" s="33"/>
      <c r="G175" s="33"/>
      <c r="H175" s="34">
        <f t="shared" si="33"/>
        <v>1109.3</v>
      </c>
      <c r="I175" s="34">
        <f t="shared" si="33"/>
        <v>770.5</v>
      </c>
      <c r="J175" s="18">
        <f t="shared" si="28"/>
        <v>338.79999999999995</v>
      </c>
      <c r="K175" s="35">
        <f t="shared" si="29"/>
        <v>69.45821689353646</v>
      </c>
      <c r="L175" s="36"/>
      <c r="M175" s="11"/>
    </row>
    <row r="176" spans="1:13" ht="15.75">
      <c r="A176" s="229" t="s">
        <v>86</v>
      </c>
      <c r="B176" s="230"/>
      <c r="C176" s="33" t="s">
        <v>107</v>
      </c>
      <c r="D176" s="33" t="s">
        <v>85</v>
      </c>
      <c r="E176" s="33" t="s">
        <v>79</v>
      </c>
      <c r="F176" s="33"/>
      <c r="G176" s="33"/>
      <c r="H176" s="34">
        <f t="shared" si="33"/>
        <v>1109.3</v>
      </c>
      <c r="I176" s="34">
        <f t="shared" si="33"/>
        <v>770.5</v>
      </c>
      <c r="J176" s="18">
        <f t="shared" si="28"/>
        <v>338.79999999999995</v>
      </c>
      <c r="K176" s="35">
        <f t="shared" si="29"/>
        <v>69.45821689353646</v>
      </c>
      <c r="L176" s="36"/>
      <c r="M176" s="11"/>
    </row>
    <row r="177" spans="1:13" ht="29.25" customHeight="1">
      <c r="A177" s="229" t="s">
        <v>44</v>
      </c>
      <c r="B177" s="230"/>
      <c r="C177" s="33" t="s">
        <v>107</v>
      </c>
      <c r="D177" s="33" t="s">
        <v>85</v>
      </c>
      <c r="E177" s="33" t="s">
        <v>79</v>
      </c>
      <c r="F177" s="33" t="s">
        <v>45</v>
      </c>
      <c r="G177" s="33"/>
      <c r="H177" s="34">
        <f t="shared" si="33"/>
        <v>1109.3</v>
      </c>
      <c r="I177" s="34">
        <f t="shared" si="33"/>
        <v>770.5</v>
      </c>
      <c r="J177" s="18">
        <f t="shared" si="28"/>
        <v>338.79999999999995</v>
      </c>
      <c r="K177" s="35">
        <f t="shared" si="29"/>
        <v>69.45821689353646</v>
      </c>
      <c r="L177" s="36"/>
      <c r="M177" s="11"/>
    </row>
    <row r="178" spans="1:13" ht="15.75">
      <c r="A178" s="229" t="s">
        <v>87</v>
      </c>
      <c r="B178" s="230"/>
      <c r="C178" s="33" t="s">
        <v>107</v>
      </c>
      <c r="D178" s="33" t="s">
        <v>85</v>
      </c>
      <c r="E178" s="33" t="s">
        <v>79</v>
      </c>
      <c r="F178" s="33" t="s">
        <v>88</v>
      </c>
      <c r="G178" s="33"/>
      <c r="H178" s="34">
        <f t="shared" si="33"/>
        <v>1109.3</v>
      </c>
      <c r="I178" s="34">
        <f t="shared" si="33"/>
        <v>770.5</v>
      </c>
      <c r="J178" s="18">
        <f t="shared" si="28"/>
        <v>338.79999999999995</v>
      </c>
      <c r="K178" s="35">
        <f t="shared" si="29"/>
        <v>69.45821689353646</v>
      </c>
      <c r="L178" s="36"/>
      <c r="M178" s="11"/>
    </row>
    <row r="179" spans="1:13" ht="15.75">
      <c r="A179" s="229" t="s">
        <v>89</v>
      </c>
      <c r="B179" s="230"/>
      <c r="C179" s="33" t="s">
        <v>107</v>
      </c>
      <c r="D179" s="33" t="s">
        <v>85</v>
      </c>
      <c r="E179" s="33" t="s">
        <v>79</v>
      </c>
      <c r="F179" s="33" t="s">
        <v>88</v>
      </c>
      <c r="G179" s="33" t="s">
        <v>90</v>
      </c>
      <c r="H179" s="34">
        <v>1109.3</v>
      </c>
      <c r="I179" s="34">
        <v>770.5</v>
      </c>
      <c r="J179" s="18">
        <f t="shared" si="28"/>
        <v>338.79999999999995</v>
      </c>
      <c r="K179" s="35">
        <f t="shared" si="29"/>
        <v>69.45821689353646</v>
      </c>
      <c r="L179" s="36"/>
      <c r="M179" s="11"/>
    </row>
    <row r="180" spans="1:13" ht="54.75" customHeight="1">
      <c r="A180" s="229" t="s">
        <v>108</v>
      </c>
      <c r="B180" s="230"/>
      <c r="C180" s="33" t="s">
        <v>109</v>
      </c>
      <c r="D180" s="33"/>
      <c r="E180" s="33"/>
      <c r="F180" s="33"/>
      <c r="G180" s="33"/>
      <c r="H180" s="34">
        <f aca="true" t="shared" si="34" ref="H180:I184">H181</f>
        <v>20</v>
      </c>
      <c r="I180" s="34">
        <f t="shared" si="34"/>
        <v>0</v>
      </c>
      <c r="J180" s="18">
        <f t="shared" si="28"/>
        <v>20</v>
      </c>
      <c r="K180" s="35">
        <f t="shared" si="29"/>
        <v>0</v>
      </c>
      <c r="L180" s="36"/>
      <c r="M180" s="11"/>
    </row>
    <row r="181" spans="1:13" ht="15.75">
      <c r="A181" s="229" t="s">
        <v>84</v>
      </c>
      <c r="B181" s="230"/>
      <c r="C181" s="33" t="s">
        <v>109</v>
      </c>
      <c r="D181" s="33" t="s">
        <v>85</v>
      </c>
      <c r="E181" s="33"/>
      <c r="F181" s="33"/>
      <c r="G181" s="33"/>
      <c r="H181" s="34">
        <f t="shared" si="34"/>
        <v>20</v>
      </c>
      <c r="I181" s="34">
        <f t="shared" si="34"/>
        <v>0</v>
      </c>
      <c r="J181" s="18">
        <f t="shared" si="28"/>
        <v>20</v>
      </c>
      <c r="K181" s="35">
        <f t="shared" si="29"/>
        <v>0</v>
      </c>
      <c r="L181" s="36"/>
      <c r="M181" s="11"/>
    </row>
    <row r="182" spans="1:13" ht="15.75">
      <c r="A182" s="229" t="s">
        <v>93</v>
      </c>
      <c r="B182" s="230"/>
      <c r="C182" s="33" t="s">
        <v>109</v>
      </c>
      <c r="D182" s="33" t="s">
        <v>85</v>
      </c>
      <c r="E182" s="33" t="s">
        <v>56</v>
      </c>
      <c r="F182" s="33"/>
      <c r="G182" s="33"/>
      <c r="H182" s="34">
        <f t="shared" si="34"/>
        <v>20</v>
      </c>
      <c r="I182" s="34">
        <f t="shared" si="34"/>
        <v>0</v>
      </c>
      <c r="J182" s="18">
        <f t="shared" si="28"/>
        <v>20</v>
      </c>
      <c r="K182" s="35">
        <f t="shared" si="29"/>
        <v>0</v>
      </c>
      <c r="L182" s="36"/>
      <c r="M182" s="11"/>
    </row>
    <row r="183" spans="1:13" ht="31.5" customHeight="1">
      <c r="A183" s="229" t="s">
        <v>44</v>
      </c>
      <c r="B183" s="230"/>
      <c r="C183" s="33" t="s">
        <v>109</v>
      </c>
      <c r="D183" s="33" t="s">
        <v>85</v>
      </c>
      <c r="E183" s="33" t="s">
        <v>56</v>
      </c>
      <c r="F183" s="33" t="s">
        <v>45</v>
      </c>
      <c r="G183" s="33"/>
      <c r="H183" s="34">
        <f t="shared" si="34"/>
        <v>20</v>
      </c>
      <c r="I183" s="34">
        <f t="shared" si="34"/>
        <v>0</v>
      </c>
      <c r="J183" s="18">
        <f t="shared" si="28"/>
        <v>20</v>
      </c>
      <c r="K183" s="35">
        <f t="shared" si="29"/>
        <v>0</v>
      </c>
      <c r="L183" s="36"/>
      <c r="M183" s="11"/>
    </row>
    <row r="184" spans="1:13" ht="15.75">
      <c r="A184" s="229" t="s">
        <v>87</v>
      </c>
      <c r="B184" s="230"/>
      <c r="C184" s="33" t="s">
        <v>109</v>
      </c>
      <c r="D184" s="33" t="s">
        <v>85</v>
      </c>
      <c r="E184" s="33" t="s">
        <v>56</v>
      </c>
      <c r="F184" s="33" t="s">
        <v>88</v>
      </c>
      <c r="G184" s="33"/>
      <c r="H184" s="34">
        <f t="shared" si="34"/>
        <v>20</v>
      </c>
      <c r="I184" s="34">
        <f t="shared" si="34"/>
        <v>0</v>
      </c>
      <c r="J184" s="18">
        <f t="shared" si="28"/>
        <v>20</v>
      </c>
      <c r="K184" s="35">
        <f t="shared" si="29"/>
        <v>0</v>
      </c>
      <c r="L184" s="36"/>
      <c r="M184" s="11"/>
    </row>
    <row r="185" spans="1:13" ht="15.75">
      <c r="A185" s="229" t="s">
        <v>89</v>
      </c>
      <c r="B185" s="230"/>
      <c r="C185" s="33" t="s">
        <v>109</v>
      </c>
      <c r="D185" s="33" t="s">
        <v>85</v>
      </c>
      <c r="E185" s="33" t="s">
        <v>56</v>
      </c>
      <c r="F185" s="33" t="s">
        <v>88</v>
      </c>
      <c r="G185" s="33" t="s">
        <v>90</v>
      </c>
      <c r="H185" s="34">
        <v>20</v>
      </c>
      <c r="I185" s="34">
        <v>0</v>
      </c>
      <c r="J185" s="18">
        <f t="shared" si="28"/>
        <v>20</v>
      </c>
      <c r="K185" s="35">
        <f t="shared" si="29"/>
        <v>0</v>
      </c>
      <c r="L185" s="36"/>
      <c r="M185" s="11"/>
    </row>
    <row r="186" spans="1:13" ht="40.5" customHeight="1">
      <c r="A186" s="253" t="s">
        <v>555</v>
      </c>
      <c r="B186" s="254"/>
      <c r="C186" s="29" t="s">
        <v>110</v>
      </c>
      <c r="D186" s="29"/>
      <c r="E186" s="29"/>
      <c r="F186" s="29"/>
      <c r="G186" s="29"/>
      <c r="H186" s="30">
        <f aca="true" t="shared" si="35" ref="H186:I188">H187</f>
        <v>2782.5</v>
      </c>
      <c r="I186" s="30">
        <f t="shared" si="35"/>
        <v>1449.2</v>
      </c>
      <c r="J186" s="32">
        <f t="shared" si="28"/>
        <v>1333.3</v>
      </c>
      <c r="K186" s="31">
        <f t="shared" si="29"/>
        <v>52.082659478885894</v>
      </c>
      <c r="L186" s="10"/>
      <c r="M186" s="11"/>
    </row>
    <row r="187" spans="1:13" ht="33" customHeight="1">
      <c r="A187" s="229" t="s">
        <v>111</v>
      </c>
      <c r="B187" s="230"/>
      <c r="C187" s="33" t="s">
        <v>112</v>
      </c>
      <c r="D187" s="33"/>
      <c r="E187" s="33"/>
      <c r="F187" s="33"/>
      <c r="G187" s="33"/>
      <c r="H187" s="34">
        <f t="shared" si="35"/>
        <v>2782.5</v>
      </c>
      <c r="I187" s="34">
        <f t="shared" si="35"/>
        <v>1449.2</v>
      </c>
      <c r="J187" s="18">
        <f t="shared" si="28"/>
        <v>1333.3</v>
      </c>
      <c r="K187" s="35">
        <f t="shared" si="29"/>
        <v>52.082659478885894</v>
      </c>
      <c r="L187" s="36"/>
      <c r="M187" s="11"/>
    </row>
    <row r="188" spans="1:13" ht="15.75">
      <c r="A188" s="229" t="s">
        <v>84</v>
      </c>
      <c r="B188" s="230"/>
      <c r="C188" s="33" t="s">
        <v>112</v>
      </c>
      <c r="D188" s="33" t="s">
        <v>85</v>
      </c>
      <c r="E188" s="33"/>
      <c r="F188" s="33"/>
      <c r="G188" s="33"/>
      <c r="H188" s="34">
        <f t="shared" si="35"/>
        <v>2782.5</v>
      </c>
      <c r="I188" s="34">
        <f t="shared" si="35"/>
        <v>1449.2</v>
      </c>
      <c r="J188" s="18">
        <f t="shared" si="28"/>
        <v>1333.3</v>
      </c>
      <c r="K188" s="35">
        <f t="shared" si="29"/>
        <v>52.082659478885894</v>
      </c>
      <c r="L188" s="36"/>
      <c r="M188" s="11"/>
    </row>
    <row r="189" spans="1:13" ht="15.75">
      <c r="A189" s="229" t="s">
        <v>113</v>
      </c>
      <c r="B189" s="230"/>
      <c r="C189" s="33" t="s">
        <v>112</v>
      </c>
      <c r="D189" s="33" t="s">
        <v>85</v>
      </c>
      <c r="E189" s="33" t="s">
        <v>29</v>
      </c>
      <c r="F189" s="33"/>
      <c r="G189" s="33"/>
      <c r="H189" s="34">
        <f>H190+H193</f>
        <v>2782.5</v>
      </c>
      <c r="I189" s="34">
        <f>I190+I193</f>
        <v>1449.2</v>
      </c>
      <c r="J189" s="18">
        <f t="shared" si="28"/>
        <v>1333.3</v>
      </c>
      <c r="K189" s="35">
        <f t="shared" si="29"/>
        <v>52.082659478885894</v>
      </c>
      <c r="L189" s="36"/>
      <c r="M189" s="11"/>
    </row>
    <row r="190" spans="1:13" ht="41.25" customHeight="1">
      <c r="A190" s="229" t="s">
        <v>62</v>
      </c>
      <c r="B190" s="230"/>
      <c r="C190" s="33" t="s">
        <v>112</v>
      </c>
      <c r="D190" s="33" t="s">
        <v>85</v>
      </c>
      <c r="E190" s="33" t="s">
        <v>29</v>
      </c>
      <c r="F190" s="33" t="s">
        <v>63</v>
      </c>
      <c r="G190" s="33"/>
      <c r="H190" s="34">
        <f>H191</f>
        <v>2673</v>
      </c>
      <c r="I190" s="34">
        <f>I191</f>
        <v>1445.2</v>
      </c>
      <c r="J190" s="18">
        <f t="shared" si="28"/>
        <v>1227.8</v>
      </c>
      <c r="K190" s="35">
        <f t="shared" si="29"/>
        <v>54.066591844369626</v>
      </c>
      <c r="L190" s="36"/>
      <c r="M190" s="11"/>
    </row>
    <row r="191" spans="1:13" ht="15.75">
      <c r="A191" s="229" t="s">
        <v>64</v>
      </c>
      <c r="B191" s="230"/>
      <c r="C191" s="33" t="s">
        <v>112</v>
      </c>
      <c r="D191" s="33" t="s">
        <v>85</v>
      </c>
      <c r="E191" s="33" t="s">
        <v>29</v>
      </c>
      <c r="F191" s="33" t="s">
        <v>65</v>
      </c>
      <c r="G191" s="33"/>
      <c r="H191" s="34">
        <f>H192</f>
        <v>2673</v>
      </c>
      <c r="I191" s="34">
        <f>I192</f>
        <v>1445.2</v>
      </c>
      <c r="J191" s="18">
        <f t="shared" si="28"/>
        <v>1227.8</v>
      </c>
      <c r="K191" s="35">
        <f t="shared" si="29"/>
        <v>54.066591844369626</v>
      </c>
      <c r="L191" s="36"/>
      <c r="M191" s="11"/>
    </row>
    <row r="192" spans="1:13" ht="15.75">
      <c r="A192" s="229" t="s">
        <v>48</v>
      </c>
      <c r="B192" s="230"/>
      <c r="C192" s="33" t="s">
        <v>112</v>
      </c>
      <c r="D192" s="33" t="s">
        <v>85</v>
      </c>
      <c r="E192" s="33" t="s">
        <v>29</v>
      </c>
      <c r="F192" s="33" t="s">
        <v>65</v>
      </c>
      <c r="G192" s="33" t="s">
        <v>49</v>
      </c>
      <c r="H192" s="34">
        <v>2673</v>
      </c>
      <c r="I192" s="34">
        <v>1445.2</v>
      </c>
      <c r="J192" s="18">
        <f t="shared" si="28"/>
        <v>1227.8</v>
      </c>
      <c r="K192" s="35">
        <f t="shared" si="29"/>
        <v>54.066591844369626</v>
      </c>
      <c r="L192" s="36"/>
      <c r="M192" s="11"/>
    </row>
    <row r="193" spans="1:13" ht="15.75">
      <c r="A193" s="229" t="s">
        <v>16</v>
      </c>
      <c r="B193" s="230"/>
      <c r="C193" s="33" t="s">
        <v>112</v>
      </c>
      <c r="D193" s="33" t="s">
        <v>85</v>
      </c>
      <c r="E193" s="33" t="s">
        <v>29</v>
      </c>
      <c r="F193" s="33" t="s">
        <v>17</v>
      </c>
      <c r="G193" s="33"/>
      <c r="H193" s="34">
        <f>H194</f>
        <v>109.5</v>
      </c>
      <c r="I193" s="34">
        <f>I194</f>
        <v>4</v>
      </c>
      <c r="J193" s="18">
        <f t="shared" si="28"/>
        <v>105.5</v>
      </c>
      <c r="K193" s="35">
        <f t="shared" si="29"/>
        <v>3.65296803652968</v>
      </c>
      <c r="L193" s="36"/>
      <c r="M193" s="11"/>
    </row>
    <row r="194" spans="1:13" ht="27" customHeight="1">
      <c r="A194" s="229" t="s">
        <v>18</v>
      </c>
      <c r="B194" s="230"/>
      <c r="C194" s="33" t="s">
        <v>112</v>
      </c>
      <c r="D194" s="33" t="s">
        <v>85</v>
      </c>
      <c r="E194" s="33" t="s">
        <v>29</v>
      </c>
      <c r="F194" s="33" t="s">
        <v>19</v>
      </c>
      <c r="G194" s="33"/>
      <c r="H194" s="34">
        <f>H195</f>
        <v>109.5</v>
      </c>
      <c r="I194" s="34">
        <f>I195</f>
        <v>4</v>
      </c>
      <c r="J194" s="18">
        <f t="shared" si="28"/>
        <v>105.5</v>
      </c>
      <c r="K194" s="35">
        <f t="shared" si="29"/>
        <v>3.65296803652968</v>
      </c>
      <c r="L194" s="36"/>
      <c r="M194" s="11"/>
    </row>
    <row r="195" spans="1:13" ht="15.75">
      <c r="A195" s="229" t="s">
        <v>48</v>
      </c>
      <c r="B195" s="230"/>
      <c r="C195" s="33" t="s">
        <v>112</v>
      </c>
      <c r="D195" s="33" t="s">
        <v>85</v>
      </c>
      <c r="E195" s="33" t="s">
        <v>29</v>
      </c>
      <c r="F195" s="33" t="s">
        <v>19</v>
      </c>
      <c r="G195" s="33" t="s">
        <v>49</v>
      </c>
      <c r="H195" s="34">
        <v>109.5</v>
      </c>
      <c r="I195" s="34">
        <v>4</v>
      </c>
      <c r="J195" s="18">
        <f t="shared" si="28"/>
        <v>105.5</v>
      </c>
      <c r="K195" s="35">
        <f t="shared" si="29"/>
        <v>3.65296803652968</v>
      </c>
      <c r="L195" s="36"/>
      <c r="M195" s="11"/>
    </row>
    <row r="196" spans="1:13" ht="30" customHeight="1">
      <c r="A196" s="253" t="s">
        <v>556</v>
      </c>
      <c r="B196" s="254"/>
      <c r="C196" s="29" t="s">
        <v>114</v>
      </c>
      <c r="D196" s="29"/>
      <c r="E196" s="29"/>
      <c r="F196" s="29"/>
      <c r="G196" s="29"/>
      <c r="H196" s="30">
        <f aca="true" t="shared" si="36" ref="H196:I198">H197</f>
        <v>2837.2</v>
      </c>
      <c r="I196" s="30">
        <f>I197</f>
        <v>1278.1000000000001</v>
      </c>
      <c r="J196" s="32">
        <f t="shared" si="28"/>
        <v>1559.0999999999997</v>
      </c>
      <c r="K196" s="31">
        <f t="shared" si="29"/>
        <v>45.047934583392085</v>
      </c>
      <c r="L196" s="10"/>
      <c r="M196" s="11"/>
    </row>
    <row r="197" spans="1:13" ht="27.75" customHeight="1">
      <c r="A197" s="229" t="s">
        <v>115</v>
      </c>
      <c r="B197" s="230"/>
      <c r="C197" s="33" t="s">
        <v>116</v>
      </c>
      <c r="D197" s="33"/>
      <c r="E197" s="33"/>
      <c r="F197" s="33"/>
      <c r="G197" s="33"/>
      <c r="H197" s="34">
        <f t="shared" si="36"/>
        <v>2837.2</v>
      </c>
      <c r="I197" s="34">
        <f t="shared" si="36"/>
        <v>1278.1000000000001</v>
      </c>
      <c r="J197" s="18">
        <f t="shared" si="28"/>
        <v>1559.0999999999997</v>
      </c>
      <c r="K197" s="35">
        <f t="shared" si="29"/>
        <v>45.047934583392085</v>
      </c>
      <c r="L197" s="36"/>
      <c r="M197" s="11"/>
    </row>
    <row r="198" spans="1:13" ht="15.75">
      <c r="A198" s="229" t="s">
        <v>41</v>
      </c>
      <c r="B198" s="230"/>
      <c r="C198" s="33" t="s">
        <v>116</v>
      </c>
      <c r="D198" s="33" t="s">
        <v>42</v>
      </c>
      <c r="E198" s="33"/>
      <c r="F198" s="33"/>
      <c r="G198" s="33"/>
      <c r="H198" s="34">
        <f t="shared" si="36"/>
        <v>2837.2</v>
      </c>
      <c r="I198" s="34">
        <f t="shared" si="36"/>
        <v>1278.1000000000001</v>
      </c>
      <c r="J198" s="18">
        <f t="shared" si="28"/>
        <v>1559.0999999999997</v>
      </c>
      <c r="K198" s="35">
        <f t="shared" si="29"/>
        <v>45.047934583392085</v>
      </c>
      <c r="L198" s="36"/>
      <c r="M198" s="11"/>
    </row>
    <row r="199" spans="1:13" ht="15.75">
      <c r="A199" s="229" t="s">
        <v>43</v>
      </c>
      <c r="B199" s="230"/>
      <c r="C199" s="33" t="s">
        <v>116</v>
      </c>
      <c r="D199" s="33" t="s">
        <v>42</v>
      </c>
      <c r="E199" s="33" t="s">
        <v>15</v>
      </c>
      <c r="F199" s="33"/>
      <c r="G199" s="33"/>
      <c r="H199" s="34">
        <f>H200+H203</f>
        <v>2837.2</v>
      </c>
      <c r="I199" s="34">
        <f>I200+I203</f>
        <v>1278.1000000000001</v>
      </c>
      <c r="J199" s="18">
        <f t="shared" si="28"/>
        <v>1559.0999999999997</v>
      </c>
      <c r="K199" s="35">
        <f t="shared" si="29"/>
        <v>45.047934583392085</v>
      </c>
      <c r="L199" s="36"/>
      <c r="M199" s="11"/>
    </row>
    <row r="200" spans="1:13" ht="42.75" customHeight="1">
      <c r="A200" s="229" t="s">
        <v>62</v>
      </c>
      <c r="B200" s="230"/>
      <c r="C200" s="33" t="s">
        <v>116</v>
      </c>
      <c r="D200" s="33" t="s">
        <v>42</v>
      </c>
      <c r="E200" s="33" t="s">
        <v>15</v>
      </c>
      <c r="F200" s="33" t="s">
        <v>63</v>
      </c>
      <c r="G200" s="33"/>
      <c r="H200" s="34">
        <f>H201</f>
        <v>2641.2</v>
      </c>
      <c r="I200" s="34">
        <f>I201</f>
        <v>1250.7</v>
      </c>
      <c r="J200" s="18">
        <f t="shared" si="28"/>
        <v>1390.4999999999998</v>
      </c>
      <c r="K200" s="35">
        <f t="shared" si="29"/>
        <v>47.35347569286688</v>
      </c>
      <c r="L200" s="36"/>
      <c r="M200" s="11"/>
    </row>
    <row r="201" spans="1:13" ht="15.75">
      <c r="A201" s="229" t="s">
        <v>64</v>
      </c>
      <c r="B201" s="230"/>
      <c r="C201" s="33" t="s">
        <v>116</v>
      </c>
      <c r="D201" s="33" t="s">
        <v>42</v>
      </c>
      <c r="E201" s="33" t="s">
        <v>15</v>
      </c>
      <c r="F201" s="33" t="s">
        <v>65</v>
      </c>
      <c r="G201" s="33"/>
      <c r="H201" s="34">
        <f>H202</f>
        <v>2641.2</v>
      </c>
      <c r="I201" s="34">
        <f>I202</f>
        <v>1250.7</v>
      </c>
      <c r="J201" s="18">
        <f t="shared" si="28"/>
        <v>1390.4999999999998</v>
      </c>
      <c r="K201" s="35">
        <f t="shared" si="29"/>
        <v>47.35347569286688</v>
      </c>
      <c r="L201" s="36"/>
      <c r="M201" s="11"/>
    </row>
    <row r="202" spans="1:13" ht="15.75">
      <c r="A202" s="229" t="s">
        <v>48</v>
      </c>
      <c r="B202" s="230"/>
      <c r="C202" s="33" t="s">
        <v>116</v>
      </c>
      <c r="D202" s="33" t="s">
        <v>42</v>
      </c>
      <c r="E202" s="33" t="s">
        <v>15</v>
      </c>
      <c r="F202" s="33" t="s">
        <v>65</v>
      </c>
      <c r="G202" s="33" t="s">
        <v>49</v>
      </c>
      <c r="H202" s="34">
        <v>2641.2</v>
      </c>
      <c r="I202" s="34">
        <v>1250.7</v>
      </c>
      <c r="J202" s="18">
        <f t="shared" si="28"/>
        <v>1390.4999999999998</v>
      </c>
      <c r="K202" s="35">
        <f t="shared" si="29"/>
        <v>47.35347569286688</v>
      </c>
      <c r="L202" s="36"/>
      <c r="M202" s="11"/>
    </row>
    <row r="203" spans="1:13" ht="15.75">
      <c r="A203" s="229" t="s">
        <v>16</v>
      </c>
      <c r="B203" s="230"/>
      <c r="C203" s="33" t="s">
        <v>116</v>
      </c>
      <c r="D203" s="33" t="s">
        <v>42</v>
      </c>
      <c r="E203" s="33" t="s">
        <v>15</v>
      </c>
      <c r="F203" s="33" t="s">
        <v>17</v>
      </c>
      <c r="G203" s="33"/>
      <c r="H203" s="34">
        <f>H204</f>
        <v>196</v>
      </c>
      <c r="I203" s="34">
        <f>I204</f>
        <v>27.4</v>
      </c>
      <c r="J203" s="18">
        <f t="shared" si="28"/>
        <v>168.6</v>
      </c>
      <c r="K203" s="35">
        <f t="shared" si="29"/>
        <v>13.979591836734691</v>
      </c>
      <c r="L203" s="36"/>
      <c r="M203" s="11"/>
    </row>
    <row r="204" spans="1:13" ht="27" customHeight="1">
      <c r="A204" s="229" t="s">
        <v>18</v>
      </c>
      <c r="B204" s="230"/>
      <c r="C204" s="33" t="s">
        <v>116</v>
      </c>
      <c r="D204" s="33" t="s">
        <v>42</v>
      </c>
      <c r="E204" s="33" t="s">
        <v>15</v>
      </c>
      <c r="F204" s="33" t="s">
        <v>19</v>
      </c>
      <c r="G204" s="33"/>
      <c r="H204" s="34">
        <f>H205</f>
        <v>196</v>
      </c>
      <c r="I204" s="34">
        <f>I205</f>
        <v>27.4</v>
      </c>
      <c r="J204" s="18">
        <f t="shared" si="28"/>
        <v>168.6</v>
      </c>
      <c r="K204" s="35">
        <f t="shared" si="29"/>
        <v>13.979591836734691</v>
      </c>
      <c r="L204" s="36"/>
      <c r="M204" s="11"/>
    </row>
    <row r="205" spans="1:13" ht="15.75">
      <c r="A205" s="229" t="s">
        <v>48</v>
      </c>
      <c r="B205" s="230"/>
      <c r="C205" s="33" t="s">
        <v>116</v>
      </c>
      <c r="D205" s="33" t="s">
        <v>42</v>
      </c>
      <c r="E205" s="33" t="s">
        <v>15</v>
      </c>
      <c r="F205" s="33" t="s">
        <v>19</v>
      </c>
      <c r="G205" s="33" t="s">
        <v>49</v>
      </c>
      <c r="H205" s="34">
        <v>196</v>
      </c>
      <c r="I205" s="34">
        <v>27.4</v>
      </c>
      <c r="J205" s="18">
        <f t="shared" si="28"/>
        <v>168.6</v>
      </c>
      <c r="K205" s="35">
        <f t="shared" si="29"/>
        <v>13.979591836734691</v>
      </c>
      <c r="L205" s="36"/>
      <c r="M205" s="11"/>
    </row>
    <row r="206" spans="1:13" ht="27" customHeight="1">
      <c r="A206" s="253" t="s">
        <v>557</v>
      </c>
      <c r="B206" s="254"/>
      <c r="C206" s="29" t="s">
        <v>117</v>
      </c>
      <c r="D206" s="29"/>
      <c r="E206" s="29"/>
      <c r="F206" s="29"/>
      <c r="G206" s="29"/>
      <c r="H206" s="30">
        <f aca="true" t="shared" si="37" ref="H206:I211">H207</f>
        <v>45</v>
      </c>
      <c r="I206" s="30">
        <f t="shared" si="37"/>
        <v>0</v>
      </c>
      <c r="J206" s="32">
        <f t="shared" si="28"/>
        <v>45</v>
      </c>
      <c r="K206" s="31">
        <f t="shared" si="29"/>
        <v>0</v>
      </c>
      <c r="L206" s="10"/>
      <c r="M206" s="11"/>
    </row>
    <row r="207" spans="1:13" ht="15.75">
      <c r="A207" s="229" t="s">
        <v>118</v>
      </c>
      <c r="B207" s="230"/>
      <c r="C207" s="33" t="s">
        <v>119</v>
      </c>
      <c r="D207" s="33"/>
      <c r="E207" s="33"/>
      <c r="F207" s="33"/>
      <c r="G207" s="33"/>
      <c r="H207" s="34">
        <f t="shared" si="37"/>
        <v>45</v>
      </c>
      <c r="I207" s="34">
        <f t="shared" si="37"/>
        <v>0</v>
      </c>
      <c r="J207" s="18">
        <f t="shared" si="28"/>
        <v>45</v>
      </c>
      <c r="K207" s="35">
        <f t="shared" si="29"/>
        <v>0</v>
      </c>
      <c r="L207" s="36"/>
      <c r="M207" s="11"/>
    </row>
    <row r="208" spans="1:13" ht="15.75">
      <c r="A208" s="229" t="s">
        <v>84</v>
      </c>
      <c r="B208" s="230"/>
      <c r="C208" s="33" t="s">
        <v>119</v>
      </c>
      <c r="D208" s="33" t="s">
        <v>85</v>
      </c>
      <c r="E208" s="33"/>
      <c r="F208" s="33"/>
      <c r="G208" s="33"/>
      <c r="H208" s="34">
        <f t="shared" si="37"/>
        <v>45</v>
      </c>
      <c r="I208" s="34">
        <f t="shared" si="37"/>
        <v>0</v>
      </c>
      <c r="J208" s="18">
        <f t="shared" si="28"/>
        <v>45</v>
      </c>
      <c r="K208" s="35">
        <f t="shared" si="29"/>
        <v>0</v>
      </c>
      <c r="L208" s="36"/>
      <c r="M208" s="11"/>
    </row>
    <row r="209" spans="1:13" ht="15.75">
      <c r="A209" s="229" t="s">
        <v>86</v>
      </c>
      <c r="B209" s="230"/>
      <c r="C209" s="33" t="s">
        <v>119</v>
      </c>
      <c r="D209" s="33" t="s">
        <v>85</v>
      </c>
      <c r="E209" s="33" t="s">
        <v>79</v>
      </c>
      <c r="F209" s="33"/>
      <c r="G209" s="33"/>
      <c r="H209" s="34">
        <f t="shared" si="37"/>
        <v>45</v>
      </c>
      <c r="I209" s="34">
        <f t="shared" si="37"/>
        <v>0</v>
      </c>
      <c r="J209" s="18">
        <f t="shared" si="28"/>
        <v>45</v>
      </c>
      <c r="K209" s="35">
        <f t="shared" si="29"/>
        <v>0</v>
      </c>
      <c r="L209" s="36"/>
      <c r="M209" s="11"/>
    </row>
    <row r="210" spans="1:13" ht="27" customHeight="1">
      <c r="A210" s="229" t="s">
        <v>44</v>
      </c>
      <c r="B210" s="230"/>
      <c r="C210" s="33" t="s">
        <v>119</v>
      </c>
      <c r="D210" s="33" t="s">
        <v>85</v>
      </c>
      <c r="E210" s="33" t="s">
        <v>79</v>
      </c>
      <c r="F210" s="33" t="s">
        <v>45</v>
      </c>
      <c r="G210" s="33"/>
      <c r="H210" s="34">
        <f t="shared" si="37"/>
        <v>45</v>
      </c>
      <c r="I210" s="34">
        <f t="shared" si="37"/>
        <v>0</v>
      </c>
      <c r="J210" s="18">
        <f t="shared" si="28"/>
        <v>45</v>
      </c>
      <c r="K210" s="35">
        <f t="shared" si="29"/>
        <v>0</v>
      </c>
      <c r="L210" s="36"/>
      <c r="M210" s="11"/>
    </row>
    <row r="211" spans="1:13" ht="15.75">
      <c r="A211" s="229" t="s">
        <v>87</v>
      </c>
      <c r="B211" s="230"/>
      <c r="C211" s="33" t="s">
        <v>119</v>
      </c>
      <c r="D211" s="33" t="s">
        <v>85</v>
      </c>
      <c r="E211" s="33" t="s">
        <v>79</v>
      </c>
      <c r="F211" s="33" t="s">
        <v>88</v>
      </c>
      <c r="G211" s="33"/>
      <c r="H211" s="34">
        <f t="shared" si="37"/>
        <v>45</v>
      </c>
      <c r="I211" s="34">
        <f t="shared" si="37"/>
        <v>0</v>
      </c>
      <c r="J211" s="18">
        <f t="shared" si="28"/>
        <v>45</v>
      </c>
      <c r="K211" s="35">
        <f t="shared" si="29"/>
        <v>0</v>
      </c>
      <c r="L211" s="36"/>
      <c r="M211" s="11"/>
    </row>
    <row r="212" spans="1:13" ht="18" customHeight="1">
      <c r="A212" s="229" t="s">
        <v>89</v>
      </c>
      <c r="B212" s="230"/>
      <c r="C212" s="33" t="s">
        <v>119</v>
      </c>
      <c r="D212" s="33" t="s">
        <v>85</v>
      </c>
      <c r="E212" s="33" t="s">
        <v>79</v>
      </c>
      <c r="F212" s="33" t="s">
        <v>88</v>
      </c>
      <c r="G212" s="33" t="s">
        <v>90</v>
      </c>
      <c r="H212" s="34">
        <v>45</v>
      </c>
      <c r="I212" s="34">
        <v>0</v>
      </c>
      <c r="J212" s="18">
        <f t="shared" si="28"/>
        <v>45</v>
      </c>
      <c r="K212" s="35">
        <f t="shared" si="29"/>
        <v>0</v>
      </c>
      <c r="L212" s="36"/>
      <c r="M212" s="11"/>
    </row>
    <row r="213" spans="1:13" ht="15.75">
      <c r="A213" s="253" t="s">
        <v>558</v>
      </c>
      <c r="B213" s="254"/>
      <c r="C213" s="29" t="s">
        <v>120</v>
      </c>
      <c r="D213" s="29"/>
      <c r="E213" s="29"/>
      <c r="F213" s="29"/>
      <c r="G213" s="29"/>
      <c r="H213" s="30">
        <f aca="true" t="shared" si="38" ref="H213:I218">H214</f>
        <v>92</v>
      </c>
      <c r="I213" s="30">
        <f t="shared" si="38"/>
        <v>0</v>
      </c>
      <c r="J213" s="32">
        <f t="shared" si="28"/>
        <v>92</v>
      </c>
      <c r="K213" s="31">
        <f t="shared" si="29"/>
        <v>0</v>
      </c>
      <c r="L213" s="10"/>
      <c r="M213" s="11"/>
    </row>
    <row r="214" spans="1:13" ht="30" customHeight="1">
      <c r="A214" s="229" t="s">
        <v>121</v>
      </c>
      <c r="B214" s="230"/>
      <c r="C214" s="33" t="s">
        <v>122</v>
      </c>
      <c r="D214" s="33"/>
      <c r="E214" s="33"/>
      <c r="F214" s="33"/>
      <c r="G214" s="33"/>
      <c r="H214" s="34">
        <f t="shared" si="38"/>
        <v>92</v>
      </c>
      <c r="I214" s="34">
        <f t="shared" si="38"/>
        <v>0</v>
      </c>
      <c r="J214" s="18">
        <f t="shared" si="28"/>
        <v>92</v>
      </c>
      <c r="K214" s="35">
        <f t="shared" si="29"/>
        <v>0</v>
      </c>
      <c r="L214" s="36"/>
      <c r="M214" s="11"/>
    </row>
    <row r="215" spans="1:13" ht="15.75">
      <c r="A215" s="229" t="s">
        <v>84</v>
      </c>
      <c r="B215" s="230"/>
      <c r="C215" s="33" t="s">
        <v>122</v>
      </c>
      <c r="D215" s="33" t="s">
        <v>85</v>
      </c>
      <c r="E215" s="33"/>
      <c r="F215" s="33"/>
      <c r="G215" s="33"/>
      <c r="H215" s="34">
        <f t="shared" si="38"/>
        <v>92</v>
      </c>
      <c r="I215" s="34">
        <f t="shared" si="38"/>
        <v>0</v>
      </c>
      <c r="J215" s="18">
        <f t="shared" si="28"/>
        <v>92</v>
      </c>
      <c r="K215" s="35">
        <f t="shared" si="29"/>
        <v>0</v>
      </c>
      <c r="L215" s="36"/>
      <c r="M215" s="11"/>
    </row>
    <row r="216" spans="1:13" ht="15.75">
      <c r="A216" s="229" t="s">
        <v>113</v>
      </c>
      <c r="B216" s="230"/>
      <c r="C216" s="33" t="s">
        <v>122</v>
      </c>
      <c r="D216" s="33" t="s">
        <v>85</v>
      </c>
      <c r="E216" s="33" t="s">
        <v>29</v>
      </c>
      <c r="F216" s="33"/>
      <c r="G216" s="33"/>
      <c r="H216" s="34">
        <f t="shared" si="38"/>
        <v>92</v>
      </c>
      <c r="I216" s="34">
        <f t="shared" si="38"/>
        <v>0</v>
      </c>
      <c r="J216" s="18">
        <f aca="true" t="shared" si="39" ref="J216:J279">H216-I216</f>
        <v>92</v>
      </c>
      <c r="K216" s="35">
        <f aca="true" t="shared" si="40" ref="K216:K279">I216/H216*100</f>
        <v>0</v>
      </c>
      <c r="L216" s="36"/>
      <c r="M216" s="11"/>
    </row>
    <row r="217" spans="1:13" ht="15.75">
      <c r="A217" s="229" t="s">
        <v>123</v>
      </c>
      <c r="B217" s="230"/>
      <c r="C217" s="33" t="s">
        <v>122</v>
      </c>
      <c r="D217" s="33" t="s">
        <v>85</v>
      </c>
      <c r="E217" s="33" t="s">
        <v>29</v>
      </c>
      <c r="F217" s="33" t="s">
        <v>124</v>
      </c>
      <c r="G217" s="33"/>
      <c r="H217" s="34">
        <f t="shared" si="38"/>
        <v>92</v>
      </c>
      <c r="I217" s="34">
        <f t="shared" si="38"/>
        <v>0</v>
      </c>
      <c r="J217" s="18">
        <f t="shared" si="39"/>
        <v>92</v>
      </c>
      <c r="K217" s="35">
        <f t="shared" si="40"/>
        <v>0</v>
      </c>
      <c r="L217" s="36"/>
      <c r="M217" s="11"/>
    </row>
    <row r="218" spans="1:13" ht="15.75">
      <c r="A218" s="229" t="s">
        <v>125</v>
      </c>
      <c r="B218" s="230"/>
      <c r="C218" s="33" t="s">
        <v>122</v>
      </c>
      <c r="D218" s="33" t="s">
        <v>85</v>
      </c>
      <c r="E218" s="33" t="s">
        <v>29</v>
      </c>
      <c r="F218" s="33" t="s">
        <v>126</v>
      </c>
      <c r="G218" s="33"/>
      <c r="H218" s="34">
        <f t="shared" si="38"/>
        <v>92</v>
      </c>
      <c r="I218" s="34">
        <f t="shared" si="38"/>
        <v>0</v>
      </c>
      <c r="J218" s="18">
        <f t="shared" si="39"/>
        <v>92</v>
      </c>
      <c r="K218" s="35">
        <f t="shared" si="40"/>
        <v>0</v>
      </c>
      <c r="L218" s="36"/>
      <c r="M218" s="11"/>
    </row>
    <row r="219" spans="1:13" ht="15.75">
      <c r="A219" s="229" t="s">
        <v>89</v>
      </c>
      <c r="B219" s="230"/>
      <c r="C219" s="33" t="s">
        <v>122</v>
      </c>
      <c r="D219" s="33" t="s">
        <v>85</v>
      </c>
      <c r="E219" s="33" t="s">
        <v>29</v>
      </c>
      <c r="F219" s="33" t="s">
        <v>126</v>
      </c>
      <c r="G219" s="33" t="s">
        <v>90</v>
      </c>
      <c r="H219" s="34">
        <v>92</v>
      </c>
      <c r="I219" s="34">
        <v>0</v>
      </c>
      <c r="J219" s="18">
        <f t="shared" si="39"/>
        <v>92</v>
      </c>
      <c r="K219" s="35">
        <f t="shared" si="40"/>
        <v>0</v>
      </c>
      <c r="L219" s="36"/>
      <c r="M219" s="11"/>
    </row>
    <row r="220" spans="1:13" ht="39" customHeight="1">
      <c r="A220" s="253" t="s">
        <v>562</v>
      </c>
      <c r="B220" s="254"/>
      <c r="C220" s="29" t="s">
        <v>127</v>
      </c>
      <c r="D220" s="29"/>
      <c r="E220" s="29"/>
      <c r="F220" s="29"/>
      <c r="G220" s="29"/>
      <c r="H220" s="30">
        <f aca="true" t="shared" si="41" ref="H220:I225">H221</f>
        <v>863</v>
      </c>
      <c r="I220" s="30">
        <f t="shared" si="41"/>
        <v>851.3</v>
      </c>
      <c r="J220" s="32">
        <f t="shared" si="39"/>
        <v>11.700000000000045</v>
      </c>
      <c r="K220" s="31">
        <f t="shared" si="40"/>
        <v>98.64426419466974</v>
      </c>
      <c r="L220" s="10"/>
      <c r="M220" s="11"/>
    </row>
    <row r="221" spans="1:13" ht="32.25" customHeight="1">
      <c r="A221" s="229" t="s">
        <v>128</v>
      </c>
      <c r="B221" s="230"/>
      <c r="C221" s="33" t="s">
        <v>129</v>
      </c>
      <c r="D221" s="33"/>
      <c r="E221" s="33"/>
      <c r="F221" s="33"/>
      <c r="G221" s="33"/>
      <c r="H221" s="34">
        <f t="shared" si="41"/>
        <v>863</v>
      </c>
      <c r="I221" s="34">
        <f t="shared" si="41"/>
        <v>851.3</v>
      </c>
      <c r="J221" s="18">
        <f t="shared" si="39"/>
        <v>11.700000000000045</v>
      </c>
      <c r="K221" s="35">
        <f t="shared" si="40"/>
        <v>98.64426419466974</v>
      </c>
      <c r="L221" s="36"/>
      <c r="M221" s="11"/>
    </row>
    <row r="222" spans="1:13" ht="15.75">
      <c r="A222" s="229" t="s">
        <v>84</v>
      </c>
      <c r="B222" s="230"/>
      <c r="C222" s="33" t="s">
        <v>129</v>
      </c>
      <c r="D222" s="33" t="s">
        <v>85</v>
      </c>
      <c r="E222" s="33"/>
      <c r="F222" s="33"/>
      <c r="G222" s="33"/>
      <c r="H222" s="34">
        <f t="shared" si="41"/>
        <v>863</v>
      </c>
      <c r="I222" s="34">
        <f t="shared" si="41"/>
        <v>851.3</v>
      </c>
      <c r="J222" s="18">
        <f t="shared" si="39"/>
        <v>11.700000000000045</v>
      </c>
      <c r="K222" s="35">
        <f t="shared" si="40"/>
        <v>98.64426419466974</v>
      </c>
      <c r="L222" s="36"/>
      <c r="M222" s="11"/>
    </row>
    <row r="223" spans="1:13" ht="15.75">
      <c r="A223" s="229" t="s">
        <v>86</v>
      </c>
      <c r="B223" s="230"/>
      <c r="C223" s="33" t="s">
        <v>129</v>
      </c>
      <c r="D223" s="33" t="s">
        <v>85</v>
      </c>
      <c r="E223" s="33" t="s">
        <v>79</v>
      </c>
      <c r="F223" s="33"/>
      <c r="G223" s="33"/>
      <c r="H223" s="34">
        <f t="shared" si="41"/>
        <v>863</v>
      </c>
      <c r="I223" s="34">
        <f t="shared" si="41"/>
        <v>851.3</v>
      </c>
      <c r="J223" s="18">
        <f t="shared" si="39"/>
        <v>11.700000000000045</v>
      </c>
      <c r="K223" s="35">
        <f t="shared" si="40"/>
        <v>98.64426419466974</v>
      </c>
      <c r="L223" s="36"/>
      <c r="M223" s="11"/>
    </row>
    <row r="224" spans="1:13" ht="31.5" customHeight="1">
      <c r="A224" s="229" t="s">
        <v>44</v>
      </c>
      <c r="B224" s="230"/>
      <c r="C224" s="33" t="s">
        <v>129</v>
      </c>
      <c r="D224" s="33" t="s">
        <v>85</v>
      </c>
      <c r="E224" s="33" t="s">
        <v>79</v>
      </c>
      <c r="F224" s="33" t="s">
        <v>45</v>
      </c>
      <c r="G224" s="33"/>
      <c r="H224" s="34">
        <f t="shared" si="41"/>
        <v>863</v>
      </c>
      <c r="I224" s="34">
        <f t="shared" si="41"/>
        <v>851.3</v>
      </c>
      <c r="J224" s="18">
        <f t="shared" si="39"/>
        <v>11.700000000000045</v>
      </c>
      <c r="K224" s="35">
        <f t="shared" si="40"/>
        <v>98.64426419466974</v>
      </c>
      <c r="L224" s="36"/>
      <c r="M224" s="11"/>
    </row>
    <row r="225" spans="1:13" ht="15.75">
      <c r="A225" s="229" t="s">
        <v>87</v>
      </c>
      <c r="B225" s="230"/>
      <c r="C225" s="33" t="s">
        <v>129</v>
      </c>
      <c r="D225" s="33" t="s">
        <v>85</v>
      </c>
      <c r="E225" s="33" t="s">
        <v>79</v>
      </c>
      <c r="F225" s="33" t="s">
        <v>88</v>
      </c>
      <c r="G225" s="33"/>
      <c r="H225" s="34">
        <f t="shared" si="41"/>
        <v>863</v>
      </c>
      <c r="I225" s="34">
        <f t="shared" si="41"/>
        <v>851.3</v>
      </c>
      <c r="J225" s="18">
        <f t="shared" si="39"/>
        <v>11.700000000000045</v>
      </c>
      <c r="K225" s="35">
        <f t="shared" si="40"/>
        <v>98.64426419466974</v>
      </c>
      <c r="L225" s="36"/>
      <c r="M225" s="11"/>
    </row>
    <row r="226" spans="1:13" ht="15.75">
      <c r="A226" s="229" t="s">
        <v>89</v>
      </c>
      <c r="B226" s="230"/>
      <c r="C226" s="33" t="s">
        <v>129</v>
      </c>
      <c r="D226" s="33" t="s">
        <v>85</v>
      </c>
      <c r="E226" s="33" t="s">
        <v>79</v>
      </c>
      <c r="F226" s="33" t="s">
        <v>88</v>
      </c>
      <c r="G226" s="33" t="s">
        <v>90</v>
      </c>
      <c r="H226" s="34">
        <v>863</v>
      </c>
      <c r="I226" s="34">
        <v>851.3</v>
      </c>
      <c r="J226" s="18">
        <f t="shared" si="39"/>
        <v>11.700000000000045</v>
      </c>
      <c r="K226" s="35">
        <f t="shared" si="40"/>
        <v>98.64426419466974</v>
      </c>
      <c r="L226" s="36"/>
      <c r="M226" s="11"/>
    </row>
    <row r="227" spans="1:13" ht="29.25" customHeight="1">
      <c r="A227" s="253" t="s">
        <v>561</v>
      </c>
      <c r="B227" s="254"/>
      <c r="C227" s="29" t="s">
        <v>130</v>
      </c>
      <c r="D227" s="29"/>
      <c r="E227" s="29"/>
      <c r="F227" s="29"/>
      <c r="G227" s="29"/>
      <c r="H227" s="30">
        <f>H228+H235</f>
        <v>80</v>
      </c>
      <c r="I227" s="30">
        <f>I228+I235</f>
        <v>23</v>
      </c>
      <c r="J227" s="32">
        <f t="shared" si="39"/>
        <v>57</v>
      </c>
      <c r="K227" s="31">
        <f t="shared" si="40"/>
        <v>28.749999999999996</v>
      </c>
      <c r="L227" s="10"/>
      <c r="M227" s="11"/>
    </row>
    <row r="228" spans="1:13" ht="42" customHeight="1">
      <c r="A228" s="253" t="s">
        <v>618</v>
      </c>
      <c r="B228" s="254"/>
      <c r="C228" s="29" t="s">
        <v>131</v>
      </c>
      <c r="D228" s="29"/>
      <c r="E228" s="29"/>
      <c r="F228" s="29"/>
      <c r="G228" s="29"/>
      <c r="H228" s="30">
        <f aca="true" t="shared" si="42" ref="H228:I233">H229</f>
        <v>49</v>
      </c>
      <c r="I228" s="30">
        <f t="shared" si="42"/>
        <v>23</v>
      </c>
      <c r="J228" s="32">
        <f t="shared" si="39"/>
        <v>26</v>
      </c>
      <c r="K228" s="31">
        <f t="shared" si="40"/>
        <v>46.93877551020408</v>
      </c>
      <c r="L228" s="10"/>
      <c r="M228" s="11"/>
    </row>
    <row r="229" spans="1:13" ht="15.75">
      <c r="A229" s="229" t="s">
        <v>132</v>
      </c>
      <c r="B229" s="230"/>
      <c r="C229" s="33" t="s">
        <v>133</v>
      </c>
      <c r="D229" s="33"/>
      <c r="E229" s="33"/>
      <c r="F229" s="33"/>
      <c r="G229" s="33"/>
      <c r="H229" s="34">
        <f t="shared" si="42"/>
        <v>49</v>
      </c>
      <c r="I229" s="34">
        <f t="shared" si="42"/>
        <v>23</v>
      </c>
      <c r="J229" s="18">
        <f t="shared" si="39"/>
        <v>26</v>
      </c>
      <c r="K229" s="35">
        <f t="shared" si="40"/>
        <v>46.93877551020408</v>
      </c>
      <c r="L229" s="36"/>
      <c r="M229" s="11"/>
    </row>
    <row r="230" spans="1:13" ht="15.75">
      <c r="A230" s="229" t="s">
        <v>55</v>
      </c>
      <c r="B230" s="230"/>
      <c r="C230" s="33" t="s">
        <v>133</v>
      </c>
      <c r="D230" s="33" t="s">
        <v>56</v>
      </c>
      <c r="E230" s="33"/>
      <c r="F230" s="33"/>
      <c r="G230" s="33"/>
      <c r="H230" s="34">
        <f t="shared" si="42"/>
        <v>49</v>
      </c>
      <c r="I230" s="34">
        <f t="shared" si="42"/>
        <v>23</v>
      </c>
      <c r="J230" s="18">
        <f t="shared" si="39"/>
        <v>26</v>
      </c>
      <c r="K230" s="35">
        <f t="shared" si="40"/>
        <v>46.93877551020408</v>
      </c>
      <c r="L230" s="36"/>
      <c r="M230" s="11"/>
    </row>
    <row r="231" spans="1:13" ht="15.75">
      <c r="A231" s="229" t="s">
        <v>57</v>
      </c>
      <c r="B231" s="230"/>
      <c r="C231" s="33" t="s">
        <v>133</v>
      </c>
      <c r="D231" s="33" t="s">
        <v>56</v>
      </c>
      <c r="E231" s="33" t="s">
        <v>58</v>
      </c>
      <c r="F231" s="33"/>
      <c r="G231" s="33"/>
      <c r="H231" s="34">
        <f t="shared" si="42"/>
        <v>49</v>
      </c>
      <c r="I231" s="34">
        <f t="shared" si="42"/>
        <v>23</v>
      </c>
      <c r="J231" s="18">
        <f t="shared" si="39"/>
        <v>26</v>
      </c>
      <c r="K231" s="35">
        <f t="shared" si="40"/>
        <v>46.93877551020408</v>
      </c>
      <c r="L231" s="36"/>
      <c r="M231" s="11"/>
    </row>
    <row r="232" spans="1:13" ht="15.75">
      <c r="A232" s="229" t="s">
        <v>16</v>
      </c>
      <c r="B232" s="230"/>
      <c r="C232" s="33" t="s">
        <v>133</v>
      </c>
      <c r="D232" s="33" t="s">
        <v>56</v>
      </c>
      <c r="E232" s="33" t="s">
        <v>58</v>
      </c>
      <c r="F232" s="33" t="s">
        <v>17</v>
      </c>
      <c r="G232" s="33"/>
      <c r="H232" s="34">
        <f t="shared" si="42"/>
        <v>49</v>
      </c>
      <c r="I232" s="34">
        <f t="shared" si="42"/>
        <v>23</v>
      </c>
      <c r="J232" s="18">
        <f t="shared" si="39"/>
        <v>26</v>
      </c>
      <c r="K232" s="35">
        <f t="shared" si="40"/>
        <v>46.93877551020408</v>
      </c>
      <c r="L232" s="36"/>
      <c r="M232" s="11"/>
    </row>
    <row r="233" spans="1:13" ht="30" customHeight="1">
      <c r="A233" s="229" t="s">
        <v>18</v>
      </c>
      <c r="B233" s="230"/>
      <c r="C233" s="33" t="s">
        <v>133</v>
      </c>
      <c r="D233" s="33" t="s">
        <v>56</v>
      </c>
      <c r="E233" s="33" t="s">
        <v>58</v>
      </c>
      <c r="F233" s="33" t="s">
        <v>19</v>
      </c>
      <c r="G233" s="33"/>
      <c r="H233" s="34">
        <f t="shared" si="42"/>
        <v>49</v>
      </c>
      <c r="I233" s="34">
        <f t="shared" si="42"/>
        <v>23</v>
      </c>
      <c r="J233" s="18">
        <f t="shared" si="39"/>
        <v>26</v>
      </c>
      <c r="K233" s="35">
        <f t="shared" si="40"/>
        <v>46.93877551020408</v>
      </c>
      <c r="L233" s="36"/>
      <c r="M233" s="11"/>
    </row>
    <row r="234" spans="1:13" ht="15.75">
      <c r="A234" s="229" t="s">
        <v>48</v>
      </c>
      <c r="B234" s="230"/>
      <c r="C234" s="33" t="s">
        <v>133</v>
      </c>
      <c r="D234" s="33" t="s">
        <v>56</v>
      </c>
      <c r="E234" s="33" t="s">
        <v>58</v>
      </c>
      <c r="F234" s="33" t="s">
        <v>19</v>
      </c>
      <c r="G234" s="33" t="s">
        <v>49</v>
      </c>
      <c r="H234" s="34">
        <v>49</v>
      </c>
      <c r="I234" s="34">
        <v>23</v>
      </c>
      <c r="J234" s="18">
        <f t="shared" si="39"/>
        <v>26</v>
      </c>
      <c r="K234" s="35">
        <f t="shared" si="40"/>
        <v>46.93877551020408</v>
      </c>
      <c r="L234" s="36"/>
      <c r="M234" s="11"/>
    </row>
    <row r="235" spans="1:13" ht="45" customHeight="1">
      <c r="A235" s="253" t="s">
        <v>559</v>
      </c>
      <c r="B235" s="254"/>
      <c r="C235" s="29" t="s">
        <v>134</v>
      </c>
      <c r="D235" s="29"/>
      <c r="E235" s="29"/>
      <c r="F235" s="29"/>
      <c r="G235" s="29"/>
      <c r="H235" s="30">
        <f>H236+H242</f>
        <v>31</v>
      </c>
      <c r="I235" s="30">
        <f>I236+I242</f>
        <v>0</v>
      </c>
      <c r="J235" s="32">
        <f t="shared" si="39"/>
        <v>31</v>
      </c>
      <c r="K235" s="31">
        <f t="shared" si="40"/>
        <v>0</v>
      </c>
      <c r="L235" s="10"/>
      <c r="M235" s="11"/>
    </row>
    <row r="236" spans="1:13" ht="15.75">
      <c r="A236" s="229" t="s">
        <v>135</v>
      </c>
      <c r="B236" s="230"/>
      <c r="C236" s="33" t="s">
        <v>136</v>
      </c>
      <c r="D236" s="33"/>
      <c r="E236" s="33"/>
      <c r="F236" s="33"/>
      <c r="G236" s="33"/>
      <c r="H236" s="34">
        <f aca="true" t="shared" si="43" ref="H236:I240">H237</f>
        <v>30</v>
      </c>
      <c r="I236" s="34">
        <f t="shared" si="43"/>
        <v>0</v>
      </c>
      <c r="J236" s="18">
        <f t="shared" si="39"/>
        <v>30</v>
      </c>
      <c r="K236" s="35">
        <f t="shared" si="40"/>
        <v>0</v>
      </c>
      <c r="L236" s="36"/>
      <c r="M236" s="11"/>
    </row>
    <row r="237" spans="1:13" ht="15.75">
      <c r="A237" s="229" t="s">
        <v>55</v>
      </c>
      <c r="B237" s="230"/>
      <c r="C237" s="33" t="s">
        <v>136</v>
      </c>
      <c r="D237" s="33" t="s">
        <v>56</v>
      </c>
      <c r="E237" s="33"/>
      <c r="F237" s="33"/>
      <c r="G237" s="33"/>
      <c r="H237" s="34">
        <f t="shared" si="43"/>
        <v>30</v>
      </c>
      <c r="I237" s="34">
        <f t="shared" si="43"/>
        <v>0</v>
      </c>
      <c r="J237" s="18">
        <f t="shared" si="39"/>
        <v>30</v>
      </c>
      <c r="K237" s="35">
        <f t="shared" si="40"/>
        <v>0</v>
      </c>
      <c r="L237" s="36"/>
      <c r="M237" s="11"/>
    </row>
    <row r="238" spans="1:13" ht="15.75">
      <c r="A238" s="229" t="s">
        <v>57</v>
      </c>
      <c r="B238" s="230"/>
      <c r="C238" s="33" t="s">
        <v>136</v>
      </c>
      <c r="D238" s="33" t="s">
        <v>56</v>
      </c>
      <c r="E238" s="33" t="s">
        <v>58</v>
      </c>
      <c r="F238" s="33"/>
      <c r="G238" s="33"/>
      <c r="H238" s="34">
        <f t="shared" si="43"/>
        <v>30</v>
      </c>
      <c r="I238" s="34">
        <f t="shared" si="43"/>
        <v>0</v>
      </c>
      <c r="J238" s="18">
        <f t="shared" si="39"/>
        <v>30</v>
      </c>
      <c r="K238" s="35">
        <f t="shared" si="40"/>
        <v>0</v>
      </c>
      <c r="L238" s="36"/>
      <c r="M238" s="11"/>
    </row>
    <row r="239" spans="1:13" ht="15.75">
      <c r="A239" s="229" t="s">
        <v>16</v>
      </c>
      <c r="B239" s="230"/>
      <c r="C239" s="33" t="s">
        <v>136</v>
      </c>
      <c r="D239" s="33" t="s">
        <v>56</v>
      </c>
      <c r="E239" s="33" t="s">
        <v>58</v>
      </c>
      <c r="F239" s="33" t="s">
        <v>17</v>
      </c>
      <c r="G239" s="33"/>
      <c r="H239" s="34">
        <f t="shared" si="43"/>
        <v>30</v>
      </c>
      <c r="I239" s="34">
        <f t="shared" si="43"/>
        <v>0</v>
      </c>
      <c r="J239" s="18">
        <f t="shared" si="39"/>
        <v>30</v>
      </c>
      <c r="K239" s="35">
        <f t="shared" si="40"/>
        <v>0</v>
      </c>
      <c r="L239" s="36"/>
      <c r="M239" s="11"/>
    </row>
    <row r="240" spans="1:13" ht="25.5" customHeight="1">
      <c r="A240" s="229" t="s">
        <v>18</v>
      </c>
      <c r="B240" s="230"/>
      <c r="C240" s="33" t="s">
        <v>136</v>
      </c>
      <c r="D240" s="33" t="s">
        <v>56</v>
      </c>
      <c r="E240" s="33" t="s">
        <v>58</v>
      </c>
      <c r="F240" s="33" t="s">
        <v>19</v>
      </c>
      <c r="G240" s="33"/>
      <c r="H240" s="34">
        <f t="shared" si="43"/>
        <v>30</v>
      </c>
      <c r="I240" s="34">
        <f t="shared" si="43"/>
        <v>0</v>
      </c>
      <c r="J240" s="18">
        <f t="shared" si="39"/>
        <v>30</v>
      </c>
      <c r="K240" s="35">
        <f t="shared" si="40"/>
        <v>0</v>
      </c>
      <c r="L240" s="36"/>
      <c r="M240" s="11"/>
    </row>
    <row r="241" spans="1:13" ht="15.75">
      <c r="A241" s="229" t="s">
        <v>48</v>
      </c>
      <c r="B241" s="230"/>
      <c r="C241" s="33" t="s">
        <v>136</v>
      </c>
      <c r="D241" s="33" t="s">
        <v>56</v>
      </c>
      <c r="E241" s="33" t="s">
        <v>58</v>
      </c>
      <c r="F241" s="33" t="s">
        <v>19</v>
      </c>
      <c r="G241" s="33" t="s">
        <v>49</v>
      </c>
      <c r="H241" s="34">
        <v>30</v>
      </c>
      <c r="I241" s="34">
        <v>0</v>
      </c>
      <c r="J241" s="18">
        <f t="shared" si="39"/>
        <v>30</v>
      </c>
      <c r="K241" s="35">
        <f t="shared" si="40"/>
        <v>0</v>
      </c>
      <c r="L241" s="36"/>
      <c r="M241" s="11"/>
    </row>
    <row r="242" spans="1:13" ht="27" customHeight="1">
      <c r="A242" s="229" t="s">
        <v>137</v>
      </c>
      <c r="B242" s="230"/>
      <c r="C242" s="33" t="s">
        <v>138</v>
      </c>
      <c r="D242" s="33"/>
      <c r="E242" s="33"/>
      <c r="F242" s="33"/>
      <c r="G242" s="33"/>
      <c r="H242" s="34">
        <f aca="true" t="shared" si="44" ref="H242:I246">H243</f>
        <v>1</v>
      </c>
      <c r="I242" s="34">
        <f t="shared" si="44"/>
        <v>0</v>
      </c>
      <c r="J242" s="18">
        <f t="shared" si="39"/>
        <v>1</v>
      </c>
      <c r="K242" s="35">
        <f t="shared" si="40"/>
        <v>0</v>
      </c>
      <c r="L242" s="36"/>
      <c r="M242" s="11"/>
    </row>
    <row r="243" spans="1:13" ht="15.75">
      <c r="A243" s="229" t="s">
        <v>55</v>
      </c>
      <c r="B243" s="230"/>
      <c r="C243" s="33" t="s">
        <v>138</v>
      </c>
      <c r="D243" s="33" t="s">
        <v>56</v>
      </c>
      <c r="E243" s="33"/>
      <c r="F243" s="33"/>
      <c r="G243" s="33"/>
      <c r="H243" s="34">
        <f t="shared" si="44"/>
        <v>1</v>
      </c>
      <c r="I243" s="34">
        <f t="shared" si="44"/>
        <v>0</v>
      </c>
      <c r="J243" s="18">
        <f t="shared" si="39"/>
        <v>1</v>
      </c>
      <c r="K243" s="35">
        <f t="shared" si="40"/>
        <v>0</v>
      </c>
      <c r="L243" s="36"/>
      <c r="M243" s="11"/>
    </row>
    <row r="244" spans="1:13" ht="15.75">
      <c r="A244" s="229" t="s">
        <v>57</v>
      </c>
      <c r="B244" s="230"/>
      <c r="C244" s="33" t="s">
        <v>138</v>
      </c>
      <c r="D244" s="33" t="s">
        <v>56</v>
      </c>
      <c r="E244" s="33" t="s">
        <v>58</v>
      </c>
      <c r="F244" s="33"/>
      <c r="G244" s="33"/>
      <c r="H244" s="34">
        <f t="shared" si="44"/>
        <v>1</v>
      </c>
      <c r="I244" s="34">
        <f t="shared" si="44"/>
        <v>0</v>
      </c>
      <c r="J244" s="18">
        <f t="shared" si="39"/>
        <v>1</v>
      </c>
      <c r="K244" s="35">
        <f t="shared" si="40"/>
        <v>0</v>
      </c>
      <c r="L244" s="36"/>
      <c r="M244" s="11"/>
    </row>
    <row r="245" spans="1:13" ht="15.75">
      <c r="A245" s="229" t="s">
        <v>16</v>
      </c>
      <c r="B245" s="230"/>
      <c r="C245" s="33" t="s">
        <v>138</v>
      </c>
      <c r="D245" s="33" t="s">
        <v>56</v>
      </c>
      <c r="E245" s="33" t="s">
        <v>58</v>
      </c>
      <c r="F245" s="33" t="s">
        <v>17</v>
      </c>
      <c r="G245" s="33"/>
      <c r="H245" s="34">
        <f t="shared" si="44"/>
        <v>1</v>
      </c>
      <c r="I245" s="34">
        <f t="shared" si="44"/>
        <v>0</v>
      </c>
      <c r="J245" s="18">
        <f t="shared" si="39"/>
        <v>1</v>
      </c>
      <c r="K245" s="35">
        <f t="shared" si="40"/>
        <v>0</v>
      </c>
      <c r="L245" s="36"/>
      <c r="M245" s="11"/>
    </row>
    <row r="246" spans="1:13" ht="27" customHeight="1">
      <c r="A246" s="229" t="s">
        <v>18</v>
      </c>
      <c r="B246" s="230"/>
      <c r="C246" s="33" t="s">
        <v>138</v>
      </c>
      <c r="D246" s="33" t="s">
        <v>56</v>
      </c>
      <c r="E246" s="33" t="s">
        <v>58</v>
      </c>
      <c r="F246" s="33" t="s">
        <v>19</v>
      </c>
      <c r="G246" s="33"/>
      <c r="H246" s="34">
        <f t="shared" si="44"/>
        <v>1</v>
      </c>
      <c r="I246" s="34">
        <f t="shared" si="44"/>
        <v>0</v>
      </c>
      <c r="J246" s="18">
        <f t="shared" si="39"/>
        <v>1</v>
      </c>
      <c r="K246" s="35">
        <f t="shared" si="40"/>
        <v>0</v>
      </c>
      <c r="L246" s="36"/>
      <c r="M246" s="11"/>
    </row>
    <row r="247" spans="1:13" ht="15.75">
      <c r="A247" s="229" t="s">
        <v>48</v>
      </c>
      <c r="B247" s="230"/>
      <c r="C247" s="33" t="s">
        <v>138</v>
      </c>
      <c r="D247" s="33" t="s">
        <v>56</v>
      </c>
      <c r="E247" s="33" t="s">
        <v>58</v>
      </c>
      <c r="F247" s="33" t="s">
        <v>19</v>
      </c>
      <c r="G247" s="33" t="s">
        <v>49</v>
      </c>
      <c r="H247" s="34">
        <v>1</v>
      </c>
      <c r="I247" s="34">
        <v>0</v>
      </c>
      <c r="J247" s="18">
        <f t="shared" si="39"/>
        <v>1</v>
      </c>
      <c r="K247" s="35">
        <f t="shared" si="40"/>
        <v>0</v>
      </c>
      <c r="L247" s="36"/>
      <c r="M247" s="11"/>
    </row>
    <row r="248" spans="1:13" ht="40.5" customHeight="1">
      <c r="A248" s="253" t="s">
        <v>560</v>
      </c>
      <c r="B248" s="254"/>
      <c r="C248" s="29" t="s">
        <v>139</v>
      </c>
      <c r="D248" s="29"/>
      <c r="E248" s="29"/>
      <c r="F248" s="29"/>
      <c r="G248" s="29"/>
      <c r="H248" s="30">
        <f aca="true" t="shared" si="45" ref="H248:I254">H249</f>
        <v>4316.6</v>
      </c>
      <c r="I248" s="30">
        <f t="shared" si="45"/>
        <v>2629.2</v>
      </c>
      <c r="J248" s="32">
        <f t="shared" si="39"/>
        <v>1687.4000000000005</v>
      </c>
      <c r="K248" s="31">
        <f t="shared" si="40"/>
        <v>60.909048788398266</v>
      </c>
      <c r="L248" s="10"/>
      <c r="M248" s="11"/>
    </row>
    <row r="249" spans="1:13" ht="27" customHeight="1">
      <c r="A249" s="253" t="s">
        <v>563</v>
      </c>
      <c r="B249" s="254"/>
      <c r="C249" s="29" t="s">
        <v>140</v>
      </c>
      <c r="D249" s="29"/>
      <c r="E249" s="29"/>
      <c r="F249" s="29"/>
      <c r="G249" s="29"/>
      <c r="H249" s="30">
        <f t="shared" si="45"/>
        <v>4316.6</v>
      </c>
      <c r="I249" s="30">
        <f t="shared" si="45"/>
        <v>2629.2</v>
      </c>
      <c r="J249" s="32">
        <f t="shared" si="39"/>
        <v>1687.4000000000005</v>
      </c>
      <c r="K249" s="31">
        <f t="shared" si="40"/>
        <v>60.909048788398266</v>
      </c>
      <c r="L249" s="10"/>
      <c r="M249" s="11"/>
    </row>
    <row r="250" spans="1:13" ht="30.75" customHeight="1">
      <c r="A250" s="229" t="s">
        <v>141</v>
      </c>
      <c r="B250" s="230"/>
      <c r="C250" s="33" t="s">
        <v>142</v>
      </c>
      <c r="D250" s="33"/>
      <c r="E250" s="33"/>
      <c r="F250" s="33"/>
      <c r="G250" s="33"/>
      <c r="H250" s="34">
        <f t="shared" si="45"/>
        <v>4316.6</v>
      </c>
      <c r="I250" s="34">
        <f t="shared" si="45"/>
        <v>2629.2</v>
      </c>
      <c r="J250" s="18">
        <f t="shared" si="39"/>
        <v>1687.4000000000005</v>
      </c>
      <c r="K250" s="35">
        <f t="shared" si="40"/>
        <v>60.909048788398266</v>
      </c>
      <c r="L250" s="36"/>
      <c r="M250" s="11"/>
    </row>
    <row r="251" spans="1:13" ht="15.75">
      <c r="A251" s="229" t="s">
        <v>12</v>
      </c>
      <c r="B251" s="230"/>
      <c r="C251" s="33" t="s">
        <v>142</v>
      </c>
      <c r="D251" s="33" t="s">
        <v>13</v>
      </c>
      <c r="E251" s="33"/>
      <c r="F251" s="33"/>
      <c r="G251" s="33"/>
      <c r="H251" s="34">
        <f t="shared" si="45"/>
        <v>4316.6</v>
      </c>
      <c r="I251" s="34">
        <f t="shared" si="45"/>
        <v>2629.2</v>
      </c>
      <c r="J251" s="18">
        <f t="shared" si="39"/>
        <v>1687.4000000000005</v>
      </c>
      <c r="K251" s="35">
        <f t="shared" si="40"/>
        <v>60.909048788398266</v>
      </c>
      <c r="L251" s="36"/>
      <c r="M251" s="11"/>
    </row>
    <row r="252" spans="1:13" ht="15.75">
      <c r="A252" s="229" t="s">
        <v>28</v>
      </c>
      <c r="B252" s="230"/>
      <c r="C252" s="33" t="s">
        <v>142</v>
      </c>
      <c r="D252" s="33" t="s">
        <v>13</v>
      </c>
      <c r="E252" s="33" t="s">
        <v>29</v>
      </c>
      <c r="F252" s="33"/>
      <c r="G252" s="33"/>
      <c r="H252" s="34">
        <f t="shared" si="45"/>
        <v>4316.6</v>
      </c>
      <c r="I252" s="34">
        <f t="shared" si="45"/>
        <v>2629.2</v>
      </c>
      <c r="J252" s="18">
        <f t="shared" si="39"/>
        <v>1687.4000000000005</v>
      </c>
      <c r="K252" s="35">
        <f t="shared" si="40"/>
        <v>60.909048788398266</v>
      </c>
      <c r="L252" s="36"/>
      <c r="M252" s="11"/>
    </row>
    <row r="253" spans="1:13" ht="15.75">
      <c r="A253" s="229" t="s">
        <v>16</v>
      </c>
      <c r="B253" s="230"/>
      <c r="C253" s="33" t="s">
        <v>142</v>
      </c>
      <c r="D253" s="33" t="s">
        <v>13</v>
      </c>
      <c r="E253" s="33" t="s">
        <v>29</v>
      </c>
      <c r="F253" s="33" t="s">
        <v>17</v>
      </c>
      <c r="G253" s="33"/>
      <c r="H253" s="34">
        <f t="shared" si="45"/>
        <v>4316.6</v>
      </c>
      <c r="I253" s="34">
        <f t="shared" si="45"/>
        <v>2629.2</v>
      </c>
      <c r="J253" s="18">
        <f t="shared" si="39"/>
        <v>1687.4000000000005</v>
      </c>
      <c r="K253" s="35">
        <f t="shared" si="40"/>
        <v>60.909048788398266</v>
      </c>
      <c r="L253" s="36"/>
      <c r="M253" s="11"/>
    </row>
    <row r="254" spans="1:13" ht="27.75" customHeight="1">
      <c r="A254" s="229" t="s">
        <v>18</v>
      </c>
      <c r="B254" s="230"/>
      <c r="C254" s="33" t="s">
        <v>142</v>
      </c>
      <c r="D254" s="33" t="s">
        <v>13</v>
      </c>
      <c r="E254" s="33" t="s">
        <v>29</v>
      </c>
      <c r="F254" s="33" t="s">
        <v>19</v>
      </c>
      <c r="G254" s="33"/>
      <c r="H254" s="34">
        <f t="shared" si="45"/>
        <v>4316.6</v>
      </c>
      <c r="I254" s="34">
        <f t="shared" si="45"/>
        <v>2629.2</v>
      </c>
      <c r="J254" s="18">
        <f t="shared" si="39"/>
        <v>1687.4000000000005</v>
      </c>
      <c r="K254" s="35">
        <f t="shared" si="40"/>
        <v>60.909048788398266</v>
      </c>
      <c r="L254" s="36"/>
      <c r="M254" s="11"/>
    </row>
    <row r="255" spans="1:13" ht="30" customHeight="1">
      <c r="A255" s="229" t="s">
        <v>20</v>
      </c>
      <c r="B255" s="230"/>
      <c r="C255" s="33" t="s">
        <v>142</v>
      </c>
      <c r="D255" s="33" t="s">
        <v>13</v>
      </c>
      <c r="E255" s="33" t="s">
        <v>29</v>
      </c>
      <c r="F255" s="33" t="s">
        <v>19</v>
      </c>
      <c r="G255" s="33" t="s">
        <v>21</v>
      </c>
      <c r="H255" s="34">
        <v>4316.6</v>
      </c>
      <c r="I255" s="34">
        <v>2629.2</v>
      </c>
      <c r="J255" s="18">
        <f t="shared" si="39"/>
        <v>1687.4000000000005</v>
      </c>
      <c r="K255" s="35">
        <f t="shared" si="40"/>
        <v>60.909048788398266</v>
      </c>
      <c r="L255" s="36"/>
      <c r="M255" s="11"/>
    </row>
    <row r="256" spans="1:13" ht="26.25" customHeight="1">
      <c r="A256" s="253" t="s">
        <v>564</v>
      </c>
      <c r="B256" s="254"/>
      <c r="C256" s="29" t="s">
        <v>143</v>
      </c>
      <c r="D256" s="29"/>
      <c r="E256" s="29"/>
      <c r="F256" s="29"/>
      <c r="G256" s="29"/>
      <c r="H256" s="30">
        <f aca="true" t="shared" si="46" ref="H256:I262">H257</f>
        <v>142</v>
      </c>
      <c r="I256" s="30">
        <f t="shared" si="46"/>
        <v>0</v>
      </c>
      <c r="J256" s="32">
        <f t="shared" si="39"/>
        <v>142</v>
      </c>
      <c r="K256" s="31">
        <f t="shared" si="40"/>
        <v>0</v>
      </c>
      <c r="L256" s="10"/>
      <c r="M256" s="11"/>
    </row>
    <row r="257" spans="1:13" ht="15.75">
      <c r="A257" s="253" t="s">
        <v>552</v>
      </c>
      <c r="B257" s="254"/>
      <c r="C257" s="29" t="s">
        <v>144</v>
      </c>
      <c r="D257" s="29"/>
      <c r="E257" s="29"/>
      <c r="F257" s="29"/>
      <c r="G257" s="29"/>
      <c r="H257" s="30">
        <f t="shared" si="46"/>
        <v>142</v>
      </c>
      <c r="I257" s="30">
        <f t="shared" si="46"/>
        <v>0</v>
      </c>
      <c r="J257" s="32">
        <f t="shared" si="39"/>
        <v>142</v>
      </c>
      <c r="K257" s="31">
        <f t="shared" si="40"/>
        <v>0</v>
      </c>
      <c r="L257" s="10"/>
      <c r="M257" s="11"/>
    </row>
    <row r="258" spans="1:13" ht="15.75">
      <c r="A258" s="229" t="s">
        <v>145</v>
      </c>
      <c r="B258" s="230"/>
      <c r="C258" s="33" t="s">
        <v>146</v>
      </c>
      <c r="D258" s="33"/>
      <c r="E258" s="33"/>
      <c r="F258" s="33"/>
      <c r="G258" s="33"/>
      <c r="H258" s="34">
        <f t="shared" si="46"/>
        <v>142</v>
      </c>
      <c r="I258" s="34">
        <f t="shared" si="46"/>
        <v>0</v>
      </c>
      <c r="J258" s="18">
        <f t="shared" si="39"/>
        <v>142</v>
      </c>
      <c r="K258" s="35">
        <f t="shared" si="40"/>
        <v>0</v>
      </c>
      <c r="L258" s="36"/>
      <c r="M258" s="11"/>
    </row>
    <row r="259" spans="1:13" ht="15.75">
      <c r="A259" s="229" t="s">
        <v>77</v>
      </c>
      <c r="B259" s="230"/>
      <c r="C259" s="33" t="s">
        <v>146</v>
      </c>
      <c r="D259" s="33" t="s">
        <v>35</v>
      </c>
      <c r="E259" s="33"/>
      <c r="F259" s="33"/>
      <c r="G259" s="33"/>
      <c r="H259" s="34">
        <f t="shared" si="46"/>
        <v>142</v>
      </c>
      <c r="I259" s="34">
        <f t="shared" si="46"/>
        <v>0</v>
      </c>
      <c r="J259" s="18">
        <f t="shared" si="39"/>
        <v>142</v>
      </c>
      <c r="K259" s="35">
        <f t="shared" si="40"/>
        <v>0</v>
      </c>
      <c r="L259" s="36"/>
      <c r="M259" s="11"/>
    </row>
    <row r="260" spans="1:13" ht="15.75">
      <c r="A260" s="229" t="s">
        <v>147</v>
      </c>
      <c r="B260" s="230"/>
      <c r="C260" s="33" t="s">
        <v>146</v>
      </c>
      <c r="D260" s="33" t="s">
        <v>35</v>
      </c>
      <c r="E260" s="33" t="s">
        <v>97</v>
      </c>
      <c r="F260" s="33"/>
      <c r="G260" s="33"/>
      <c r="H260" s="34">
        <f t="shared" si="46"/>
        <v>142</v>
      </c>
      <c r="I260" s="34">
        <f t="shared" si="46"/>
        <v>0</v>
      </c>
      <c r="J260" s="18">
        <f t="shared" si="39"/>
        <v>142</v>
      </c>
      <c r="K260" s="35">
        <f t="shared" si="40"/>
        <v>0</v>
      </c>
      <c r="L260" s="36"/>
      <c r="M260" s="11"/>
    </row>
    <row r="261" spans="1:13" ht="15.75">
      <c r="A261" s="229" t="s">
        <v>16</v>
      </c>
      <c r="B261" s="230"/>
      <c r="C261" s="33" t="s">
        <v>146</v>
      </c>
      <c r="D261" s="33" t="s">
        <v>35</v>
      </c>
      <c r="E261" s="33" t="s">
        <v>97</v>
      </c>
      <c r="F261" s="33" t="s">
        <v>17</v>
      </c>
      <c r="G261" s="33"/>
      <c r="H261" s="34">
        <f t="shared" si="46"/>
        <v>142</v>
      </c>
      <c r="I261" s="34">
        <f t="shared" si="46"/>
        <v>0</v>
      </c>
      <c r="J261" s="18">
        <f t="shared" si="39"/>
        <v>142</v>
      </c>
      <c r="K261" s="35">
        <f t="shared" si="40"/>
        <v>0</v>
      </c>
      <c r="L261" s="36"/>
      <c r="M261" s="11"/>
    </row>
    <row r="262" spans="1:13" ht="27.75" customHeight="1">
      <c r="A262" s="229" t="s">
        <v>18</v>
      </c>
      <c r="B262" s="230"/>
      <c r="C262" s="33" t="s">
        <v>146</v>
      </c>
      <c r="D262" s="33" t="s">
        <v>35</v>
      </c>
      <c r="E262" s="33" t="s">
        <v>97</v>
      </c>
      <c r="F262" s="33" t="s">
        <v>19</v>
      </c>
      <c r="G262" s="33"/>
      <c r="H262" s="34">
        <f t="shared" si="46"/>
        <v>142</v>
      </c>
      <c r="I262" s="34">
        <f t="shared" si="46"/>
        <v>0</v>
      </c>
      <c r="J262" s="18">
        <f t="shared" si="39"/>
        <v>142</v>
      </c>
      <c r="K262" s="35">
        <f t="shared" si="40"/>
        <v>0</v>
      </c>
      <c r="L262" s="36"/>
      <c r="M262" s="11"/>
    </row>
    <row r="263" spans="1:13" ht="30" customHeight="1">
      <c r="A263" s="229" t="s">
        <v>20</v>
      </c>
      <c r="B263" s="230"/>
      <c r="C263" s="33" t="s">
        <v>146</v>
      </c>
      <c r="D263" s="33" t="s">
        <v>35</v>
      </c>
      <c r="E263" s="33" t="s">
        <v>97</v>
      </c>
      <c r="F263" s="33" t="s">
        <v>19</v>
      </c>
      <c r="G263" s="33" t="s">
        <v>21</v>
      </c>
      <c r="H263" s="34">
        <v>142</v>
      </c>
      <c r="I263" s="34">
        <v>0</v>
      </c>
      <c r="J263" s="18">
        <f t="shared" si="39"/>
        <v>142</v>
      </c>
      <c r="K263" s="35">
        <f t="shared" si="40"/>
        <v>0</v>
      </c>
      <c r="L263" s="36"/>
      <c r="M263" s="11"/>
    </row>
    <row r="264" spans="1:13" ht="27.75" customHeight="1">
      <c r="A264" s="253" t="s">
        <v>565</v>
      </c>
      <c r="B264" s="254"/>
      <c r="C264" s="29" t="s">
        <v>148</v>
      </c>
      <c r="D264" s="29"/>
      <c r="E264" s="29"/>
      <c r="F264" s="29"/>
      <c r="G264" s="29"/>
      <c r="H264" s="30">
        <f>H265</f>
        <v>1512.8</v>
      </c>
      <c r="I264" s="30">
        <f>I265</f>
        <v>476.5</v>
      </c>
      <c r="J264" s="32">
        <f t="shared" si="39"/>
        <v>1036.3</v>
      </c>
      <c r="K264" s="31">
        <f t="shared" si="40"/>
        <v>31.49788471708091</v>
      </c>
      <c r="L264" s="10"/>
      <c r="M264" s="11"/>
    </row>
    <row r="265" spans="1:13" ht="30.75" customHeight="1">
      <c r="A265" s="253" t="s">
        <v>566</v>
      </c>
      <c r="B265" s="254"/>
      <c r="C265" s="29" t="s">
        <v>149</v>
      </c>
      <c r="D265" s="29"/>
      <c r="E265" s="29"/>
      <c r="F265" s="29"/>
      <c r="G265" s="29"/>
      <c r="H265" s="30">
        <f>H266+H280+H286</f>
        <v>1512.8</v>
      </c>
      <c r="I265" s="30">
        <f>I266+I280+I286</f>
        <v>476.5</v>
      </c>
      <c r="J265" s="32">
        <f t="shared" si="39"/>
        <v>1036.3</v>
      </c>
      <c r="K265" s="31">
        <f t="shared" si="40"/>
        <v>31.49788471708091</v>
      </c>
      <c r="L265" s="10"/>
      <c r="M265" s="11"/>
    </row>
    <row r="266" spans="1:13" ht="15.75">
      <c r="A266" s="229" t="s">
        <v>150</v>
      </c>
      <c r="B266" s="230"/>
      <c r="C266" s="33" t="s">
        <v>151</v>
      </c>
      <c r="D266" s="33"/>
      <c r="E266" s="33"/>
      <c r="F266" s="33"/>
      <c r="G266" s="33"/>
      <c r="H266" s="34">
        <f>H267</f>
        <v>1059</v>
      </c>
      <c r="I266" s="34">
        <f>I267</f>
        <v>476.5</v>
      </c>
      <c r="J266" s="18">
        <f t="shared" si="39"/>
        <v>582.5</v>
      </c>
      <c r="K266" s="35">
        <f t="shared" si="40"/>
        <v>44.995278564683666</v>
      </c>
      <c r="L266" s="36"/>
      <c r="M266" s="11"/>
    </row>
    <row r="267" spans="1:13" ht="15.75">
      <c r="A267" s="229" t="s">
        <v>84</v>
      </c>
      <c r="B267" s="230"/>
      <c r="C267" s="33" t="s">
        <v>151</v>
      </c>
      <c r="D267" s="33" t="s">
        <v>85</v>
      </c>
      <c r="E267" s="33"/>
      <c r="F267" s="33"/>
      <c r="G267" s="33"/>
      <c r="H267" s="34">
        <f>H268+H272+H276</f>
        <v>1059</v>
      </c>
      <c r="I267" s="34">
        <f>I268+I272+I276</f>
        <v>476.5</v>
      </c>
      <c r="J267" s="18">
        <f t="shared" si="39"/>
        <v>582.5</v>
      </c>
      <c r="K267" s="35">
        <f t="shared" si="40"/>
        <v>44.995278564683666</v>
      </c>
      <c r="L267" s="36"/>
      <c r="M267" s="11"/>
    </row>
    <row r="268" spans="1:13" ht="15.75">
      <c r="A268" s="229" t="s">
        <v>93</v>
      </c>
      <c r="B268" s="230"/>
      <c r="C268" s="33" t="s">
        <v>151</v>
      </c>
      <c r="D268" s="33" t="s">
        <v>85</v>
      </c>
      <c r="E268" s="33" t="s">
        <v>56</v>
      </c>
      <c r="F268" s="33"/>
      <c r="G268" s="33"/>
      <c r="H268" s="34">
        <f aca="true" t="shared" si="47" ref="H268:I270">H269</f>
        <v>193.4</v>
      </c>
      <c r="I268" s="34">
        <f t="shared" si="47"/>
        <v>100.5</v>
      </c>
      <c r="J268" s="18">
        <f t="shared" si="39"/>
        <v>92.9</v>
      </c>
      <c r="K268" s="35">
        <f t="shared" si="40"/>
        <v>51.96483971044468</v>
      </c>
      <c r="L268" s="36"/>
      <c r="M268" s="11"/>
    </row>
    <row r="269" spans="1:13" ht="30" customHeight="1">
      <c r="A269" s="229" t="s">
        <v>44</v>
      </c>
      <c r="B269" s="230"/>
      <c r="C269" s="33" t="s">
        <v>151</v>
      </c>
      <c r="D269" s="33" t="s">
        <v>85</v>
      </c>
      <c r="E269" s="33" t="s">
        <v>56</v>
      </c>
      <c r="F269" s="33" t="s">
        <v>45</v>
      </c>
      <c r="G269" s="33"/>
      <c r="H269" s="34">
        <f t="shared" si="47"/>
        <v>193.4</v>
      </c>
      <c r="I269" s="34">
        <f t="shared" si="47"/>
        <v>100.5</v>
      </c>
      <c r="J269" s="18">
        <f t="shared" si="39"/>
        <v>92.9</v>
      </c>
      <c r="K269" s="35">
        <f t="shared" si="40"/>
        <v>51.96483971044468</v>
      </c>
      <c r="L269" s="36"/>
      <c r="M269" s="11"/>
    </row>
    <row r="270" spans="1:13" ht="15.75">
      <c r="A270" s="229" t="s">
        <v>87</v>
      </c>
      <c r="B270" s="230"/>
      <c r="C270" s="33" t="s">
        <v>151</v>
      </c>
      <c r="D270" s="33" t="s">
        <v>85</v>
      </c>
      <c r="E270" s="33" t="s">
        <v>56</v>
      </c>
      <c r="F270" s="33" t="s">
        <v>88</v>
      </c>
      <c r="G270" s="33"/>
      <c r="H270" s="34">
        <f t="shared" si="47"/>
        <v>193.4</v>
      </c>
      <c r="I270" s="34">
        <f t="shared" si="47"/>
        <v>100.5</v>
      </c>
      <c r="J270" s="18">
        <f t="shared" si="39"/>
        <v>92.9</v>
      </c>
      <c r="K270" s="35">
        <f t="shared" si="40"/>
        <v>51.96483971044468</v>
      </c>
      <c r="L270" s="36"/>
      <c r="M270" s="11"/>
    </row>
    <row r="271" spans="1:13" ht="15.75">
      <c r="A271" s="229" t="s">
        <v>89</v>
      </c>
      <c r="B271" s="230"/>
      <c r="C271" s="33" t="s">
        <v>151</v>
      </c>
      <c r="D271" s="33" t="s">
        <v>85</v>
      </c>
      <c r="E271" s="33" t="s">
        <v>56</v>
      </c>
      <c r="F271" s="33" t="s">
        <v>88</v>
      </c>
      <c r="G271" s="33" t="s">
        <v>90</v>
      </c>
      <c r="H271" s="34">
        <v>193.4</v>
      </c>
      <c r="I271" s="34">
        <v>100.5</v>
      </c>
      <c r="J271" s="18">
        <f t="shared" si="39"/>
        <v>92.9</v>
      </c>
      <c r="K271" s="35">
        <f t="shared" si="40"/>
        <v>51.96483971044468</v>
      </c>
      <c r="L271" s="36"/>
      <c r="M271" s="11"/>
    </row>
    <row r="272" spans="1:13" ht="15.75">
      <c r="A272" s="229" t="s">
        <v>86</v>
      </c>
      <c r="B272" s="230"/>
      <c r="C272" s="33" t="s">
        <v>151</v>
      </c>
      <c r="D272" s="33" t="s">
        <v>85</v>
      </c>
      <c r="E272" s="33" t="s">
        <v>79</v>
      </c>
      <c r="F272" s="33"/>
      <c r="G272" s="33"/>
      <c r="H272" s="34">
        <f aca="true" t="shared" si="48" ref="H272:I274">H273</f>
        <v>690</v>
      </c>
      <c r="I272" s="34">
        <f t="shared" si="48"/>
        <v>296</v>
      </c>
      <c r="J272" s="18">
        <f t="shared" si="39"/>
        <v>394</v>
      </c>
      <c r="K272" s="35">
        <f t="shared" si="40"/>
        <v>42.89855072463768</v>
      </c>
      <c r="L272" s="36"/>
      <c r="M272" s="11"/>
    </row>
    <row r="273" spans="1:13" ht="29.25" customHeight="1">
      <c r="A273" s="229" t="s">
        <v>44</v>
      </c>
      <c r="B273" s="230"/>
      <c r="C273" s="33" t="s">
        <v>151</v>
      </c>
      <c r="D273" s="33" t="s">
        <v>85</v>
      </c>
      <c r="E273" s="33" t="s">
        <v>79</v>
      </c>
      <c r="F273" s="33" t="s">
        <v>45</v>
      </c>
      <c r="G273" s="33"/>
      <c r="H273" s="34">
        <f t="shared" si="48"/>
        <v>690</v>
      </c>
      <c r="I273" s="34">
        <f t="shared" si="48"/>
        <v>296</v>
      </c>
      <c r="J273" s="18">
        <f t="shared" si="39"/>
        <v>394</v>
      </c>
      <c r="K273" s="35">
        <f t="shared" si="40"/>
        <v>42.89855072463768</v>
      </c>
      <c r="L273" s="36"/>
      <c r="M273" s="11"/>
    </row>
    <row r="274" spans="1:13" ht="15.75">
      <c r="A274" s="229" t="s">
        <v>87</v>
      </c>
      <c r="B274" s="230"/>
      <c r="C274" s="33" t="s">
        <v>151</v>
      </c>
      <c r="D274" s="33" t="s">
        <v>85</v>
      </c>
      <c r="E274" s="33" t="s">
        <v>79</v>
      </c>
      <c r="F274" s="33" t="s">
        <v>88</v>
      </c>
      <c r="G274" s="33"/>
      <c r="H274" s="34">
        <f t="shared" si="48"/>
        <v>690</v>
      </c>
      <c r="I274" s="34">
        <f t="shared" si="48"/>
        <v>296</v>
      </c>
      <c r="J274" s="18">
        <f t="shared" si="39"/>
        <v>394</v>
      </c>
      <c r="K274" s="35">
        <f t="shared" si="40"/>
        <v>42.89855072463768</v>
      </c>
      <c r="L274" s="36"/>
      <c r="M274" s="11"/>
    </row>
    <row r="275" spans="1:13" ht="15.75">
      <c r="A275" s="229" t="s">
        <v>89</v>
      </c>
      <c r="B275" s="230"/>
      <c r="C275" s="33" t="s">
        <v>151</v>
      </c>
      <c r="D275" s="33" t="s">
        <v>85</v>
      </c>
      <c r="E275" s="33" t="s">
        <v>79</v>
      </c>
      <c r="F275" s="33" t="s">
        <v>88</v>
      </c>
      <c r="G275" s="33" t="s">
        <v>90</v>
      </c>
      <c r="H275" s="34">
        <v>690</v>
      </c>
      <c r="I275" s="34">
        <v>296</v>
      </c>
      <c r="J275" s="18">
        <f t="shared" si="39"/>
        <v>394</v>
      </c>
      <c r="K275" s="35">
        <f t="shared" si="40"/>
        <v>42.89855072463768</v>
      </c>
      <c r="L275" s="36"/>
      <c r="M275" s="11"/>
    </row>
    <row r="276" spans="1:13" ht="15.75">
      <c r="A276" s="229" t="s">
        <v>96</v>
      </c>
      <c r="B276" s="230"/>
      <c r="C276" s="33" t="s">
        <v>151</v>
      </c>
      <c r="D276" s="33" t="s">
        <v>85</v>
      </c>
      <c r="E276" s="33" t="s">
        <v>97</v>
      </c>
      <c r="F276" s="33"/>
      <c r="G276" s="33"/>
      <c r="H276" s="34">
        <f aca="true" t="shared" si="49" ref="H276:I278">H277</f>
        <v>175.6</v>
      </c>
      <c r="I276" s="34">
        <f t="shared" si="49"/>
        <v>80</v>
      </c>
      <c r="J276" s="18">
        <f t="shared" si="39"/>
        <v>95.6</v>
      </c>
      <c r="K276" s="35">
        <f t="shared" si="40"/>
        <v>45.558086560364465</v>
      </c>
      <c r="L276" s="36"/>
      <c r="M276" s="11"/>
    </row>
    <row r="277" spans="1:13" ht="28.5" customHeight="1">
      <c r="A277" s="229" t="s">
        <v>44</v>
      </c>
      <c r="B277" s="230"/>
      <c r="C277" s="33" t="s">
        <v>151</v>
      </c>
      <c r="D277" s="33" t="s">
        <v>85</v>
      </c>
      <c r="E277" s="33" t="s">
        <v>97</v>
      </c>
      <c r="F277" s="33" t="s">
        <v>45</v>
      </c>
      <c r="G277" s="33"/>
      <c r="H277" s="34">
        <f t="shared" si="49"/>
        <v>175.6</v>
      </c>
      <c r="I277" s="34">
        <f t="shared" si="49"/>
        <v>80</v>
      </c>
      <c r="J277" s="18">
        <f t="shared" si="39"/>
        <v>95.6</v>
      </c>
      <c r="K277" s="35">
        <f t="shared" si="40"/>
        <v>45.558086560364465</v>
      </c>
      <c r="L277" s="36"/>
      <c r="M277" s="11"/>
    </row>
    <row r="278" spans="1:13" ht="15.75">
      <c r="A278" s="229" t="s">
        <v>87</v>
      </c>
      <c r="B278" s="230"/>
      <c r="C278" s="33" t="s">
        <v>151</v>
      </c>
      <c r="D278" s="33" t="s">
        <v>85</v>
      </c>
      <c r="E278" s="33" t="s">
        <v>97</v>
      </c>
      <c r="F278" s="33" t="s">
        <v>88</v>
      </c>
      <c r="G278" s="33"/>
      <c r="H278" s="34">
        <f t="shared" si="49"/>
        <v>175.6</v>
      </c>
      <c r="I278" s="34">
        <f t="shared" si="49"/>
        <v>80</v>
      </c>
      <c r="J278" s="18">
        <f t="shared" si="39"/>
        <v>95.6</v>
      </c>
      <c r="K278" s="35">
        <f t="shared" si="40"/>
        <v>45.558086560364465</v>
      </c>
      <c r="L278" s="36"/>
      <c r="M278" s="11"/>
    </row>
    <row r="279" spans="1:13" ht="15.75">
      <c r="A279" s="229" t="s">
        <v>89</v>
      </c>
      <c r="B279" s="230"/>
      <c r="C279" s="33" t="s">
        <v>151</v>
      </c>
      <c r="D279" s="33" t="s">
        <v>85</v>
      </c>
      <c r="E279" s="33" t="s">
        <v>97</v>
      </c>
      <c r="F279" s="33" t="s">
        <v>88</v>
      </c>
      <c r="G279" s="33" t="s">
        <v>90</v>
      </c>
      <c r="H279" s="34">
        <v>175.6</v>
      </c>
      <c r="I279" s="34">
        <v>80</v>
      </c>
      <c r="J279" s="18">
        <f t="shared" si="39"/>
        <v>95.6</v>
      </c>
      <c r="K279" s="35">
        <f t="shared" si="40"/>
        <v>45.558086560364465</v>
      </c>
      <c r="L279" s="36"/>
      <c r="M279" s="11"/>
    </row>
    <row r="280" spans="1:13" ht="15.75">
      <c r="A280" s="229" t="s">
        <v>152</v>
      </c>
      <c r="B280" s="230"/>
      <c r="C280" s="33" t="s">
        <v>153</v>
      </c>
      <c r="D280" s="33"/>
      <c r="E280" s="33"/>
      <c r="F280" s="33"/>
      <c r="G280" s="33"/>
      <c r="H280" s="34">
        <f aca="true" t="shared" si="50" ref="H280:I284">H281</f>
        <v>53.8</v>
      </c>
      <c r="I280" s="34">
        <f t="shared" si="50"/>
        <v>0</v>
      </c>
      <c r="J280" s="18">
        <f aca="true" t="shared" si="51" ref="J280:J343">H280-I280</f>
        <v>53.8</v>
      </c>
      <c r="K280" s="35">
        <f aca="true" t="shared" si="52" ref="K280:K343">I280/H280*100</f>
        <v>0</v>
      </c>
      <c r="L280" s="36"/>
      <c r="M280" s="11"/>
    </row>
    <row r="281" spans="1:13" ht="15.75">
      <c r="A281" s="229" t="s">
        <v>84</v>
      </c>
      <c r="B281" s="230"/>
      <c r="C281" s="33" t="s">
        <v>153</v>
      </c>
      <c r="D281" s="33" t="s">
        <v>85</v>
      </c>
      <c r="E281" s="33"/>
      <c r="F281" s="33"/>
      <c r="G281" s="33"/>
      <c r="H281" s="34">
        <f t="shared" si="50"/>
        <v>53.8</v>
      </c>
      <c r="I281" s="34">
        <f t="shared" si="50"/>
        <v>0</v>
      </c>
      <c r="J281" s="18">
        <f t="shared" si="51"/>
        <v>53.8</v>
      </c>
      <c r="K281" s="35">
        <f t="shared" si="52"/>
        <v>0</v>
      </c>
      <c r="L281" s="36"/>
      <c r="M281" s="11"/>
    </row>
    <row r="282" spans="1:13" ht="15.75">
      <c r="A282" s="229" t="s">
        <v>86</v>
      </c>
      <c r="B282" s="230"/>
      <c r="C282" s="33" t="s">
        <v>153</v>
      </c>
      <c r="D282" s="33" t="s">
        <v>85</v>
      </c>
      <c r="E282" s="33" t="s">
        <v>79</v>
      </c>
      <c r="F282" s="33"/>
      <c r="G282" s="33"/>
      <c r="H282" s="34">
        <f t="shared" si="50"/>
        <v>53.8</v>
      </c>
      <c r="I282" s="34">
        <f t="shared" si="50"/>
        <v>0</v>
      </c>
      <c r="J282" s="18">
        <f t="shared" si="51"/>
        <v>53.8</v>
      </c>
      <c r="K282" s="35">
        <f t="shared" si="52"/>
        <v>0</v>
      </c>
      <c r="L282" s="36"/>
      <c r="M282" s="11"/>
    </row>
    <row r="283" spans="1:13" ht="27.75" customHeight="1">
      <c r="A283" s="229" t="s">
        <v>44</v>
      </c>
      <c r="B283" s="230"/>
      <c r="C283" s="33" t="s">
        <v>153</v>
      </c>
      <c r="D283" s="33" t="s">
        <v>85</v>
      </c>
      <c r="E283" s="33" t="s">
        <v>79</v>
      </c>
      <c r="F283" s="33" t="s">
        <v>45</v>
      </c>
      <c r="G283" s="33"/>
      <c r="H283" s="34">
        <f t="shared" si="50"/>
        <v>53.8</v>
      </c>
      <c r="I283" s="34">
        <f t="shared" si="50"/>
        <v>0</v>
      </c>
      <c r="J283" s="18">
        <f t="shared" si="51"/>
        <v>53.8</v>
      </c>
      <c r="K283" s="35">
        <f t="shared" si="52"/>
        <v>0</v>
      </c>
      <c r="L283" s="36"/>
      <c r="M283" s="11"/>
    </row>
    <row r="284" spans="1:13" ht="15.75">
      <c r="A284" s="229" t="s">
        <v>87</v>
      </c>
      <c r="B284" s="230"/>
      <c r="C284" s="33" t="s">
        <v>153</v>
      </c>
      <c r="D284" s="33" t="s">
        <v>85</v>
      </c>
      <c r="E284" s="33" t="s">
        <v>79</v>
      </c>
      <c r="F284" s="33" t="s">
        <v>88</v>
      </c>
      <c r="G284" s="33"/>
      <c r="H284" s="34">
        <f t="shared" si="50"/>
        <v>53.8</v>
      </c>
      <c r="I284" s="34">
        <f t="shared" si="50"/>
        <v>0</v>
      </c>
      <c r="J284" s="18">
        <f t="shared" si="51"/>
        <v>53.8</v>
      </c>
      <c r="K284" s="35">
        <f t="shared" si="52"/>
        <v>0</v>
      </c>
      <c r="L284" s="36"/>
      <c r="M284" s="11"/>
    </row>
    <row r="285" spans="1:13" ht="15.75">
      <c r="A285" s="229" t="s">
        <v>89</v>
      </c>
      <c r="B285" s="230"/>
      <c r="C285" s="33" t="s">
        <v>153</v>
      </c>
      <c r="D285" s="33" t="s">
        <v>85</v>
      </c>
      <c r="E285" s="33" t="s">
        <v>79</v>
      </c>
      <c r="F285" s="33" t="s">
        <v>88</v>
      </c>
      <c r="G285" s="33" t="s">
        <v>90</v>
      </c>
      <c r="H285" s="34">
        <v>53.8</v>
      </c>
      <c r="I285" s="34">
        <v>0</v>
      </c>
      <c r="J285" s="18">
        <f t="shared" si="51"/>
        <v>53.8</v>
      </c>
      <c r="K285" s="35">
        <f t="shared" si="52"/>
        <v>0</v>
      </c>
      <c r="L285" s="36"/>
      <c r="M285" s="11"/>
    </row>
    <row r="286" spans="1:13" ht="15.75">
      <c r="A286" s="229" t="s">
        <v>154</v>
      </c>
      <c r="B286" s="230"/>
      <c r="C286" s="33" t="s">
        <v>155</v>
      </c>
      <c r="D286" s="33"/>
      <c r="E286" s="33"/>
      <c r="F286" s="33"/>
      <c r="G286" s="33"/>
      <c r="H286" s="34">
        <f aca="true" t="shared" si="53" ref="H286:I290">H287</f>
        <v>400</v>
      </c>
      <c r="I286" s="34">
        <f t="shared" si="53"/>
        <v>0</v>
      </c>
      <c r="J286" s="18">
        <f t="shared" si="51"/>
        <v>400</v>
      </c>
      <c r="K286" s="35">
        <f t="shared" si="52"/>
        <v>0</v>
      </c>
      <c r="L286" s="36"/>
      <c r="M286" s="11"/>
    </row>
    <row r="287" spans="1:13" ht="15.75">
      <c r="A287" s="229" t="s">
        <v>84</v>
      </c>
      <c r="B287" s="230"/>
      <c r="C287" s="33" t="s">
        <v>155</v>
      </c>
      <c r="D287" s="33" t="s">
        <v>85</v>
      </c>
      <c r="E287" s="33"/>
      <c r="F287" s="33"/>
      <c r="G287" s="33"/>
      <c r="H287" s="34">
        <f t="shared" si="53"/>
        <v>400</v>
      </c>
      <c r="I287" s="34">
        <f t="shared" si="53"/>
        <v>0</v>
      </c>
      <c r="J287" s="18">
        <f t="shared" si="51"/>
        <v>400</v>
      </c>
      <c r="K287" s="35">
        <f t="shared" si="52"/>
        <v>0</v>
      </c>
      <c r="L287" s="36"/>
      <c r="M287" s="11"/>
    </row>
    <row r="288" spans="1:13" ht="15.75">
      <c r="A288" s="229" t="s">
        <v>86</v>
      </c>
      <c r="B288" s="230"/>
      <c r="C288" s="33" t="s">
        <v>155</v>
      </c>
      <c r="D288" s="33" t="s">
        <v>85</v>
      </c>
      <c r="E288" s="33" t="s">
        <v>79</v>
      </c>
      <c r="F288" s="33"/>
      <c r="G288" s="33"/>
      <c r="H288" s="34">
        <f t="shared" si="53"/>
        <v>400</v>
      </c>
      <c r="I288" s="34">
        <f t="shared" si="53"/>
        <v>0</v>
      </c>
      <c r="J288" s="18">
        <f t="shared" si="51"/>
        <v>400</v>
      </c>
      <c r="K288" s="35">
        <f t="shared" si="52"/>
        <v>0</v>
      </c>
      <c r="L288" s="36"/>
      <c r="M288" s="11"/>
    </row>
    <row r="289" spans="1:13" ht="30" customHeight="1">
      <c r="A289" s="229" t="s">
        <v>44</v>
      </c>
      <c r="B289" s="230"/>
      <c r="C289" s="33" t="s">
        <v>155</v>
      </c>
      <c r="D289" s="33" t="s">
        <v>85</v>
      </c>
      <c r="E289" s="33" t="s">
        <v>79</v>
      </c>
      <c r="F289" s="33" t="s">
        <v>45</v>
      </c>
      <c r="G289" s="33"/>
      <c r="H289" s="34">
        <f t="shared" si="53"/>
        <v>400</v>
      </c>
      <c r="I289" s="34">
        <f t="shared" si="53"/>
        <v>0</v>
      </c>
      <c r="J289" s="18">
        <f t="shared" si="51"/>
        <v>400</v>
      </c>
      <c r="K289" s="35">
        <f t="shared" si="52"/>
        <v>0</v>
      </c>
      <c r="L289" s="36"/>
      <c r="M289" s="11"/>
    </row>
    <row r="290" spans="1:13" ht="15.75">
      <c r="A290" s="229" t="s">
        <v>87</v>
      </c>
      <c r="B290" s="230"/>
      <c r="C290" s="33" t="s">
        <v>155</v>
      </c>
      <c r="D290" s="33" t="s">
        <v>85</v>
      </c>
      <c r="E290" s="33" t="s">
        <v>79</v>
      </c>
      <c r="F290" s="33" t="s">
        <v>88</v>
      </c>
      <c r="G290" s="33"/>
      <c r="H290" s="34">
        <f t="shared" si="53"/>
        <v>400</v>
      </c>
      <c r="I290" s="34">
        <f t="shared" si="53"/>
        <v>0</v>
      </c>
      <c r="J290" s="18">
        <f t="shared" si="51"/>
        <v>400</v>
      </c>
      <c r="K290" s="35">
        <f t="shared" si="52"/>
        <v>0</v>
      </c>
      <c r="L290" s="36"/>
      <c r="M290" s="11"/>
    </row>
    <row r="291" spans="1:13" ht="15.75">
      <c r="A291" s="229" t="s">
        <v>89</v>
      </c>
      <c r="B291" s="230"/>
      <c r="C291" s="33" t="s">
        <v>155</v>
      </c>
      <c r="D291" s="33" t="s">
        <v>85</v>
      </c>
      <c r="E291" s="33" t="s">
        <v>79</v>
      </c>
      <c r="F291" s="33" t="s">
        <v>88</v>
      </c>
      <c r="G291" s="33" t="s">
        <v>90</v>
      </c>
      <c r="H291" s="34">
        <v>400</v>
      </c>
      <c r="I291" s="34">
        <v>0</v>
      </c>
      <c r="J291" s="18">
        <f t="shared" si="51"/>
        <v>400</v>
      </c>
      <c r="K291" s="35">
        <f t="shared" si="52"/>
        <v>0</v>
      </c>
      <c r="L291" s="36"/>
      <c r="M291" s="11"/>
    </row>
    <row r="292" spans="1:13" ht="31.5" customHeight="1">
      <c r="A292" s="253" t="s">
        <v>567</v>
      </c>
      <c r="B292" s="254"/>
      <c r="C292" s="29" t="s">
        <v>156</v>
      </c>
      <c r="D292" s="29"/>
      <c r="E292" s="29"/>
      <c r="F292" s="29"/>
      <c r="G292" s="29"/>
      <c r="H292" s="30">
        <f>H293+H303</f>
        <v>610.5</v>
      </c>
      <c r="I292" s="30">
        <f>I293+I303</f>
        <v>275.3</v>
      </c>
      <c r="J292" s="32">
        <f t="shared" si="51"/>
        <v>335.2</v>
      </c>
      <c r="K292" s="31">
        <f t="shared" si="52"/>
        <v>45.09418509418509</v>
      </c>
      <c r="L292" s="10"/>
      <c r="M292" s="11"/>
    </row>
    <row r="293" spans="1:13" ht="30.75" customHeight="1">
      <c r="A293" s="253" t="s">
        <v>568</v>
      </c>
      <c r="B293" s="254"/>
      <c r="C293" s="29" t="s">
        <v>157</v>
      </c>
      <c r="D293" s="29"/>
      <c r="E293" s="29"/>
      <c r="F293" s="29"/>
      <c r="G293" s="29"/>
      <c r="H293" s="30">
        <f aca="true" t="shared" si="54" ref="H293:I295">H294</f>
        <v>493.3</v>
      </c>
      <c r="I293" s="30">
        <f t="shared" si="54"/>
        <v>275.3</v>
      </c>
      <c r="J293" s="32">
        <f t="shared" si="51"/>
        <v>218</v>
      </c>
      <c r="K293" s="31">
        <f t="shared" si="52"/>
        <v>55.80782485303061</v>
      </c>
      <c r="L293" s="10"/>
      <c r="M293" s="11"/>
    </row>
    <row r="294" spans="1:13" ht="15.75">
      <c r="A294" s="229" t="s">
        <v>158</v>
      </c>
      <c r="B294" s="230"/>
      <c r="C294" s="33" t="s">
        <v>159</v>
      </c>
      <c r="D294" s="33"/>
      <c r="E294" s="33"/>
      <c r="F294" s="33"/>
      <c r="G294" s="33"/>
      <c r="H294" s="34">
        <f t="shared" si="54"/>
        <v>493.3</v>
      </c>
      <c r="I294" s="34">
        <f t="shared" si="54"/>
        <v>275.3</v>
      </c>
      <c r="J294" s="18">
        <f t="shared" si="51"/>
        <v>218</v>
      </c>
      <c r="K294" s="35">
        <f t="shared" si="52"/>
        <v>55.80782485303061</v>
      </c>
      <c r="L294" s="36"/>
      <c r="M294" s="11"/>
    </row>
    <row r="295" spans="1:13" ht="15.75">
      <c r="A295" s="229" t="s">
        <v>84</v>
      </c>
      <c r="B295" s="230"/>
      <c r="C295" s="33" t="s">
        <v>159</v>
      </c>
      <c r="D295" s="33" t="s">
        <v>85</v>
      </c>
      <c r="E295" s="33"/>
      <c r="F295" s="33"/>
      <c r="G295" s="33"/>
      <c r="H295" s="34">
        <f t="shared" si="54"/>
        <v>493.3</v>
      </c>
      <c r="I295" s="34">
        <f t="shared" si="54"/>
        <v>275.3</v>
      </c>
      <c r="J295" s="18">
        <f t="shared" si="51"/>
        <v>218</v>
      </c>
      <c r="K295" s="35">
        <f t="shared" si="52"/>
        <v>55.80782485303061</v>
      </c>
      <c r="L295" s="36"/>
      <c r="M295" s="11"/>
    </row>
    <row r="296" spans="1:13" ht="15.75">
      <c r="A296" s="229" t="s">
        <v>160</v>
      </c>
      <c r="B296" s="230"/>
      <c r="C296" s="33" t="s">
        <v>159</v>
      </c>
      <c r="D296" s="33" t="s">
        <v>85</v>
      </c>
      <c r="E296" s="33" t="s">
        <v>85</v>
      </c>
      <c r="F296" s="33"/>
      <c r="G296" s="33"/>
      <c r="H296" s="34">
        <f>H297+H300</f>
        <v>493.3</v>
      </c>
      <c r="I296" s="34">
        <f>I297+I300</f>
        <v>275.3</v>
      </c>
      <c r="J296" s="18">
        <f t="shared" si="51"/>
        <v>218</v>
      </c>
      <c r="K296" s="35">
        <f t="shared" si="52"/>
        <v>55.80782485303061</v>
      </c>
      <c r="L296" s="36"/>
      <c r="M296" s="11"/>
    </row>
    <row r="297" spans="1:13" ht="15.75">
      <c r="A297" s="229" t="s">
        <v>16</v>
      </c>
      <c r="B297" s="230"/>
      <c r="C297" s="33" t="s">
        <v>159</v>
      </c>
      <c r="D297" s="33" t="s">
        <v>85</v>
      </c>
      <c r="E297" s="33" t="s">
        <v>85</v>
      </c>
      <c r="F297" s="33" t="s">
        <v>17</v>
      </c>
      <c r="G297" s="33"/>
      <c r="H297" s="34">
        <f>H298</f>
        <v>384.8</v>
      </c>
      <c r="I297" s="34">
        <f>I298</f>
        <v>184.1</v>
      </c>
      <c r="J297" s="18">
        <f t="shared" si="51"/>
        <v>200.70000000000002</v>
      </c>
      <c r="K297" s="35">
        <f t="shared" si="52"/>
        <v>47.84303534303534</v>
      </c>
      <c r="L297" s="36"/>
      <c r="M297" s="11"/>
    </row>
    <row r="298" spans="1:13" ht="27" customHeight="1">
      <c r="A298" s="229" t="s">
        <v>18</v>
      </c>
      <c r="B298" s="230"/>
      <c r="C298" s="33" t="s">
        <v>159</v>
      </c>
      <c r="D298" s="33" t="s">
        <v>85</v>
      </c>
      <c r="E298" s="33" t="s">
        <v>85</v>
      </c>
      <c r="F298" s="33" t="s">
        <v>19</v>
      </c>
      <c r="G298" s="33"/>
      <c r="H298" s="34">
        <f>H299</f>
        <v>384.8</v>
      </c>
      <c r="I298" s="34">
        <f>I299</f>
        <v>184.1</v>
      </c>
      <c r="J298" s="18">
        <f t="shared" si="51"/>
        <v>200.70000000000002</v>
      </c>
      <c r="K298" s="35">
        <f t="shared" si="52"/>
        <v>47.84303534303534</v>
      </c>
      <c r="L298" s="36"/>
      <c r="M298" s="11"/>
    </row>
    <row r="299" spans="1:13" ht="31.5" customHeight="1">
      <c r="A299" s="229" t="s">
        <v>71</v>
      </c>
      <c r="B299" s="230"/>
      <c r="C299" s="33" t="s">
        <v>159</v>
      </c>
      <c r="D299" s="33" t="s">
        <v>85</v>
      </c>
      <c r="E299" s="33" t="s">
        <v>85</v>
      </c>
      <c r="F299" s="33" t="s">
        <v>19</v>
      </c>
      <c r="G299" s="33" t="s">
        <v>72</v>
      </c>
      <c r="H299" s="34">
        <v>384.8</v>
      </c>
      <c r="I299" s="34">
        <v>184.1</v>
      </c>
      <c r="J299" s="18">
        <f t="shared" si="51"/>
        <v>200.70000000000002</v>
      </c>
      <c r="K299" s="35">
        <f t="shared" si="52"/>
        <v>47.84303534303534</v>
      </c>
      <c r="L299" s="36"/>
      <c r="M299" s="11"/>
    </row>
    <row r="300" spans="1:13" ht="31.5" customHeight="1">
      <c r="A300" s="229" t="s">
        <v>44</v>
      </c>
      <c r="B300" s="230"/>
      <c r="C300" s="33" t="s">
        <v>159</v>
      </c>
      <c r="D300" s="33" t="s">
        <v>85</v>
      </c>
      <c r="E300" s="33" t="s">
        <v>85</v>
      </c>
      <c r="F300" s="33" t="s">
        <v>45</v>
      </c>
      <c r="G300" s="33"/>
      <c r="H300" s="34">
        <f>H301</f>
        <v>108.5</v>
      </c>
      <c r="I300" s="34">
        <f>I301</f>
        <v>91.2</v>
      </c>
      <c r="J300" s="18">
        <f t="shared" si="51"/>
        <v>17.299999999999997</v>
      </c>
      <c r="K300" s="35">
        <f t="shared" si="52"/>
        <v>84.05529953917052</v>
      </c>
      <c r="L300" s="36"/>
      <c r="M300" s="11"/>
    </row>
    <row r="301" spans="1:13" ht="15.75">
      <c r="A301" s="229" t="s">
        <v>87</v>
      </c>
      <c r="B301" s="230"/>
      <c r="C301" s="33" t="s">
        <v>159</v>
      </c>
      <c r="D301" s="33" t="s">
        <v>85</v>
      </c>
      <c r="E301" s="33" t="s">
        <v>85</v>
      </c>
      <c r="F301" s="33" t="s">
        <v>88</v>
      </c>
      <c r="G301" s="33"/>
      <c r="H301" s="34">
        <f>H302</f>
        <v>108.5</v>
      </c>
      <c r="I301" s="34">
        <f>I302</f>
        <v>91.2</v>
      </c>
      <c r="J301" s="18">
        <f t="shared" si="51"/>
        <v>17.299999999999997</v>
      </c>
      <c r="K301" s="35">
        <f t="shared" si="52"/>
        <v>84.05529953917052</v>
      </c>
      <c r="L301" s="36"/>
      <c r="M301" s="11"/>
    </row>
    <row r="302" spans="1:13" ht="15.75">
      <c r="A302" s="229" t="s">
        <v>89</v>
      </c>
      <c r="B302" s="230"/>
      <c r="C302" s="33" t="s">
        <v>159</v>
      </c>
      <c r="D302" s="33" t="s">
        <v>85</v>
      </c>
      <c r="E302" s="33" t="s">
        <v>85</v>
      </c>
      <c r="F302" s="33" t="s">
        <v>88</v>
      </c>
      <c r="G302" s="33" t="s">
        <v>90</v>
      </c>
      <c r="H302" s="34">
        <v>108.5</v>
      </c>
      <c r="I302" s="34">
        <v>91.2</v>
      </c>
      <c r="J302" s="18">
        <f t="shared" si="51"/>
        <v>17.299999999999997</v>
      </c>
      <c r="K302" s="35">
        <f t="shared" si="52"/>
        <v>84.05529953917052</v>
      </c>
      <c r="L302" s="36"/>
      <c r="M302" s="11"/>
    </row>
    <row r="303" spans="1:13" ht="31.5" customHeight="1">
      <c r="A303" s="253" t="s">
        <v>569</v>
      </c>
      <c r="B303" s="254"/>
      <c r="C303" s="29" t="s">
        <v>161</v>
      </c>
      <c r="D303" s="29"/>
      <c r="E303" s="29"/>
      <c r="F303" s="29"/>
      <c r="G303" s="29"/>
      <c r="H303" s="30">
        <f>H304+H310</f>
        <v>117.19999999999999</v>
      </c>
      <c r="I303" s="30">
        <f>I304+I310</f>
        <v>0</v>
      </c>
      <c r="J303" s="32">
        <f t="shared" si="51"/>
        <v>117.19999999999999</v>
      </c>
      <c r="K303" s="31">
        <f t="shared" si="52"/>
        <v>0</v>
      </c>
      <c r="L303" s="10"/>
      <c r="M303" s="11"/>
    </row>
    <row r="304" spans="1:13" ht="15.75">
      <c r="A304" s="229" t="s">
        <v>162</v>
      </c>
      <c r="B304" s="230"/>
      <c r="C304" s="33" t="s">
        <v>163</v>
      </c>
      <c r="D304" s="33"/>
      <c r="E304" s="33"/>
      <c r="F304" s="33"/>
      <c r="G304" s="33"/>
      <c r="H304" s="34">
        <f aca="true" t="shared" si="55" ref="H304:I308">H305</f>
        <v>27.6</v>
      </c>
      <c r="I304" s="34">
        <f t="shared" si="55"/>
        <v>0</v>
      </c>
      <c r="J304" s="18">
        <f t="shared" si="51"/>
        <v>27.6</v>
      </c>
      <c r="K304" s="35">
        <f t="shared" si="52"/>
        <v>0</v>
      </c>
      <c r="L304" s="36"/>
      <c r="M304" s="11"/>
    </row>
    <row r="305" spans="1:13" ht="15.75">
      <c r="A305" s="229" t="s">
        <v>41</v>
      </c>
      <c r="B305" s="230"/>
      <c r="C305" s="33" t="s">
        <v>163</v>
      </c>
      <c r="D305" s="33" t="s">
        <v>42</v>
      </c>
      <c r="E305" s="33"/>
      <c r="F305" s="33"/>
      <c r="G305" s="33"/>
      <c r="H305" s="34">
        <f t="shared" si="55"/>
        <v>27.6</v>
      </c>
      <c r="I305" s="34">
        <f t="shared" si="55"/>
        <v>0</v>
      </c>
      <c r="J305" s="18">
        <f t="shared" si="51"/>
        <v>27.6</v>
      </c>
      <c r="K305" s="35">
        <f t="shared" si="52"/>
        <v>0</v>
      </c>
      <c r="L305" s="36"/>
      <c r="M305" s="11"/>
    </row>
    <row r="306" spans="1:13" ht="15.75">
      <c r="A306" s="229" t="s">
        <v>164</v>
      </c>
      <c r="B306" s="230"/>
      <c r="C306" s="33" t="s">
        <v>163</v>
      </c>
      <c r="D306" s="33" t="s">
        <v>42</v>
      </c>
      <c r="E306" s="33" t="s">
        <v>97</v>
      </c>
      <c r="F306" s="33"/>
      <c r="G306" s="33"/>
      <c r="H306" s="34">
        <f t="shared" si="55"/>
        <v>27.6</v>
      </c>
      <c r="I306" s="34">
        <f t="shared" si="55"/>
        <v>0</v>
      </c>
      <c r="J306" s="18">
        <f t="shared" si="51"/>
        <v>27.6</v>
      </c>
      <c r="K306" s="35">
        <f t="shared" si="52"/>
        <v>0</v>
      </c>
      <c r="L306" s="36"/>
      <c r="M306" s="11"/>
    </row>
    <row r="307" spans="1:13" ht="15.75">
      <c r="A307" s="229" t="s">
        <v>123</v>
      </c>
      <c r="B307" s="230"/>
      <c r="C307" s="33" t="s">
        <v>163</v>
      </c>
      <c r="D307" s="33" t="s">
        <v>42</v>
      </c>
      <c r="E307" s="33" t="s">
        <v>97</v>
      </c>
      <c r="F307" s="33" t="s">
        <v>124</v>
      </c>
      <c r="G307" s="33"/>
      <c r="H307" s="34">
        <f t="shared" si="55"/>
        <v>27.6</v>
      </c>
      <c r="I307" s="34">
        <f t="shared" si="55"/>
        <v>0</v>
      </c>
      <c r="J307" s="18">
        <f t="shared" si="51"/>
        <v>27.6</v>
      </c>
      <c r="K307" s="35">
        <f t="shared" si="52"/>
        <v>0</v>
      </c>
      <c r="L307" s="36"/>
      <c r="M307" s="11"/>
    </row>
    <row r="308" spans="1:13" ht="15.75">
      <c r="A308" s="229" t="s">
        <v>165</v>
      </c>
      <c r="B308" s="230"/>
      <c r="C308" s="33" t="s">
        <v>163</v>
      </c>
      <c r="D308" s="33" t="s">
        <v>42</v>
      </c>
      <c r="E308" s="33" t="s">
        <v>97</v>
      </c>
      <c r="F308" s="33" t="s">
        <v>166</v>
      </c>
      <c r="G308" s="33"/>
      <c r="H308" s="34">
        <f t="shared" si="55"/>
        <v>27.6</v>
      </c>
      <c r="I308" s="34">
        <f t="shared" si="55"/>
        <v>0</v>
      </c>
      <c r="J308" s="18">
        <f t="shared" si="51"/>
        <v>27.6</v>
      </c>
      <c r="K308" s="35">
        <f t="shared" si="52"/>
        <v>0</v>
      </c>
      <c r="L308" s="36"/>
      <c r="M308" s="11"/>
    </row>
    <row r="309" spans="1:13" ht="15.75">
      <c r="A309" s="229" t="s">
        <v>48</v>
      </c>
      <c r="B309" s="230"/>
      <c r="C309" s="33" t="s">
        <v>163</v>
      </c>
      <c r="D309" s="33" t="s">
        <v>42</v>
      </c>
      <c r="E309" s="33" t="s">
        <v>97</v>
      </c>
      <c r="F309" s="33" t="s">
        <v>166</v>
      </c>
      <c r="G309" s="33" t="s">
        <v>49</v>
      </c>
      <c r="H309" s="34">
        <v>27.6</v>
      </c>
      <c r="I309" s="34">
        <v>0</v>
      </c>
      <c r="J309" s="18">
        <f t="shared" si="51"/>
        <v>27.6</v>
      </c>
      <c r="K309" s="35">
        <f t="shared" si="52"/>
        <v>0</v>
      </c>
      <c r="L309" s="36"/>
      <c r="M309" s="11"/>
    </row>
    <row r="310" spans="1:13" ht="15.75">
      <c r="A310" s="229" t="s">
        <v>167</v>
      </c>
      <c r="B310" s="230"/>
      <c r="C310" s="33" t="s">
        <v>168</v>
      </c>
      <c r="D310" s="33"/>
      <c r="E310" s="33"/>
      <c r="F310" s="33"/>
      <c r="G310" s="33"/>
      <c r="H310" s="34">
        <f aca="true" t="shared" si="56" ref="H310:I314">H311</f>
        <v>89.6</v>
      </c>
      <c r="I310" s="34">
        <f t="shared" si="56"/>
        <v>0</v>
      </c>
      <c r="J310" s="18">
        <f t="shared" si="51"/>
        <v>89.6</v>
      </c>
      <c r="K310" s="35">
        <f t="shared" si="52"/>
        <v>0</v>
      </c>
      <c r="L310" s="36"/>
      <c r="M310" s="11"/>
    </row>
    <row r="311" spans="1:13" ht="15.75">
      <c r="A311" s="229" t="s">
        <v>41</v>
      </c>
      <c r="B311" s="230"/>
      <c r="C311" s="33" t="s">
        <v>168</v>
      </c>
      <c r="D311" s="33" t="s">
        <v>42</v>
      </c>
      <c r="E311" s="33"/>
      <c r="F311" s="33"/>
      <c r="G311" s="33"/>
      <c r="H311" s="34">
        <f t="shared" si="56"/>
        <v>89.6</v>
      </c>
      <c r="I311" s="34">
        <f t="shared" si="56"/>
        <v>0</v>
      </c>
      <c r="J311" s="18">
        <f t="shared" si="51"/>
        <v>89.6</v>
      </c>
      <c r="K311" s="35">
        <f t="shared" si="52"/>
        <v>0</v>
      </c>
      <c r="L311" s="36"/>
      <c r="M311" s="11"/>
    </row>
    <row r="312" spans="1:13" ht="15.75">
      <c r="A312" s="229" t="s">
        <v>164</v>
      </c>
      <c r="B312" s="230"/>
      <c r="C312" s="33" t="s">
        <v>168</v>
      </c>
      <c r="D312" s="33" t="s">
        <v>42</v>
      </c>
      <c r="E312" s="33" t="s">
        <v>97</v>
      </c>
      <c r="F312" s="33"/>
      <c r="G312" s="33"/>
      <c r="H312" s="34">
        <f t="shared" si="56"/>
        <v>89.6</v>
      </c>
      <c r="I312" s="34">
        <f t="shared" si="56"/>
        <v>0</v>
      </c>
      <c r="J312" s="18">
        <f t="shared" si="51"/>
        <v>89.6</v>
      </c>
      <c r="K312" s="35">
        <f t="shared" si="52"/>
        <v>0</v>
      </c>
      <c r="L312" s="36"/>
      <c r="M312" s="11"/>
    </row>
    <row r="313" spans="1:13" ht="15.75">
      <c r="A313" s="229" t="s">
        <v>123</v>
      </c>
      <c r="B313" s="230"/>
      <c r="C313" s="33" t="s">
        <v>168</v>
      </c>
      <c r="D313" s="33" t="s">
        <v>42</v>
      </c>
      <c r="E313" s="33" t="s">
        <v>97</v>
      </c>
      <c r="F313" s="33" t="s">
        <v>124</v>
      </c>
      <c r="G313" s="33"/>
      <c r="H313" s="34">
        <f t="shared" si="56"/>
        <v>89.6</v>
      </c>
      <c r="I313" s="34">
        <f t="shared" si="56"/>
        <v>0</v>
      </c>
      <c r="J313" s="18">
        <f t="shared" si="51"/>
        <v>89.6</v>
      </c>
      <c r="K313" s="35">
        <f t="shared" si="52"/>
        <v>0</v>
      </c>
      <c r="L313" s="36"/>
      <c r="M313" s="11"/>
    </row>
    <row r="314" spans="1:13" ht="15.75">
      <c r="A314" s="229" t="s">
        <v>165</v>
      </c>
      <c r="B314" s="230"/>
      <c r="C314" s="33" t="s">
        <v>168</v>
      </c>
      <c r="D314" s="33" t="s">
        <v>42</v>
      </c>
      <c r="E314" s="33" t="s">
        <v>97</v>
      </c>
      <c r="F314" s="33" t="s">
        <v>166</v>
      </c>
      <c r="G314" s="33"/>
      <c r="H314" s="34">
        <f t="shared" si="56"/>
        <v>89.6</v>
      </c>
      <c r="I314" s="34">
        <f t="shared" si="56"/>
        <v>0</v>
      </c>
      <c r="J314" s="18">
        <f t="shared" si="51"/>
        <v>89.6</v>
      </c>
      <c r="K314" s="35">
        <f t="shared" si="52"/>
        <v>0</v>
      </c>
      <c r="L314" s="36"/>
      <c r="M314" s="11"/>
    </row>
    <row r="315" spans="1:13" ht="15.75">
      <c r="A315" s="229" t="s">
        <v>48</v>
      </c>
      <c r="B315" s="230"/>
      <c r="C315" s="33" t="s">
        <v>168</v>
      </c>
      <c r="D315" s="33" t="s">
        <v>42</v>
      </c>
      <c r="E315" s="33" t="s">
        <v>97</v>
      </c>
      <c r="F315" s="33" t="s">
        <v>166</v>
      </c>
      <c r="G315" s="33" t="s">
        <v>49</v>
      </c>
      <c r="H315" s="34">
        <v>89.6</v>
      </c>
      <c r="I315" s="34">
        <v>0</v>
      </c>
      <c r="J315" s="18">
        <f t="shared" si="51"/>
        <v>89.6</v>
      </c>
      <c r="K315" s="35">
        <f t="shared" si="52"/>
        <v>0</v>
      </c>
      <c r="L315" s="36"/>
      <c r="M315" s="11"/>
    </row>
    <row r="316" spans="1:13" ht="42" customHeight="1">
      <c r="A316" s="253" t="s">
        <v>570</v>
      </c>
      <c r="B316" s="254"/>
      <c r="C316" s="29" t="s">
        <v>169</v>
      </c>
      <c r="D316" s="29"/>
      <c r="E316" s="29"/>
      <c r="F316" s="29"/>
      <c r="G316" s="29"/>
      <c r="H316" s="30">
        <f>H317+H333</f>
        <v>19757.7</v>
      </c>
      <c r="I316" s="30">
        <f>I317+I333</f>
        <v>10020.6</v>
      </c>
      <c r="J316" s="32">
        <f t="shared" si="51"/>
        <v>9737.1</v>
      </c>
      <c r="K316" s="31">
        <f t="shared" si="52"/>
        <v>50.717441807497835</v>
      </c>
      <c r="L316" s="10"/>
      <c r="M316" s="11"/>
    </row>
    <row r="317" spans="1:13" ht="28.5" customHeight="1">
      <c r="A317" s="253" t="s">
        <v>571</v>
      </c>
      <c r="B317" s="254"/>
      <c r="C317" s="29" t="s">
        <v>170</v>
      </c>
      <c r="D317" s="29"/>
      <c r="E317" s="29"/>
      <c r="F317" s="29"/>
      <c r="G317" s="29"/>
      <c r="H317" s="30">
        <f>H318+H327</f>
        <v>7943.8</v>
      </c>
      <c r="I317" s="30">
        <f>I318+I327</f>
        <v>6498</v>
      </c>
      <c r="J317" s="32">
        <f t="shared" si="51"/>
        <v>1445.8000000000002</v>
      </c>
      <c r="K317" s="31">
        <f t="shared" si="52"/>
        <v>81.79964248848158</v>
      </c>
      <c r="L317" s="10"/>
      <c r="M317" s="11"/>
    </row>
    <row r="318" spans="1:13" ht="45" customHeight="1">
      <c r="A318" s="229" t="s">
        <v>572</v>
      </c>
      <c r="B318" s="230"/>
      <c r="C318" s="33" t="s">
        <v>172</v>
      </c>
      <c r="D318" s="33"/>
      <c r="E318" s="33"/>
      <c r="F318" s="33"/>
      <c r="G318" s="33"/>
      <c r="H318" s="34">
        <f>H319</f>
        <v>7581.8</v>
      </c>
      <c r="I318" s="34">
        <f>I319</f>
        <v>5928</v>
      </c>
      <c r="J318" s="18">
        <f t="shared" si="51"/>
        <v>1653.8000000000002</v>
      </c>
      <c r="K318" s="35">
        <f t="shared" si="52"/>
        <v>78.1872378590836</v>
      </c>
      <c r="L318" s="36"/>
      <c r="M318" s="11"/>
    </row>
    <row r="319" spans="1:13" ht="15.75">
      <c r="A319" s="229" t="s">
        <v>41</v>
      </c>
      <c r="B319" s="230"/>
      <c r="C319" s="33" t="s">
        <v>172</v>
      </c>
      <c r="D319" s="33" t="s">
        <v>42</v>
      </c>
      <c r="E319" s="33"/>
      <c r="F319" s="33"/>
      <c r="G319" s="33"/>
      <c r="H319" s="34">
        <f>H320</f>
        <v>7581.8</v>
      </c>
      <c r="I319" s="34">
        <f>I320</f>
        <v>5928</v>
      </c>
      <c r="J319" s="18">
        <f t="shared" si="51"/>
        <v>1653.8000000000002</v>
      </c>
      <c r="K319" s="35">
        <f t="shared" si="52"/>
        <v>78.1872378590836</v>
      </c>
      <c r="L319" s="36"/>
      <c r="M319" s="11"/>
    </row>
    <row r="320" spans="1:13" ht="15.75">
      <c r="A320" s="229" t="s">
        <v>164</v>
      </c>
      <c r="B320" s="230"/>
      <c r="C320" s="33" t="s">
        <v>172</v>
      </c>
      <c r="D320" s="33" t="s">
        <v>42</v>
      </c>
      <c r="E320" s="33" t="s">
        <v>97</v>
      </c>
      <c r="F320" s="33"/>
      <c r="G320" s="33"/>
      <c r="H320" s="34">
        <f>H321+H324</f>
        <v>7581.8</v>
      </c>
      <c r="I320" s="34">
        <f>I321+I324</f>
        <v>5928</v>
      </c>
      <c r="J320" s="18">
        <f t="shared" si="51"/>
        <v>1653.8000000000002</v>
      </c>
      <c r="K320" s="35">
        <f t="shared" si="52"/>
        <v>78.1872378590836</v>
      </c>
      <c r="L320" s="36"/>
      <c r="M320" s="11"/>
    </row>
    <row r="321" spans="1:13" ht="15.75">
      <c r="A321" s="229" t="s">
        <v>16</v>
      </c>
      <c r="B321" s="230"/>
      <c r="C321" s="33" t="s">
        <v>172</v>
      </c>
      <c r="D321" s="33" t="s">
        <v>42</v>
      </c>
      <c r="E321" s="33" t="s">
        <v>97</v>
      </c>
      <c r="F321" s="33" t="s">
        <v>17</v>
      </c>
      <c r="G321" s="33"/>
      <c r="H321" s="34">
        <f>H322</f>
        <v>739.1</v>
      </c>
      <c r="I321" s="34">
        <f>I322</f>
        <v>0</v>
      </c>
      <c r="J321" s="18">
        <f t="shared" si="51"/>
        <v>739.1</v>
      </c>
      <c r="K321" s="35">
        <f t="shared" si="52"/>
        <v>0</v>
      </c>
      <c r="L321" s="36"/>
      <c r="M321" s="11"/>
    </row>
    <row r="322" spans="1:13" ht="29.25" customHeight="1">
      <c r="A322" s="229" t="s">
        <v>18</v>
      </c>
      <c r="B322" s="230"/>
      <c r="C322" s="33" t="s">
        <v>172</v>
      </c>
      <c r="D322" s="33" t="s">
        <v>42</v>
      </c>
      <c r="E322" s="33" t="s">
        <v>97</v>
      </c>
      <c r="F322" s="33" t="s">
        <v>19</v>
      </c>
      <c r="G322" s="33"/>
      <c r="H322" s="34">
        <f>H323</f>
        <v>739.1</v>
      </c>
      <c r="I322" s="34">
        <f>I323</f>
        <v>0</v>
      </c>
      <c r="J322" s="18">
        <f t="shared" si="51"/>
        <v>739.1</v>
      </c>
      <c r="K322" s="35">
        <f t="shared" si="52"/>
        <v>0</v>
      </c>
      <c r="L322" s="36"/>
      <c r="M322" s="11"/>
    </row>
    <row r="323" spans="1:13" ht="15.75">
      <c r="A323" s="229" t="s">
        <v>48</v>
      </c>
      <c r="B323" s="230"/>
      <c r="C323" s="33" t="s">
        <v>172</v>
      </c>
      <c r="D323" s="33" t="s">
        <v>42</v>
      </c>
      <c r="E323" s="33" t="s">
        <v>97</v>
      </c>
      <c r="F323" s="33" t="s">
        <v>19</v>
      </c>
      <c r="G323" s="33" t="s">
        <v>49</v>
      </c>
      <c r="H323" s="34">
        <v>739.1</v>
      </c>
      <c r="I323" s="34">
        <v>0</v>
      </c>
      <c r="J323" s="18">
        <f t="shared" si="51"/>
        <v>739.1</v>
      </c>
      <c r="K323" s="35">
        <f t="shared" si="52"/>
        <v>0</v>
      </c>
      <c r="L323" s="36"/>
      <c r="M323" s="11"/>
    </row>
    <row r="324" spans="1:13" ht="15.75">
      <c r="A324" s="229" t="s">
        <v>173</v>
      </c>
      <c r="B324" s="230"/>
      <c r="C324" s="33" t="s">
        <v>172</v>
      </c>
      <c r="D324" s="33" t="s">
        <v>42</v>
      </c>
      <c r="E324" s="33" t="s">
        <v>97</v>
      </c>
      <c r="F324" s="33" t="s">
        <v>174</v>
      </c>
      <c r="G324" s="33"/>
      <c r="H324" s="34">
        <f>H325</f>
        <v>6842.7</v>
      </c>
      <c r="I324" s="34">
        <f>I325</f>
        <v>5928</v>
      </c>
      <c r="J324" s="18">
        <f t="shared" si="51"/>
        <v>914.6999999999998</v>
      </c>
      <c r="K324" s="35">
        <f t="shared" si="52"/>
        <v>86.63246963917753</v>
      </c>
      <c r="L324" s="36"/>
      <c r="M324" s="11"/>
    </row>
    <row r="325" spans="1:13" ht="15.75">
      <c r="A325" s="229" t="s">
        <v>175</v>
      </c>
      <c r="B325" s="230"/>
      <c r="C325" s="33" t="s">
        <v>172</v>
      </c>
      <c r="D325" s="33" t="s">
        <v>42</v>
      </c>
      <c r="E325" s="33" t="s">
        <v>97</v>
      </c>
      <c r="F325" s="33" t="s">
        <v>176</v>
      </c>
      <c r="G325" s="33"/>
      <c r="H325" s="34">
        <f>H326</f>
        <v>6842.7</v>
      </c>
      <c r="I325" s="34">
        <f>I326</f>
        <v>5928</v>
      </c>
      <c r="J325" s="18">
        <f t="shared" si="51"/>
        <v>914.6999999999998</v>
      </c>
      <c r="K325" s="35">
        <f t="shared" si="52"/>
        <v>86.63246963917753</v>
      </c>
      <c r="L325" s="36"/>
      <c r="M325" s="11"/>
    </row>
    <row r="326" spans="1:13" ht="15.75">
      <c r="A326" s="229" t="s">
        <v>48</v>
      </c>
      <c r="B326" s="230"/>
      <c r="C326" s="33" t="s">
        <v>172</v>
      </c>
      <c r="D326" s="33" t="s">
        <v>42</v>
      </c>
      <c r="E326" s="33" t="s">
        <v>97</v>
      </c>
      <c r="F326" s="33" t="s">
        <v>176</v>
      </c>
      <c r="G326" s="33" t="s">
        <v>49</v>
      </c>
      <c r="H326" s="34">
        <v>6842.7</v>
      </c>
      <c r="I326" s="34">
        <v>5928</v>
      </c>
      <c r="J326" s="18">
        <f t="shared" si="51"/>
        <v>914.6999999999998</v>
      </c>
      <c r="K326" s="35">
        <f t="shared" si="52"/>
        <v>86.63246963917753</v>
      </c>
      <c r="L326" s="36"/>
      <c r="M326" s="11"/>
    </row>
    <row r="327" spans="1:13" ht="15.75">
      <c r="A327" s="229" t="s">
        <v>177</v>
      </c>
      <c r="B327" s="230"/>
      <c r="C327" s="33" t="s">
        <v>178</v>
      </c>
      <c r="D327" s="33"/>
      <c r="E327" s="33"/>
      <c r="F327" s="33"/>
      <c r="G327" s="33"/>
      <c r="H327" s="34">
        <f aca="true" t="shared" si="57" ref="H327:I331">H328</f>
        <v>362</v>
      </c>
      <c r="I327" s="34">
        <f t="shared" si="57"/>
        <v>570</v>
      </c>
      <c r="J327" s="18">
        <f t="shared" si="51"/>
        <v>-208</v>
      </c>
      <c r="K327" s="35">
        <f t="shared" si="52"/>
        <v>157.45856353591162</v>
      </c>
      <c r="L327" s="36"/>
      <c r="M327" s="11"/>
    </row>
    <row r="328" spans="1:13" ht="15.75">
      <c r="A328" s="229" t="s">
        <v>77</v>
      </c>
      <c r="B328" s="230"/>
      <c r="C328" s="33" t="s">
        <v>178</v>
      </c>
      <c r="D328" s="33" t="s">
        <v>35</v>
      </c>
      <c r="E328" s="33"/>
      <c r="F328" s="33"/>
      <c r="G328" s="33"/>
      <c r="H328" s="34">
        <f t="shared" si="57"/>
        <v>362</v>
      </c>
      <c r="I328" s="34">
        <f t="shared" si="57"/>
        <v>570</v>
      </c>
      <c r="J328" s="18">
        <f t="shared" si="51"/>
        <v>-208</v>
      </c>
      <c r="K328" s="35">
        <f t="shared" si="52"/>
        <v>157.45856353591162</v>
      </c>
      <c r="L328" s="36"/>
      <c r="M328" s="11"/>
    </row>
    <row r="329" spans="1:13" ht="15.75">
      <c r="A329" s="229" t="s">
        <v>179</v>
      </c>
      <c r="B329" s="230"/>
      <c r="C329" s="33" t="s">
        <v>178</v>
      </c>
      <c r="D329" s="33" t="s">
        <v>35</v>
      </c>
      <c r="E329" s="33" t="s">
        <v>56</v>
      </c>
      <c r="F329" s="33"/>
      <c r="G329" s="33"/>
      <c r="H329" s="34">
        <f t="shared" si="57"/>
        <v>362</v>
      </c>
      <c r="I329" s="34">
        <f t="shared" si="57"/>
        <v>570</v>
      </c>
      <c r="J329" s="18">
        <f t="shared" si="51"/>
        <v>-208</v>
      </c>
      <c r="K329" s="35">
        <f t="shared" si="52"/>
        <v>157.45856353591162</v>
      </c>
      <c r="L329" s="36"/>
      <c r="M329" s="11"/>
    </row>
    <row r="330" spans="1:13" ht="15.75">
      <c r="A330" s="229" t="s">
        <v>16</v>
      </c>
      <c r="B330" s="230"/>
      <c r="C330" s="33" t="s">
        <v>178</v>
      </c>
      <c r="D330" s="33" t="s">
        <v>35</v>
      </c>
      <c r="E330" s="33" t="s">
        <v>56</v>
      </c>
      <c r="F330" s="33" t="s">
        <v>17</v>
      </c>
      <c r="G330" s="33"/>
      <c r="H330" s="34">
        <f t="shared" si="57"/>
        <v>362</v>
      </c>
      <c r="I330" s="34">
        <f t="shared" si="57"/>
        <v>570</v>
      </c>
      <c r="J330" s="18">
        <f t="shared" si="51"/>
        <v>-208</v>
      </c>
      <c r="K330" s="35">
        <f t="shared" si="52"/>
        <v>157.45856353591162</v>
      </c>
      <c r="L330" s="36"/>
      <c r="M330" s="11"/>
    </row>
    <row r="331" spans="1:13" ht="27" customHeight="1">
      <c r="A331" s="229" t="s">
        <v>18</v>
      </c>
      <c r="B331" s="230"/>
      <c r="C331" s="33" t="s">
        <v>178</v>
      </c>
      <c r="D331" s="33" t="s">
        <v>35</v>
      </c>
      <c r="E331" s="33" t="s">
        <v>56</v>
      </c>
      <c r="F331" s="33" t="s">
        <v>19</v>
      </c>
      <c r="G331" s="33"/>
      <c r="H331" s="34">
        <f t="shared" si="57"/>
        <v>362</v>
      </c>
      <c r="I331" s="34">
        <f t="shared" si="57"/>
        <v>570</v>
      </c>
      <c r="J331" s="18">
        <f t="shared" si="51"/>
        <v>-208</v>
      </c>
      <c r="K331" s="35">
        <f t="shared" si="52"/>
        <v>157.45856353591162</v>
      </c>
      <c r="L331" s="36"/>
      <c r="M331" s="11"/>
    </row>
    <row r="332" spans="1:13" ht="29.25" customHeight="1">
      <c r="A332" s="229" t="s">
        <v>20</v>
      </c>
      <c r="B332" s="230"/>
      <c r="C332" s="33" t="s">
        <v>178</v>
      </c>
      <c r="D332" s="33" t="s">
        <v>35</v>
      </c>
      <c r="E332" s="33" t="s">
        <v>56</v>
      </c>
      <c r="F332" s="33" t="s">
        <v>19</v>
      </c>
      <c r="G332" s="33" t="s">
        <v>21</v>
      </c>
      <c r="H332" s="34">
        <v>362</v>
      </c>
      <c r="I332" s="34">
        <v>570</v>
      </c>
      <c r="J332" s="18">
        <f t="shared" si="51"/>
        <v>-208</v>
      </c>
      <c r="K332" s="35">
        <f t="shared" si="52"/>
        <v>157.45856353591162</v>
      </c>
      <c r="L332" s="36"/>
      <c r="M332" s="11"/>
    </row>
    <row r="333" spans="1:13" ht="30.75" customHeight="1">
      <c r="A333" s="253" t="s">
        <v>573</v>
      </c>
      <c r="B333" s="254"/>
      <c r="C333" s="29" t="s">
        <v>180</v>
      </c>
      <c r="D333" s="29"/>
      <c r="E333" s="29"/>
      <c r="F333" s="29"/>
      <c r="G333" s="29"/>
      <c r="H333" s="30">
        <f>H334+H340</f>
        <v>11813.9</v>
      </c>
      <c r="I333" s="30">
        <f>I334+I340</f>
        <v>3522.6</v>
      </c>
      <c r="J333" s="32">
        <f t="shared" si="51"/>
        <v>8291.3</v>
      </c>
      <c r="K333" s="31">
        <f t="shared" si="52"/>
        <v>29.817418464689897</v>
      </c>
      <c r="L333" s="10"/>
      <c r="M333" s="11"/>
    </row>
    <row r="334" spans="1:13" ht="30" customHeight="1">
      <c r="A334" s="229" t="s">
        <v>181</v>
      </c>
      <c r="B334" s="230"/>
      <c r="C334" s="33" t="s">
        <v>182</v>
      </c>
      <c r="D334" s="33"/>
      <c r="E334" s="33"/>
      <c r="F334" s="33"/>
      <c r="G334" s="33"/>
      <c r="H334" s="34">
        <f aca="true" t="shared" si="58" ref="H334:I338">H335</f>
        <v>11175.9</v>
      </c>
      <c r="I334" s="34">
        <f t="shared" si="58"/>
        <v>3139</v>
      </c>
      <c r="J334" s="18">
        <f t="shared" si="51"/>
        <v>8036.9</v>
      </c>
      <c r="K334" s="35">
        <f t="shared" si="52"/>
        <v>28.087223400352546</v>
      </c>
      <c r="L334" s="36"/>
      <c r="M334" s="11"/>
    </row>
    <row r="335" spans="1:13" ht="15.75">
      <c r="A335" s="229" t="s">
        <v>77</v>
      </c>
      <c r="B335" s="230"/>
      <c r="C335" s="33" t="s">
        <v>182</v>
      </c>
      <c r="D335" s="33" t="s">
        <v>35</v>
      </c>
      <c r="E335" s="33"/>
      <c r="F335" s="33"/>
      <c r="G335" s="33"/>
      <c r="H335" s="34">
        <f t="shared" si="58"/>
        <v>11175.9</v>
      </c>
      <c r="I335" s="34">
        <f t="shared" si="58"/>
        <v>3139</v>
      </c>
      <c r="J335" s="18">
        <f t="shared" si="51"/>
        <v>8036.9</v>
      </c>
      <c r="K335" s="35">
        <f t="shared" si="52"/>
        <v>28.087223400352546</v>
      </c>
      <c r="L335" s="36"/>
      <c r="M335" s="11"/>
    </row>
    <row r="336" spans="1:13" ht="15.75">
      <c r="A336" s="229" t="s">
        <v>179</v>
      </c>
      <c r="B336" s="230"/>
      <c r="C336" s="33" t="s">
        <v>182</v>
      </c>
      <c r="D336" s="33" t="s">
        <v>35</v>
      </c>
      <c r="E336" s="33" t="s">
        <v>56</v>
      </c>
      <c r="F336" s="33"/>
      <c r="G336" s="33"/>
      <c r="H336" s="34">
        <f t="shared" si="58"/>
        <v>11175.9</v>
      </c>
      <c r="I336" s="34">
        <f t="shared" si="58"/>
        <v>3139</v>
      </c>
      <c r="J336" s="18">
        <f t="shared" si="51"/>
        <v>8036.9</v>
      </c>
      <c r="K336" s="35">
        <f t="shared" si="52"/>
        <v>28.087223400352546</v>
      </c>
      <c r="L336" s="36"/>
      <c r="M336" s="11"/>
    </row>
    <row r="337" spans="1:13" ht="15.75">
      <c r="A337" s="229" t="s">
        <v>16</v>
      </c>
      <c r="B337" s="230"/>
      <c r="C337" s="33" t="s">
        <v>182</v>
      </c>
      <c r="D337" s="33" t="s">
        <v>35</v>
      </c>
      <c r="E337" s="33" t="s">
        <v>56</v>
      </c>
      <c r="F337" s="33" t="s">
        <v>17</v>
      </c>
      <c r="G337" s="33"/>
      <c r="H337" s="34">
        <f t="shared" si="58"/>
        <v>11175.9</v>
      </c>
      <c r="I337" s="34">
        <f t="shared" si="58"/>
        <v>3139</v>
      </c>
      <c r="J337" s="18">
        <f t="shared" si="51"/>
        <v>8036.9</v>
      </c>
      <c r="K337" s="35">
        <f t="shared" si="52"/>
        <v>28.087223400352546</v>
      </c>
      <c r="L337" s="36"/>
      <c r="M337" s="11"/>
    </row>
    <row r="338" spans="1:13" ht="30" customHeight="1">
      <c r="A338" s="229" t="s">
        <v>18</v>
      </c>
      <c r="B338" s="230"/>
      <c r="C338" s="33" t="s">
        <v>182</v>
      </c>
      <c r="D338" s="33" t="s">
        <v>35</v>
      </c>
      <c r="E338" s="33" t="s">
        <v>56</v>
      </c>
      <c r="F338" s="33" t="s">
        <v>19</v>
      </c>
      <c r="G338" s="33"/>
      <c r="H338" s="34">
        <f t="shared" si="58"/>
        <v>11175.9</v>
      </c>
      <c r="I338" s="34">
        <f t="shared" si="58"/>
        <v>3139</v>
      </c>
      <c r="J338" s="18">
        <f t="shared" si="51"/>
        <v>8036.9</v>
      </c>
      <c r="K338" s="35">
        <f t="shared" si="52"/>
        <v>28.087223400352546</v>
      </c>
      <c r="L338" s="36"/>
      <c r="M338" s="11"/>
    </row>
    <row r="339" spans="1:13" ht="27.75" customHeight="1">
      <c r="A339" s="229" t="s">
        <v>20</v>
      </c>
      <c r="B339" s="230"/>
      <c r="C339" s="33" t="s">
        <v>182</v>
      </c>
      <c r="D339" s="33" t="s">
        <v>35</v>
      </c>
      <c r="E339" s="33" t="s">
        <v>56</v>
      </c>
      <c r="F339" s="33" t="s">
        <v>19</v>
      </c>
      <c r="G339" s="33" t="s">
        <v>21</v>
      </c>
      <c r="H339" s="34">
        <v>11175.9</v>
      </c>
      <c r="I339" s="34">
        <v>3139</v>
      </c>
      <c r="J339" s="18">
        <f t="shared" si="51"/>
        <v>8036.9</v>
      </c>
      <c r="K339" s="35">
        <f t="shared" si="52"/>
        <v>28.087223400352546</v>
      </c>
      <c r="L339" s="36"/>
      <c r="M339" s="11"/>
    </row>
    <row r="340" spans="1:13" ht="30.75" customHeight="1">
      <c r="A340" s="229" t="s">
        <v>183</v>
      </c>
      <c r="B340" s="230"/>
      <c r="C340" s="33" t="s">
        <v>184</v>
      </c>
      <c r="D340" s="33"/>
      <c r="E340" s="33"/>
      <c r="F340" s="33"/>
      <c r="G340" s="33"/>
      <c r="H340" s="34">
        <f aca="true" t="shared" si="59" ref="H340:I344">H341</f>
        <v>638</v>
      </c>
      <c r="I340" s="34">
        <f t="shared" si="59"/>
        <v>383.6</v>
      </c>
      <c r="J340" s="18">
        <f t="shared" si="51"/>
        <v>254.39999999999998</v>
      </c>
      <c r="K340" s="35">
        <f t="shared" si="52"/>
        <v>60.125391849529784</v>
      </c>
      <c r="L340" s="36"/>
      <c r="M340" s="11"/>
    </row>
    <row r="341" spans="1:13" ht="15.75">
      <c r="A341" s="229" t="s">
        <v>77</v>
      </c>
      <c r="B341" s="230"/>
      <c r="C341" s="33" t="s">
        <v>184</v>
      </c>
      <c r="D341" s="33" t="s">
        <v>35</v>
      </c>
      <c r="E341" s="33"/>
      <c r="F341" s="33"/>
      <c r="G341" s="33"/>
      <c r="H341" s="34">
        <f t="shared" si="59"/>
        <v>638</v>
      </c>
      <c r="I341" s="34">
        <f t="shared" si="59"/>
        <v>383.6</v>
      </c>
      <c r="J341" s="18">
        <f t="shared" si="51"/>
        <v>254.39999999999998</v>
      </c>
      <c r="K341" s="35">
        <f t="shared" si="52"/>
        <v>60.125391849529784</v>
      </c>
      <c r="L341" s="36"/>
      <c r="M341" s="11"/>
    </row>
    <row r="342" spans="1:13" ht="15.75">
      <c r="A342" s="229" t="s">
        <v>179</v>
      </c>
      <c r="B342" s="230"/>
      <c r="C342" s="33" t="s">
        <v>184</v>
      </c>
      <c r="D342" s="33" t="s">
        <v>35</v>
      </c>
      <c r="E342" s="33" t="s">
        <v>56</v>
      </c>
      <c r="F342" s="33"/>
      <c r="G342" s="33"/>
      <c r="H342" s="34">
        <f t="shared" si="59"/>
        <v>638</v>
      </c>
      <c r="I342" s="34">
        <f t="shared" si="59"/>
        <v>383.6</v>
      </c>
      <c r="J342" s="18">
        <f t="shared" si="51"/>
        <v>254.39999999999998</v>
      </c>
      <c r="K342" s="35">
        <f t="shared" si="52"/>
        <v>60.125391849529784</v>
      </c>
      <c r="L342" s="36"/>
      <c r="M342" s="11"/>
    </row>
    <row r="343" spans="1:13" ht="15.75">
      <c r="A343" s="229" t="s">
        <v>16</v>
      </c>
      <c r="B343" s="230"/>
      <c r="C343" s="33" t="s">
        <v>184</v>
      </c>
      <c r="D343" s="33" t="s">
        <v>35</v>
      </c>
      <c r="E343" s="33" t="s">
        <v>56</v>
      </c>
      <c r="F343" s="33" t="s">
        <v>17</v>
      </c>
      <c r="G343" s="33"/>
      <c r="H343" s="34">
        <f t="shared" si="59"/>
        <v>638</v>
      </c>
      <c r="I343" s="34">
        <f t="shared" si="59"/>
        <v>383.6</v>
      </c>
      <c r="J343" s="18">
        <f t="shared" si="51"/>
        <v>254.39999999999998</v>
      </c>
      <c r="K343" s="35">
        <f t="shared" si="52"/>
        <v>60.125391849529784</v>
      </c>
      <c r="L343" s="36"/>
      <c r="M343" s="11"/>
    </row>
    <row r="344" spans="1:13" ht="30" customHeight="1">
      <c r="A344" s="229" t="s">
        <v>18</v>
      </c>
      <c r="B344" s="230"/>
      <c r="C344" s="33" t="s">
        <v>184</v>
      </c>
      <c r="D344" s="33" t="s">
        <v>35</v>
      </c>
      <c r="E344" s="33" t="s">
        <v>56</v>
      </c>
      <c r="F344" s="33" t="s">
        <v>19</v>
      </c>
      <c r="G344" s="33"/>
      <c r="H344" s="34">
        <f t="shared" si="59"/>
        <v>638</v>
      </c>
      <c r="I344" s="34">
        <f t="shared" si="59"/>
        <v>383.6</v>
      </c>
      <c r="J344" s="18">
        <f aca="true" t="shared" si="60" ref="J344:J407">H344-I344</f>
        <v>254.39999999999998</v>
      </c>
      <c r="K344" s="35">
        <f aca="true" t="shared" si="61" ref="K344:K407">I344/H344*100</f>
        <v>60.125391849529784</v>
      </c>
      <c r="L344" s="36"/>
      <c r="M344" s="11"/>
    </row>
    <row r="345" spans="1:13" ht="26.25" customHeight="1">
      <c r="A345" s="229" t="s">
        <v>20</v>
      </c>
      <c r="B345" s="230"/>
      <c r="C345" s="33" t="s">
        <v>184</v>
      </c>
      <c r="D345" s="33" t="s">
        <v>35</v>
      </c>
      <c r="E345" s="33" t="s">
        <v>56</v>
      </c>
      <c r="F345" s="33" t="s">
        <v>19</v>
      </c>
      <c r="G345" s="33" t="s">
        <v>21</v>
      </c>
      <c r="H345" s="34">
        <v>638</v>
      </c>
      <c r="I345" s="34">
        <v>383.6</v>
      </c>
      <c r="J345" s="18">
        <f t="shared" si="60"/>
        <v>254.39999999999998</v>
      </c>
      <c r="K345" s="35">
        <f t="shared" si="61"/>
        <v>60.125391849529784</v>
      </c>
      <c r="L345" s="36"/>
      <c r="M345" s="11"/>
    </row>
    <row r="346" spans="1:13" ht="15.75">
      <c r="A346" s="253" t="s">
        <v>574</v>
      </c>
      <c r="B346" s="254"/>
      <c r="C346" s="29" t="s">
        <v>185</v>
      </c>
      <c r="D346" s="29"/>
      <c r="E346" s="29"/>
      <c r="F346" s="29"/>
      <c r="G346" s="29"/>
      <c r="H346" s="30">
        <f>H347</f>
        <v>423.8</v>
      </c>
      <c r="I346" s="30">
        <f>I347</f>
        <v>215.5</v>
      </c>
      <c r="J346" s="32">
        <f t="shared" si="60"/>
        <v>208.3</v>
      </c>
      <c r="K346" s="31">
        <f t="shared" si="61"/>
        <v>50.849457291175085</v>
      </c>
      <c r="L346" s="10"/>
      <c r="M346" s="11"/>
    </row>
    <row r="347" spans="1:13" ht="30.75" customHeight="1">
      <c r="A347" s="253" t="s">
        <v>575</v>
      </c>
      <c r="B347" s="254"/>
      <c r="C347" s="29" t="s">
        <v>186</v>
      </c>
      <c r="D347" s="29"/>
      <c r="E347" s="29"/>
      <c r="F347" s="29"/>
      <c r="G347" s="29"/>
      <c r="H347" s="30">
        <f>H348+H357</f>
        <v>423.8</v>
      </c>
      <c r="I347" s="30">
        <f>I348+I357</f>
        <v>215.5</v>
      </c>
      <c r="J347" s="32">
        <f t="shared" si="60"/>
        <v>208.3</v>
      </c>
      <c r="K347" s="31">
        <f t="shared" si="61"/>
        <v>50.849457291175085</v>
      </c>
      <c r="L347" s="10"/>
      <c r="M347" s="11"/>
    </row>
    <row r="348" spans="1:13" ht="15.75">
      <c r="A348" s="229" t="s">
        <v>187</v>
      </c>
      <c r="B348" s="230"/>
      <c r="C348" s="33" t="s">
        <v>188</v>
      </c>
      <c r="D348" s="33"/>
      <c r="E348" s="33"/>
      <c r="F348" s="33"/>
      <c r="G348" s="33"/>
      <c r="H348" s="34">
        <f>H349</f>
        <v>341.8</v>
      </c>
      <c r="I348" s="34">
        <f>I349</f>
        <v>213.5</v>
      </c>
      <c r="J348" s="18">
        <f t="shared" si="60"/>
        <v>128.3</v>
      </c>
      <c r="K348" s="35">
        <f t="shared" si="61"/>
        <v>62.46342890579286</v>
      </c>
      <c r="L348" s="36"/>
      <c r="M348" s="11"/>
    </row>
    <row r="349" spans="1:13" ht="15.75">
      <c r="A349" s="229" t="s">
        <v>84</v>
      </c>
      <c r="B349" s="230"/>
      <c r="C349" s="33" t="s">
        <v>188</v>
      </c>
      <c r="D349" s="33" t="s">
        <v>85</v>
      </c>
      <c r="E349" s="33"/>
      <c r="F349" s="33"/>
      <c r="G349" s="33"/>
      <c r="H349" s="34">
        <f>H350</f>
        <v>341.8</v>
      </c>
      <c r="I349" s="34">
        <f>I350</f>
        <v>213.5</v>
      </c>
      <c r="J349" s="18">
        <f t="shared" si="60"/>
        <v>128.3</v>
      </c>
      <c r="K349" s="35">
        <f t="shared" si="61"/>
        <v>62.46342890579286</v>
      </c>
      <c r="L349" s="36"/>
      <c r="M349" s="11"/>
    </row>
    <row r="350" spans="1:13" ht="15.75">
      <c r="A350" s="229" t="s">
        <v>160</v>
      </c>
      <c r="B350" s="230"/>
      <c r="C350" s="33" t="s">
        <v>188</v>
      </c>
      <c r="D350" s="33" t="s">
        <v>85</v>
      </c>
      <c r="E350" s="33" t="s">
        <v>85</v>
      </c>
      <c r="F350" s="33"/>
      <c r="G350" s="33"/>
      <c r="H350" s="34">
        <f>H351+H354</f>
        <v>341.8</v>
      </c>
      <c r="I350" s="34">
        <f>I351+I354</f>
        <v>213.5</v>
      </c>
      <c r="J350" s="18">
        <f t="shared" si="60"/>
        <v>128.3</v>
      </c>
      <c r="K350" s="35">
        <f t="shared" si="61"/>
        <v>62.46342890579286</v>
      </c>
      <c r="L350" s="36"/>
      <c r="M350" s="11"/>
    </row>
    <row r="351" spans="1:13" ht="15.75">
      <c r="A351" s="229" t="s">
        <v>16</v>
      </c>
      <c r="B351" s="230"/>
      <c r="C351" s="33" t="s">
        <v>188</v>
      </c>
      <c r="D351" s="33" t="s">
        <v>85</v>
      </c>
      <c r="E351" s="33" t="s">
        <v>85</v>
      </c>
      <c r="F351" s="33" t="s">
        <v>17</v>
      </c>
      <c r="G351" s="33"/>
      <c r="H351" s="34">
        <f>H352</f>
        <v>26.3</v>
      </c>
      <c r="I351" s="34">
        <f>I352</f>
        <v>0</v>
      </c>
      <c r="J351" s="18">
        <f t="shared" si="60"/>
        <v>26.3</v>
      </c>
      <c r="K351" s="35">
        <f t="shared" si="61"/>
        <v>0</v>
      </c>
      <c r="L351" s="36"/>
      <c r="M351" s="11"/>
    </row>
    <row r="352" spans="1:13" ht="26.25" customHeight="1">
      <c r="A352" s="229" t="s">
        <v>18</v>
      </c>
      <c r="B352" s="230"/>
      <c r="C352" s="33" t="s">
        <v>188</v>
      </c>
      <c r="D352" s="33" t="s">
        <v>85</v>
      </c>
      <c r="E352" s="33" t="s">
        <v>85</v>
      </c>
      <c r="F352" s="33" t="s">
        <v>19</v>
      </c>
      <c r="G352" s="33"/>
      <c r="H352" s="34">
        <f>H353</f>
        <v>26.3</v>
      </c>
      <c r="I352" s="34">
        <f>I353</f>
        <v>0</v>
      </c>
      <c r="J352" s="18">
        <f t="shared" si="60"/>
        <v>26.3</v>
      </c>
      <c r="K352" s="35">
        <f t="shared" si="61"/>
        <v>0</v>
      </c>
      <c r="L352" s="36"/>
      <c r="M352" s="11"/>
    </row>
    <row r="353" spans="1:13" ht="15.75">
      <c r="A353" s="229" t="s">
        <v>89</v>
      </c>
      <c r="B353" s="230"/>
      <c r="C353" s="33" t="s">
        <v>188</v>
      </c>
      <c r="D353" s="33" t="s">
        <v>85</v>
      </c>
      <c r="E353" s="33" t="s">
        <v>85</v>
      </c>
      <c r="F353" s="33" t="s">
        <v>19</v>
      </c>
      <c r="G353" s="33" t="s">
        <v>90</v>
      </c>
      <c r="H353" s="34">
        <v>26.3</v>
      </c>
      <c r="I353" s="34">
        <v>0</v>
      </c>
      <c r="J353" s="18">
        <f t="shared" si="60"/>
        <v>26.3</v>
      </c>
      <c r="K353" s="35">
        <f t="shared" si="61"/>
        <v>0</v>
      </c>
      <c r="L353" s="36"/>
      <c r="M353" s="11"/>
    </row>
    <row r="354" spans="1:13" ht="15.75">
      <c r="A354" s="229" t="s">
        <v>123</v>
      </c>
      <c r="B354" s="230"/>
      <c r="C354" s="33" t="s">
        <v>188</v>
      </c>
      <c r="D354" s="33" t="s">
        <v>85</v>
      </c>
      <c r="E354" s="33" t="s">
        <v>85</v>
      </c>
      <c r="F354" s="33" t="s">
        <v>124</v>
      </c>
      <c r="G354" s="33"/>
      <c r="H354" s="34">
        <f>H355</f>
        <v>315.5</v>
      </c>
      <c r="I354" s="34">
        <f>I355</f>
        <v>213.5</v>
      </c>
      <c r="J354" s="18">
        <f t="shared" si="60"/>
        <v>102</v>
      </c>
      <c r="K354" s="35">
        <f t="shared" si="61"/>
        <v>67.67036450079239</v>
      </c>
      <c r="L354" s="36"/>
      <c r="M354" s="11"/>
    </row>
    <row r="355" spans="1:13" ht="15.75">
      <c r="A355" s="229" t="s">
        <v>189</v>
      </c>
      <c r="B355" s="230"/>
      <c r="C355" s="33" t="s">
        <v>188</v>
      </c>
      <c r="D355" s="33" t="s">
        <v>85</v>
      </c>
      <c r="E355" s="33" t="s">
        <v>85</v>
      </c>
      <c r="F355" s="33" t="s">
        <v>190</v>
      </c>
      <c r="G355" s="33"/>
      <c r="H355" s="34">
        <f>H356</f>
        <v>315.5</v>
      </c>
      <c r="I355" s="34">
        <f>I356</f>
        <v>213.5</v>
      </c>
      <c r="J355" s="18">
        <f t="shared" si="60"/>
        <v>102</v>
      </c>
      <c r="K355" s="35">
        <f t="shared" si="61"/>
        <v>67.67036450079239</v>
      </c>
      <c r="L355" s="36"/>
      <c r="M355" s="11"/>
    </row>
    <row r="356" spans="1:13" ht="15.75">
      <c r="A356" s="229" t="s">
        <v>89</v>
      </c>
      <c r="B356" s="230"/>
      <c r="C356" s="33" t="s">
        <v>188</v>
      </c>
      <c r="D356" s="33" t="s">
        <v>85</v>
      </c>
      <c r="E356" s="33" t="s">
        <v>85</v>
      </c>
      <c r="F356" s="33" t="s">
        <v>190</v>
      </c>
      <c r="G356" s="33" t="s">
        <v>90</v>
      </c>
      <c r="H356" s="34">
        <v>315.5</v>
      </c>
      <c r="I356" s="34">
        <v>213.5</v>
      </c>
      <c r="J356" s="18">
        <f t="shared" si="60"/>
        <v>102</v>
      </c>
      <c r="K356" s="35">
        <f t="shared" si="61"/>
        <v>67.67036450079239</v>
      </c>
      <c r="L356" s="36"/>
      <c r="M356" s="11"/>
    </row>
    <row r="357" spans="1:13" ht="15.75">
      <c r="A357" s="229" t="s">
        <v>191</v>
      </c>
      <c r="B357" s="230"/>
      <c r="C357" s="33" t="s">
        <v>192</v>
      </c>
      <c r="D357" s="33"/>
      <c r="E357" s="33"/>
      <c r="F357" s="33"/>
      <c r="G357" s="33"/>
      <c r="H357" s="34">
        <f aca="true" t="shared" si="62" ref="H357:I361">H358</f>
        <v>82</v>
      </c>
      <c r="I357" s="34">
        <f t="shared" si="62"/>
        <v>2</v>
      </c>
      <c r="J357" s="18">
        <f t="shared" si="60"/>
        <v>80</v>
      </c>
      <c r="K357" s="35">
        <f t="shared" si="61"/>
        <v>2.4390243902439024</v>
      </c>
      <c r="L357" s="36"/>
      <c r="M357" s="11"/>
    </row>
    <row r="358" spans="1:13" ht="15.75">
      <c r="A358" s="229" t="s">
        <v>84</v>
      </c>
      <c r="B358" s="230"/>
      <c r="C358" s="33" t="s">
        <v>192</v>
      </c>
      <c r="D358" s="33" t="s">
        <v>85</v>
      </c>
      <c r="E358" s="33"/>
      <c r="F358" s="33"/>
      <c r="G358" s="33"/>
      <c r="H358" s="34">
        <f t="shared" si="62"/>
        <v>82</v>
      </c>
      <c r="I358" s="34">
        <f t="shared" si="62"/>
        <v>2</v>
      </c>
      <c r="J358" s="18">
        <f t="shared" si="60"/>
        <v>80</v>
      </c>
      <c r="K358" s="35">
        <f t="shared" si="61"/>
        <v>2.4390243902439024</v>
      </c>
      <c r="L358" s="36"/>
      <c r="M358" s="11"/>
    </row>
    <row r="359" spans="1:13" ht="15.75">
      <c r="A359" s="229" t="s">
        <v>160</v>
      </c>
      <c r="B359" s="230"/>
      <c r="C359" s="33" t="s">
        <v>192</v>
      </c>
      <c r="D359" s="33" t="s">
        <v>85</v>
      </c>
      <c r="E359" s="33" t="s">
        <v>85</v>
      </c>
      <c r="F359" s="33"/>
      <c r="G359" s="33"/>
      <c r="H359" s="34">
        <f t="shared" si="62"/>
        <v>82</v>
      </c>
      <c r="I359" s="34">
        <f t="shared" si="62"/>
        <v>2</v>
      </c>
      <c r="J359" s="18">
        <f t="shared" si="60"/>
        <v>80</v>
      </c>
      <c r="K359" s="35">
        <f t="shared" si="61"/>
        <v>2.4390243902439024</v>
      </c>
      <c r="L359" s="36"/>
      <c r="M359" s="11"/>
    </row>
    <row r="360" spans="1:13" ht="15.75">
      <c r="A360" s="229" t="s">
        <v>16</v>
      </c>
      <c r="B360" s="230"/>
      <c r="C360" s="33" t="s">
        <v>192</v>
      </c>
      <c r="D360" s="33" t="s">
        <v>85</v>
      </c>
      <c r="E360" s="33" t="s">
        <v>85</v>
      </c>
      <c r="F360" s="33" t="s">
        <v>17</v>
      </c>
      <c r="G360" s="33"/>
      <c r="H360" s="34">
        <f t="shared" si="62"/>
        <v>82</v>
      </c>
      <c r="I360" s="34">
        <f t="shared" si="62"/>
        <v>2</v>
      </c>
      <c r="J360" s="18">
        <f t="shared" si="60"/>
        <v>80</v>
      </c>
      <c r="K360" s="35">
        <f t="shared" si="61"/>
        <v>2.4390243902439024</v>
      </c>
      <c r="L360" s="36"/>
      <c r="M360" s="11"/>
    </row>
    <row r="361" spans="1:13" ht="26.25" customHeight="1">
      <c r="A361" s="229" t="s">
        <v>18</v>
      </c>
      <c r="B361" s="230"/>
      <c r="C361" s="33" t="s">
        <v>192</v>
      </c>
      <c r="D361" s="33" t="s">
        <v>85</v>
      </c>
      <c r="E361" s="33" t="s">
        <v>85</v>
      </c>
      <c r="F361" s="33" t="s">
        <v>19</v>
      </c>
      <c r="G361" s="33"/>
      <c r="H361" s="34">
        <f t="shared" si="62"/>
        <v>82</v>
      </c>
      <c r="I361" s="34">
        <f t="shared" si="62"/>
        <v>2</v>
      </c>
      <c r="J361" s="18">
        <f t="shared" si="60"/>
        <v>80</v>
      </c>
      <c r="K361" s="35">
        <f t="shared" si="61"/>
        <v>2.4390243902439024</v>
      </c>
      <c r="L361" s="36"/>
      <c r="M361" s="11"/>
    </row>
    <row r="362" spans="1:13" ht="15.75">
      <c r="A362" s="229" t="s">
        <v>89</v>
      </c>
      <c r="B362" s="230"/>
      <c r="C362" s="33" t="s">
        <v>192</v>
      </c>
      <c r="D362" s="33" t="s">
        <v>85</v>
      </c>
      <c r="E362" s="33" t="s">
        <v>85</v>
      </c>
      <c r="F362" s="33" t="s">
        <v>19</v>
      </c>
      <c r="G362" s="33" t="s">
        <v>90</v>
      </c>
      <c r="H362" s="34">
        <v>82</v>
      </c>
      <c r="I362" s="34">
        <v>2</v>
      </c>
      <c r="J362" s="18">
        <f t="shared" si="60"/>
        <v>80</v>
      </c>
      <c r="K362" s="35">
        <f t="shared" si="61"/>
        <v>2.4390243902439024</v>
      </c>
      <c r="L362" s="36"/>
      <c r="M362" s="11"/>
    </row>
    <row r="363" spans="1:13" ht="30" customHeight="1">
      <c r="A363" s="253" t="s">
        <v>576</v>
      </c>
      <c r="B363" s="254"/>
      <c r="C363" s="29" t="s">
        <v>193</v>
      </c>
      <c r="D363" s="29"/>
      <c r="E363" s="29"/>
      <c r="F363" s="29"/>
      <c r="G363" s="29"/>
      <c r="H363" s="30">
        <f>H364+H377+H393+H400+H407</f>
        <v>2112.6</v>
      </c>
      <c r="I363" s="30">
        <f>I364+I377+I393+I400+I407</f>
        <v>1300.8</v>
      </c>
      <c r="J363" s="32">
        <f t="shared" si="60"/>
        <v>811.8</v>
      </c>
      <c r="K363" s="31">
        <f t="shared" si="61"/>
        <v>61.57341664299915</v>
      </c>
      <c r="L363" s="10"/>
      <c r="M363" s="11"/>
    </row>
    <row r="364" spans="1:13" ht="30" customHeight="1">
      <c r="A364" s="253" t="s">
        <v>577</v>
      </c>
      <c r="B364" s="254"/>
      <c r="C364" s="29" t="s">
        <v>194</v>
      </c>
      <c r="D364" s="29"/>
      <c r="E364" s="29"/>
      <c r="F364" s="29"/>
      <c r="G364" s="29"/>
      <c r="H364" s="30">
        <f>H365+H371</f>
        <v>49.4</v>
      </c>
      <c r="I364" s="30">
        <f>I365+I371</f>
        <v>0</v>
      </c>
      <c r="J364" s="32">
        <f t="shared" si="60"/>
        <v>49.4</v>
      </c>
      <c r="K364" s="31">
        <f t="shared" si="61"/>
        <v>0</v>
      </c>
      <c r="L364" s="10"/>
      <c r="M364" s="11"/>
    </row>
    <row r="365" spans="1:13" ht="15.75">
      <c r="A365" s="229" t="s">
        <v>195</v>
      </c>
      <c r="B365" s="230"/>
      <c r="C365" s="33" t="s">
        <v>196</v>
      </c>
      <c r="D365" s="33"/>
      <c r="E365" s="33"/>
      <c r="F365" s="33"/>
      <c r="G365" s="33"/>
      <c r="H365" s="34">
        <f aca="true" t="shared" si="63" ref="H365:I369">H366</f>
        <v>39.4</v>
      </c>
      <c r="I365" s="34">
        <f t="shared" si="63"/>
        <v>0</v>
      </c>
      <c r="J365" s="18">
        <f t="shared" si="60"/>
        <v>39.4</v>
      </c>
      <c r="K365" s="35">
        <f t="shared" si="61"/>
        <v>0</v>
      </c>
      <c r="L365" s="36"/>
      <c r="M365" s="11"/>
    </row>
    <row r="366" spans="1:13" ht="15.75">
      <c r="A366" s="229" t="s">
        <v>68</v>
      </c>
      <c r="B366" s="230"/>
      <c r="C366" s="33" t="s">
        <v>196</v>
      </c>
      <c r="D366" s="33" t="s">
        <v>69</v>
      </c>
      <c r="E366" s="33"/>
      <c r="F366" s="33"/>
      <c r="G366" s="33"/>
      <c r="H366" s="34">
        <f t="shared" si="63"/>
        <v>39.4</v>
      </c>
      <c r="I366" s="34">
        <f t="shared" si="63"/>
        <v>0</v>
      </c>
      <c r="J366" s="18">
        <f t="shared" si="60"/>
        <v>39.4</v>
      </c>
      <c r="K366" s="35">
        <f t="shared" si="61"/>
        <v>0</v>
      </c>
      <c r="L366" s="36"/>
      <c r="M366" s="11"/>
    </row>
    <row r="367" spans="1:13" ht="15.75">
      <c r="A367" s="229" t="s">
        <v>197</v>
      </c>
      <c r="B367" s="230"/>
      <c r="C367" s="33" t="s">
        <v>196</v>
      </c>
      <c r="D367" s="33" t="s">
        <v>69</v>
      </c>
      <c r="E367" s="33" t="s">
        <v>56</v>
      </c>
      <c r="F367" s="33"/>
      <c r="G367" s="33"/>
      <c r="H367" s="34">
        <f t="shared" si="63"/>
        <v>39.4</v>
      </c>
      <c r="I367" s="34">
        <f t="shared" si="63"/>
        <v>0</v>
      </c>
      <c r="J367" s="18">
        <f t="shared" si="60"/>
        <v>39.4</v>
      </c>
      <c r="K367" s="35">
        <f t="shared" si="61"/>
        <v>0</v>
      </c>
      <c r="L367" s="36"/>
      <c r="M367" s="11"/>
    </row>
    <row r="368" spans="1:13" ht="30" customHeight="1">
      <c r="A368" s="229" t="s">
        <v>44</v>
      </c>
      <c r="B368" s="230"/>
      <c r="C368" s="33" t="s">
        <v>196</v>
      </c>
      <c r="D368" s="33" t="s">
        <v>69</v>
      </c>
      <c r="E368" s="33" t="s">
        <v>56</v>
      </c>
      <c r="F368" s="33" t="s">
        <v>45</v>
      </c>
      <c r="G368" s="33"/>
      <c r="H368" s="34">
        <f t="shared" si="63"/>
        <v>39.4</v>
      </c>
      <c r="I368" s="34">
        <f t="shared" si="63"/>
        <v>0</v>
      </c>
      <c r="J368" s="18">
        <f t="shared" si="60"/>
        <v>39.4</v>
      </c>
      <c r="K368" s="35">
        <f t="shared" si="61"/>
        <v>0</v>
      </c>
      <c r="L368" s="36"/>
      <c r="M368" s="11"/>
    </row>
    <row r="369" spans="1:13" ht="15.75">
      <c r="A369" s="229" t="s">
        <v>87</v>
      </c>
      <c r="B369" s="230"/>
      <c r="C369" s="33" t="s">
        <v>196</v>
      </c>
      <c r="D369" s="33" t="s">
        <v>69</v>
      </c>
      <c r="E369" s="33" t="s">
        <v>56</v>
      </c>
      <c r="F369" s="33" t="s">
        <v>88</v>
      </c>
      <c r="G369" s="33"/>
      <c r="H369" s="34">
        <f t="shared" si="63"/>
        <v>39.4</v>
      </c>
      <c r="I369" s="34">
        <f t="shared" si="63"/>
        <v>0</v>
      </c>
      <c r="J369" s="18">
        <f t="shared" si="60"/>
        <v>39.4</v>
      </c>
      <c r="K369" s="35">
        <f t="shared" si="61"/>
        <v>0</v>
      </c>
      <c r="L369" s="36"/>
      <c r="M369" s="11"/>
    </row>
    <row r="370" spans="1:13" ht="31.5" customHeight="1">
      <c r="A370" s="229" t="s">
        <v>71</v>
      </c>
      <c r="B370" s="230"/>
      <c r="C370" s="33" t="s">
        <v>196</v>
      </c>
      <c r="D370" s="33" t="s">
        <v>69</v>
      </c>
      <c r="E370" s="33" t="s">
        <v>56</v>
      </c>
      <c r="F370" s="33" t="s">
        <v>88</v>
      </c>
      <c r="G370" s="33" t="s">
        <v>72</v>
      </c>
      <c r="H370" s="34">
        <v>39.4</v>
      </c>
      <c r="I370" s="34">
        <v>0</v>
      </c>
      <c r="J370" s="18">
        <f t="shared" si="60"/>
        <v>39.4</v>
      </c>
      <c r="K370" s="35">
        <f t="shared" si="61"/>
        <v>0</v>
      </c>
      <c r="L370" s="36"/>
      <c r="M370" s="11"/>
    </row>
    <row r="371" spans="1:13" ht="15.75">
      <c r="A371" s="229" t="s">
        <v>198</v>
      </c>
      <c r="B371" s="230"/>
      <c r="C371" s="33" t="s">
        <v>199</v>
      </c>
      <c r="D371" s="33"/>
      <c r="E371" s="33"/>
      <c r="F371" s="33"/>
      <c r="G371" s="33"/>
      <c r="H371" s="34">
        <f aca="true" t="shared" si="64" ref="H371:I375">H372</f>
        <v>10</v>
      </c>
      <c r="I371" s="34">
        <f t="shared" si="64"/>
        <v>0</v>
      </c>
      <c r="J371" s="18">
        <f t="shared" si="60"/>
        <v>10</v>
      </c>
      <c r="K371" s="35">
        <f t="shared" si="61"/>
        <v>0</v>
      </c>
      <c r="L371" s="36"/>
      <c r="M371" s="11"/>
    </row>
    <row r="372" spans="1:13" ht="15.75">
      <c r="A372" s="229" t="s">
        <v>68</v>
      </c>
      <c r="B372" s="230"/>
      <c r="C372" s="33" t="s">
        <v>199</v>
      </c>
      <c r="D372" s="33" t="s">
        <v>69</v>
      </c>
      <c r="E372" s="33"/>
      <c r="F372" s="33"/>
      <c r="G372" s="33"/>
      <c r="H372" s="34">
        <f t="shared" si="64"/>
        <v>10</v>
      </c>
      <c r="I372" s="34">
        <f t="shared" si="64"/>
        <v>0</v>
      </c>
      <c r="J372" s="18">
        <f t="shared" si="60"/>
        <v>10</v>
      </c>
      <c r="K372" s="35">
        <f t="shared" si="61"/>
        <v>0</v>
      </c>
      <c r="L372" s="36"/>
      <c r="M372" s="11"/>
    </row>
    <row r="373" spans="1:13" ht="15.75">
      <c r="A373" s="229" t="s">
        <v>197</v>
      </c>
      <c r="B373" s="230"/>
      <c r="C373" s="33" t="s">
        <v>199</v>
      </c>
      <c r="D373" s="33" t="s">
        <v>69</v>
      </c>
      <c r="E373" s="33" t="s">
        <v>56</v>
      </c>
      <c r="F373" s="33"/>
      <c r="G373" s="33"/>
      <c r="H373" s="34">
        <f t="shared" si="64"/>
        <v>10</v>
      </c>
      <c r="I373" s="34">
        <f t="shared" si="64"/>
        <v>0</v>
      </c>
      <c r="J373" s="18">
        <f t="shared" si="60"/>
        <v>10</v>
      </c>
      <c r="K373" s="35">
        <f t="shared" si="61"/>
        <v>0</v>
      </c>
      <c r="L373" s="36"/>
      <c r="M373" s="11"/>
    </row>
    <row r="374" spans="1:13" ht="30" customHeight="1">
      <c r="A374" s="229" t="s">
        <v>44</v>
      </c>
      <c r="B374" s="230"/>
      <c r="C374" s="33" t="s">
        <v>199</v>
      </c>
      <c r="D374" s="33" t="s">
        <v>69</v>
      </c>
      <c r="E374" s="33" t="s">
        <v>56</v>
      </c>
      <c r="F374" s="33" t="s">
        <v>45</v>
      </c>
      <c r="G374" s="33"/>
      <c r="H374" s="34">
        <f t="shared" si="64"/>
        <v>10</v>
      </c>
      <c r="I374" s="34">
        <f t="shared" si="64"/>
        <v>0</v>
      </c>
      <c r="J374" s="18">
        <f t="shared" si="60"/>
        <v>10</v>
      </c>
      <c r="K374" s="35">
        <f t="shared" si="61"/>
        <v>0</v>
      </c>
      <c r="L374" s="36"/>
      <c r="M374" s="11"/>
    </row>
    <row r="375" spans="1:13" ht="15.75">
      <c r="A375" s="229" t="s">
        <v>87</v>
      </c>
      <c r="B375" s="230"/>
      <c r="C375" s="33" t="s">
        <v>199</v>
      </c>
      <c r="D375" s="33" t="s">
        <v>69</v>
      </c>
      <c r="E375" s="33" t="s">
        <v>56</v>
      </c>
      <c r="F375" s="33" t="s">
        <v>88</v>
      </c>
      <c r="G375" s="33"/>
      <c r="H375" s="34">
        <f t="shared" si="64"/>
        <v>10</v>
      </c>
      <c r="I375" s="34">
        <f t="shared" si="64"/>
        <v>0</v>
      </c>
      <c r="J375" s="18">
        <f t="shared" si="60"/>
        <v>10</v>
      </c>
      <c r="K375" s="35">
        <f t="shared" si="61"/>
        <v>0</v>
      </c>
      <c r="L375" s="36"/>
      <c r="M375" s="11"/>
    </row>
    <row r="376" spans="1:13" ht="27" customHeight="1">
      <c r="A376" s="229" t="s">
        <v>71</v>
      </c>
      <c r="B376" s="230"/>
      <c r="C376" s="33" t="s">
        <v>199</v>
      </c>
      <c r="D376" s="33" t="s">
        <v>69</v>
      </c>
      <c r="E376" s="33" t="s">
        <v>56</v>
      </c>
      <c r="F376" s="33" t="s">
        <v>88</v>
      </c>
      <c r="G376" s="33" t="s">
        <v>72</v>
      </c>
      <c r="H376" s="34">
        <v>10</v>
      </c>
      <c r="I376" s="34">
        <v>0</v>
      </c>
      <c r="J376" s="18">
        <f t="shared" si="60"/>
        <v>10</v>
      </c>
      <c r="K376" s="35">
        <f t="shared" si="61"/>
        <v>0</v>
      </c>
      <c r="L376" s="36"/>
      <c r="M376" s="11"/>
    </row>
    <row r="377" spans="1:13" ht="27.75" customHeight="1">
      <c r="A377" s="253" t="s">
        <v>611</v>
      </c>
      <c r="B377" s="254"/>
      <c r="C377" s="29" t="s">
        <v>200</v>
      </c>
      <c r="D377" s="29"/>
      <c r="E377" s="29"/>
      <c r="F377" s="29"/>
      <c r="G377" s="29"/>
      <c r="H377" s="30">
        <f>H378+H384</f>
        <v>336.1</v>
      </c>
      <c r="I377" s="30">
        <f>I378+I384</f>
        <v>169.9</v>
      </c>
      <c r="J377" s="32">
        <f t="shared" si="60"/>
        <v>166.20000000000002</v>
      </c>
      <c r="K377" s="31">
        <f t="shared" si="61"/>
        <v>50.550431419220466</v>
      </c>
      <c r="L377" s="10"/>
      <c r="M377" s="11"/>
    </row>
    <row r="378" spans="1:13" ht="15.75">
      <c r="A378" s="229" t="s">
        <v>201</v>
      </c>
      <c r="B378" s="230"/>
      <c r="C378" s="33" t="s">
        <v>202</v>
      </c>
      <c r="D378" s="33"/>
      <c r="E378" s="33"/>
      <c r="F378" s="33"/>
      <c r="G378" s="33"/>
      <c r="H378" s="34">
        <f aca="true" t="shared" si="65" ref="H378:I382">H379</f>
        <v>74.5</v>
      </c>
      <c r="I378" s="34">
        <f t="shared" si="65"/>
        <v>74.5</v>
      </c>
      <c r="J378" s="18">
        <f t="shared" si="60"/>
        <v>0</v>
      </c>
      <c r="K378" s="35">
        <f t="shared" si="61"/>
        <v>100</v>
      </c>
      <c r="L378" s="36"/>
      <c r="M378" s="11"/>
    </row>
    <row r="379" spans="1:13" ht="15.75">
      <c r="A379" s="229" t="s">
        <v>68</v>
      </c>
      <c r="B379" s="230"/>
      <c r="C379" s="33" t="s">
        <v>202</v>
      </c>
      <c r="D379" s="33" t="s">
        <v>69</v>
      </c>
      <c r="E379" s="33"/>
      <c r="F379" s="33"/>
      <c r="G379" s="33"/>
      <c r="H379" s="34">
        <f t="shared" si="65"/>
        <v>74.5</v>
      </c>
      <c r="I379" s="34">
        <f t="shared" si="65"/>
        <v>74.5</v>
      </c>
      <c r="J379" s="18">
        <f t="shared" si="60"/>
        <v>0</v>
      </c>
      <c r="K379" s="35">
        <f t="shared" si="61"/>
        <v>100</v>
      </c>
      <c r="L379" s="36"/>
      <c r="M379" s="11"/>
    </row>
    <row r="380" spans="1:13" ht="15.75">
      <c r="A380" s="229" t="s">
        <v>197</v>
      </c>
      <c r="B380" s="230"/>
      <c r="C380" s="33" t="s">
        <v>202</v>
      </c>
      <c r="D380" s="33" t="s">
        <v>69</v>
      </c>
      <c r="E380" s="33" t="s">
        <v>56</v>
      </c>
      <c r="F380" s="33"/>
      <c r="G380" s="33"/>
      <c r="H380" s="34">
        <f t="shared" si="65"/>
        <v>74.5</v>
      </c>
      <c r="I380" s="34">
        <f t="shared" si="65"/>
        <v>74.5</v>
      </c>
      <c r="J380" s="18">
        <f t="shared" si="60"/>
        <v>0</v>
      </c>
      <c r="K380" s="35">
        <f t="shared" si="61"/>
        <v>100</v>
      </c>
      <c r="L380" s="36"/>
      <c r="M380" s="11"/>
    </row>
    <row r="381" spans="1:13" ht="25.5" customHeight="1">
      <c r="A381" s="229" t="s">
        <v>44</v>
      </c>
      <c r="B381" s="230"/>
      <c r="C381" s="33" t="s">
        <v>202</v>
      </c>
      <c r="D381" s="33" t="s">
        <v>69</v>
      </c>
      <c r="E381" s="33" t="s">
        <v>56</v>
      </c>
      <c r="F381" s="33" t="s">
        <v>45</v>
      </c>
      <c r="G381" s="33"/>
      <c r="H381" s="34">
        <f t="shared" si="65"/>
        <v>74.5</v>
      </c>
      <c r="I381" s="34">
        <f t="shared" si="65"/>
        <v>74.5</v>
      </c>
      <c r="J381" s="18">
        <f t="shared" si="60"/>
        <v>0</v>
      </c>
      <c r="K381" s="35">
        <f t="shared" si="61"/>
        <v>100</v>
      </c>
      <c r="L381" s="36"/>
      <c r="M381" s="11"/>
    </row>
    <row r="382" spans="1:13" ht="15.75">
      <c r="A382" s="229" t="s">
        <v>87</v>
      </c>
      <c r="B382" s="230"/>
      <c r="C382" s="33" t="s">
        <v>202</v>
      </c>
      <c r="D382" s="33" t="s">
        <v>69</v>
      </c>
      <c r="E382" s="33" t="s">
        <v>56</v>
      </c>
      <c r="F382" s="33" t="s">
        <v>88</v>
      </c>
      <c r="G382" s="33"/>
      <c r="H382" s="34">
        <f t="shared" si="65"/>
        <v>74.5</v>
      </c>
      <c r="I382" s="34">
        <f t="shared" si="65"/>
        <v>74.5</v>
      </c>
      <c r="J382" s="18">
        <f t="shared" si="60"/>
        <v>0</v>
      </c>
      <c r="K382" s="35">
        <f t="shared" si="61"/>
        <v>100</v>
      </c>
      <c r="L382" s="36"/>
      <c r="M382" s="11"/>
    </row>
    <row r="383" spans="1:13" ht="32.25" customHeight="1">
      <c r="A383" s="229" t="s">
        <v>71</v>
      </c>
      <c r="B383" s="230"/>
      <c r="C383" s="33" t="s">
        <v>202</v>
      </c>
      <c r="D383" s="33" t="s">
        <v>69</v>
      </c>
      <c r="E383" s="33" t="s">
        <v>56</v>
      </c>
      <c r="F383" s="33" t="s">
        <v>88</v>
      </c>
      <c r="G383" s="33" t="s">
        <v>72</v>
      </c>
      <c r="H383" s="34">
        <v>74.5</v>
      </c>
      <c r="I383" s="34">
        <v>74.5</v>
      </c>
      <c r="J383" s="18">
        <f t="shared" si="60"/>
        <v>0</v>
      </c>
      <c r="K383" s="35">
        <f t="shared" si="61"/>
        <v>100</v>
      </c>
      <c r="L383" s="36"/>
      <c r="M383" s="11"/>
    </row>
    <row r="384" spans="1:13" ht="15.75">
      <c r="A384" s="229" t="s">
        <v>203</v>
      </c>
      <c r="B384" s="230"/>
      <c r="C384" s="33" t="s">
        <v>204</v>
      </c>
      <c r="D384" s="33"/>
      <c r="E384" s="33"/>
      <c r="F384" s="33"/>
      <c r="G384" s="33"/>
      <c r="H384" s="34">
        <f>H385</f>
        <v>261.6</v>
      </c>
      <c r="I384" s="34">
        <f>I385</f>
        <v>95.4</v>
      </c>
      <c r="J384" s="18">
        <f t="shared" si="60"/>
        <v>166.20000000000002</v>
      </c>
      <c r="K384" s="35">
        <f t="shared" si="61"/>
        <v>36.46788990825688</v>
      </c>
      <c r="L384" s="36"/>
      <c r="M384" s="11"/>
    </row>
    <row r="385" spans="1:13" ht="15.75">
      <c r="A385" s="229" t="s">
        <v>68</v>
      </c>
      <c r="B385" s="230"/>
      <c r="C385" s="33" t="s">
        <v>204</v>
      </c>
      <c r="D385" s="33" t="s">
        <v>69</v>
      </c>
      <c r="E385" s="33"/>
      <c r="F385" s="33"/>
      <c r="G385" s="33"/>
      <c r="H385" s="34">
        <f>H386</f>
        <v>261.6</v>
      </c>
      <c r="I385" s="34">
        <f>I386</f>
        <v>95.4</v>
      </c>
      <c r="J385" s="18">
        <f t="shared" si="60"/>
        <v>166.20000000000002</v>
      </c>
      <c r="K385" s="35">
        <f t="shared" si="61"/>
        <v>36.46788990825688</v>
      </c>
      <c r="L385" s="36"/>
      <c r="M385" s="11"/>
    </row>
    <row r="386" spans="1:13" ht="15.75">
      <c r="A386" s="229" t="s">
        <v>70</v>
      </c>
      <c r="B386" s="230"/>
      <c r="C386" s="33" t="s">
        <v>204</v>
      </c>
      <c r="D386" s="33" t="s">
        <v>69</v>
      </c>
      <c r="E386" s="33" t="s">
        <v>13</v>
      </c>
      <c r="F386" s="33"/>
      <c r="G386" s="33"/>
      <c r="H386" s="34">
        <f>H387+H390</f>
        <v>261.6</v>
      </c>
      <c r="I386" s="34">
        <f>I387+I390</f>
        <v>95.4</v>
      </c>
      <c r="J386" s="18">
        <f t="shared" si="60"/>
        <v>166.20000000000002</v>
      </c>
      <c r="K386" s="35">
        <f t="shared" si="61"/>
        <v>36.46788990825688</v>
      </c>
      <c r="L386" s="36"/>
      <c r="M386" s="11"/>
    </row>
    <row r="387" spans="1:13" ht="41.25" customHeight="1">
      <c r="A387" s="229" t="s">
        <v>62</v>
      </c>
      <c r="B387" s="230"/>
      <c r="C387" s="33" t="s">
        <v>204</v>
      </c>
      <c r="D387" s="33" t="s">
        <v>69</v>
      </c>
      <c r="E387" s="33" t="s">
        <v>13</v>
      </c>
      <c r="F387" s="33" t="s">
        <v>63</v>
      </c>
      <c r="G387" s="33"/>
      <c r="H387" s="34">
        <f>H388</f>
        <v>95.9</v>
      </c>
      <c r="I387" s="34">
        <f>I388</f>
        <v>0</v>
      </c>
      <c r="J387" s="18">
        <f t="shared" si="60"/>
        <v>95.9</v>
      </c>
      <c r="K387" s="35">
        <f t="shared" si="61"/>
        <v>0</v>
      </c>
      <c r="L387" s="36"/>
      <c r="M387" s="11"/>
    </row>
    <row r="388" spans="1:13" ht="15.75">
      <c r="A388" s="229" t="s">
        <v>205</v>
      </c>
      <c r="B388" s="230"/>
      <c r="C388" s="33" t="s">
        <v>204</v>
      </c>
      <c r="D388" s="33" t="s">
        <v>69</v>
      </c>
      <c r="E388" s="33" t="s">
        <v>13</v>
      </c>
      <c r="F388" s="33" t="s">
        <v>206</v>
      </c>
      <c r="G388" s="33"/>
      <c r="H388" s="34">
        <f>H389</f>
        <v>95.9</v>
      </c>
      <c r="I388" s="34">
        <f>I389</f>
        <v>0</v>
      </c>
      <c r="J388" s="18">
        <f t="shared" si="60"/>
        <v>95.9</v>
      </c>
      <c r="K388" s="35">
        <f t="shared" si="61"/>
        <v>0</v>
      </c>
      <c r="L388" s="36"/>
      <c r="M388" s="11"/>
    </row>
    <row r="389" spans="1:13" ht="30" customHeight="1">
      <c r="A389" s="229" t="s">
        <v>71</v>
      </c>
      <c r="B389" s="230"/>
      <c r="C389" s="33" t="s">
        <v>204</v>
      </c>
      <c r="D389" s="33" t="s">
        <v>69</v>
      </c>
      <c r="E389" s="33" t="s">
        <v>13</v>
      </c>
      <c r="F389" s="33" t="s">
        <v>206</v>
      </c>
      <c r="G389" s="33" t="s">
        <v>72</v>
      </c>
      <c r="H389" s="34">
        <v>95.9</v>
      </c>
      <c r="I389" s="34">
        <v>0</v>
      </c>
      <c r="J389" s="18">
        <f t="shared" si="60"/>
        <v>95.9</v>
      </c>
      <c r="K389" s="35">
        <f t="shared" si="61"/>
        <v>0</v>
      </c>
      <c r="L389" s="36"/>
      <c r="M389" s="11"/>
    </row>
    <row r="390" spans="1:13" ht="15.75">
      <c r="A390" s="229" t="s">
        <v>16</v>
      </c>
      <c r="B390" s="230"/>
      <c r="C390" s="33" t="s">
        <v>204</v>
      </c>
      <c r="D390" s="33" t="s">
        <v>69</v>
      </c>
      <c r="E390" s="33" t="s">
        <v>13</v>
      </c>
      <c r="F390" s="33" t="s">
        <v>17</v>
      </c>
      <c r="G390" s="33"/>
      <c r="H390" s="34">
        <f>H391</f>
        <v>165.7</v>
      </c>
      <c r="I390" s="34">
        <f>I391</f>
        <v>95.4</v>
      </c>
      <c r="J390" s="18">
        <f t="shared" si="60"/>
        <v>70.29999999999998</v>
      </c>
      <c r="K390" s="35">
        <f t="shared" si="61"/>
        <v>57.5739287869644</v>
      </c>
      <c r="L390" s="36"/>
      <c r="M390" s="11"/>
    </row>
    <row r="391" spans="1:13" ht="29.25" customHeight="1">
      <c r="A391" s="229" t="s">
        <v>18</v>
      </c>
      <c r="B391" s="230"/>
      <c r="C391" s="33" t="s">
        <v>204</v>
      </c>
      <c r="D391" s="33" t="s">
        <v>69</v>
      </c>
      <c r="E391" s="33" t="s">
        <v>13</v>
      </c>
      <c r="F391" s="33" t="s">
        <v>19</v>
      </c>
      <c r="G391" s="33"/>
      <c r="H391" s="34">
        <f>H392</f>
        <v>165.7</v>
      </c>
      <c r="I391" s="34">
        <f>I392</f>
        <v>95.4</v>
      </c>
      <c r="J391" s="18">
        <f t="shared" si="60"/>
        <v>70.29999999999998</v>
      </c>
      <c r="K391" s="35">
        <f t="shared" si="61"/>
        <v>57.5739287869644</v>
      </c>
      <c r="L391" s="36"/>
      <c r="M391" s="11"/>
    </row>
    <row r="392" spans="1:13" ht="27" customHeight="1">
      <c r="A392" s="229" t="s">
        <v>71</v>
      </c>
      <c r="B392" s="230"/>
      <c r="C392" s="33" t="s">
        <v>204</v>
      </c>
      <c r="D392" s="33" t="s">
        <v>69</v>
      </c>
      <c r="E392" s="33" t="s">
        <v>13</v>
      </c>
      <c r="F392" s="33" t="s">
        <v>19</v>
      </c>
      <c r="G392" s="33" t="s">
        <v>72</v>
      </c>
      <c r="H392" s="34">
        <v>165.7</v>
      </c>
      <c r="I392" s="34">
        <v>95.4</v>
      </c>
      <c r="J392" s="18">
        <f t="shared" si="60"/>
        <v>70.29999999999998</v>
      </c>
      <c r="K392" s="35">
        <f t="shared" si="61"/>
        <v>57.5739287869644</v>
      </c>
      <c r="L392" s="36"/>
      <c r="M392" s="11"/>
    </row>
    <row r="393" spans="1:13" ht="40.5" customHeight="1">
      <c r="A393" s="253" t="s">
        <v>578</v>
      </c>
      <c r="B393" s="254"/>
      <c r="C393" s="29" t="s">
        <v>207</v>
      </c>
      <c r="D393" s="29"/>
      <c r="E393" s="29"/>
      <c r="F393" s="29"/>
      <c r="G393" s="29"/>
      <c r="H393" s="30">
        <f aca="true" t="shared" si="66" ref="H393:I398">H394</f>
        <v>1366.1</v>
      </c>
      <c r="I393" s="30">
        <f t="shared" si="66"/>
        <v>769.9</v>
      </c>
      <c r="J393" s="32">
        <f t="shared" si="60"/>
        <v>596.1999999999999</v>
      </c>
      <c r="K393" s="31">
        <f t="shared" si="61"/>
        <v>56.35751409120855</v>
      </c>
      <c r="L393" s="10"/>
      <c r="M393" s="11"/>
    </row>
    <row r="394" spans="1:13" ht="42" customHeight="1">
      <c r="A394" s="229" t="s">
        <v>94</v>
      </c>
      <c r="B394" s="230"/>
      <c r="C394" s="33" t="s">
        <v>208</v>
      </c>
      <c r="D394" s="33"/>
      <c r="E394" s="33"/>
      <c r="F394" s="33"/>
      <c r="G394" s="33"/>
      <c r="H394" s="34">
        <f t="shared" si="66"/>
        <v>1366.1</v>
      </c>
      <c r="I394" s="34">
        <f t="shared" si="66"/>
        <v>769.9</v>
      </c>
      <c r="J394" s="18">
        <f t="shared" si="60"/>
        <v>596.1999999999999</v>
      </c>
      <c r="K394" s="35">
        <f t="shared" si="61"/>
        <v>56.35751409120855</v>
      </c>
      <c r="L394" s="36"/>
      <c r="M394" s="11"/>
    </row>
    <row r="395" spans="1:13" ht="15.75">
      <c r="A395" s="229" t="s">
        <v>68</v>
      </c>
      <c r="B395" s="230"/>
      <c r="C395" s="33" t="s">
        <v>208</v>
      </c>
      <c r="D395" s="33" t="s">
        <v>69</v>
      </c>
      <c r="E395" s="33"/>
      <c r="F395" s="33"/>
      <c r="G395" s="33"/>
      <c r="H395" s="34">
        <f t="shared" si="66"/>
        <v>1366.1</v>
      </c>
      <c r="I395" s="34">
        <f t="shared" si="66"/>
        <v>769.9</v>
      </c>
      <c r="J395" s="18">
        <f t="shared" si="60"/>
        <v>596.1999999999999</v>
      </c>
      <c r="K395" s="35">
        <f t="shared" si="61"/>
        <v>56.35751409120855</v>
      </c>
      <c r="L395" s="36"/>
      <c r="M395" s="11"/>
    </row>
    <row r="396" spans="1:13" ht="15.75">
      <c r="A396" s="229" t="s">
        <v>197</v>
      </c>
      <c r="B396" s="230"/>
      <c r="C396" s="33" t="s">
        <v>208</v>
      </c>
      <c r="D396" s="33" t="s">
        <v>69</v>
      </c>
      <c r="E396" s="33" t="s">
        <v>56</v>
      </c>
      <c r="F396" s="33"/>
      <c r="G396" s="33"/>
      <c r="H396" s="34">
        <f t="shared" si="66"/>
        <v>1366.1</v>
      </c>
      <c r="I396" s="34">
        <f t="shared" si="66"/>
        <v>769.9</v>
      </c>
      <c r="J396" s="18">
        <f t="shared" si="60"/>
        <v>596.1999999999999</v>
      </c>
      <c r="K396" s="35">
        <f t="shared" si="61"/>
        <v>56.35751409120855</v>
      </c>
      <c r="L396" s="36"/>
      <c r="M396" s="11"/>
    </row>
    <row r="397" spans="1:13" ht="31.5" customHeight="1">
      <c r="A397" s="229" t="s">
        <v>44</v>
      </c>
      <c r="B397" s="230"/>
      <c r="C397" s="33" t="s">
        <v>208</v>
      </c>
      <c r="D397" s="33" t="s">
        <v>69</v>
      </c>
      <c r="E397" s="33" t="s">
        <v>56</v>
      </c>
      <c r="F397" s="33" t="s">
        <v>45</v>
      </c>
      <c r="G397" s="33"/>
      <c r="H397" s="34">
        <f t="shared" si="66"/>
        <v>1366.1</v>
      </c>
      <c r="I397" s="34">
        <f t="shared" si="66"/>
        <v>769.9</v>
      </c>
      <c r="J397" s="18">
        <f t="shared" si="60"/>
        <v>596.1999999999999</v>
      </c>
      <c r="K397" s="35">
        <f t="shared" si="61"/>
        <v>56.35751409120855</v>
      </c>
      <c r="L397" s="36"/>
      <c r="M397" s="11"/>
    </row>
    <row r="398" spans="1:13" ht="15.75">
      <c r="A398" s="229" t="s">
        <v>87</v>
      </c>
      <c r="B398" s="230"/>
      <c r="C398" s="33" t="s">
        <v>208</v>
      </c>
      <c r="D398" s="33" t="s">
        <v>69</v>
      </c>
      <c r="E398" s="33" t="s">
        <v>56</v>
      </c>
      <c r="F398" s="33" t="s">
        <v>88</v>
      </c>
      <c r="G398" s="33"/>
      <c r="H398" s="34">
        <f t="shared" si="66"/>
        <v>1366.1</v>
      </c>
      <c r="I398" s="34">
        <f t="shared" si="66"/>
        <v>769.9</v>
      </c>
      <c r="J398" s="18">
        <f t="shared" si="60"/>
        <v>596.1999999999999</v>
      </c>
      <c r="K398" s="35">
        <f t="shared" si="61"/>
        <v>56.35751409120855</v>
      </c>
      <c r="L398" s="36"/>
      <c r="M398" s="11"/>
    </row>
    <row r="399" spans="1:13" ht="30.75" customHeight="1">
      <c r="A399" s="229" t="s">
        <v>71</v>
      </c>
      <c r="B399" s="230"/>
      <c r="C399" s="33" t="s">
        <v>208</v>
      </c>
      <c r="D399" s="33" t="s">
        <v>69</v>
      </c>
      <c r="E399" s="33" t="s">
        <v>56</v>
      </c>
      <c r="F399" s="33" t="s">
        <v>88</v>
      </c>
      <c r="G399" s="33" t="s">
        <v>72</v>
      </c>
      <c r="H399" s="34">
        <v>1366.1</v>
      </c>
      <c r="I399" s="34">
        <v>769.9</v>
      </c>
      <c r="J399" s="18">
        <f t="shared" si="60"/>
        <v>596.1999999999999</v>
      </c>
      <c r="K399" s="35">
        <f t="shared" si="61"/>
        <v>56.35751409120855</v>
      </c>
      <c r="L399" s="36"/>
      <c r="M399" s="11"/>
    </row>
    <row r="400" spans="1:13" ht="15.75">
      <c r="A400" s="253" t="s">
        <v>579</v>
      </c>
      <c r="B400" s="254"/>
      <c r="C400" s="29" t="s">
        <v>209</v>
      </c>
      <c r="D400" s="29"/>
      <c r="E400" s="29"/>
      <c r="F400" s="29"/>
      <c r="G400" s="29"/>
      <c r="H400" s="30">
        <f aca="true" t="shared" si="67" ref="H400:I405">H401</f>
        <v>250</v>
      </c>
      <c r="I400" s="30">
        <f t="shared" si="67"/>
        <v>250</v>
      </c>
      <c r="J400" s="32">
        <f t="shared" si="60"/>
        <v>0</v>
      </c>
      <c r="K400" s="31">
        <f t="shared" si="61"/>
        <v>100</v>
      </c>
      <c r="L400" s="10"/>
      <c r="M400" s="11"/>
    </row>
    <row r="401" spans="1:13" ht="30" customHeight="1">
      <c r="A401" s="229" t="s">
        <v>581</v>
      </c>
      <c r="B401" s="230"/>
      <c r="C401" s="33" t="s">
        <v>210</v>
      </c>
      <c r="D401" s="33"/>
      <c r="E401" s="33"/>
      <c r="F401" s="33"/>
      <c r="G401" s="33"/>
      <c r="H401" s="34">
        <f t="shared" si="67"/>
        <v>250</v>
      </c>
      <c r="I401" s="34">
        <f t="shared" si="67"/>
        <v>250</v>
      </c>
      <c r="J401" s="18">
        <f t="shared" si="60"/>
        <v>0</v>
      </c>
      <c r="K401" s="35">
        <f t="shared" si="61"/>
        <v>100</v>
      </c>
      <c r="L401" s="36"/>
      <c r="M401" s="11"/>
    </row>
    <row r="402" spans="1:13" ht="15.75">
      <c r="A402" s="229" t="s">
        <v>68</v>
      </c>
      <c r="B402" s="230"/>
      <c r="C402" s="33" t="s">
        <v>210</v>
      </c>
      <c r="D402" s="33" t="s">
        <v>69</v>
      </c>
      <c r="E402" s="33"/>
      <c r="F402" s="33"/>
      <c r="G402" s="33"/>
      <c r="H402" s="34">
        <f t="shared" si="67"/>
        <v>250</v>
      </c>
      <c r="I402" s="34">
        <f t="shared" si="67"/>
        <v>250</v>
      </c>
      <c r="J402" s="18">
        <f t="shared" si="60"/>
        <v>0</v>
      </c>
      <c r="K402" s="35">
        <f t="shared" si="61"/>
        <v>100</v>
      </c>
      <c r="L402" s="36"/>
      <c r="M402" s="11"/>
    </row>
    <row r="403" spans="1:13" ht="15.75">
      <c r="A403" s="229" t="s">
        <v>197</v>
      </c>
      <c r="B403" s="230"/>
      <c r="C403" s="33" t="s">
        <v>210</v>
      </c>
      <c r="D403" s="33" t="s">
        <v>69</v>
      </c>
      <c r="E403" s="33" t="s">
        <v>56</v>
      </c>
      <c r="F403" s="33"/>
      <c r="G403" s="33"/>
      <c r="H403" s="34">
        <f t="shared" si="67"/>
        <v>250</v>
      </c>
      <c r="I403" s="34">
        <f t="shared" si="67"/>
        <v>250</v>
      </c>
      <c r="J403" s="18">
        <f t="shared" si="60"/>
        <v>0</v>
      </c>
      <c r="K403" s="35">
        <f t="shared" si="61"/>
        <v>100</v>
      </c>
      <c r="L403" s="36"/>
      <c r="M403" s="11"/>
    </row>
    <row r="404" spans="1:13" ht="29.25" customHeight="1">
      <c r="A404" s="229" t="s">
        <v>44</v>
      </c>
      <c r="B404" s="230"/>
      <c r="C404" s="33" t="s">
        <v>210</v>
      </c>
      <c r="D404" s="33" t="s">
        <v>69</v>
      </c>
      <c r="E404" s="33" t="s">
        <v>56</v>
      </c>
      <c r="F404" s="33" t="s">
        <v>45</v>
      </c>
      <c r="G404" s="33"/>
      <c r="H404" s="34">
        <f t="shared" si="67"/>
        <v>250</v>
      </c>
      <c r="I404" s="34">
        <f t="shared" si="67"/>
        <v>250</v>
      </c>
      <c r="J404" s="18">
        <f t="shared" si="60"/>
        <v>0</v>
      </c>
      <c r="K404" s="35">
        <f t="shared" si="61"/>
        <v>100</v>
      </c>
      <c r="L404" s="36"/>
      <c r="M404" s="11"/>
    </row>
    <row r="405" spans="1:13" ht="15.75">
      <c r="A405" s="229" t="s">
        <v>87</v>
      </c>
      <c r="B405" s="230"/>
      <c r="C405" s="33" t="s">
        <v>210</v>
      </c>
      <c r="D405" s="33" t="s">
        <v>69</v>
      </c>
      <c r="E405" s="33" t="s">
        <v>56</v>
      </c>
      <c r="F405" s="33" t="s">
        <v>88</v>
      </c>
      <c r="G405" s="33"/>
      <c r="H405" s="34">
        <f t="shared" si="67"/>
        <v>250</v>
      </c>
      <c r="I405" s="34">
        <f t="shared" si="67"/>
        <v>250</v>
      </c>
      <c r="J405" s="18">
        <f t="shared" si="60"/>
        <v>0</v>
      </c>
      <c r="K405" s="35">
        <f t="shared" si="61"/>
        <v>100</v>
      </c>
      <c r="L405" s="36"/>
      <c r="M405" s="11"/>
    </row>
    <row r="406" spans="1:13" ht="27" customHeight="1">
      <c r="A406" s="229" t="s">
        <v>71</v>
      </c>
      <c r="B406" s="230"/>
      <c r="C406" s="33" t="s">
        <v>210</v>
      </c>
      <c r="D406" s="33" t="s">
        <v>69</v>
      </c>
      <c r="E406" s="33" t="s">
        <v>56</v>
      </c>
      <c r="F406" s="33" t="s">
        <v>88</v>
      </c>
      <c r="G406" s="33" t="s">
        <v>72</v>
      </c>
      <c r="H406" s="34">
        <v>250</v>
      </c>
      <c r="I406" s="34">
        <v>250</v>
      </c>
      <c r="J406" s="18">
        <f t="shared" si="60"/>
        <v>0</v>
      </c>
      <c r="K406" s="35">
        <f t="shared" si="61"/>
        <v>100</v>
      </c>
      <c r="L406" s="36"/>
      <c r="M406" s="11"/>
    </row>
    <row r="407" spans="1:13" ht="15.75">
      <c r="A407" s="253" t="s">
        <v>580</v>
      </c>
      <c r="B407" s="254"/>
      <c r="C407" s="29" t="s">
        <v>211</v>
      </c>
      <c r="D407" s="29"/>
      <c r="E407" s="29"/>
      <c r="F407" s="29"/>
      <c r="G407" s="29"/>
      <c r="H407" s="30">
        <f aca="true" t="shared" si="68" ref="H407:I412">H408</f>
        <v>111</v>
      </c>
      <c r="I407" s="30">
        <f t="shared" si="68"/>
        <v>111</v>
      </c>
      <c r="J407" s="32">
        <f t="shared" si="60"/>
        <v>0</v>
      </c>
      <c r="K407" s="31">
        <f t="shared" si="61"/>
        <v>100</v>
      </c>
      <c r="L407" s="10"/>
      <c r="M407" s="11"/>
    </row>
    <row r="408" spans="1:13" ht="15.75">
      <c r="A408" s="229" t="s">
        <v>212</v>
      </c>
      <c r="B408" s="230"/>
      <c r="C408" s="33" t="s">
        <v>213</v>
      </c>
      <c r="D408" s="33"/>
      <c r="E408" s="33"/>
      <c r="F408" s="33"/>
      <c r="G408" s="33"/>
      <c r="H408" s="34">
        <f t="shared" si="68"/>
        <v>111</v>
      </c>
      <c r="I408" s="34">
        <f t="shared" si="68"/>
        <v>111</v>
      </c>
      <c r="J408" s="18">
        <f aca="true" t="shared" si="69" ref="J408:J471">H408-I408</f>
        <v>0</v>
      </c>
      <c r="K408" s="35">
        <f aca="true" t="shared" si="70" ref="K408:K471">I408/H408*100</f>
        <v>100</v>
      </c>
      <c r="L408" s="36"/>
      <c r="M408" s="11"/>
    </row>
    <row r="409" spans="1:13" ht="15.75">
      <c r="A409" s="229" t="s">
        <v>68</v>
      </c>
      <c r="B409" s="230"/>
      <c r="C409" s="33" t="s">
        <v>213</v>
      </c>
      <c r="D409" s="33" t="s">
        <v>69</v>
      </c>
      <c r="E409" s="33"/>
      <c r="F409" s="33"/>
      <c r="G409" s="33"/>
      <c r="H409" s="34">
        <f t="shared" si="68"/>
        <v>111</v>
      </c>
      <c r="I409" s="34">
        <f t="shared" si="68"/>
        <v>111</v>
      </c>
      <c r="J409" s="18">
        <f t="shared" si="69"/>
        <v>0</v>
      </c>
      <c r="K409" s="35">
        <f t="shared" si="70"/>
        <v>100</v>
      </c>
      <c r="L409" s="36"/>
      <c r="M409" s="11"/>
    </row>
    <row r="410" spans="1:13" ht="15.75">
      <c r="A410" s="229" t="s">
        <v>197</v>
      </c>
      <c r="B410" s="230"/>
      <c r="C410" s="33" t="s">
        <v>213</v>
      </c>
      <c r="D410" s="33" t="s">
        <v>69</v>
      </c>
      <c r="E410" s="33" t="s">
        <v>56</v>
      </c>
      <c r="F410" s="33"/>
      <c r="G410" s="33"/>
      <c r="H410" s="34">
        <f t="shared" si="68"/>
        <v>111</v>
      </c>
      <c r="I410" s="34">
        <f t="shared" si="68"/>
        <v>111</v>
      </c>
      <c r="J410" s="18">
        <f t="shared" si="69"/>
        <v>0</v>
      </c>
      <c r="K410" s="35">
        <f t="shared" si="70"/>
        <v>100</v>
      </c>
      <c r="L410" s="36"/>
      <c r="M410" s="11"/>
    </row>
    <row r="411" spans="1:13" ht="30" customHeight="1">
      <c r="A411" s="229" t="s">
        <v>44</v>
      </c>
      <c r="B411" s="230"/>
      <c r="C411" s="33" t="s">
        <v>213</v>
      </c>
      <c r="D411" s="33" t="s">
        <v>69</v>
      </c>
      <c r="E411" s="33" t="s">
        <v>56</v>
      </c>
      <c r="F411" s="33" t="s">
        <v>45</v>
      </c>
      <c r="G411" s="33"/>
      <c r="H411" s="34">
        <f t="shared" si="68"/>
        <v>111</v>
      </c>
      <c r="I411" s="34">
        <f t="shared" si="68"/>
        <v>111</v>
      </c>
      <c r="J411" s="18">
        <f t="shared" si="69"/>
        <v>0</v>
      </c>
      <c r="K411" s="35">
        <f t="shared" si="70"/>
        <v>100</v>
      </c>
      <c r="L411" s="36"/>
      <c r="M411" s="11"/>
    </row>
    <row r="412" spans="1:13" ht="15.75">
      <c r="A412" s="229" t="s">
        <v>87</v>
      </c>
      <c r="B412" s="230"/>
      <c r="C412" s="33" t="s">
        <v>213</v>
      </c>
      <c r="D412" s="33" t="s">
        <v>69</v>
      </c>
      <c r="E412" s="33" t="s">
        <v>56</v>
      </c>
      <c r="F412" s="33" t="s">
        <v>88</v>
      </c>
      <c r="G412" s="33"/>
      <c r="H412" s="34">
        <f t="shared" si="68"/>
        <v>111</v>
      </c>
      <c r="I412" s="34">
        <f t="shared" si="68"/>
        <v>111</v>
      </c>
      <c r="J412" s="18">
        <f t="shared" si="69"/>
        <v>0</v>
      </c>
      <c r="K412" s="35">
        <f t="shared" si="70"/>
        <v>100</v>
      </c>
      <c r="L412" s="36"/>
      <c r="M412" s="11"/>
    </row>
    <row r="413" spans="1:13" ht="31.5" customHeight="1">
      <c r="A413" s="229" t="s">
        <v>71</v>
      </c>
      <c r="B413" s="230"/>
      <c r="C413" s="33" t="s">
        <v>213</v>
      </c>
      <c r="D413" s="33" t="s">
        <v>69</v>
      </c>
      <c r="E413" s="33" t="s">
        <v>56</v>
      </c>
      <c r="F413" s="33" t="s">
        <v>88</v>
      </c>
      <c r="G413" s="33" t="s">
        <v>72</v>
      </c>
      <c r="H413" s="34">
        <v>111</v>
      </c>
      <c r="I413" s="34">
        <v>111</v>
      </c>
      <c r="J413" s="18">
        <f t="shared" si="69"/>
        <v>0</v>
      </c>
      <c r="K413" s="35">
        <f t="shared" si="70"/>
        <v>100</v>
      </c>
      <c r="L413" s="36"/>
      <c r="M413" s="11"/>
    </row>
    <row r="414" spans="1:13" ht="31.5" customHeight="1">
      <c r="A414" s="253" t="s">
        <v>582</v>
      </c>
      <c r="B414" s="254"/>
      <c r="C414" s="29" t="s">
        <v>214</v>
      </c>
      <c r="D414" s="29"/>
      <c r="E414" s="29"/>
      <c r="F414" s="29"/>
      <c r="G414" s="29"/>
      <c r="H414" s="30">
        <f aca="true" t="shared" si="71" ref="H414:I420">H415</f>
        <v>1625.4</v>
      </c>
      <c r="I414" s="30">
        <f t="shared" si="71"/>
        <v>1171.8</v>
      </c>
      <c r="J414" s="32">
        <f t="shared" si="69"/>
        <v>453.60000000000014</v>
      </c>
      <c r="K414" s="31">
        <f t="shared" si="70"/>
        <v>72.09302325581395</v>
      </c>
      <c r="L414" s="10"/>
      <c r="M414" s="11"/>
    </row>
    <row r="415" spans="1:13" ht="15.75">
      <c r="A415" s="253" t="s">
        <v>583</v>
      </c>
      <c r="B415" s="254"/>
      <c r="C415" s="29" t="s">
        <v>215</v>
      </c>
      <c r="D415" s="29"/>
      <c r="E415" s="29"/>
      <c r="F415" s="29"/>
      <c r="G415" s="29"/>
      <c r="H415" s="30">
        <f t="shared" si="71"/>
        <v>1625.4</v>
      </c>
      <c r="I415" s="30">
        <f t="shared" si="71"/>
        <v>1171.8</v>
      </c>
      <c r="J415" s="32">
        <f t="shared" si="69"/>
        <v>453.60000000000014</v>
      </c>
      <c r="K415" s="31">
        <f t="shared" si="70"/>
        <v>72.09302325581395</v>
      </c>
      <c r="L415" s="10"/>
      <c r="M415" s="11"/>
    </row>
    <row r="416" spans="1:13" ht="15.75">
      <c r="A416" s="229" t="s">
        <v>216</v>
      </c>
      <c r="B416" s="230"/>
      <c r="C416" s="33" t="s">
        <v>217</v>
      </c>
      <c r="D416" s="33"/>
      <c r="E416" s="33"/>
      <c r="F416" s="33"/>
      <c r="G416" s="33"/>
      <c r="H416" s="34">
        <f t="shared" si="71"/>
        <v>1625.4</v>
      </c>
      <c r="I416" s="34">
        <f t="shared" si="71"/>
        <v>1171.8</v>
      </c>
      <c r="J416" s="18">
        <f t="shared" si="69"/>
        <v>453.60000000000014</v>
      </c>
      <c r="K416" s="35">
        <f t="shared" si="70"/>
        <v>72.09302325581395</v>
      </c>
      <c r="L416" s="36"/>
      <c r="M416" s="11"/>
    </row>
    <row r="417" spans="1:13" ht="15.75">
      <c r="A417" s="229" t="s">
        <v>41</v>
      </c>
      <c r="B417" s="230"/>
      <c r="C417" s="33" t="s">
        <v>217</v>
      </c>
      <c r="D417" s="33" t="s">
        <v>42</v>
      </c>
      <c r="E417" s="33"/>
      <c r="F417" s="33"/>
      <c r="G417" s="33"/>
      <c r="H417" s="34">
        <f t="shared" si="71"/>
        <v>1625.4</v>
      </c>
      <c r="I417" s="34">
        <f t="shared" si="71"/>
        <v>1171.8</v>
      </c>
      <c r="J417" s="18">
        <f t="shared" si="69"/>
        <v>453.60000000000014</v>
      </c>
      <c r="K417" s="35">
        <f t="shared" si="70"/>
        <v>72.09302325581395</v>
      </c>
      <c r="L417" s="36"/>
      <c r="M417" s="11"/>
    </row>
    <row r="418" spans="1:13" ht="15.75">
      <c r="A418" s="229" t="s">
        <v>164</v>
      </c>
      <c r="B418" s="230"/>
      <c r="C418" s="33" t="s">
        <v>217</v>
      </c>
      <c r="D418" s="33" t="s">
        <v>42</v>
      </c>
      <c r="E418" s="33" t="s">
        <v>97</v>
      </c>
      <c r="F418" s="33"/>
      <c r="G418" s="33"/>
      <c r="H418" s="34">
        <f t="shared" si="71"/>
        <v>1625.4</v>
      </c>
      <c r="I418" s="34">
        <f t="shared" si="71"/>
        <v>1171.8</v>
      </c>
      <c r="J418" s="18">
        <f t="shared" si="69"/>
        <v>453.60000000000014</v>
      </c>
      <c r="K418" s="35">
        <f t="shared" si="70"/>
        <v>72.09302325581395</v>
      </c>
      <c r="L418" s="36"/>
      <c r="M418" s="11"/>
    </row>
    <row r="419" spans="1:13" ht="15.75">
      <c r="A419" s="229" t="s">
        <v>123</v>
      </c>
      <c r="B419" s="230"/>
      <c r="C419" s="33" t="s">
        <v>217</v>
      </c>
      <c r="D419" s="33" t="s">
        <v>42</v>
      </c>
      <c r="E419" s="33" t="s">
        <v>97</v>
      </c>
      <c r="F419" s="33" t="s">
        <v>124</v>
      </c>
      <c r="G419" s="33"/>
      <c r="H419" s="34">
        <f t="shared" si="71"/>
        <v>1625.4</v>
      </c>
      <c r="I419" s="34">
        <f t="shared" si="71"/>
        <v>1171.8</v>
      </c>
      <c r="J419" s="18">
        <f t="shared" si="69"/>
        <v>453.60000000000014</v>
      </c>
      <c r="K419" s="35">
        <f t="shared" si="70"/>
        <v>72.09302325581395</v>
      </c>
      <c r="L419" s="36"/>
      <c r="M419" s="11"/>
    </row>
    <row r="420" spans="1:13" ht="15.75">
      <c r="A420" s="229" t="s">
        <v>218</v>
      </c>
      <c r="B420" s="230"/>
      <c r="C420" s="33" t="s">
        <v>217</v>
      </c>
      <c r="D420" s="33" t="s">
        <v>42</v>
      </c>
      <c r="E420" s="33" t="s">
        <v>97</v>
      </c>
      <c r="F420" s="33" t="s">
        <v>219</v>
      </c>
      <c r="G420" s="33"/>
      <c r="H420" s="34">
        <f t="shared" si="71"/>
        <v>1625.4</v>
      </c>
      <c r="I420" s="34">
        <f t="shared" si="71"/>
        <v>1171.8</v>
      </c>
      <c r="J420" s="18">
        <f t="shared" si="69"/>
        <v>453.60000000000014</v>
      </c>
      <c r="K420" s="35">
        <f t="shared" si="70"/>
        <v>72.09302325581395</v>
      </c>
      <c r="L420" s="36"/>
      <c r="M420" s="11"/>
    </row>
    <row r="421" spans="1:13" ht="25.5" customHeight="1">
      <c r="A421" s="229" t="s">
        <v>71</v>
      </c>
      <c r="B421" s="230"/>
      <c r="C421" s="33" t="s">
        <v>217</v>
      </c>
      <c r="D421" s="33" t="s">
        <v>42</v>
      </c>
      <c r="E421" s="33" t="s">
        <v>97</v>
      </c>
      <c r="F421" s="33" t="s">
        <v>219</v>
      </c>
      <c r="G421" s="33" t="s">
        <v>72</v>
      </c>
      <c r="H421" s="34">
        <v>1625.4</v>
      </c>
      <c r="I421" s="34">
        <v>1171.8</v>
      </c>
      <c r="J421" s="18">
        <f t="shared" si="69"/>
        <v>453.60000000000014</v>
      </c>
      <c r="K421" s="35">
        <f t="shared" si="70"/>
        <v>72.09302325581395</v>
      </c>
      <c r="L421" s="36"/>
      <c r="M421" s="11"/>
    </row>
    <row r="422" spans="1:13" ht="27.75" customHeight="1">
      <c r="A422" s="253" t="s">
        <v>584</v>
      </c>
      <c r="B422" s="254"/>
      <c r="C422" s="29" t="s">
        <v>220</v>
      </c>
      <c r="D422" s="29"/>
      <c r="E422" s="29"/>
      <c r="F422" s="29"/>
      <c r="G422" s="29"/>
      <c r="H422" s="30">
        <f aca="true" t="shared" si="72" ref="H422:I428">H423</f>
        <v>100</v>
      </c>
      <c r="I422" s="30">
        <f t="shared" si="72"/>
        <v>0</v>
      </c>
      <c r="J422" s="32">
        <f t="shared" si="69"/>
        <v>100</v>
      </c>
      <c r="K422" s="31">
        <f t="shared" si="70"/>
        <v>0</v>
      </c>
      <c r="L422" s="10"/>
      <c r="M422" s="11"/>
    </row>
    <row r="423" spans="1:13" ht="33" customHeight="1">
      <c r="A423" s="253" t="s">
        <v>586</v>
      </c>
      <c r="B423" s="254"/>
      <c r="C423" s="29" t="s">
        <v>221</v>
      </c>
      <c r="D423" s="29"/>
      <c r="E423" s="29"/>
      <c r="F423" s="29"/>
      <c r="G423" s="29"/>
      <c r="H423" s="30">
        <f t="shared" si="72"/>
        <v>100</v>
      </c>
      <c r="I423" s="30">
        <f t="shared" si="72"/>
        <v>0</v>
      </c>
      <c r="J423" s="32">
        <f t="shared" si="69"/>
        <v>100</v>
      </c>
      <c r="K423" s="31">
        <f t="shared" si="70"/>
        <v>0</v>
      </c>
      <c r="L423" s="10"/>
      <c r="M423" s="11"/>
    </row>
    <row r="424" spans="1:13" ht="15.75">
      <c r="A424" s="229" t="s">
        <v>222</v>
      </c>
      <c r="B424" s="230"/>
      <c r="C424" s="33" t="s">
        <v>223</v>
      </c>
      <c r="D424" s="33"/>
      <c r="E424" s="33"/>
      <c r="F424" s="33"/>
      <c r="G424" s="33"/>
      <c r="H424" s="34">
        <f t="shared" si="72"/>
        <v>100</v>
      </c>
      <c r="I424" s="34">
        <f t="shared" si="72"/>
        <v>0</v>
      </c>
      <c r="J424" s="18">
        <f t="shared" si="69"/>
        <v>100</v>
      </c>
      <c r="K424" s="35">
        <f t="shared" si="70"/>
        <v>0</v>
      </c>
      <c r="L424" s="36"/>
      <c r="M424" s="11"/>
    </row>
    <row r="425" spans="1:13" ht="15.75">
      <c r="A425" s="229" t="s">
        <v>12</v>
      </c>
      <c r="B425" s="230"/>
      <c r="C425" s="33" t="s">
        <v>223</v>
      </c>
      <c r="D425" s="33" t="s">
        <v>13</v>
      </c>
      <c r="E425" s="33"/>
      <c r="F425" s="33"/>
      <c r="G425" s="33"/>
      <c r="H425" s="34">
        <f t="shared" si="72"/>
        <v>100</v>
      </c>
      <c r="I425" s="34">
        <f t="shared" si="72"/>
        <v>0</v>
      </c>
      <c r="J425" s="18">
        <f t="shared" si="69"/>
        <v>100</v>
      </c>
      <c r="K425" s="35">
        <f t="shared" si="70"/>
        <v>0</v>
      </c>
      <c r="L425" s="36"/>
      <c r="M425" s="11"/>
    </row>
    <row r="426" spans="1:13" ht="15.75">
      <c r="A426" s="229" t="s">
        <v>224</v>
      </c>
      <c r="B426" s="230"/>
      <c r="C426" s="33" t="s">
        <v>223</v>
      </c>
      <c r="D426" s="33" t="s">
        <v>13</v>
      </c>
      <c r="E426" s="33" t="s">
        <v>225</v>
      </c>
      <c r="F426" s="33"/>
      <c r="G426" s="33"/>
      <c r="H426" s="34">
        <f t="shared" si="72"/>
        <v>100</v>
      </c>
      <c r="I426" s="34">
        <f t="shared" si="72"/>
        <v>0</v>
      </c>
      <c r="J426" s="18">
        <f t="shared" si="69"/>
        <v>100</v>
      </c>
      <c r="K426" s="35">
        <f t="shared" si="70"/>
        <v>0</v>
      </c>
      <c r="L426" s="36"/>
      <c r="M426" s="11"/>
    </row>
    <row r="427" spans="1:13" ht="15.75">
      <c r="A427" s="229" t="s">
        <v>173</v>
      </c>
      <c r="B427" s="230"/>
      <c r="C427" s="33" t="s">
        <v>223</v>
      </c>
      <c r="D427" s="33" t="s">
        <v>13</v>
      </c>
      <c r="E427" s="33" t="s">
        <v>225</v>
      </c>
      <c r="F427" s="33" t="s">
        <v>174</v>
      </c>
      <c r="G427" s="33"/>
      <c r="H427" s="34">
        <f t="shared" si="72"/>
        <v>100</v>
      </c>
      <c r="I427" s="34">
        <f t="shared" si="72"/>
        <v>0</v>
      </c>
      <c r="J427" s="18">
        <f t="shared" si="69"/>
        <v>100</v>
      </c>
      <c r="K427" s="35">
        <f t="shared" si="70"/>
        <v>0</v>
      </c>
      <c r="L427" s="36"/>
      <c r="M427" s="11"/>
    </row>
    <row r="428" spans="1:13" ht="30" customHeight="1">
      <c r="A428" s="229" t="s">
        <v>226</v>
      </c>
      <c r="B428" s="230"/>
      <c r="C428" s="33" t="s">
        <v>223</v>
      </c>
      <c r="D428" s="33" t="s">
        <v>13</v>
      </c>
      <c r="E428" s="33" t="s">
        <v>225</v>
      </c>
      <c r="F428" s="33" t="s">
        <v>227</v>
      </c>
      <c r="G428" s="33"/>
      <c r="H428" s="34">
        <f t="shared" si="72"/>
        <v>100</v>
      </c>
      <c r="I428" s="34">
        <f t="shared" si="72"/>
        <v>0</v>
      </c>
      <c r="J428" s="18">
        <f t="shared" si="69"/>
        <v>100</v>
      </c>
      <c r="K428" s="35">
        <f t="shared" si="70"/>
        <v>0</v>
      </c>
      <c r="L428" s="36"/>
      <c r="M428" s="11"/>
    </row>
    <row r="429" spans="1:13" ht="15.75">
      <c r="A429" s="229" t="s">
        <v>48</v>
      </c>
      <c r="B429" s="230"/>
      <c r="C429" s="33" t="s">
        <v>223</v>
      </c>
      <c r="D429" s="33" t="s">
        <v>13</v>
      </c>
      <c r="E429" s="33" t="s">
        <v>225</v>
      </c>
      <c r="F429" s="33" t="s">
        <v>227</v>
      </c>
      <c r="G429" s="33" t="s">
        <v>49</v>
      </c>
      <c r="H429" s="34">
        <v>100</v>
      </c>
      <c r="I429" s="34">
        <v>0</v>
      </c>
      <c r="J429" s="18">
        <f t="shared" si="69"/>
        <v>100</v>
      </c>
      <c r="K429" s="35">
        <f t="shared" si="70"/>
        <v>0</v>
      </c>
      <c r="L429" s="36"/>
      <c r="M429" s="11"/>
    </row>
    <row r="430" spans="1:13" ht="32.25" customHeight="1">
      <c r="A430" s="253" t="s">
        <v>585</v>
      </c>
      <c r="B430" s="254"/>
      <c r="C430" s="29" t="s">
        <v>228</v>
      </c>
      <c r="D430" s="29"/>
      <c r="E430" s="29"/>
      <c r="F430" s="29"/>
      <c r="G430" s="29"/>
      <c r="H430" s="30">
        <f aca="true" t="shared" si="73" ref="H430:I436">H431</f>
        <v>6648.5</v>
      </c>
      <c r="I430" s="30">
        <f t="shared" si="73"/>
        <v>6234.8</v>
      </c>
      <c r="J430" s="32">
        <f t="shared" si="69"/>
        <v>413.6999999999998</v>
      </c>
      <c r="K430" s="31">
        <f t="shared" si="70"/>
        <v>93.77754380687374</v>
      </c>
      <c r="L430" s="10"/>
      <c r="M430" s="11"/>
    </row>
    <row r="431" spans="1:13" ht="29.25" customHeight="1">
      <c r="A431" s="253" t="s">
        <v>587</v>
      </c>
      <c r="B431" s="254"/>
      <c r="C431" s="29" t="s">
        <v>229</v>
      </c>
      <c r="D431" s="29"/>
      <c r="E431" s="29"/>
      <c r="F431" s="29"/>
      <c r="G431" s="29"/>
      <c r="H431" s="30">
        <f t="shared" si="73"/>
        <v>6648.5</v>
      </c>
      <c r="I431" s="30">
        <f t="shared" si="73"/>
        <v>6234.8</v>
      </c>
      <c r="J431" s="32">
        <f t="shared" si="69"/>
        <v>413.6999999999998</v>
      </c>
      <c r="K431" s="31">
        <f t="shared" si="70"/>
        <v>93.77754380687374</v>
      </c>
      <c r="L431" s="10"/>
      <c r="M431" s="11"/>
    </row>
    <row r="432" spans="1:13" ht="31.5" customHeight="1">
      <c r="A432" s="229" t="s">
        <v>588</v>
      </c>
      <c r="B432" s="230"/>
      <c r="C432" s="33" t="s">
        <v>231</v>
      </c>
      <c r="D432" s="33"/>
      <c r="E432" s="33"/>
      <c r="F432" s="33"/>
      <c r="G432" s="33"/>
      <c r="H432" s="34">
        <f t="shared" si="73"/>
        <v>6648.5</v>
      </c>
      <c r="I432" s="34">
        <f t="shared" si="73"/>
        <v>6234.8</v>
      </c>
      <c r="J432" s="18">
        <f t="shared" si="69"/>
        <v>413.6999999999998</v>
      </c>
      <c r="K432" s="35">
        <f t="shared" si="70"/>
        <v>93.77754380687374</v>
      </c>
      <c r="L432" s="36"/>
      <c r="M432" s="11"/>
    </row>
    <row r="433" spans="1:13" ht="15.75">
      <c r="A433" s="229" t="s">
        <v>77</v>
      </c>
      <c r="B433" s="230"/>
      <c r="C433" s="33" t="s">
        <v>231</v>
      </c>
      <c r="D433" s="33" t="s">
        <v>35</v>
      </c>
      <c r="E433" s="33"/>
      <c r="F433" s="33"/>
      <c r="G433" s="33"/>
      <c r="H433" s="34">
        <f t="shared" si="73"/>
        <v>6648.5</v>
      </c>
      <c r="I433" s="34">
        <f t="shared" si="73"/>
        <v>6234.8</v>
      </c>
      <c r="J433" s="18">
        <f t="shared" si="69"/>
        <v>413.6999999999998</v>
      </c>
      <c r="K433" s="35">
        <f t="shared" si="70"/>
        <v>93.77754380687374</v>
      </c>
      <c r="L433" s="36"/>
      <c r="M433" s="11"/>
    </row>
    <row r="434" spans="1:13" ht="15.75">
      <c r="A434" s="229" t="s">
        <v>147</v>
      </c>
      <c r="B434" s="230"/>
      <c r="C434" s="33" t="s">
        <v>231</v>
      </c>
      <c r="D434" s="33" t="s">
        <v>35</v>
      </c>
      <c r="E434" s="33" t="s">
        <v>97</v>
      </c>
      <c r="F434" s="33"/>
      <c r="G434" s="33"/>
      <c r="H434" s="34">
        <f t="shared" si="73"/>
        <v>6648.5</v>
      </c>
      <c r="I434" s="34">
        <f t="shared" si="73"/>
        <v>6234.8</v>
      </c>
      <c r="J434" s="18">
        <f t="shared" si="69"/>
        <v>413.6999999999998</v>
      </c>
      <c r="K434" s="35">
        <f t="shared" si="70"/>
        <v>93.77754380687374</v>
      </c>
      <c r="L434" s="36"/>
      <c r="M434" s="11"/>
    </row>
    <row r="435" spans="1:13" ht="15" customHeight="1">
      <c r="A435" s="229" t="s">
        <v>16</v>
      </c>
      <c r="B435" s="230"/>
      <c r="C435" s="33" t="s">
        <v>231</v>
      </c>
      <c r="D435" s="33" t="s">
        <v>35</v>
      </c>
      <c r="E435" s="33" t="s">
        <v>97</v>
      </c>
      <c r="F435" s="33" t="s">
        <v>17</v>
      </c>
      <c r="G435" s="33"/>
      <c r="H435" s="34">
        <f t="shared" si="73"/>
        <v>6648.5</v>
      </c>
      <c r="I435" s="34">
        <f t="shared" si="73"/>
        <v>6234.8</v>
      </c>
      <c r="J435" s="18">
        <f t="shared" si="69"/>
        <v>413.6999999999998</v>
      </c>
      <c r="K435" s="35">
        <f t="shared" si="70"/>
        <v>93.77754380687374</v>
      </c>
      <c r="L435" s="36"/>
      <c r="M435" s="11"/>
    </row>
    <row r="436" spans="1:13" ht="27" customHeight="1">
      <c r="A436" s="229" t="s">
        <v>18</v>
      </c>
      <c r="B436" s="230"/>
      <c r="C436" s="33" t="s">
        <v>231</v>
      </c>
      <c r="D436" s="33" t="s">
        <v>35</v>
      </c>
      <c r="E436" s="33" t="s">
        <v>97</v>
      </c>
      <c r="F436" s="33" t="s">
        <v>19</v>
      </c>
      <c r="G436" s="33"/>
      <c r="H436" s="34">
        <f t="shared" si="73"/>
        <v>6648.5</v>
      </c>
      <c r="I436" s="34">
        <f t="shared" si="73"/>
        <v>6234.8</v>
      </c>
      <c r="J436" s="18">
        <f t="shared" si="69"/>
        <v>413.6999999999998</v>
      </c>
      <c r="K436" s="35">
        <f t="shared" si="70"/>
        <v>93.77754380687374</v>
      </c>
      <c r="L436" s="36"/>
      <c r="M436" s="11"/>
    </row>
    <row r="437" spans="1:13" ht="31.5" customHeight="1">
      <c r="A437" s="229" t="s">
        <v>20</v>
      </c>
      <c r="B437" s="230"/>
      <c r="C437" s="33" t="s">
        <v>231</v>
      </c>
      <c r="D437" s="33" t="s">
        <v>35</v>
      </c>
      <c r="E437" s="33" t="s">
        <v>97</v>
      </c>
      <c r="F437" s="33" t="s">
        <v>19</v>
      </c>
      <c r="G437" s="33" t="s">
        <v>21</v>
      </c>
      <c r="H437" s="34">
        <v>6648.5</v>
      </c>
      <c r="I437" s="34">
        <v>6234.8</v>
      </c>
      <c r="J437" s="18">
        <f t="shared" si="69"/>
        <v>413.6999999999998</v>
      </c>
      <c r="K437" s="35">
        <f t="shared" si="70"/>
        <v>93.77754380687374</v>
      </c>
      <c r="L437" s="36"/>
      <c r="M437" s="11"/>
    </row>
    <row r="438" spans="1:13" ht="15.75">
      <c r="A438" s="253" t="s">
        <v>589</v>
      </c>
      <c r="B438" s="254"/>
      <c r="C438" s="29" t="s">
        <v>232</v>
      </c>
      <c r="D438" s="29"/>
      <c r="E438" s="29"/>
      <c r="F438" s="29"/>
      <c r="G438" s="29"/>
      <c r="H438" s="30">
        <f>H439+H452</f>
        <v>8625.4</v>
      </c>
      <c r="I438" s="30">
        <f>I439+I452</f>
        <v>8299.1</v>
      </c>
      <c r="J438" s="32">
        <f t="shared" si="69"/>
        <v>326.2999999999993</v>
      </c>
      <c r="K438" s="31">
        <f t="shared" si="70"/>
        <v>96.21698703828228</v>
      </c>
      <c r="L438" s="10"/>
      <c r="M438" s="11"/>
    </row>
    <row r="439" spans="1:13" ht="27" customHeight="1">
      <c r="A439" s="253" t="s">
        <v>590</v>
      </c>
      <c r="B439" s="254"/>
      <c r="C439" s="29" t="s">
        <v>233</v>
      </c>
      <c r="D439" s="29"/>
      <c r="E439" s="29"/>
      <c r="F439" s="29"/>
      <c r="G439" s="29"/>
      <c r="H439" s="30">
        <f>H440+H446</f>
        <v>7601.8</v>
      </c>
      <c r="I439" s="30">
        <f>I440+I446</f>
        <v>7335</v>
      </c>
      <c r="J439" s="32">
        <f t="shared" si="69"/>
        <v>266.8000000000002</v>
      </c>
      <c r="K439" s="31">
        <f t="shared" si="70"/>
        <v>96.49030492778026</v>
      </c>
      <c r="L439" s="10"/>
      <c r="M439" s="11"/>
    </row>
    <row r="440" spans="1:13" ht="15.75">
      <c r="A440" s="229" t="s">
        <v>234</v>
      </c>
      <c r="B440" s="230"/>
      <c r="C440" s="33" t="s">
        <v>235</v>
      </c>
      <c r="D440" s="33"/>
      <c r="E440" s="33"/>
      <c r="F440" s="33"/>
      <c r="G440" s="33"/>
      <c r="H440" s="34">
        <f aca="true" t="shared" si="74" ref="H440:I444">H441</f>
        <v>4070.9</v>
      </c>
      <c r="I440" s="34">
        <f t="shared" si="74"/>
        <v>4255.3</v>
      </c>
      <c r="J440" s="18">
        <f t="shared" si="69"/>
        <v>-184.4000000000001</v>
      </c>
      <c r="K440" s="35">
        <f t="shared" si="70"/>
        <v>104.52971087474513</v>
      </c>
      <c r="L440" s="36"/>
      <c r="M440" s="11"/>
    </row>
    <row r="441" spans="1:13" ht="15.75">
      <c r="A441" s="229" t="s">
        <v>84</v>
      </c>
      <c r="B441" s="230"/>
      <c r="C441" s="33" t="s">
        <v>235</v>
      </c>
      <c r="D441" s="33" t="s">
        <v>85</v>
      </c>
      <c r="E441" s="33"/>
      <c r="F441" s="33"/>
      <c r="G441" s="33"/>
      <c r="H441" s="34">
        <f t="shared" si="74"/>
        <v>4070.9</v>
      </c>
      <c r="I441" s="34">
        <f t="shared" si="74"/>
        <v>4255.3</v>
      </c>
      <c r="J441" s="18">
        <f t="shared" si="69"/>
        <v>-184.4000000000001</v>
      </c>
      <c r="K441" s="35">
        <f t="shared" si="70"/>
        <v>104.52971087474513</v>
      </c>
      <c r="L441" s="36"/>
      <c r="M441" s="11"/>
    </row>
    <row r="442" spans="1:13" ht="15.75">
      <c r="A442" s="229" t="s">
        <v>160</v>
      </c>
      <c r="B442" s="230"/>
      <c r="C442" s="33" t="s">
        <v>235</v>
      </c>
      <c r="D442" s="33" t="s">
        <v>85</v>
      </c>
      <c r="E442" s="33" t="s">
        <v>85</v>
      </c>
      <c r="F442" s="33"/>
      <c r="G442" s="33"/>
      <c r="H442" s="34">
        <f t="shared" si="74"/>
        <v>4070.9</v>
      </c>
      <c r="I442" s="34">
        <f t="shared" si="74"/>
        <v>4255.3</v>
      </c>
      <c r="J442" s="18">
        <f t="shared" si="69"/>
        <v>-184.4000000000001</v>
      </c>
      <c r="K442" s="35">
        <f t="shared" si="70"/>
        <v>104.52971087474513</v>
      </c>
      <c r="L442" s="36"/>
      <c r="M442" s="11"/>
    </row>
    <row r="443" spans="1:13" ht="30.75" customHeight="1">
      <c r="A443" s="229" t="s">
        <v>44</v>
      </c>
      <c r="B443" s="230"/>
      <c r="C443" s="33" t="s">
        <v>235</v>
      </c>
      <c r="D443" s="33" t="s">
        <v>85</v>
      </c>
      <c r="E443" s="33" t="s">
        <v>85</v>
      </c>
      <c r="F443" s="33" t="s">
        <v>45</v>
      </c>
      <c r="G443" s="33"/>
      <c r="H443" s="34">
        <f t="shared" si="74"/>
        <v>4070.9</v>
      </c>
      <c r="I443" s="34">
        <f t="shared" si="74"/>
        <v>4255.3</v>
      </c>
      <c r="J443" s="18">
        <f t="shared" si="69"/>
        <v>-184.4000000000001</v>
      </c>
      <c r="K443" s="35">
        <f t="shared" si="70"/>
        <v>104.52971087474513</v>
      </c>
      <c r="L443" s="36"/>
      <c r="M443" s="11"/>
    </row>
    <row r="444" spans="1:13" ht="15.75">
      <c r="A444" s="229" t="s">
        <v>87</v>
      </c>
      <c r="B444" s="230"/>
      <c r="C444" s="33" t="s">
        <v>235</v>
      </c>
      <c r="D444" s="33" t="s">
        <v>85</v>
      </c>
      <c r="E444" s="33" t="s">
        <v>85</v>
      </c>
      <c r="F444" s="33" t="s">
        <v>88</v>
      </c>
      <c r="G444" s="33"/>
      <c r="H444" s="34">
        <f t="shared" si="74"/>
        <v>4070.9</v>
      </c>
      <c r="I444" s="34">
        <f t="shared" si="74"/>
        <v>4255.3</v>
      </c>
      <c r="J444" s="18">
        <f t="shared" si="69"/>
        <v>-184.4000000000001</v>
      </c>
      <c r="K444" s="35">
        <f t="shared" si="70"/>
        <v>104.52971087474513</v>
      </c>
      <c r="L444" s="36"/>
      <c r="M444" s="11"/>
    </row>
    <row r="445" spans="1:13" ht="15.75">
      <c r="A445" s="229" t="s">
        <v>89</v>
      </c>
      <c r="B445" s="230"/>
      <c r="C445" s="33" t="s">
        <v>235</v>
      </c>
      <c r="D445" s="33" t="s">
        <v>85</v>
      </c>
      <c r="E445" s="33" t="s">
        <v>85</v>
      </c>
      <c r="F445" s="33" t="s">
        <v>88</v>
      </c>
      <c r="G445" s="33" t="s">
        <v>90</v>
      </c>
      <c r="H445" s="34">
        <v>4070.9</v>
      </c>
      <c r="I445" s="34">
        <v>4255.3</v>
      </c>
      <c r="J445" s="18">
        <f t="shared" si="69"/>
        <v>-184.4000000000001</v>
      </c>
      <c r="K445" s="35">
        <f t="shared" si="70"/>
        <v>104.52971087474513</v>
      </c>
      <c r="L445" s="36"/>
      <c r="M445" s="11"/>
    </row>
    <row r="446" spans="1:13" ht="15.75">
      <c r="A446" s="229" t="s">
        <v>236</v>
      </c>
      <c r="B446" s="230"/>
      <c r="C446" s="33" t="s">
        <v>237</v>
      </c>
      <c r="D446" s="33"/>
      <c r="E446" s="33"/>
      <c r="F446" s="33"/>
      <c r="G446" s="33"/>
      <c r="H446" s="34">
        <f aca="true" t="shared" si="75" ref="H446:I450">H447</f>
        <v>3530.9</v>
      </c>
      <c r="I446" s="34">
        <f t="shared" si="75"/>
        <v>3079.7</v>
      </c>
      <c r="J446" s="18">
        <f t="shared" si="69"/>
        <v>451.2000000000003</v>
      </c>
      <c r="K446" s="35">
        <f t="shared" si="70"/>
        <v>87.22138831459401</v>
      </c>
      <c r="L446" s="36"/>
      <c r="M446" s="11"/>
    </row>
    <row r="447" spans="1:13" ht="15.75">
      <c r="A447" s="229" t="s">
        <v>84</v>
      </c>
      <c r="B447" s="230"/>
      <c r="C447" s="33" t="s">
        <v>237</v>
      </c>
      <c r="D447" s="33" t="s">
        <v>85</v>
      </c>
      <c r="E447" s="33"/>
      <c r="F447" s="33"/>
      <c r="G447" s="33"/>
      <c r="H447" s="34">
        <f t="shared" si="75"/>
        <v>3530.9</v>
      </c>
      <c r="I447" s="34">
        <f t="shared" si="75"/>
        <v>3079.7</v>
      </c>
      <c r="J447" s="18">
        <f t="shared" si="69"/>
        <v>451.2000000000003</v>
      </c>
      <c r="K447" s="35">
        <f t="shared" si="70"/>
        <v>87.22138831459401</v>
      </c>
      <c r="L447" s="36"/>
      <c r="M447" s="11"/>
    </row>
    <row r="448" spans="1:13" ht="15.75">
      <c r="A448" s="229" t="s">
        <v>160</v>
      </c>
      <c r="B448" s="230"/>
      <c r="C448" s="33" t="s">
        <v>237</v>
      </c>
      <c r="D448" s="33" t="s">
        <v>85</v>
      </c>
      <c r="E448" s="33" t="s">
        <v>85</v>
      </c>
      <c r="F448" s="33"/>
      <c r="G448" s="33"/>
      <c r="H448" s="34">
        <f t="shared" si="75"/>
        <v>3530.9</v>
      </c>
      <c r="I448" s="34">
        <f t="shared" si="75"/>
        <v>3079.7</v>
      </c>
      <c r="J448" s="18">
        <f t="shared" si="69"/>
        <v>451.2000000000003</v>
      </c>
      <c r="K448" s="35">
        <f t="shared" si="70"/>
        <v>87.22138831459401</v>
      </c>
      <c r="L448" s="36"/>
      <c r="M448" s="11"/>
    </row>
    <row r="449" spans="1:13" ht="26.25" customHeight="1">
      <c r="A449" s="229" t="s">
        <v>44</v>
      </c>
      <c r="B449" s="230"/>
      <c r="C449" s="33" t="s">
        <v>237</v>
      </c>
      <c r="D449" s="33" t="s">
        <v>85</v>
      </c>
      <c r="E449" s="33" t="s">
        <v>85</v>
      </c>
      <c r="F449" s="33" t="s">
        <v>45</v>
      </c>
      <c r="G449" s="33"/>
      <c r="H449" s="34">
        <f t="shared" si="75"/>
        <v>3530.9</v>
      </c>
      <c r="I449" s="34">
        <f t="shared" si="75"/>
        <v>3079.7</v>
      </c>
      <c r="J449" s="18">
        <f t="shared" si="69"/>
        <v>451.2000000000003</v>
      </c>
      <c r="K449" s="35">
        <f t="shared" si="70"/>
        <v>87.22138831459401</v>
      </c>
      <c r="L449" s="36"/>
      <c r="M449" s="11"/>
    </row>
    <row r="450" spans="1:13" ht="15.75">
      <c r="A450" s="229" t="s">
        <v>87</v>
      </c>
      <c r="B450" s="230"/>
      <c r="C450" s="33" t="s">
        <v>237</v>
      </c>
      <c r="D450" s="33" t="s">
        <v>85</v>
      </c>
      <c r="E450" s="33" t="s">
        <v>85</v>
      </c>
      <c r="F450" s="33" t="s">
        <v>88</v>
      </c>
      <c r="G450" s="33"/>
      <c r="H450" s="34">
        <f t="shared" si="75"/>
        <v>3530.9</v>
      </c>
      <c r="I450" s="34">
        <f t="shared" si="75"/>
        <v>3079.7</v>
      </c>
      <c r="J450" s="18">
        <f t="shared" si="69"/>
        <v>451.2000000000003</v>
      </c>
      <c r="K450" s="35">
        <f t="shared" si="70"/>
        <v>87.22138831459401</v>
      </c>
      <c r="L450" s="36"/>
      <c r="M450" s="11"/>
    </row>
    <row r="451" spans="1:13" ht="15.75">
      <c r="A451" s="229" t="s">
        <v>89</v>
      </c>
      <c r="B451" s="230"/>
      <c r="C451" s="33" t="s">
        <v>237</v>
      </c>
      <c r="D451" s="33" t="s">
        <v>85</v>
      </c>
      <c r="E451" s="33" t="s">
        <v>85</v>
      </c>
      <c r="F451" s="33" t="s">
        <v>88</v>
      </c>
      <c r="G451" s="33" t="s">
        <v>90</v>
      </c>
      <c r="H451" s="34">
        <v>3530.9</v>
      </c>
      <c r="I451" s="34">
        <v>3079.7</v>
      </c>
      <c r="J451" s="18">
        <f t="shared" si="69"/>
        <v>451.2000000000003</v>
      </c>
      <c r="K451" s="35">
        <f t="shared" si="70"/>
        <v>87.22138831459401</v>
      </c>
      <c r="L451" s="36"/>
      <c r="M451" s="11"/>
    </row>
    <row r="452" spans="1:13" ht="28.5" customHeight="1">
      <c r="A452" s="253" t="s">
        <v>591</v>
      </c>
      <c r="B452" s="254"/>
      <c r="C452" s="29" t="s">
        <v>238</v>
      </c>
      <c r="D452" s="29"/>
      <c r="E452" s="29"/>
      <c r="F452" s="29"/>
      <c r="G452" s="29"/>
      <c r="H452" s="30">
        <f aca="true" t="shared" si="76" ref="H452:I457">H453</f>
        <v>1023.6</v>
      </c>
      <c r="I452" s="30">
        <f t="shared" si="76"/>
        <v>964.1</v>
      </c>
      <c r="J452" s="32">
        <f t="shared" si="69"/>
        <v>59.5</v>
      </c>
      <c r="K452" s="31">
        <f t="shared" si="70"/>
        <v>94.18718249316139</v>
      </c>
      <c r="L452" s="10"/>
      <c r="M452" s="11"/>
    </row>
    <row r="453" spans="1:13" ht="15.75">
      <c r="A453" s="229" t="s">
        <v>239</v>
      </c>
      <c r="B453" s="230"/>
      <c r="C453" s="33" t="s">
        <v>240</v>
      </c>
      <c r="D453" s="33"/>
      <c r="E453" s="33"/>
      <c r="F453" s="33"/>
      <c r="G453" s="33"/>
      <c r="H453" s="34">
        <f t="shared" si="76"/>
        <v>1023.6</v>
      </c>
      <c r="I453" s="34">
        <f t="shared" si="76"/>
        <v>964.1</v>
      </c>
      <c r="J453" s="18">
        <f t="shared" si="69"/>
        <v>59.5</v>
      </c>
      <c r="K453" s="35">
        <f t="shared" si="70"/>
        <v>94.18718249316139</v>
      </c>
      <c r="L453" s="36"/>
      <c r="M453" s="11"/>
    </row>
    <row r="454" spans="1:13" ht="15.75">
      <c r="A454" s="229" t="s">
        <v>84</v>
      </c>
      <c r="B454" s="230"/>
      <c r="C454" s="33" t="s">
        <v>240</v>
      </c>
      <c r="D454" s="33" t="s">
        <v>85</v>
      </c>
      <c r="E454" s="33"/>
      <c r="F454" s="33"/>
      <c r="G454" s="33"/>
      <c r="H454" s="34">
        <f t="shared" si="76"/>
        <v>1023.6</v>
      </c>
      <c r="I454" s="34">
        <f t="shared" si="76"/>
        <v>964.1</v>
      </c>
      <c r="J454" s="18">
        <f t="shared" si="69"/>
        <v>59.5</v>
      </c>
      <c r="K454" s="35">
        <f t="shared" si="70"/>
        <v>94.18718249316139</v>
      </c>
      <c r="L454" s="36"/>
      <c r="M454" s="11"/>
    </row>
    <row r="455" spans="1:13" ht="15.75">
      <c r="A455" s="229" t="s">
        <v>160</v>
      </c>
      <c r="B455" s="230"/>
      <c r="C455" s="33" t="s">
        <v>240</v>
      </c>
      <c r="D455" s="33" t="s">
        <v>85</v>
      </c>
      <c r="E455" s="33" t="s">
        <v>85</v>
      </c>
      <c r="F455" s="33"/>
      <c r="G455" s="33"/>
      <c r="H455" s="34">
        <f t="shared" si="76"/>
        <v>1023.6</v>
      </c>
      <c r="I455" s="34">
        <f t="shared" si="76"/>
        <v>964.1</v>
      </c>
      <c r="J455" s="18">
        <f t="shared" si="69"/>
        <v>59.5</v>
      </c>
      <c r="K455" s="35">
        <f t="shared" si="70"/>
        <v>94.18718249316139</v>
      </c>
      <c r="L455" s="36"/>
      <c r="M455" s="11"/>
    </row>
    <row r="456" spans="1:13" ht="32.25" customHeight="1">
      <c r="A456" s="229" t="s">
        <v>44</v>
      </c>
      <c r="B456" s="230"/>
      <c r="C456" s="33" t="s">
        <v>240</v>
      </c>
      <c r="D456" s="33" t="s">
        <v>85</v>
      </c>
      <c r="E456" s="33" t="s">
        <v>85</v>
      </c>
      <c r="F456" s="33" t="s">
        <v>45</v>
      </c>
      <c r="G456" s="33"/>
      <c r="H456" s="34">
        <f t="shared" si="76"/>
        <v>1023.6</v>
      </c>
      <c r="I456" s="34">
        <f t="shared" si="76"/>
        <v>964.1</v>
      </c>
      <c r="J456" s="18">
        <f t="shared" si="69"/>
        <v>59.5</v>
      </c>
      <c r="K456" s="35">
        <f t="shared" si="70"/>
        <v>94.18718249316139</v>
      </c>
      <c r="L456" s="36"/>
      <c r="M456" s="11"/>
    </row>
    <row r="457" spans="1:13" ht="15.75">
      <c r="A457" s="229" t="s">
        <v>87</v>
      </c>
      <c r="B457" s="230"/>
      <c r="C457" s="33" t="s">
        <v>240</v>
      </c>
      <c r="D457" s="33" t="s">
        <v>85</v>
      </c>
      <c r="E457" s="33" t="s">
        <v>85</v>
      </c>
      <c r="F457" s="33" t="s">
        <v>88</v>
      </c>
      <c r="G457" s="33"/>
      <c r="H457" s="34">
        <f t="shared" si="76"/>
        <v>1023.6</v>
      </c>
      <c r="I457" s="34">
        <f t="shared" si="76"/>
        <v>964.1</v>
      </c>
      <c r="J457" s="18">
        <f t="shared" si="69"/>
        <v>59.5</v>
      </c>
      <c r="K457" s="35">
        <f t="shared" si="70"/>
        <v>94.18718249316139</v>
      </c>
      <c r="L457" s="36"/>
      <c r="M457" s="11"/>
    </row>
    <row r="458" spans="1:13" ht="15.75">
      <c r="A458" s="229" t="s">
        <v>89</v>
      </c>
      <c r="B458" s="230"/>
      <c r="C458" s="33" t="s">
        <v>240</v>
      </c>
      <c r="D458" s="33" t="s">
        <v>85</v>
      </c>
      <c r="E458" s="33" t="s">
        <v>85</v>
      </c>
      <c r="F458" s="33" t="s">
        <v>88</v>
      </c>
      <c r="G458" s="33" t="s">
        <v>90</v>
      </c>
      <c r="H458" s="34">
        <v>1023.6</v>
      </c>
      <c r="I458" s="34">
        <v>964.1</v>
      </c>
      <c r="J458" s="18">
        <f t="shared" si="69"/>
        <v>59.5</v>
      </c>
      <c r="K458" s="35">
        <f t="shared" si="70"/>
        <v>94.18718249316139</v>
      </c>
      <c r="L458" s="36"/>
      <c r="M458" s="11"/>
    </row>
    <row r="459" spans="1:13" ht="27" customHeight="1">
      <c r="A459" s="253" t="s">
        <v>593</v>
      </c>
      <c r="B459" s="254"/>
      <c r="C459" s="29" t="s">
        <v>241</v>
      </c>
      <c r="D459" s="29"/>
      <c r="E459" s="29"/>
      <c r="F459" s="29"/>
      <c r="G459" s="29"/>
      <c r="H459" s="30">
        <f>H460+H467</f>
        <v>300</v>
      </c>
      <c r="I459" s="30">
        <f>I460+I467</f>
        <v>200.9</v>
      </c>
      <c r="J459" s="32">
        <f t="shared" si="69"/>
        <v>99.1</v>
      </c>
      <c r="K459" s="31">
        <f t="shared" si="70"/>
        <v>66.96666666666667</v>
      </c>
      <c r="L459" s="10"/>
      <c r="M459" s="11"/>
    </row>
    <row r="460" spans="1:13" ht="15.75">
      <c r="A460" s="253" t="s">
        <v>592</v>
      </c>
      <c r="B460" s="254"/>
      <c r="C460" s="29" t="s">
        <v>242</v>
      </c>
      <c r="D460" s="29"/>
      <c r="E460" s="29"/>
      <c r="F460" s="29"/>
      <c r="G460" s="29"/>
      <c r="H460" s="30">
        <f aca="true" t="shared" si="77" ref="H460:I465">H461</f>
        <v>50</v>
      </c>
      <c r="I460" s="30">
        <f t="shared" si="77"/>
        <v>50</v>
      </c>
      <c r="J460" s="32">
        <f t="shared" si="69"/>
        <v>0</v>
      </c>
      <c r="K460" s="31">
        <f t="shared" si="70"/>
        <v>100</v>
      </c>
      <c r="L460" s="10"/>
      <c r="M460" s="11"/>
    </row>
    <row r="461" spans="1:13" ht="26.25" customHeight="1">
      <c r="A461" s="229" t="s">
        <v>243</v>
      </c>
      <c r="B461" s="230"/>
      <c r="C461" s="33" t="s">
        <v>244</v>
      </c>
      <c r="D461" s="33"/>
      <c r="E461" s="33"/>
      <c r="F461" s="33"/>
      <c r="G461" s="33"/>
      <c r="H461" s="34">
        <f t="shared" si="77"/>
        <v>50</v>
      </c>
      <c r="I461" s="34">
        <f t="shared" si="77"/>
        <v>50</v>
      </c>
      <c r="J461" s="18">
        <f t="shared" si="69"/>
        <v>0</v>
      </c>
      <c r="K461" s="35">
        <f t="shared" si="70"/>
        <v>100</v>
      </c>
      <c r="L461" s="36"/>
      <c r="M461" s="11"/>
    </row>
    <row r="462" spans="1:13" ht="15.75">
      <c r="A462" s="229" t="s">
        <v>84</v>
      </c>
      <c r="B462" s="230"/>
      <c r="C462" s="33" t="s">
        <v>244</v>
      </c>
      <c r="D462" s="33" t="s">
        <v>85</v>
      </c>
      <c r="E462" s="33"/>
      <c r="F462" s="33"/>
      <c r="G462" s="33"/>
      <c r="H462" s="34">
        <f t="shared" si="77"/>
        <v>50</v>
      </c>
      <c r="I462" s="34">
        <f t="shared" si="77"/>
        <v>50</v>
      </c>
      <c r="J462" s="18">
        <f t="shared" si="69"/>
        <v>0</v>
      </c>
      <c r="K462" s="35">
        <f t="shared" si="70"/>
        <v>100</v>
      </c>
      <c r="L462" s="36"/>
      <c r="M462" s="11"/>
    </row>
    <row r="463" spans="1:13" ht="15.75">
      <c r="A463" s="229" t="s">
        <v>160</v>
      </c>
      <c r="B463" s="230"/>
      <c r="C463" s="33" t="s">
        <v>244</v>
      </c>
      <c r="D463" s="33" t="s">
        <v>85</v>
      </c>
      <c r="E463" s="33" t="s">
        <v>85</v>
      </c>
      <c r="F463" s="33"/>
      <c r="G463" s="33"/>
      <c r="H463" s="34">
        <f t="shared" si="77"/>
        <v>50</v>
      </c>
      <c r="I463" s="34">
        <f t="shared" si="77"/>
        <v>50</v>
      </c>
      <c r="J463" s="18">
        <f t="shared" si="69"/>
        <v>0</v>
      </c>
      <c r="K463" s="35">
        <f t="shared" si="70"/>
        <v>100</v>
      </c>
      <c r="L463" s="36"/>
      <c r="M463" s="11"/>
    </row>
    <row r="464" spans="1:13" ht="15.75">
      <c r="A464" s="229" t="s">
        <v>16</v>
      </c>
      <c r="B464" s="230"/>
      <c r="C464" s="33" t="s">
        <v>244</v>
      </c>
      <c r="D464" s="33" t="s">
        <v>85</v>
      </c>
      <c r="E464" s="33" t="s">
        <v>85</v>
      </c>
      <c r="F464" s="33" t="s">
        <v>17</v>
      </c>
      <c r="G464" s="33"/>
      <c r="H464" s="34">
        <f t="shared" si="77"/>
        <v>50</v>
      </c>
      <c r="I464" s="34">
        <f t="shared" si="77"/>
        <v>50</v>
      </c>
      <c r="J464" s="18">
        <f t="shared" si="69"/>
        <v>0</v>
      </c>
      <c r="K464" s="35">
        <f t="shared" si="70"/>
        <v>100</v>
      </c>
      <c r="L464" s="36"/>
      <c r="M464" s="11"/>
    </row>
    <row r="465" spans="1:13" ht="29.25" customHeight="1">
      <c r="A465" s="229" t="s">
        <v>18</v>
      </c>
      <c r="B465" s="230"/>
      <c r="C465" s="33" t="s">
        <v>244</v>
      </c>
      <c r="D465" s="33" t="s">
        <v>85</v>
      </c>
      <c r="E465" s="33" t="s">
        <v>85</v>
      </c>
      <c r="F465" s="33" t="s">
        <v>19</v>
      </c>
      <c r="G465" s="33"/>
      <c r="H465" s="34">
        <f t="shared" si="77"/>
        <v>50</v>
      </c>
      <c r="I465" s="34">
        <f t="shared" si="77"/>
        <v>50</v>
      </c>
      <c r="J465" s="18">
        <f t="shared" si="69"/>
        <v>0</v>
      </c>
      <c r="K465" s="35">
        <f t="shared" si="70"/>
        <v>100</v>
      </c>
      <c r="L465" s="36"/>
      <c r="M465" s="11"/>
    </row>
    <row r="466" spans="1:13" ht="28.5" customHeight="1">
      <c r="A466" s="229" t="s">
        <v>71</v>
      </c>
      <c r="B466" s="230"/>
      <c r="C466" s="33" t="s">
        <v>244</v>
      </c>
      <c r="D466" s="33" t="s">
        <v>85</v>
      </c>
      <c r="E466" s="33" t="s">
        <v>85</v>
      </c>
      <c r="F466" s="33" t="s">
        <v>19</v>
      </c>
      <c r="G466" s="33" t="s">
        <v>72</v>
      </c>
      <c r="H466" s="34">
        <v>50</v>
      </c>
      <c r="I466" s="34">
        <v>50</v>
      </c>
      <c r="J466" s="18">
        <f t="shared" si="69"/>
        <v>0</v>
      </c>
      <c r="K466" s="35">
        <f t="shared" si="70"/>
        <v>100</v>
      </c>
      <c r="L466" s="36"/>
      <c r="M466" s="11"/>
    </row>
    <row r="467" spans="1:13" ht="15.75">
      <c r="A467" s="253" t="s">
        <v>594</v>
      </c>
      <c r="B467" s="254"/>
      <c r="C467" s="29" t="s">
        <v>245</v>
      </c>
      <c r="D467" s="29"/>
      <c r="E467" s="29"/>
      <c r="F467" s="29"/>
      <c r="G467" s="29"/>
      <c r="H467" s="30">
        <f>H468+H474+H480+H486</f>
        <v>250</v>
      </c>
      <c r="I467" s="30">
        <f>I468+I474+I480+I486</f>
        <v>150.9</v>
      </c>
      <c r="J467" s="32">
        <f t="shared" si="69"/>
        <v>99.1</v>
      </c>
      <c r="K467" s="31">
        <f t="shared" si="70"/>
        <v>60.36</v>
      </c>
      <c r="L467" s="10"/>
      <c r="M467" s="11"/>
    </row>
    <row r="468" spans="1:13" ht="15.75">
      <c r="A468" s="229" t="s">
        <v>246</v>
      </c>
      <c r="B468" s="230"/>
      <c r="C468" s="33" t="s">
        <v>247</v>
      </c>
      <c r="D468" s="33"/>
      <c r="E468" s="33"/>
      <c r="F468" s="33"/>
      <c r="G468" s="33"/>
      <c r="H468" s="34">
        <f aca="true" t="shared" si="78" ref="H468:I472">H469</f>
        <v>95</v>
      </c>
      <c r="I468" s="34">
        <f t="shared" si="78"/>
        <v>95</v>
      </c>
      <c r="J468" s="18">
        <f t="shared" si="69"/>
        <v>0</v>
      </c>
      <c r="K468" s="35">
        <f t="shared" si="70"/>
        <v>100</v>
      </c>
      <c r="L468" s="36"/>
      <c r="M468" s="11"/>
    </row>
    <row r="469" spans="1:13" ht="15.75">
      <c r="A469" s="229" t="s">
        <v>84</v>
      </c>
      <c r="B469" s="230"/>
      <c r="C469" s="33" t="s">
        <v>247</v>
      </c>
      <c r="D469" s="33" t="s">
        <v>85</v>
      </c>
      <c r="E469" s="33"/>
      <c r="F469" s="33"/>
      <c r="G469" s="33"/>
      <c r="H469" s="34">
        <f t="shared" si="78"/>
        <v>95</v>
      </c>
      <c r="I469" s="34">
        <f t="shared" si="78"/>
        <v>95</v>
      </c>
      <c r="J469" s="18">
        <f t="shared" si="69"/>
        <v>0</v>
      </c>
      <c r="K469" s="35">
        <f t="shared" si="70"/>
        <v>100</v>
      </c>
      <c r="L469" s="36"/>
      <c r="M469" s="11"/>
    </row>
    <row r="470" spans="1:13" ht="15.75">
      <c r="A470" s="229" t="s">
        <v>160</v>
      </c>
      <c r="B470" s="230"/>
      <c r="C470" s="33" t="s">
        <v>247</v>
      </c>
      <c r="D470" s="33" t="s">
        <v>85</v>
      </c>
      <c r="E470" s="33" t="s">
        <v>85</v>
      </c>
      <c r="F470" s="33"/>
      <c r="G470" s="33"/>
      <c r="H470" s="34">
        <f t="shared" si="78"/>
        <v>95</v>
      </c>
      <c r="I470" s="34">
        <f t="shared" si="78"/>
        <v>95</v>
      </c>
      <c r="J470" s="18">
        <f t="shared" si="69"/>
        <v>0</v>
      </c>
      <c r="K470" s="35">
        <f t="shared" si="70"/>
        <v>100</v>
      </c>
      <c r="L470" s="36"/>
      <c r="M470" s="11"/>
    </row>
    <row r="471" spans="1:13" ht="15.75">
      <c r="A471" s="229" t="s">
        <v>16</v>
      </c>
      <c r="B471" s="230"/>
      <c r="C471" s="33" t="s">
        <v>247</v>
      </c>
      <c r="D471" s="33" t="s">
        <v>85</v>
      </c>
      <c r="E471" s="33" t="s">
        <v>85</v>
      </c>
      <c r="F471" s="33" t="s">
        <v>17</v>
      </c>
      <c r="G471" s="33"/>
      <c r="H471" s="34">
        <f t="shared" si="78"/>
        <v>95</v>
      </c>
      <c r="I471" s="34">
        <f t="shared" si="78"/>
        <v>95</v>
      </c>
      <c r="J471" s="18">
        <f t="shared" si="69"/>
        <v>0</v>
      </c>
      <c r="K471" s="35">
        <f t="shared" si="70"/>
        <v>100</v>
      </c>
      <c r="L471" s="36"/>
      <c r="M471" s="11"/>
    </row>
    <row r="472" spans="1:13" ht="30" customHeight="1">
      <c r="A472" s="229" t="s">
        <v>18</v>
      </c>
      <c r="B472" s="230"/>
      <c r="C472" s="33" t="s">
        <v>247</v>
      </c>
      <c r="D472" s="33" t="s">
        <v>85</v>
      </c>
      <c r="E472" s="33" t="s">
        <v>85</v>
      </c>
      <c r="F472" s="33" t="s">
        <v>19</v>
      </c>
      <c r="G472" s="33"/>
      <c r="H472" s="34">
        <f t="shared" si="78"/>
        <v>95</v>
      </c>
      <c r="I472" s="34">
        <f t="shared" si="78"/>
        <v>95</v>
      </c>
      <c r="J472" s="18">
        <f aca="true" t="shared" si="79" ref="J472:J535">H472-I472</f>
        <v>0</v>
      </c>
      <c r="K472" s="35">
        <f aca="true" t="shared" si="80" ref="K472:K535">I472/H472*100</f>
        <v>100</v>
      </c>
      <c r="L472" s="36"/>
      <c r="M472" s="11"/>
    </row>
    <row r="473" spans="1:13" ht="31.5" customHeight="1">
      <c r="A473" s="229" t="s">
        <v>71</v>
      </c>
      <c r="B473" s="230"/>
      <c r="C473" s="33" t="s">
        <v>247</v>
      </c>
      <c r="D473" s="33" t="s">
        <v>85</v>
      </c>
      <c r="E473" s="33" t="s">
        <v>85</v>
      </c>
      <c r="F473" s="33" t="s">
        <v>19</v>
      </c>
      <c r="G473" s="33" t="s">
        <v>72</v>
      </c>
      <c r="H473" s="34">
        <v>95</v>
      </c>
      <c r="I473" s="34">
        <v>95</v>
      </c>
      <c r="J473" s="18">
        <f t="shared" si="79"/>
        <v>0</v>
      </c>
      <c r="K473" s="35">
        <f t="shared" si="80"/>
        <v>100</v>
      </c>
      <c r="L473" s="36"/>
      <c r="M473" s="11"/>
    </row>
    <row r="474" spans="1:13" ht="15.75">
      <c r="A474" s="229" t="s">
        <v>248</v>
      </c>
      <c r="B474" s="230"/>
      <c r="C474" s="33" t="s">
        <v>249</v>
      </c>
      <c r="D474" s="33"/>
      <c r="E474" s="33"/>
      <c r="F474" s="33"/>
      <c r="G474" s="33"/>
      <c r="H474" s="34">
        <f aca="true" t="shared" si="81" ref="H474:I478">H475</f>
        <v>100</v>
      </c>
      <c r="I474" s="34">
        <f t="shared" si="81"/>
        <v>0.9</v>
      </c>
      <c r="J474" s="18">
        <f t="shared" si="79"/>
        <v>99.1</v>
      </c>
      <c r="K474" s="35">
        <f t="shared" si="80"/>
        <v>0.9000000000000001</v>
      </c>
      <c r="L474" s="36"/>
      <c r="M474" s="11"/>
    </row>
    <row r="475" spans="1:13" ht="15.75">
      <c r="A475" s="229" t="s">
        <v>84</v>
      </c>
      <c r="B475" s="230"/>
      <c r="C475" s="33" t="s">
        <v>249</v>
      </c>
      <c r="D475" s="33" t="s">
        <v>85</v>
      </c>
      <c r="E475" s="33"/>
      <c r="F475" s="33"/>
      <c r="G475" s="33"/>
      <c r="H475" s="34">
        <f t="shared" si="81"/>
        <v>100</v>
      </c>
      <c r="I475" s="34">
        <f t="shared" si="81"/>
        <v>0.9</v>
      </c>
      <c r="J475" s="18">
        <f t="shared" si="79"/>
        <v>99.1</v>
      </c>
      <c r="K475" s="35">
        <f t="shared" si="80"/>
        <v>0.9000000000000001</v>
      </c>
      <c r="L475" s="36"/>
      <c r="M475" s="11"/>
    </row>
    <row r="476" spans="1:13" ht="15.75">
      <c r="A476" s="229" t="s">
        <v>160</v>
      </c>
      <c r="B476" s="230"/>
      <c r="C476" s="33" t="s">
        <v>249</v>
      </c>
      <c r="D476" s="33" t="s">
        <v>85</v>
      </c>
      <c r="E476" s="33" t="s">
        <v>85</v>
      </c>
      <c r="F476" s="33"/>
      <c r="G476" s="33"/>
      <c r="H476" s="34">
        <f t="shared" si="81"/>
        <v>100</v>
      </c>
      <c r="I476" s="34">
        <f t="shared" si="81"/>
        <v>0.9</v>
      </c>
      <c r="J476" s="18">
        <f t="shared" si="79"/>
        <v>99.1</v>
      </c>
      <c r="K476" s="35">
        <f t="shared" si="80"/>
        <v>0.9000000000000001</v>
      </c>
      <c r="L476" s="36"/>
      <c r="M476" s="11"/>
    </row>
    <row r="477" spans="1:13" ht="42" customHeight="1">
      <c r="A477" s="229" t="s">
        <v>62</v>
      </c>
      <c r="B477" s="230"/>
      <c r="C477" s="33" t="s">
        <v>249</v>
      </c>
      <c r="D477" s="33" t="s">
        <v>85</v>
      </c>
      <c r="E477" s="33" t="s">
        <v>85</v>
      </c>
      <c r="F477" s="33" t="s">
        <v>63</v>
      </c>
      <c r="G477" s="33"/>
      <c r="H477" s="34">
        <f t="shared" si="81"/>
        <v>100</v>
      </c>
      <c r="I477" s="34">
        <f t="shared" si="81"/>
        <v>0.9</v>
      </c>
      <c r="J477" s="18">
        <f t="shared" si="79"/>
        <v>99.1</v>
      </c>
      <c r="K477" s="35">
        <f t="shared" si="80"/>
        <v>0.9000000000000001</v>
      </c>
      <c r="L477" s="36"/>
      <c r="M477" s="11"/>
    </row>
    <row r="478" spans="1:13" ht="15.75">
      <c r="A478" s="229" t="s">
        <v>205</v>
      </c>
      <c r="B478" s="230"/>
      <c r="C478" s="33" t="s">
        <v>249</v>
      </c>
      <c r="D478" s="33" t="s">
        <v>85</v>
      </c>
      <c r="E478" s="33" t="s">
        <v>85</v>
      </c>
      <c r="F478" s="33" t="s">
        <v>206</v>
      </c>
      <c r="G478" s="33"/>
      <c r="H478" s="34">
        <f t="shared" si="81"/>
        <v>100</v>
      </c>
      <c r="I478" s="34">
        <f t="shared" si="81"/>
        <v>0.9</v>
      </c>
      <c r="J478" s="18">
        <f t="shared" si="79"/>
        <v>99.1</v>
      </c>
      <c r="K478" s="35">
        <f t="shared" si="80"/>
        <v>0.9000000000000001</v>
      </c>
      <c r="L478" s="36"/>
      <c r="M478" s="11"/>
    </row>
    <row r="479" spans="1:13" ht="30.75" customHeight="1">
      <c r="A479" s="229" t="s">
        <v>71</v>
      </c>
      <c r="B479" s="230"/>
      <c r="C479" s="33" t="s">
        <v>249</v>
      </c>
      <c r="D479" s="33" t="s">
        <v>85</v>
      </c>
      <c r="E479" s="33" t="s">
        <v>85</v>
      </c>
      <c r="F479" s="33" t="s">
        <v>206</v>
      </c>
      <c r="G479" s="33" t="s">
        <v>72</v>
      </c>
      <c r="H479" s="34">
        <v>100</v>
      </c>
      <c r="I479" s="34">
        <v>0.9</v>
      </c>
      <c r="J479" s="18">
        <f t="shared" si="79"/>
        <v>99.1</v>
      </c>
      <c r="K479" s="35">
        <f t="shared" si="80"/>
        <v>0.9000000000000001</v>
      </c>
      <c r="L479" s="36"/>
      <c r="M479" s="11"/>
    </row>
    <row r="480" spans="1:13" ht="15.75">
      <c r="A480" s="229" t="s">
        <v>250</v>
      </c>
      <c r="B480" s="230"/>
      <c r="C480" s="33" t="s">
        <v>251</v>
      </c>
      <c r="D480" s="33"/>
      <c r="E480" s="33"/>
      <c r="F480" s="33"/>
      <c r="G480" s="33"/>
      <c r="H480" s="34">
        <f aca="true" t="shared" si="82" ref="H480:I484">H481</f>
        <v>35</v>
      </c>
      <c r="I480" s="34">
        <f t="shared" si="82"/>
        <v>35</v>
      </c>
      <c r="J480" s="18">
        <f t="shared" si="79"/>
        <v>0</v>
      </c>
      <c r="K480" s="35">
        <f t="shared" si="80"/>
        <v>100</v>
      </c>
      <c r="L480" s="36"/>
      <c r="M480" s="11"/>
    </row>
    <row r="481" spans="1:13" ht="15.75">
      <c r="A481" s="229" t="s">
        <v>84</v>
      </c>
      <c r="B481" s="230"/>
      <c r="C481" s="33" t="s">
        <v>251</v>
      </c>
      <c r="D481" s="33" t="s">
        <v>85</v>
      </c>
      <c r="E481" s="33"/>
      <c r="F481" s="33"/>
      <c r="G481" s="33"/>
      <c r="H481" s="34">
        <f t="shared" si="82"/>
        <v>35</v>
      </c>
      <c r="I481" s="34">
        <f t="shared" si="82"/>
        <v>35</v>
      </c>
      <c r="J481" s="18">
        <f t="shared" si="79"/>
        <v>0</v>
      </c>
      <c r="K481" s="35">
        <f t="shared" si="80"/>
        <v>100</v>
      </c>
      <c r="L481" s="36"/>
      <c r="M481" s="11"/>
    </row>
    <row r="482" spans="1:13" ht="15.75">
      <c r="A482" s="229" t="s">
        <v>160</v>
      </c>
      <c r="B482" s="230"/>
      <c r="C482" s="33" t="s">
        <v>251</v>
      </c>
      <c r="D482" s="33" t="s">
        <v>85</v>
      </c>
      <c r="E482" s="33" t="s">
        <v>85</v>
      </c>
      <c r="F482" s="33"/>
      <c r="G482" s="33"/>
      <c r="H482" s="34">
        <f t="shared" si="82"/>
        <v>35</v>
      </c>
      <c r="I482" s="34">
        <f t="shared" si="82"/>
        <v>35</v>
      </c>
      <c r="J482" s="18">
        <f t="shared" si="79"/>
        <v>0</v>
      </c>
      <c r="K482" s="35">
        <f t="shared" si="80"/>
        <v>100</v>
      </c>
      <c r="L482" s="36"/>
      <c r="M482" s="11"/>
    </row>
    <row r="483" spans="1:13" ht="15.75">
      <c r="A483" s="229" t="s">
        <v>16</v>
      </c>
      <c r="B483" s="230"/>
      <c r="C483" s="33" t="s">
        <v>251</v>
      </c>
      <c r="D483" s="33" t="s">
        <v>85</v>
      </c>
      <c r="E483" s="33" t="s">
        <v>85</v>
      </c>
      <c r="F483" s="33" t="s">
        <v>17</v>
      </c>
      <c r="G483" s="33"/>
      <c r="H483" s="34">
        <f t="shared" si="82"/>
        <v>35</v>
      </c>
      <c r="I483" s="34">
        <f t="shared" si="82"/>
        <v>35</v>
      </c>
      <c r="J483" s="18">
        <f t="shared" si="79"/>
        <v>0</v>
      </c>
      <c r="K483" s="35">
        <f t="shared" si="80"/>
        <v>100</v>
      </c>
      <c r="L483" s="36"/>
      <c r="M483" s="11"/>
    </row>
    <row r="484" spans="1:13" ht="31.5" customHeight="1">
      <c r="A484" s="229" t="s">
        <v>18</v>
      </c>
      <c r="B484" s="230"/>
      <c r="C484" s="33" t="s">
        <v>251</v>
      </c>
      <c r="D484" s="33" t="s">
        <v>85</v>
      </c>
      <c r="E484" s="33" t="s">
        <v>85</v>
      </c>
      <c r="F484" s="33" t="s">
        <v>19</v>
      </c>
      <c r="G484" s="33"/>
      <c r="H484" s="34">
        <f t="shared" si="82"/>
        <v>35</v>
      </c>
      <c r="I484" s="34">
        <f t="shared" si="82"/>
        <v>35</v>
      </c>
      <c r="J484" s="18">
        <f t="shared" si="79"/>
        <v>0</v>
      </c>
      <c r="K484" s="35">
        <f t="shared" si="80"/>
        <v>100</v>
      </c>
      <c r="L484" s="36"/>
      <c r="M484" s="11"/>
    </row>
    <row r="485" spans="1:13" ht="31.5" customHeight="1">
      <c r="A485" s="229" t="s">
        <v>71</v>
      </c>
      <c r="B485" s="230"/>
      <c r="C485" s="33" t="s">
        <v>251</v>
      </c>
      <c r="D485" s="33" t="s">
        <v>85</v>
      </c>
      <c r="E485" s="33" t="s">
        <v>85</v>
      </c>
      <c r="F485" s="33" t="s">
        <v>19</v>
      </c>
      <c r="G485" s="33" t="s">
        <v>72</v>
      </c>
      <c r="H485" s="34">
        <v>35</v>
      </c>
      <c r="I485" s="34">
        <v>35</v>
      </c>
      <c r="J485" s="18">
        <f t="shared" si="79"/>
        <v>0</v>
      </c>
      <c r="K485" s="35">
        <f t="shared" si="80"/>
        <v>100</v>
      </c>
      <c r="L485" s="36"/>
      <c r="M485" s="11"/>
    </row>
    <row r="486" spans="1:13" ht="15.75">
      <c r="A486" s="229" t="s">
        <v>252</v>
      </c>
      <c r="B486" s="230"/>
      <c r="C486" s="33" t="s">
        <v>253</v>
      </c>
      <c r="D486" s="33"/>
      <c r="E486" s="33"/>
      <c r="F486" s="33"/>
      <c r="G486" s="33"/>
      <c r="H486" s="34">
        <f aca="true" t="shared" si="83" ref="H486:I490">H487</f>
        <v>20</v>
      </c>
      <c r="I486" s="34">
        <f t="shared" si="83"/>
        <v>20</v>
      </c>
      <c r="J486" s="18">
        <f t="shared" si="79"/>
        <v>0</v>
      </c>
      <c r="K486" s="35">
        <f t="shared" si="80"/>
        <v>100</v>
      </c>
      <c r="L486" s="36"/>
      <c r="M486" s="11"/>
    </row>
    <row r="487" spans="1:13" ht="15.75">
      <c r="A487" s="229" t="s">
        <v>84</v>
      </c>
      <c r="B487" s="230"/>
      <c r="C487" s="33" t="s">
        <v>253</v>
      </c>
      <c r="D487" s="33" t="s">
        <v>85</v>
      </c>
      <c r="E487" s="33"/>
      <c r="F487" s="33"/>
      <c r="G487" s="33"/>
      <c r="H487" s="34">
        <f t="shared" si="83"/>
        <v>20</v>
      </c>
      <c r="I487" s="34">
        <f t="shared" si="83"/>
        <v>20</v>
      </c>
      <c r="J487" s="18">
        <f t="shared" si="79"/>
        <v>0</v>
      </c>
      <c r="K487" s="35">
        <f t="shared" si="80"/>
        <v>100</v>
      </c>
      <c r="L487" s="36"/>
      <c r="M487" s="11"/>
    </row>
    <row r="488" spans="1:13" ht="15.75">
      <c r="A488" s="229" t="s">
        <v>160</v>
      </c>
      <c r="B488" s="230"/>
      <c r="C488" s="33" t="s">
        <v>253</v>
      </c>
      <c r="D488" s="33" t="s">
        <v>85</v>
      </c>
      <c r="E488" s="33" t="s">
        <v>85</v>
      </c>
      <c r="F488" s="33"/>
      <c r="G488" s="33"/>
      <c r="H488" s="34">
        <f t="shared" si="83"/>
        <v>20</v>
      </c>
      <c r="I488" s="34">
        <f t="shared" si="83"/>
        <v>20</v>
      </c>
      <c r="J488" s="18">
        <f t="shared" si="79"/>
        <v>0</v>
      </c>
      <c r="K488" s="35">
        <f t="shared" si="80"/>
        <v>100</v>
      </c>
      <c r="L488" s="36"/>
      <c r="M488" s="11"/>
    </row>
    <row r="489" spans="1:13" ht="15.75">
      <c r="A489" s="229" t="s">
        <v>16</v>
      </c>
      <c r="B489" s="230"/>
      <c r="C489" s="33" t="s">
        <v>253</v>
      </c>
      <c r="D489" s="33" t="s">
        <v>85</v>
      </c>
      <c r="E489" s="33" t="s">
        <v>85</v>
      </c>
      <c r="F489" s="33" t="s">
        <v>17</v>
      </c>
      <c r="G489" s="33"/>
      <c r="H489" s="34">
        <f t="shared" si="83"/>
        <v>20</v>
      </c>
      <c r="I489" s="34">
        <f t="shared" si="83"/>
        <v>20</v>
      </c>
      <c r="J489" s="18">
        <f t="shared" si="79"/>
        <v>0</v>
      </c>
      <c r="K489" s="35">
        <f t="shared" si="80"/>
        <v>100</v>
      </c>
      <c r="L489" s="36"/>
      <c r="M489" s="11"/>
    </row>
    <row r="490" spans="1:13" ht="27.75" customHeight="1">
      <c r="A490" s="229" t="s">
        <v>18</v>
      </c>
      <c r="B490" s="230"/>
      <c r="C490" s="33" t="s">
        <v>253</v>
      </c>
      <c r="D490" s="33" t="s">
        <v>85</v>
      </c>
      <c r="E490" s="33" t="s">
        <v>85</v>
      </c>
      <c r="F490" s="33" t="s">
        <v>19</v>
      </c>
      <c r="G490" s="33"/>
      <c r="H490" s="34">
        <f t="shared" si="83"/>
        <v>20</v>
      </c>
      <c r="I490" s="34">
        <f t="shared" si="83"/>
        <v>20</v>
      </c>
      <c r="J490" s="18">
        <f t="shared" si="79"/>
        <v>0</v>
      </c>
      <c r="K490" s="35">
        <f t="shared" si="80"/>
        <v>100</v>
      </c>
      <c r="L490" s="36"/>
      <c r="M490" s="11"/>
    </row>
    <row r="491" spans="1:13" ht="30" customHeight="1">
      <c r="A491" s="229" t="s">
        <v>71</v>
      </c>
      <c r="B491" s="230"/>
      <c r="C491" s="33" t="s">
        <v>253</v>
      </c>
      <c r="D491" s="33" t="s">
        <v>85</v>
      </c>
      <c r="E491" s="33" t="s">
        <v>85</v>
      </c>
      <c r="F491" s="33" t="s">
        <v>19</v>
      </c>
      <c r="G491" s="33" t="s">
        <v>72</v>
      </c>
      <c r="H491" s="34">
        <v>20</v>
      </c>
      <c r="I491" s="34">
        <v>20</v>
      </c>
      <c r="J491" s="18">
        <f t="shared" si="79"/>
        <v>0</v>
      </c>
      <c r="K491" s="35">
        <f t="shared" si="80"/>
        <v>100</v>
      </c>
      <c r="L491" s="36"/>
      <c r="M491" s="11"/>
    </row>
    <row r="492" spans="1:13" ht="26.25" customHeight="1">
      <c r="A492" s="253" t="s">
        <v>615</v>
      </c>
      <c r="B492" s="254"/>
      <c r="C492" s="29" t="s">
        <v>254</v>
      </c>
      <c r="D492" s="29"/>
      <c r="E492" s="29"/>
      <c r="F492" s="29"/>
      <c r="G492" s="29"/>
      <c r="H492" s="30">
        <f>H493</f>
        <v>328</v>
      </c>
      <c r="I492" s="30">
        <f>I493</f>
        <v>0</v>
      </c>
      <c r="J492" s="32">
        <f t="shared" si="79"/>
        <v>328</v>
      </c>
      <c r="K492" s="31">
        <f t="shared" si="80"/>
        <v>0</v>
      </c>
      <c r="L492" s="10"/>
      <c r="M492" s="11"/>
    </row>
    <row r="493" spans="1:13" ht="25.5" customHeight="1">
      <c r="A493" s="253" t="s">
        <v>595</v>
      </c>
      <c r="B493" s="254"/>
      <c r="C493" s="29" t="s">
        <v>255</v>
      </c>
      <c r="D493" s="29"/>
      <c r="E493" s="29"/>
      <c r="F493" s="29"/>
      <c r="G493" s="29"/>
      <c r="H493" s="30">
        <f>H494+H500</f>
        <v>328</v>
      </c>
      <c r="I493" s="30">
        <f>I494+I500</f>
        <v>0</v>
      </c>
      <c r="J493" s="32">
        <f t="shared" si="79"/>
        <v>328</v>
      </c>
      <c r="K493" s="31">
        <f t="shared" si="80"/>
        <v>0</v>
      </c>
      <c r="L493" s="10"/>
      <c r="M493" s="11"/>
    </row>
    <row r="494" spans="1:13" ht="15.75">
      <c r="A494" s="229" t="s">
        <v>256</v>
      </c>
      <c r="B494" s="230"/>
      <c r="C494" s="33" t="s">
        <v>257</v>
      </c>
      <c r="D494" s="33"/>
      <c r="E494" s="33"/>
      <c r="F494" s="33"/>
      <c r="G494" s="33"/>
      <c r="H494" s="34">
        <f aca="true" t="shared" si="84" ref="H494:I498">H495</f>
        <v>314.6</v>
      </c>
      <c r="I494" s="34">
        <f t="shared" si="84"/>
        <v>0</v>
      </c>
      <c r="J494" s="18">
        <f t="shared" si="79"/>
        <v>314.6</v>
      </c>
      <c r="K494" s="35">
        <f t="shared" si="80"/>
        <v>0</v>
      </c>
      <c r="L494" s="36"/>
      <c r="M494" s="11"/>
    </row>
    <row r="495" spans="1:13" ht="15.75">
      <c r="A495" s="229" t="s">
        <v>12</v>
      </c>
      <c r="B495" s="230"/>
      <c r="C495" s="33" t="s">
        <v>257</v>
      </c>
      <c r="D495" s="33" t="s">
        <v>13</v>
      </c>
      <c r="E495" s="33"/>
      <c r="F495" s="33"/>
      <c r="G495" s="33"/>
      <c r="H495" s="34">
        <f t="shared" si="84"/>
        <v>314.6</v>
      </c>
      <c r="I495" s="34">
        <f t="shared" si="84"/>
        <v>0</v>
      </c>
      <c r="J495" s="18">
        <f t="shared" si="79"/>
        <v>314.6</v>
      </c>
      <c r="K495" s="35">
        <f t="shared" si="80"/>
        <v>0</v>
      </c>
      <c r="L495" s="36"/>
      <c r="M495" s="11"/>
    </row>
    <row r="496" spans="1:13" ht="15.75">
      <c r="A496" s="229" t="s">
        <v>224</v>
      </c>
      <c r="B496" s="230"/>
      <c r="C496" s="33" t="s">
        <v>257</v>
      </c>
      <c r="D496" s="33" t="s">
        <v>13</v>
      </c>
      <c r="E496" s="33" t="s">
        <v>225</v>
      </c>
      <c r="F496" s="33"/>
      <c r="G496" s="33"/>
      <c r="H496" s="34">
        <f t="shared" si="84"/>
        <v>314.6</v>
      </c>
      <c r="I496" s="34">
        <f t="shared" si="84"/>
        <v>0</v>
      </c>
      <c r="J496" s="18">
        <f t="shared" si="79"/>
        <v>314.6</v>
      </c>
      <c r="K496" s="35">
        <f t="shared" si="80"/>
        <v>0</v>
      </c>
      <c r="L496" s="36"/>
      <c r="M496" s="11"/>
    </row>
    <row r="497" spans="1:13" ht="15.75">
      <c r="A497" s="229" t="s">
        <v>16</v>
      </c>
      <c r="B497" s="230"/>
      <c r="C497" s="33" t="s">
        <v>257</v>
      </c>
      <c r="D497" s="33" t="s">
        <v>13</v>
      </c>
      <c r="E497" s="33" t="s">
        <v>225</v>
      </c>
      <c r="F497" s="33" t="s">
        <v>17</v>
      </c>
      <c r="G497" s="33"/>
      <c r="H497" s="34">
        <f t="shared" si="84"/>
        <v>314.6</v>
      </c>
      <c r="I497" s="34">
        <f t="shared" si="84"/>
        <v>0</v>
      </c>
      <c r="J497" s="18">
        <f t="shared" si="79"/>
        <v>314.6</v>
      </c>
      <c r="K497" s="35">
        <f t="shared" si="80"/>
        <v>0</v>
      </c>
      <c r="L497" s="36"/>
      <c r="M497" s="11"/>
    </row>
    <row r="498" spans="1:13" ht="24.75" customHeight="1">
      <c r="A498" s="229" t="s">
        <v>18</v>
      </c>
      <c r="B498" s="230"/>
      <c r="C498" s="33" t="s">
        <v>257</v>
      </c>
      <c r="D498" s="33" t="s">
        <v>13</v>
      </c>
      <c r="E498" s="33" t="s">
        <v>225</v>
      </c>
      <c r="F498" s="33" t="s">
        <v>19</v>
      </c>
      <c r="G498" s="33"/>
      <c r="H498" s="34">
        <f t="shared" si="84"/>
        <v>314.6</v>
      </c>
      <c r="I498" s="34">
        <f t="shared" si="84"/>
        <v>0</v>
      </c>
      <c r="J498" s="18">
        <f t="shared" si="79"/>
        <v>314.6</v>
      </c>
      <c r="K498" s="35">
        <f t="shared" si="80"/>
        <v>0</v>
      </c>
      <c r="L498" s="36"/>
      <c r="M498" s="11"/>
    </row>
    <row r="499" spans="1:13" ht="15.75">
      <c r="A499" s="229" t="s">
        <v>48</v>
      </c>
      <c r="B499" s="230"/>
      <c r="C499" s="33" t="s">
        <v>257</v>
      </c>
      <c r="D499" s="33" t="s">
        <v>13</v>
      </c>
      <c r="E499" s="33" t="s">
        <v>225</v>
      </c>
      <c r="F499" s="33" t="s">
        <v>19</v>
      </c>
      <c r="G499" s="33" t="s">
        <v>49</v>
      </c>
      <c r="H499" s="34">
        <v>314.6</v>
      </c>
      <c r="I499" s="34">
        <v>0</v>
      </c>
      <c r="J499" s="18">
        <f t="shared" si="79"/>
        <v>314.6</v>
      </c>
      <c r="K499" s="35">
        <f t="shared" si="80"/>
        <v>0</v>
      </c>
      <c r="L499" s="36"/>
      <c r="M499" s="11"/>
    </row>
    <row r="500" spans="1:13" ht="28.5" customHeight="1">
      <c r="A500" s="229" t="s">
        <v>258</v>
      </c>
      <c r="B500" s="230"/>
      <c r="C500" s="33" t="s">
        <v>259</v>
      </c>
      <c r="D500" s="33"/>
      <c r="E500" s="33"/>
      <c r="F500" s="33"/>
      <c r="G500" s="33"/>
      <c r="H500" s="34">
        <f>H501</f>
        <v>13.4</v>
      </c>
      <c r="I500" s="34">
        <f>I501</f>
        <v>0</v>
      </c>
      <c r="J500" s="18">
        <f t="shared" si="79"/>
        <v>13.4</v>
      </c>
      <c r="K500" s="35">
        <f t="shared" si="80"/>
        <v>0</v>
      </c>
      <c r="L500" s="36"/>
      <c r="M500" s="11"/>
    </row>
    <row r="501" spans="1:13" ht="15.75">
      <c r="A501" s="229" t="s">
        <v>12</v>
      </c>
      <c r="B501" s="230"/>
      <c r="C501" s="33" t="s">
        <v>259</v>
      </c>
      <c r="D501" s="33" t="s">
        <v>13</v>
      </c>
      <c r="E501" s="33"/>
      <c r="F501" s="33"/>
      <c r="G501" s="33"/>
      <c r="H501" s="34">
        <f>H502</f>
        <v>13.4</v>
      </c>
      <c r="I501" s="34">
        <f>I502</f>
        <v>0</v>
      </c>
      <c r="J501" s="18">
        <f t="shared" si="79"/>
        <v>13.4</v>
      </c>
      <c r="K501" s="35">
        <f t="shared" si="80"/>
        <v>0</v>
      </c>
      <c r="L501" s="36"/>
      <c r="M501" s="11"/>
    </row>
    <row r="502" spans="1:13" ht="15.75">
      <c r="A502" s="229" t="s">
        <v>224</v>
      </c>
      <c r="B502" s="230"/>
      <c r="C502" s="33" t="s">
        <v>259</v>
      </c>
      <c r="D502" s="33" t="s">
        <v>13</v>
      </c>
      <c r="E502" s="33" t="s">
        <v>225</v>
      </c>
      <c r="F502" s="33"/>
      <c r="G502" s="33"/>
      <c r="H502" s="34">
        <f>H503+H506</f>
        <v>13.4</v>
      </c>
      <c r="I502" s="34">
        <f>I503+I506</f>
        <v>0</v>
      </c>
      <c r="J502" s="18">
        <f t="shared" si="79"/>
        <v>13.4</v>
      </c>
      <c r="K502" s="35">
        <f t="shared" si="80"/>
        <v>0</v>
      </c>
      <c r="L502" s="36"/>
      <c r="M502" s="11"/>
    </row>
    <row r="503" spans="1:13" ht="42.75" customHeight="1">
      <c r="A503" s="229" t="s">
        <v>62</v>
      </c>
      <c r="B503" s="230"/>
      <c r="C503" s="33" t="s">
        <v>259</v>
      </c>
      <c r="D503" s="33" t="s">
        <v>13</v>
      </c>
      <c r="E503" s="33" t="s">
        <v>225</v>
      </c>
      <c r="F503" s="33" t="s">
        <v>63</v>
      </c>
      <c r="G503" s="33"/>
      <c r="H503" s="34">
        <f>H504</f>
        <v>5.4</v>
      </c>
      <c r="I503" s="34">
        <f>I504</f>
        <v>0</v>
      </c>
      <c r="J503" s="18">
        <f t="shared" si="79"/>
        <v>5.4</v>
      </c>
      <c r="K503" s="35">
        <f t="shared" si="80"/>
        <v>0</v>
      </c>
      <c r="L503" s="36"/>
      <c r="M503" s="11"/>
    </row>
    <row r="504" spans="1:13" ht="15.75">
      <c r="A504" s="229" t="s">
        <v>64</v>
      </c>
      <c r="B504" s="230"/>
      <c r="C504" s="33" t="s">
        <v>259</v>
      </c>
      <c r="D504" s="33" t="s">
        <v>13</v>
      </c>
      <c r="E504" s="33" t="s">
        <v>225</v>
      </c>
      <c r="F504" s="33" t="s">
        <v>65</v>
      </c>
      <c r="G504" s="33"/>
      <c r="H504" s="34">
        <f>H505</f>
        <v>5.4</v>
      </c>
      <c r="I504" s="34">
        <f>I505</f>
        <v>0</v>
      </c>
      <c r="J504" s="18">
        <f t="shared" si="79"/>
        <v>5.4</v>
      </c>
      <c r="K504" s="35">
        <f t="shared" si="80"/>
        <v>0</v>
      </c>
      <c r="L504" s="36"/>
      <c r="M504" s="11"/>
    </row>
    <row r="505" spans="1:13" ht="15.75">
      <c r="A505" s="229" t="s">
        <v>48</v>
      </c>
      <c r="B505" s="230"/>
      <c r="C505" s="33" t="s">
        <v>259</v>
      </c>
      <c r="D505" s="33" t="s">
        <v>13</v>
      </c>
      <c r="E505" s="33" t="s">
        <v>225</v>
      </c>
      <c r="F505" s="33" t="s">
        <v>65</v>
      </c>
      <c r="G505" s="33" t="s">
        <v>49</v>
      </c>
      <c r="H505" s="34">
        <v>5.4</v>
      </c>
      <c r="I505" s="34"/>
      <c r="J505" s="18">
        <f t="shared" si="79"/>
        <v>5.4</v>
      </c>
      <c r="K505" s="35">
        <f t="shared" si="80"/>
        <v>0</v>
      </c>
      <c r="L505" s="36"/>
      <c r="M505" s="11"/>
    </row>
    <row r="506" spans="1:13" ht="15.75">
      <c r="A506" s="229" t="s">
        <v>16</v>
      </c>
      <c r="B506" s="230"/>
      <c r="C506" s="33" t="s">
        <v>259</v>
      </c>
      <c r="D506" s="33" t="s">
        <v>13</v>
      </c>
      <c r="E506" s="33" t="s">
        <v>225</v>
      </c>
      <c r="F506" s="33" t="s">
        <v>17</v>
      </c>
      <c r="G506" s="33"/>
      <c r="H506" s="34">
        <f>H507</f>
        <v>8</v>
      </c>
      <c r="I506" s="34">
        <f>I507</f>
        <v>0</v>
      </c>
      <c r="J506" s="18">
        <f t="shared" si="79"/>
        <v>8</v>
      </c>
      <c r="K506" s="35">
        <f t="shared" si="80"/>
        <v>0</v>
      </c>
      <c r="L506" s="36"/>
      <c r="M506" s="11"/>
    </row>
    <row r="507" spans="1:13" ht="27" customHeight="1">
      <c r="A507" s="229" t="s">
        <v>18</v>
      </c>
      <c r="B507" s="230"/>
      <c r="C507" s="33" t="s">
        <v>259</v>
      </c>
      <c r="D507" s="33" t="s">
        <v>13</v>
      </c>
      <c r="E507" s="33" t="s">
        <v>225</v>
      </c>
      <c r="F507" s="33" t="s">
        <v>19</v>
      </c>
      <c r="G507" s="33"/>
      <c r="H507" s="34">
        <f>H508</f>
        <v>8</v>
      </c>
      <c r="I507" s="34">
        <f>I508</f>
        <v>0</v>
      </c>
      <c r="J507" s="18">
        <f t="shared" si="79"/>
        <v>8</v>
      </c>
      <c r="K507" s="35">
        <f t="shared" si="80"/>
        <v>0</v>
      </c>
      <c r="L507" s="36"/>
      <c r="M507" s="11"/>
    </row>
    <row r="508" spans="1:13" ht="15.75">
      <c r="A508" s="229" t="s">
        <v>48</v>
      </c>
      <c r="B508" s="230"/>
      <c r="C508" s="33" t="s">
        <v>259</v>
      </c>
      <c r="D508" s="33" t="s">
        <v>13</v>
      </c>
      <c r="E508" s="33" t="s">
        <v>225</v>
      </c>
      <c r="F508" s="33" t="s">
        <v>19</v>
      </c>
      <c r="G508" s="33" t="s">
        <v>49</v>
      </c>
      <c r="H508" s="34">
        <v>8</v>
      </c>
      <c r="I508" s="34">
        <v>0</v>
      </c>
      <c r="J508" s="18">
        <f t="shared" si="79"/>
        <v>8</v>
      </c>
      <c r="K508" s="35">
        <f t="shared" si="80"/>
        <v>0</v>
      </c>
      <c r="L508" s="36"/>
      <c r="M508" s="11"/>
    </row>
    <row r="509" spans="1:13" ht="27" customHeight="1">
      <c r="A509" s="253" t="s">
        <v>596</v>
      </c>
      <c r="B509" s="254"/>
      <c r="C509" s="29" t="s">
        <v>261</v>
      </c>
      <c r="D509" s="29"/>
      <c r="E509" s="29"/>
      <c r="F509" s="29"/>
      <c r="G509" s="29"/>
      <c r="H509" s="30">
        <f>H510</f>
        <v>3371.7999999999997</v>
      </c>
      <c r="I509" s="30">
        <f>I510</f>
        <v>1969.6</v>
      </c>
      <c r="J509" s="32">
        <f t="shared" si="79"/>
        <v>1402.1999999999998</v>
      </c>
      <c r="K509" s="31">
        <f t="shared" si="80"/>
        <v>58.413903552998406</v>
      </c>
      <c r="L509" s="10"/>
      <c r="M509" s="11"/>
    </row>
    <row r="510" spans="1:13" ht="28.5" customHeight="1">
      <c r="A510" s="253" t="s">
        <v>597</v>
      </c>
      <c r="B510" s="254"/>
      <c r="C510" s="29" t="s">
        <v>263</v>
      </c>
      <c r="D510" s="29"/>
      <c r="E510" s="29"/>
      <c r="F510" s="29"/>
      <c r="G510" s="29"/>
      <c r="H510" s="30">
        <f>H511+H536+H551+H571+H596+H621+H635</f>
        <v>3371.7999999999997</v>
      </c>
      <c r="I510" s="30">
        <f>I511+I536+I551+I571+I596+I621+I635</f>
        <v>1969.6</v>
      </c>
      <c r="J510" s="32">
        <f t="shared" si="79"/>
        <v>1402.1999999999998</v>
      </c>
      <c r="K510" s="31">
        <f t="shared" si="80"/>
        <v>58.413903552998406</v>
      </c>
      <c r="L510" s="10"/>
      <c r="M510" s="11"/>
    </row>
    <row r="511" spans="1:13" ht="27" customHeight="1">
      <c r="A511" s="229" t="s">
        <v>264</v>
      </c>
      <c r="B511" s="230"/>
      <c r="C511" s="33" t="s">
        <v>265</v>
      </c>
      <c r="D511" s="33"/>
      <c r="E511" s="33"/>
      <c r="F511" s="33"/>
      <c r="G511" s="33"/>
      <c r="H511" s="34">
        <f>H512+H526+H531</f>
        <v>2133.7</v>
      </c>
      <c r="I511" s="34">
        <f>I512+I526+I531</f>
        <v>1036.2</v>
      </c>
      <c r="J511" s="18">
        <f t="shared" si="79"/>
        <v>1097.4999999999998</v>
      </c>
      <c r="K511" s="35">
        <f t="shared" si="80"/>
        <v>48.56352814360033</v>
      </c>
      <c r="L511" s="36"/>
      <c r="M511" s="11"/>
    </row>
    <row r="512" spans="1:13" ht="15.75">
      <c r="A512" s="229" t="s">
        <v>84</v>
      </c>
      <c r="B512" s="230"/>
      <c r="C512" s="33" t="s">
        <v>265</v>
      </c>
      <c r="D512" s="33" t="s">
        <v>85</v>
      </c>
      <c r="E512" s="33"/>
      <c r="F512" s="33"/>
      <c r="G512" s="33"/>
      <c r="H512" s="34">
        <f>H513+H517+H521</f>
        <v>1658.7</v>
      </c>
      <c r="I512" s="34">
        <f>I513+I517+I521</f>
        <v>814.6</v>
      </c>
      <c r="J512" s="18">
        <f t="shared" si="79"/>
        <v>844.1</v>
      </c>
      <c r="K512" s="35">
        <f t="shared" si="80"/>
        <v>49.11074938204618</v>
      </c>
      <c r="L512" s="36"/>
      <c r="M512" s="11"/>
    </row>
    <row r="513" spans="1:13" ht="15.75">
      <c r="A513" s="229" t="s">
        <v>93</v>
      </c>
      <c r="B513" s="230"/>
      <c r="C513" s="33" t="s">
        <v>265</v>
      </c>
      <c r="D513" s="33" t="s">
        <v>85</v>
      </c>
      <c r="E513" s="33" t="s">
        <v>56</v>
      </c>
      <c r="F513" s="33"/>
      <c r="G513" s="33"/>
      <c r="H513" s="34">
        <f aca="true" t="shared" si="85" ref="H513:I515">H514</f>
        <v>295.9</v>
      </c>
      <c r="I513" s="34">
        <f t="shared" si="85"/>
        <v>147.9</v>
      </c>
      <c r="J513" s="18">
        <f t="shared" si="79"/>
        <v>147.99999999999997</v>
      </c>
      <c r="K513" s="35">
        <f t="shared" si="80"/>
        <v>49.983102399459284</v>
      </c>
      <c r="L513" s="36"/>
      <c r="M513" s="11"/>
    </row>
    <row r="514" spans="1:13" ht="30.75" customHeight="1">
      <c r="A514" s="229" t="s">
        <v>44</v>
      </c>
      <c r="B514" s="230"/>
      <c r="C514" s="33" t="s">
        <v>265</v>
      </c>
      <c r="D514" s="33" t="s">
        <v>85</v>
      </c>
      <c r="E514" s="33" t="s">
        <v>56</v>
      </c>
      <c r="F514" s="33" t="s">
        <v>45</v>
      </c>
      <c r="G514" s="33"/>
      <c r="H514" s="34">
        <f t="shared" si="85"/>
        <v>295.9</v>
      </c>
      <c r="I514" s="34">
        <f t="shared" si="85"/>
        <v>147.9</v>
      </c>
      <c r="J514" s="18">
        <f t="shared" si="79"/>
        <v>147.99999999999997</v>
      </c>
      <c r="K514" s="35">
        <f t="shared" si="80"/>
        <v>49.983102399459284</v>
      </c>
      <c r="L514" s="36"/>
      <c r="M514" s="11"/>
    </row>
    <row r="515" spans="1:13" ht="15.75">
      <c r="A515" s="229" t="s">
        <v>87</v>
      </c>
      <c r="B515" s="230"/>
      <c r="C515" s="33" t="s">
        <v>265</v>
      </c>
      <c r="D515" s="33" t="s">
        <v>85</v>
      </c>
      <c r="E515" s="33" t="s">
        <v>56</v>
      </c>
      <c r="F515" s="33" t="s">
        <v>88</v>
      </c>
      <c r="G515" s="33"/>
      <c r="H515" s="34">
        <f t="shared" si="85"/>
        <v>295.9</v>
      </c>
      <c r="I515" s="34">
        <f t="shared" si="85"/>
        <v>147.9</v>
      </c>
      <c r="J515" s="18">
        <f t="shared" si="79"/>
        <v>147.99999999999997</v>
      </c>
      <c r="K515" s="35">
        <f t="shared" si="80"/>
        <v>49.983102399459284</v>
      </c>
      <c r="L515" s="36"/>
      <c r="M515" s="11"/>
    </row>
    <row r="516" spans="1:13" ht="15.75">
      <c r="A516" s="229" t="s">
        <v>89</v>
      </c>
      <c r="B516" s="230"/>
      <c r="C516" s="33" t="s">
        <v>265</v>
      </c>
      <c r="D516" s="33" t="s">
        <v>85</v>
      </c>
      <c r="E516" s="33" t="s">
        <v>56</v>
      </c>
      <c r="F516" s="33" t="s">
        <v>88</v>
      </c>
      <c r="G516" s="33" t="s">
        <v>90</v>
      </c>
      <c r="H516" s="34">
        <v>295.9</v>
      </c>
      <c r="I516" s="34">
        <v>147.9</v>
      </c>
      <c r="J516" s="18">
        <f t="shared" si="79"/>
        <v>147.99999999999997</v>
      </c>
      <c r="K516" s="35">
        <f t="shared" si="80"/>
        <v>49.983102399459284</v>
      </c>
      <c r="L516" s="36"/>
      <c r="M516" s="11"/>
    </row>
    <row r="517" spans="1:13" ht="15.75">
      <c r="A517" s="229" t="s">
        <v>86</v>
      </c>
      <c r="B517" s="230"/>
      <c r="C517" s="33" t="s">
        <v>265</v>
      </c>
      <c r="D517" s="33" t="s">
        <v>85</v>
      </c>
      <c r="E517" s="33" t="s">
        <v>79</v>
      </c>
      <c r="F517" s="33"/>
      <c r="G517" s="33"/>
      <c r="H517" s="34">
        <f aca="true" t="shared" si="86" ref="H517:I519">H518</f>
        <v>886</v>
      </c>
      <c r="I517" s="34">
        <f t="shared" si="86"/>
        <v>461.3</v>
      </c>
      <c r="J517" s="18">
        <f t="shared" si="79"/>
        <v>424.7</v>
      </c>
      <c r="K517" s="35">
        <f t="shared" si="80"/>
        <v>52.06546275395034</v>
      </c>
      <c r="L517" s="36"/>
      <c r="M517" s="11"/>
    </row>
    <row r="518" spans="1:13" ht="26.25" customHeight="1">
      <c r="A518" s="229" t="s">
        <v>44</v>
      </c>
      <c r="B518" s="230"/>
      <c r="C518" s="33" t="s">
        <v>265</v>
      </c>
      <c r="D518" s="33" t="s">
        <v>85</v>
      </c>
      <c r="E518" s="33" t="s">
        <v>79</v>
      </c>
      <c r="F518" s="33" t="s">
        <v>45</v>
      </c>
      <c r="G518" s="33"/>
      <c r="H518" s="34">
        <f t="shared" si="86"/>
        <v>886</v>
      </c>
      <c r="I518" s="34">
        <f t="shared" si="86"/>
        <v>461.3</v>
      </c>
      <c r="J518" s="18">
        <f t="shared" si="79"/>
        <v>424.7</v>
      </c>
      <c r="K518" s="35">
        <f t="shared" si="80"/>
        <v>52.06546275395034</v>
      </c>
      <c r="L518" s="36"/>
      <c r="M518" s="11"/>
    </row>
    <row r="519" spans="1:13" ht="15.75">
      <c r="A519" s="229" t="s">
        <v>87</v>
      </c>
      <c r="B519" s="230"/>
      <c r="C519" s="33" t="s">
        <v>265</v>
      </c>
      <c r="D519" s="33" t="s">
        <v>85</v>
      </c>
      <c r="E519" s="33" t="s">
        <v>79</v>
      </c>
      <c r="F519" s="33" t="s">
        <v>88</v>
      </c>
      <c r="G519" s="33"/>
      <c r="H519" s="34">
        <f t="shared" si="86"/>
        <v>886</v>
      </c>
      <c r="I519" s="34">
        <f t="shared" si="86"/>
        <v>461.3</v>
      </c>
      <c r="J519" s="18">
        <f t="shared" si="79"/>
        <v>424.7</v>
      </c>
      <c r="K519" s="35">
        <f t="shared" si="80"/>
        <v>52.06546275395034</v>
      </c>
      <c r="L519" s="36"/>
      <c r="M519" s="11"/>
    </row>
    <row r="520" spans="1:13" ht="15.75">
      <c r="A520" s="229" t="s">
        <v>89</v>
      </c>
      <c r="B520" s="230"/>
      <c r="C520" s="33" t="s">
        <v>265</v>
      </c>
      <c r="D520" s="33" t="s">
        <v>85</v>
      </c>
      <c r="E520" s="33" t="s">
        <v>79</v>
      </c>
      <c r="F520" s="33" t="s">
        <v>88</v>
      </c>
      <c r="G520" s="33" t="s">
        <v>90</v>
      </c>
      <c r="H520" s="34">
        <v>886</v>
      </c>
      <c r="I520" s="34">
        <v>461.3</v>
      </c>
      <c r="J520" s="18">
        <f t="shared" si="79"/>
        <v>424.7</v>
      </c>
      <c r="K520" s="35">
        <f t="shared" si="80"/>
        <v>52.06546275395034</v>
      </c>
      <c r="L520" s="36"/>
      <c r="M520" s="11"/>
    </row>
    <row r="521" spans="1:13" ht="15.75">
      <c r="A521" s="229" t="s">
        <v>96</v>
      </c>
      <c r="B521" s="230"/>
      <c r="C521" s="33" t="s">
        <v>265</v>
      </c>
      <c r="D521" s="33" t="s">
        <v>85</v>
      </c>
      <c r="E521" s="33" t="s">
        <v>97</v>
      </c>
      <c r="F521" s="33"/>
      <c r="G521" s="33"/>
      <c r="H521" s="34">
        <f>H522</f>
        <v>476.8</v>
      </c>
      <c r="I521" s="34">
        <f>I522</f>
        <v>205.39999999999998</v>
      </c>
      <c r="J521" s="18">
        <f t="shared" si="79"/>
        <v>271.40000000000003</v>
      </c>
      <c r="K521" s="35">
        <f t="shared" si="80"/>
        <v>43.07885906040268</v>
      </c>
      <c r="L521" s="36"/>
      <c r="M521" s="11"/>
    </row>
    <row r="522" spans="1:13" ht="27" customHeight="1">
      <c r="A522" s="229" t="s">
        <v>44</v>
      </c>
      <c r="B522" s="230"/>
      <c r="C522" s="33" t="s">
        <v>265</v>
      </c>
      <c r="D522" s="33" t="s">
        <v>85</v>
      </c>
      <c r="E522" s="33" t="s">
        <v>97</v>
      </c>
      <c r="F522" s="33" t="s">
        <v>45</v>
      </c>
      <c r="G522" s="33"/>
      <c r="H522" s="34">
        <f>H523</f>
        <v>476.8</v>
      </c>
      <c r="I522" s="34">
        <f>I523</f>
        <v>205.39999999999998</v>
      </c>
      <c r="J522" s="18">
        <f t="shared" si="79"/>
        <v>271.40000000000003</v>
      </c>
      <c r="K522" s="35">
        <f t="shared" si="80"/>
        <v>43.07885906040268</v>
      </c>
      <c r="L522" s="36"/>
      <c r="M522" s="11"/>
    </row>
    <row r="523" spans="1:13" ht="15.75">
      <c r="A523" s="229" t="s">
        <v>87</v>
      </c>
      <c r="B523" s="230"/>
      <c r="C523" s="33" t="s">
        <v>265</v>
      </c>
      <c r="D523" s="33" t="s">
        <v>85</v>
      </c>
      <c r="E523" s="33" t="s">
        <v>97</v>
      </c>
      <c r="F523" s="33" t="s">
        <v>88</v>
      </c>
      <c r="G523" s="33"/>
      <c r="H523" s="34">
        <f>H524+H525</f>
        <v>476.8</v>
      </c>
      <c r="I523" s="34">
        <f>I524+I525</f>
        <v>205.39999999999998</v>
      </c>
      <c r="J523" s="18">
        <f t="shared" si="79"/>
        <v>271.40000000000003</v>
      </c>
      <c r="K523" s="35">
        <f t="shared" si="80"/>
        <v>43.07885906040268</v>
      </c>
      <c r="L523" s="36"/>
      <c r="M523" s="11"/>
    </row>
    <row r="524" spans="1:13" ht="15.75">
      <c r="A524" s="229" t="s">
        <v>89</v>
      </c>
      <c r="B524" s="230"/>
      <c r="C524" s="33" t="s">
        <v>265</v>
      </c>
      <c r="D524" s="33" t="s">
        <v>85</v>
      </c>
      <c r="E524" s="33" t="s">
        <v>97</v>
      </c>
      <c r="F524" s="33" t="s">
        <v>88</v>
      </c>
      <c r="G524" s="33" t="s">
        <v>90</v>
      </c>
      <c r="H524" s="34">
        <v>226.8</v>
      </c>
      <c r="I524" s="34">
        <v>71.8</v>
      </c>
      <c r="J524" s="18">
        <f t="shared" si="79"/>
        <v>155</v>
      </c>
      <c r="K524" s="35">
        <f t="shared" si="80"/>
        <v>31.657848324514987</v>
      </c>
      <c r="L524" s="36"/>
      <c r="M524" s="11"/>
    </row>
    <row r="525" spans="1:13" ht="30" customHeight="1">
      <c r="A525" s="229" t="s">
        <v>71</v>
      </c>
      <c r="B525" s="230"/>
      <c r="C525" s="33" t="s">
        <v>265</v>
      </c>
      <c r="D525" s="33" t="s">
        <v>85</v>
      </c>
      <c r="E525" s="33" t="s">
        <v>97</v>
      </c>
      <c r="F525" s="33" t="s">
        <v>88</v>
      </c>
      <c r="G525" s="33" t="s">
        <v>72</v>
      </c>
      <c r="H525" s="34">
        <v>250</v>
      </c>
      <c r="I525" s="34">
        <v>133.6</v>
      </c>
      <c r="J525" s="18">
        <f t="shared" si="79"/>
        <v>116.4</v>
      </c>
      <c r="K525" s="35">
        <f t="shared" si="80"/>
        <v>53.44</v>
      </c>
      <c r="L525" s="36"/>
      <c r="M525" s="11"/>
    </row>
    <row r="526" spans="1:13" ht="15.75">
      <c r="A526" s="229" t="s">
        <v>68</v>
      </c>
      <c r="B526" s="230"/>
      <c r="C526" s="33" t="s">
        <v>265</v>
      </c>
      <c r="D526" s="33" t="s">
        <v>69</v>
      </c>
      <c r="E526" s="33"/>
      <c r="F526" s="33"/>
      <c r="G526" s="33"/>
      <c r="H526" s="34">
        <f aca="true" t="shared" si="87" ref="H526:I529">H527</f>
        <v>295</v>
      </c>
      <c r="I526" s="34">
        <f t="shared" si="87"/>
        <v>143.5</v>
      </c>
      <c r="J526" s="18">
        <f t="shared" si="79"/>
        <v>151.5</v>
      </c>
      <c r="K526" s="35">
        <f t="shared" si="80"/>
        <v>48.644067796610166</v>
      </c>
      <c r="L526" s="36"/>
      <c r="M526" s="11"/>
    </row>
    <row r="527" spans="1:13" ht="15.75">
      <c r="A527" s="229" t="s">
        <v>197</v>
      </c>
      <c r="B527" s="230"/>
      <c r="C527" s="33" t="s">
        <v>265</v>
      </c>
      <c r="D527" s="33" t="s">
        <v>69</v>
      </c>
      <c r="E527" s="33" t="s">
        <v>56</v>
      </c>
      <c r="F527" s="33"/>
      <c r="G527" s="33"/>
      <c r="H527" s="34">
        <f t="shared" si="87"/>
        <v>295</v>
      </c>
      <c r="I527" s="34">
        <f t="shared" si="87"/>
        <v>143.5</v>
      </c>
      <c r="J527" s="18">
        <f t="shared" si="79"/>
        <v>151.5</v>
      </c>
      <c r="K527" s="35">
        <f t="shared" si="80"/>
        <v>48.644067796610166</v>
      </c>
      <c r="L527" s="36"/>
      <c r="M527" s="11"/>
    </row>
    <row r="528" spans="1:13" ht="30" customHeight="1">
      <c r="A528" s="229" t="s">
        <v>44</v>
      </c>
      <c r="B528" s="230"/>
      <c r="C528" s="33" t="s">
        <v>265</v>
      </c>
      <c r="D528" s="33" t="s">
        <v>69</v>
      </c>
      <c r="E528" s="33" t="s">
        <v>56</v>
      </c>
      <c r="F528" s="33" t="s">
        <v>45</v>
      </c>
      <c r="G528" s="33"/>
      <c r="H528" s="34">
        <f t="shared" si="87"/>
        <v>295</v>
      </c>
      <c r="I528" s="34">
        <f t="shared" si="87"/>
        <v>143.5</v>
      </c>
      <c r="J528" s="18">
        <f t="shared" si="79"/>
        <v>151.5</v>
      </c>
      <c r="K528" s="35">
        <f t="shared" si="80"/>
        <v>48.644067796610166</v>
      </c>
      <c r="L528" s="36"/>
      <c r="M528" s="11"/>
    </row>
    <row r="529" spans="1:13" ht="15.75">
      <c r="A529" s="229" t="s">
        <v>87</v>
      </c>
      <c r="B529" s="230"/>
      <c r="C529" s="33" t="s">
        <v>265</v>
      </c>
      <c r="D529" s="33" t="s">
        <v>69</v>
      </c>
      <c r="E529" s="33" t="s">
        <v>56</v>
      </c>
      <c r="F529" s="33" t="s">
        <v>88</v>
      </c>
      <c r="G529" s="33"/>
      <c r="H529" s="34">
        <f t="shared" si="87"/>
        <v>295</v>
      </c>
      <c r="I529" s="34">
        <f t="shared" si="87"/>
        <v>143.5</v>
      </c>
      <c r="J529" s="18">
        <f t="shared" si="79"/>
        <v>151.5</v>
      </c>
      <c r="K529" s="35">
        <f t="shared" si="80"/>
        <v>48.644067796610166</v>
      </c>
      <c r="L529" s="36"/>
      <c r="M529" s="11"/>
    </row>
    <row r="530" spans="1:13" ht="27" customHeight="1">
      <c r="A530" s="229" t="s">
        <v>71</v>
      </c>
      <c r="B530" s="230"/>
      <c r="C530" s="33" t="s">
        <v>265</v>
      </c>
      <c r="D530" s="33" t="s">
        <v>69</v>
      </c>
      <c r="E530" s="33" t="s">
        <v>56</v>
      </c>
      <c r="F530" s="33" t="s">
        <v>88</v>
      </c>
      <c r="G530" s="33" t="s">
        <v>72</v>
      </c>
      <c r="H530" s="34">
        <v>295</v>
      </c>
      <c r="I530" s="34">
        <v>143.5</v>
      </c>
      <c r="J530" s="18">
        <f t="shared" si="79"/>
        <v>151.5</v>
      </c>
      <c r="K530" s="35">
        <f t="shared" si="80"/>
        <v>48.644067796610166</v>
      </c>
      <c r="L530" s="36"/>
      <c r="M530" s="11"/>
    </row>
    <row r="531" spans="1:13" ht="15.75">
      <c r="A531" s="229" t="s">
        <v>266</v>
      </c>
      <c r="B531" s="230"/>
      <c r="C531" s="33" t="s">
        <v>265</v>
      </c>
      <c r="D531" s="33" t="s">
        <v>267</v>
      </c>
      <c r="E531" s="33"/>
      <c r="F531" s="33"/>
      <c r="G531" s="33"/>
      <c r="H531" s="34">
        <f aca="true" t="shared" si="88" ref="H531:I534">H532</f>
        <v>180</v>
      </c>
      <c r="I531" s="34">
        <f t="shared" si="88"/>
        <v>78.1</v>
      </c>
      <c r="J531" s="18">
        <f t="shared" si="79"/>
        <v>101.9</v>
      </c>
      <c r="K531" s="35">
        <f t="shared" si="80"/>
        <v>43.388888888888886</v>
      </c>
      <c r="L531" s="36"/>
      <c r="M531" s="11"/>
    </row>
    <row r="532" spans="1:13" ht="15.75">
      <c r="A532" s="229" t="s">
        <v>268</v>
      </c>
      <c r="B532" s="230"/>
      <c r="C532" s="33" t="s">
        <v>265</v>
      </c>
      <c r="D532" s="33" t="s">
        <v>267</v>
      </c>
      <c r="E532" s="33" t="s">
        <v>35</v>
      </c>
      <c r="F532" s="33"/>
      <c r="G532" s="33"/>
      <c r="H532" s="34">
        <f t="shared" si="88"/>
        <v>180</v>
      </c>
      <c r="I532" s="34">
        <f t="shared" si="88"/>
        <v>78.1</v>
      </c>
      <c r="J532" s="18">
        <f t="shared" si="79"/>
        <v>101.9</v>
      </c>
      <c r="K532" s="35">
        <f t="shared" si="80"/>
        <v>43.388888888888886</v>
      </c>
      <c r="L532" s="36"/>
      <c r="M532" s="11"/>
    </row>
    <row r="533" spans="1:13" ht="27.75" customHeight="1">
      <c r="A533" s="229" t="s">
        <v>44</v>
      </c>
      <c r="B533" s="230"/>
      <c r="C533" s="33" t="s">
        <v>265</v>
      </c>
      <c r="D533" s="33" t="s">
        <v>267</v>
      </c>
      <c r="E533" s="33" t="s">
        <v>35</v>
      </c>
      <c r="F533" s="33" t="s">
        <v>45</v>
      </c>
      <c r="G533" s="33"/>
      <c r="H533" s="34">
        <f t="shared" si="88"/>
        <v>180</v>
      </c>
      <c r="I533" s="34">
        <f t="shared" si="88"/>
        <v>78.1</v>
      </c>
      <c r="J533" s="18">
        <f t="shared" si="79"/>
        <v>101.9</v>
      </c>
      <c r="K533" s="35">
        <f t="shared" si="80"/>
        <v>43.388888888888886</v>
      </c>
      <c r="L533" s="36"/>
      <c r="M533" s="11"/>
    </row>
    <row r="534" spans="1:13" ht="15.75">
      <c r="A534" s="229" t="s">
        <v>87</v>
      </c>
      <c r="B534" s="230"/>
      <c r="C534" s="33" t="s">
        <v>265</v>
      </c>
      <c r="D534" s="33" t="s">
        <v>267</v>
      </c>
      <c r="E534" s="33" t="s">
        <v>35</v>
      </c>
      <c r="F534" s="33" t="s">
        <v>88</v>
      </c>
      <c r="G534" s="33"/>
      <c r="H534" s="34">
        <f t="shared" si="88"/>
        <v>180</v>
      </c>
      <c r="I534" s="34">
        <f t="shared" si="88"/>
        <v>78.1</v>
      </c>
      <c r="J534" s="18">
        <f t="shared" si="79"/>
        <v>101.9</v>
      </c>
      <c r="K534" s="35">
        <f t="shared" si="80"/>
        <v>43.388888888888886</v>
      </c>
      <c r="L534" s="36"/>
      <c r="M534" s="11"/>
    </row>
    <row r="535" spans="1:13" ht="30.75" customHeight="1">
      <c r="A535" s="229" t="s">
        <v>71</v>
      </c>
      <c r="B535" s="230"/>
      <c r="C535" s="33" t="s">
        <v>265</v>
      </c>
      <c r="D535" s="33" t="s">
        <v>267</v>
      </c>
      <c r="E535" s="33" t="s">
        <v>35</v>
      </c>
      <c r="F535" s="33" t="s">
        <v>88</v>
      </c>
      <c r="G535" s="33" t="s">
        <v>72</v>
      </c>
      <c r="H535" s="34">
        <v>180</v>
      </c>
      <c r="I535" s="34">
        <v>78.1</v>
      </c>
      <c r="J535" s="18">
        <f t="shared" si="79"/>
        <v>101.9</v>
      </c>
      <c r="K535" s="35">
        <f t="shared" si="80"/>
        <v>43.388888888888886</v>
      </c>
      <c r="L535" s="36"/>
      <c r="M535" s="11"/>
    </row>
    <row r="536" spans="1:13" ht="15.75">
      <c r="A536" s="229" t="s">
        <v>269</v>
      </c>
      <c r="B536" s="230"/>
      <c r="C536" s="33" t="s">
        <v>270</v>
      </c>
      <c r="D536" s="33"/>
      <c r="E536" s="33"/>
      <c r="F536" s="33"/>
      <c r="G536" s="33"/>
      <c r="H536" s="34">
        <f>H537+H546</f>
        <v>286.6</v>
      </c>
      <c r="I536" s="34">
        <f>I537+I546</f>
        <v>242.6</v>
      </c>
      <c r="J536" s="18">
        <f aca="true" t="shared" si="89" ref="J536:J605">H536-I536</f>
        <v>44.00000000000003</v>
      </c>
      <c r="K536" s="35">
        <f aca="true" t="shared" si="90" ref="K536:K605">I536/H536*100</f>
        <v>84.64759246336357</v>
      </c>
      <c r="L536" s="36"/>
      <c r="M536" s="11"/>
    </row>
    <row r="537" spans="1:13" ht="15.75">
      <c r="A537" s="229" t="s">
        <v>84</v>
      </c>
      <c r="B537" s="230"/>
      <c r="C537" s="33" t="s">
        <v>270</v>
      </c>
      <c r="D537" s="33" t="s">
        <v>85</v>
      </c>
      <c r="E537" s="33"/>
      <c r="F537" s="33"/>
      <c r="G537" s="33"/>
      <c r="H537" s="34">
        <f>H538+H542</f>
        <v>206.6</v>
      </c>
      <c r="I537" s="34">
        <f>I538+I542</f>
        <v>162.6</v>
      </c>
      <c r="J537" s="18">
        <f t="shared" si="89"/>
        <v>44</v>
      </c>
      <c r="K537" s="35">
        <f t="shared" si="90"/>
        <v>78.702807357212</v>
      </c>
      <c r="L537" s="36"/>
      <c r="M537" s="11"/>
    </row>
    <row r="538" spans="1:13" ht="15.75">
      <c r="A538" s="229" t="s">
        <v>86</v>
      </c>
      <c r="B538" s="230"/>
      <c r="C538" s="33" t="s">
        <v>270</v>
      </c>
      <c r="D538" s="33" t="s">
        <v>85</v>
      </c>
      <c r="E538" s="33" t="s">
        <v>79</v>
      </c>
      <c r="F538" s="33"/>
      <c r="G538" s="33"/>
      <c r="H538" s="34">
        <f aca="true" t="shared" si="91" ref="H538:I540">H539</f>
        <v>136.6</v>
      </c>
      <c r="I538" s="34">
        <f t="shared" si="91"/>
        <v>92.6</v>
      </c>
      <c r="J538" s="18">
        <f t="shared" si="89"/>
        <v>44</v>
      </c>
      <c r="K538" s="35">
        <f t="shared" si="90"/>
        <v>67.7891654465593</v>
      </c>
      <c r="L538" s="36"/>
      <c r="M538" s="11"/>
    </row>
    <row r="539" spans="1:13" ht="30" customHeight="1">
      <c r="A539" s="229" t="s">
        <v>44</v>
      </c>
      <c r="B539" s="230"/>
      <c r="C539" s="33" t="s">
        <v>270</v>
      </c>
      <c r="D539" s="33" t="s">
        <v>85</v>
      </c>
      <c r="E539" s="33" t="s">
        <v>79</v>
      </c>
      <c r="F539" s="33" t="s">
        <v>45</v>
      </c>
      <c r="G539" s="33"/>
      <c r="H539" s="34">
        <f t="shared" si="91"/>
        <v>136.6</v>
      </c>
      <c r="I539" s="34">
        <f t="shared" si="91"/>
        <v>92.6</v>
      </c>
      <c r="J539" s="18">
        <f t="shared" si="89"/>
        <v>44</v>
      </c>
      <c r="K539" s="35">
        <f t="shared" si="90"/>
        <v>67.7891654465593</v>
      </c>
      <c r="L539" s="36"/>
      <c r="M539" s="11"/>
    </row>
    <row r="540" spans="1:13" ht="15.75">
      <c r="A540" s="229" t="s">
        <v>87</v>
      </c>
      <c r="B540" s="230"/>
      <c r="C540" s="33" t="s">
        <v>270</v>
      </c>
      <c r="D540" s="33" t="s">
        <v>85</v>
      </c>
      <c r="E540" s="33" t="s">
        <v>79</v>
      </c>
      <c r="F540" s="33" t="s">
        <v>88</v>
      </c>
      <c r="G540" s="33"/>
      <c r="H540" s="34">
        <f t="shared" si="91"/>
        <v>136.6</v>
      </c>
      <c r="I540" s="34">
        <f t="shared" si="91"/>
        <v>92.6</v>
      </c>
      <c r="J540" s="18">
        <f t="shared" si="89"/>
        <v>44</v>
      </c>
      <c r="K540" s="35">
        <f t="shared" si="90"/>
        <v>67.7891654465593</v>
      </c>
      <c r="L540" s="36"/>
      <c r="M540" s="11"/>
    </row>
    <row r="541" spans="1:13" ht="15.75">
      <c r="A541" s="229" t="s">
        <v>89</v>
      </c>
      <c r="B541" s="230"/>
      <c r="C541" s="33" t="s">
        <v>270</v>
      </c>
      <c r="D541" s="33" t="s">
        <v>85</v>
      </c>
      <c r="E541" s="33" t="s">
        <v>79</v>
      </c>
      <c r="F541" s="33" t="s">
        <v>88</v>
      </c>
      <c r="G541" s="33" t="s">
        <v>90</v>
      </c>
      <c r="H541" s="34">
        <v>136.6</v>
      </c>
      <c r="I541" s="34">
        <v>92.6</v>
      </c>
      <c r="J541" s="18">
        <f t="shared" si="89"/>
        <v>44</v>
      </c>
      <c r="K541" s="35">
        <f t="shared" si="90"/>
        <v>67.7891654465593</v>
      </c>
      <c r="L541" s="36"/>
      <c r="M541" s="11"/>
    </row>
    <row r="542" spans="1:13" ht="15.75">
      <c r="A542" s="229" t="s">
        <v>96</v>
      </c>
      <c r="B542" s="230"/>
      <c r="C542" s="33" t="s">
        <v>270</v>
      </c>
      <c r="D542" s="33" t="s">
        <v>85</v>
      </c>
      <c r="E542" s="33" t="s">
        <v>97</v>
      </c>
      <c r="F542" s="33"/>
      <c r="G542" s="33"/>
      <c r="H542" s="34">
        <f aca="true" t="shared" si="92" ref="H542:I544">H543</f>
        <v>70</v>
      </c>
      <c r="I542" s="34">
        <f t="shared" si="92"/>
        <v>70</v>
      </c>
      <c r="J542" s="18">
        <f t="shared" si="89"/>
        <v>0</v>
      </c>
      <c r="K542" s="35">
        <f t="shared" si="90"/>
        <v>100</v>
      </c>
      <c r="L542" s="36"/>
      <c r="M542" s="11"/>
    </row>
    <row r="543" spans="1:13" ht="28.5" customHeight="1">
      <c r="A543" s="229" t="s">
        <v>44</v>
      </c>
      <c r="B543" s="230"/>
      <c r="C543" s="33" t="s">
        <v>270</v>
      </c>
      <c r="D543" s="33" t="s">
        <v>85</v>
      </c>
      <c r="E543" s="33" t="s">
        <v>97</v>
      </c>
      <c r="F543" s="33" t="s">
        <v>45</v>
      </c>
      <c r="G543" s="33"/>
      <c r="H543" s="34">
        <f t="shared" si="92"/>
        <v>70</v>
      </c>
      <c r="I543" s="34">
        <f t="shared" si="92"/>
        <v>70</v>
      </c>
      <c r="J543" s="18">
        <f t="shared" si="89"/>
        <v>0</v>
      </c>
      <c r="K543" s="35">
        <f t="shared" si="90"/>
        <v>100</v>
      </c>
      <c r="L543" s="36"/>
      <c r="M543" s="11"/>
    </row>
    <row r="544" spans="1:13" ht="15.75">
      <c r="A544" s="229" t="s">
        <v>87</v>
      </c>
      <c r="B544" s="230"/>
      <c r="C544" s="33" t="s">
        <v>270</v>
      </c>
      <c r="D544" s="33" t="s">
        <v>85</v>
      </c>
      <c r="E544" s="33" t="s">
        <v>97</v>
      </c>
      <c r="F544" s="33" t="s">
        <v>88</v>
      </c>
      <c r="G544" s="33"/>
      <c r="H544" s="34">
        <f t="shared" si="92"/>
        <v>70</v>
      </c>
      <c r="I544" s="34">
        <f t="shared" si="92"/>
        <v>70</v>
      </c>
      <c r="J544" s="18">
        <f t="shared" si="89"/>
        <v>0</v>
      </c>
      <c r="K544" s="35">
        <f t="shared" si="90"/>
        <v>100</v>
      </c>
      <c r="L544" s="36"/>
      <c r="M544" s="11"/>
    </row>
    <row r="545" spans="1:13" ht="27" customHeight="1">
      <c r="A545" s="229" t="s">
        <v>71</v>
      </c>
      <c r="B545" s="230"/>
      <c r="C545" s="33" t="s">
        <v>270</v>
      </c>
      <c r="D545" s="33" t="s">
        <v>85</v>
      </c>
      <c r="E545" s="33" t="s">
        <v>97</v>
      </c>
      <c r="F545" s="33" t="s">
        <v>88</v>
      </c>
      <c r="G545" s="33" t="s">
        <v>72</v>
      </c>
      <c r="H545" s="34">
        <v>70</v>
      </c>
      <c r="I545" s="34">
        <v>70</v>
      </c>
      <c r="J545" s="18">
        <f t="shared" si="89"/>
        <v>0</v>
      </c>
      <c r="K545" s="35">
        <f t="shared" si="90"/>
        <v>100</v>
      </c>
      <c r="L545" s="36"/>
      <c r="M545" s="11"/>
    </row>
    <row r="546" spans="1:13" ht="15.75">
      <c r="A546" s="229" t="s">
        <v>68</v>
      </c>
      <c r="B546" s="230"/>
      <c r="C546" s="33" t="s">
        <v>270</v>
      </c>
      <c r="D546" s="33" t="s">
        <v>69</v>
      </c>
      <c r="E546" s="33"/>
      <c r="F546" s="33"/>
      <c r="G546" s="33"/>
      <c r="H546" s="34">
        <f aca="true" t="shared" si="93" ref="H546:I549">H547</f>
        <v>80</v>
      </c>
      <c r="I546" s="34">
        <f t="shared" si="93"/>
        <v>80</v>
      </c>
      <c r="J546" s="18">
        <f t="shared" si="89"/>
        <v>0</v>
      </c>
      <c r="K546" s="35">
        <f t="shared" si="90"/>
        <v>100</v>
      </c>
      <c r="L546" s="36"/>
      <c r="M546" s="11"/>
    </row>
    <row r="547" spans="1:13" ht="15.75">
      <c r="A547" s="229" t="s">
        <v>197</v>
      </c>
      <c r="B547" s="230"/>
      <c r="C547" s="33" t="s">
        <v>270</v>
      </c>
      <c r="D547" s="33" t="s">
        <v>69</v>
      </c>
      <c r="E547" s="33" t="s">
        <v>56</v>
      </c>
      <c r="F547" s="33"/>
      <c r="G547" s="33"/>
      <c r="H547" s="34">
        <f t="shared" si="93"/>
        <v>80</v>
      </c>
      <c r="I547" s="34">
        <f t="shared" si="93"/>
        <v>80</v>
      </c>
      <c r="J547" s="18">
        <f t="shared" si="89"/>
        <v>0</v>
      </c>
      <c r="K547" s="35">
        <f t="shared" si="90"/>
        <v>100</v>
      </c>
      <c r="L547" s="36"/>
      <c r="M547" s="11"/>
    </row>
    <row r="548" spans="1:13" ht="31.5" customHeight="1">
      <c r="A548" s="229" t="s">
        <v>44</v>
      </c>
      <c r="B548" s="230"/>
      <c r="C548" s="33" t="s">
        <v>270</v>
      </c>
      <c r="D548" s="33" t="s">
        <v>69</v>
      </c>
      <c r="E548" s="33" t="s">
        <v>56</v>
      </c>
      <c r="F548" s="33" t="s">
        <v>45</v>
      </c>
      <c r="G548" s="33"/>
      <c r="H548" s="34">
        <f t="shared" si="93"/>
        <v>80</v>
      </c>
      <c r="I548" s="34">
        <f t="shared" si="93"/>
        <v>80</v>
      </c>
      <c r="J548" s="18">
        <f t="shared" si="89"/>
        <v>0</v>
      </c>
      <c r="K548" s="35">
        <f t="shared" si="90"/>
        <v>100</v>
      </c>
      <c r="L548" s="36"/>
      <c r="M548" s="11"/>
    </row>
    <row r="549" spans="1:13" ht="15.75">
      <c r="A549" s="229" t="s">
        <v>87</v>
      </c>
      <c r="B549" s="230"/>
      <c r="C549" s="33" t="s">
        <v>270</v>
      </c>
      <c r="D549" s="33" t="s">
        <v>69</v>
      </c>
      <c r="E549" s="33" t="s">
        <v>56</v>
      </c>
      <c r="F549" s="33" t="s">
        <v>88</v>
      </c>
      <c r="G549" s="33"/>
      <c r="H549" s="34">
        <f t="shared" si="93"/>
        <v>80</v>
      </c>
      <c r="I549" s="34">
        <f t="shared" si="93"/>
        <v>80</v>
      </c>
      <c r="J549" s="18">
        <f t="shared" si="89"/>
        <v>0</v>
      </c>
      <c r="K549" s="35">
        <f t="shared" si="90"/>
        <v>100</v>
      </c>
      <c r="L549" s="36"/>
      <c r="M549" s="11"/>
    </row>
    <row r="550" spans="1:13" ht="32.25" customHeight="1">
      <c r="A550" s="229" t="s">
        <v>71</v>
      </c>
      <c r="B550" s="230"/>
      <c r="C550" s="33" t="s">
        <v>270</v>
      </c>
      <c r="D550" s="33" t="s">
        <v>69</v>
      </c>
      <c r="E550" s="33" t="s">
        <v>56</v>
      </c>
      <c r="F550" s="33" t="s">
        <v>88</v>
      </c>
      <c r="G550" s="33" t="s">
        <v>72</v>
      </c>
      <c r="H550" s="34">
        <v>80</v>
      </c>
      <c r="I550" s="34">
        <v>80</v>
      </c>
      <c r="J550" s="18">
        <f t="shared" si="89"/>
        <v>0</v>
      </c>
      <c r="K550" s="35">
        <f t="shared" si="90"/>
        <v>100</v>
      </c>
      <c r="L550" s="36"/>
      <c r="M550" s="11"/>
    </row>
    <row r="551" spans="1:13" ht="15.75">
      <c r="A551" s="229" t="s">
        <v>271</v>
      </c>
      <c r="B551" s="230"/>
      <c r="C551" s="33" t="s">
        <v>272</v>
      </c>
      <c r="D551" s="33"/>
      <c r="E551" s="33"/>
      <c r="F551" s="33"/>
      <c r="G551" s="33"/>
      <c r="H551" s="34">
        <f>H552+H557+H566</f>
        <v>144.5</v>
      </c>
      <c r="I551" s="34">
        <f>I552+I557+I566</f>
        <v>57.8</v>
      </c>
      <c r="J551" s="18">
        <f t="shared" si="89"/>
        <v>86.7</v>
      </c>
      <c r="K551" s="35">
        <f t="shared" si="90"/>
        <v>40</v>
      </c>
      <c r="L551" s="36"/>
      <c r="M551" s="11"/>
    </row>
    <row r="552" spans="1:13" ht="15.75">
      <c r="A552" s="229" t="s">
        <v>84</v>
      </c>
      <c r="B552" s="230"/>
      <c r="C552" s="33" t="s">
        <v>272</v>
      </c>
      <c r="D552" s="33" t="s">
        <v>85</v>
      </c>
      <c r="E552" s="33"/>
      <c r="F552" s="33"/>
      <c r="G552" s="33"/>
      <c r="H552" s="34">
        <f aca="true" t="shared" si="94" ref="H552:I555">H553</f>
        <v>40</v>
      </c>
      <c r="I552" s="34">
        <f t="shared" si="94"/>
        <v>20</v>
      </c>
      <c r="J552" s="18">
        <f t="shared" si="89"/>
        <v>20</v>
      </c>
      <c r="K552" s="35">
        <f t="shared" si="90"/>
        <v>50</v>
      </c>
      <c r="L552" s="36"/>
      <c r="M552" s="11"/>
    </row>
    <row r="553" spans="1:13" ht="15.75">
      <c r="A553" s="229" t="s">
        <v>96</v>
      </c>
      <c r="B553" s="230"/>
      <c r="C553" s="33" t="s">
        <v>272</v>
      </c>
      <c r="D553" s="33" t="s">
        <v>85</v>
      </c>
      <c r="E553" s="33" t="s">
        <v>97</v>
      </c>
      <c r="F553" s="33"/>
      <c r="G553" s="33"/>
      <c r="H553" s="34">
        <f t="shared" si="94"/>
        <v>40</v>
      </c>
      <c r="I553" s="34">
        <f t="shared" si="94"/>
        <v>20</v>
      </c>
      <c r="J553" s="18">
        <f t="shared" si="89"/>
        <v>20</v>
      </c>
      <c r="K553" s="35">
        <f t="shared" si="90"/>
        <v>50</v>
      </c>
      <c r="L553" s="36"/>
      <c r="M553" s="11"/>
    </row>
    <row r="554" spans="1:13" ht="30" customHeight="1">
      <c r="A554" s="229" t="s">
        <v>44</v>
      </c>
      <c r="B554" s="230"/>
      <c r="C554" s="33" t="s">
        <v>272</v>
      </c>
      <c r="D554" s="33" t="s">
        <v>85</v>
      </c>
      <c r="E554" s="33" t="s">
        <v>97</v>
      </c>
      <c r="F554" s="33" t="s">
        <v>45</v>
      </c>
      <c r="G554" s="33"/>
      <c r="H554" s="34">
        <f t="shared" si="94"/>
        <v>40</v>
      </c>
      <c r="I554" s="34">
        <f t="shared" si="94"/>
        <v>20</v>
      </c>
      <c r="J554" s="18">
        <f t="shared" si="89"/>
        <v>20</v>
      </c>
      <c r="K554" s="35">
        <f t="shared" si="90"/>
        <v>50</v>
      </c>
      <c r="L554" s="36"/>
      <c r="M554" s="11"/>
    </row>
    <row r="555" spans="1:13" ht="15.75">
      <c r="A555" s="229" t="s">
        <v>87</v>
      </c>
      <c r="B555" s="230"/>
      <c r="C555" s="33" t="s">
        <v>272</v>
      </c>
      <c r="D555" s="33" t="s">
        <v>85</v>
      </c>
      <c r="E555" s="33" t="s">
        <v>97</v>
      </c>
      <c r="F555" s="33" t="s">
        <v>88</v>
      </c>
      <c r="G555" s="33"/>
      <c r="H555" s="34">
        <f t="shared" si="94"/>
        <v>40</v>
      </c>
      <c r="I555" s="34">
        <f t="shared" si="94"/>
        <v>20</v>
      </c>
      <c r="J555" s="18">
        <f t="shared" si="89"/>
        <v>20</v>
      </c>
      <c r="K555" s="35">
        <f t="shared" si="90"/>
        <v>50</v>
      </c>
      <c r="L555" s="36"/>
      <c r="M555" s="11"/>
    </row>
    <row r="556" spans="1:13" ht="30" customHeight="1">
      <c r="A556" s="229" t="s">
        <v>71</v>
      </c>
      <c r="B556" s="230"/>
      <c r="C556" s="33" t="s">
        <v>272</v>
      </c>
      <c r="D556" s="33" t="s">
        <v>85</v>
      </c>
      <c r="E556" s="33" t="s">
        <v>97</v>
      </c>
      <c r="F556" s="33" t="s">
        <v>88</v>
      </c>
      <c r="G556" s="33" t="s">
        <v>72</v>
      </c>
      <c r="H556" s="34">
        <v>40</v>
      </c>
      <c r="I556" s="34">
        <v>20</v>
      </c>
      <c r="J556" s="18">
        <f t="shared" si="89"/>
        <v>20</v>
      </c>
      <c r="K556" s="35">
        <f t="shared" si="90"/>
        <v>50</v>
      </c>
      <c r="L556" s="36"/>
      <c r="M556" s="11"/>
    </row>
    <row r="557" spans="1:13" ht="15.75">
      <c r="A557" s="229" t="s">
        <v>68</v>
      </c>
      <c r="B557" s="230"/>
      <c r="C557" s="33" t="s">
        <v>272</v>
      </c>
      <c r="D557" s="33" t="s">
        <v>69</v>
      </c>
      <c r="E557" s="33"/>
      <c r="F557" s="33"/>
      <c r="G557" s="33"/>
      <c r="H557" s="34">
        <f>H558+H562</f>
        <v>70.9</v>
      </c>
      <c r="I557" s="34">
        <f>I558+I562</f>
        <v>18.8</v>
      </c>
      <c r="J557" s="18">
        <f t="shared" si="89"/>
        <v>52.10000000000001</v>
      </c>
      <c r="K557" s="35">
        <f t="shared" si="90"/>
        <v>26.516220028208743</v>
      </c>
      <c r="L557" s="36"/>
      <c r="M557" s="11"/>
    </row>
    <row r="558" spans="1:13" ht="15.75">
      <c r="A558" s="229" t="s">
        <v>197</v>
      </c>
      <c r="B558" s="230"/>
      <c r="C558" s="33" t="s">
        <v>272</v>
      </c>
      <c r="D558" s="33" t="s">
        <v>69</v>
      </c>
      <c r="E558" s="33" t="s">
        <v>56</v>
      </c>
      <c r="F558" s="33"/>
      <c r="G558" s="33"/>
      <c r="H558" s="34">
        <f aca="true" t="shared" si="95" ref="H558:I560">H559</f>
        <v>34.5</v>
      </c>
      <c r="I558" s="34">
        <f t="shared" si="95"/>
        <v>16</v>
      </c>
      <c r="J558" s="18">
        <f t="shared" si="89"/>
        <v>18.5</v>
      </c>
      <c r="K558" s="35">
        <f t="shared" si="90"/>
        <v>46.3768115942029</v>
      </c>
      <c r="L558" s="36"/>
      <c r="M558" s="11"/>
    </row>
    <row r="559" spans="1:13" ht="30" customHeight="1">
      <c r="A559" s="229" t="s">
        <v>44</v>
      </c>
      <c r="B559" s="230"/>
      <c r="C559" s="33" t="s">
        <v>272</v>
      </c>
      <c r="D559" s="33" t="s">
        <v>69</v>
      </c>
      <c r="E559" s="33" t="s">
        <v>56</v>
      </c>
      <c r="F559" s="33" t="s">
        <v>45</v>
      </c>
      <c r="G559" s="33"/>
      <c r="H559" s="34">
        <f t="shared" si="95"/>
        <v>34.5</v>
      </c>
      <c r="I559" s="34">
        <f t="shared" si="95"/>
        <v>16</v>
      </c>
      <c r="J559" s="18">
        <f t="shared" si="89"/>
        <v>18.5</v>
      </c>
      <c r="K559" s="35">
        <f t="shared" si="90"/>
        <v>46.3768115942029</v>
      </c>
      <c r="L559" s="36"/>
      <c r="M559" s="11"/>
    </row>
    <row r="560" spans="1:13" ht="15.75">
      <c r="A560" s="229" t="s">
        <v>87</v>
      </c>
      <c r="B560" s="230"/>
      <c r="C560" s="33" t="s">
        <v>272</v>
      </c>
      <c r="D560" s="33" t="s">
        <v>69</v>
      </c>
      <c r="E560" s="33" t="s">
        <v>56</v>
      </c>
      <c r="F560" s="33" t="s">
        <v>88</v>
      </c>
      <c r="G560" s="33"/>
      <c r="H560" s="34">
        <f t="shared" si="95"/>
        <v>34.5</v>
      </c>
      <c r="I560" s="34">
        <f t="shared" si="95"/>
        <v>16</v>
      </c>
      <c r="J560" s="18">
        <f t="shared" si="89"/>
        <v>18.5</v>
      </c>
      <c r="K560" s="35">
        <f t="shared" si="90"/>
        <v>46.3768115942029</v>
      </c>
      <c r="L560" s="36"/>
      <c r="M560" s="11"/>
    </row>
    <row r="561" spans="1:13" ht="30" customHeight="1">
      <c r="A561" s="229" t="s">
        <v>71</v>
      </c>
      <c r="B561" s="230"/>
      <c r="C561" s="33" t="s">
        <v>272</v>
      </c>
      <c r="D561" s="33" t="s">
        <v>69</v>
      </c>
      <c r="E561" s="33" t="s">
        <v>56</v>
      </c>
      <c r="F561" s="33" t="s">
        <v>88</v>
      </c>
      <c r="G561" s="33" t="s">
        <v>72</v>
      </c>
      <c r="H561" s="34">
        <v>34.5</v>
      </c>
      <c r="I561" s="34">
        <v>16</v>
      </c>
      <c r="J561" s="18">
        <f t="shared" si="89"/>
        <v>18.5</v>
      </c>
      <c r="K561" s="35">
        <f t="shared" si="90"/>
        <v>46.3768115942029</v>
      </c>
      <c r="L561" s="36"/>
      <c r="M561" s="11"/>
    </row>
    <row r="562" spans="1:13" ht="15.75">
      <c r="A562" s="229" t="s">
        <v>70</v>
      </c>
      <c r="B562" s="230"/>
      <c r="C562" s="33" t="s">
        <v>272</v>
      </c>
      <c r="D562" s="33" t="s">
        <v>69</v>
      </c>
      <c r="E562" s="33" t="s">
        <v>13</v>
      </c>
      <c r="F562" s="33"/>
      <c r="G562" s="33"/>
      <c r="H562" s="34">
        <f aca="true" t="shared" si="96" ref="H562:I564">H563</f>
        <v>36.4</v>
      </c>
      <c r="I562" s="34">
        <f t="shared" si="96"/>
        <v>2.8</v>
      </c>
      <c r="J562" s="18">
        <f t="shared" si="89"/>
        <v>33.6</v>
      </c>
      <c r="K562" s="35">
        <f t="shared" si="90"/>
        <v>7.6923076923076925</v>
      </c>
      <c r="L562" s="36"/>
      <c r="M562" s="11"/>
    </row>
    <row r="563" spans="1:13" ht="15.75">
      <c r="A563" s="229" t="s">
        <v>16</v>
      </c>
      <c r="B563" s="230"/>
      <c r="C563" s="33" t="s">
        <v>272</v>
      </c>
      <c r="D563" s="33" t="s">
        <v>69</v>
      </c>
      <c r="E563" s="33" t="s">
        <v>13</v>
      </c>
      <c r="F563" s="33" t="s">
        <v>17</v>
      </c>
      <c r="G563" s="33"/>
      <c r="H563" s="34">
        <f t="shared" si="96"/>
        <v>36.4</v>
      </c>
      <c r="I563" s="34">
        <f t="shared" si="96"/>
        <v>2.8</v>
      </c>
      <c r="J563" s="18">
        <f t="shared" si="89"/>
        <v>33.6</v>
      </c>
      <c r="K563" s="35">
        <f t="shared" si="90"/>
        <v>7.6923076923076925</v>
      </c>
      <c r="L563" s="36"/>
      <c r="M563" s="11"/>
    </row>
    <row r="564" spans="1:13" ht="27.75" customHeight="1">
      <c r="A564" s="229" t="s">
        <v>18</v>
      </c>
      <c r="B564" s="230"/>
      <c r="C564" s="33" t="s">
        <v>272</v>
      </c>
      <c r="D564" s="33" t="s">
        <v>69</v>
      </c>
      <c r="E564" s="33" t="s">
        <v>13</v>
      </c>
      <c r="F564" s="33" t="s">
        <v>19</v>
      </c>
      <c r="G564" s="33"/>
      <c r="H564" s="34">
        <f t="shared" si="96"/>
        <v>36.4</v>
      </c>
      <c r="I564" s="34">
        <f t="shared" si="96"/>
        <v>2.8</v>
      </c>
      <c r="J564" s="18">
        <f t="shared" si="89"/>
        <v>33.6</v>
      </c>
      <c r="K564" s="35">
        <f t="shared" si="90"/>
        <v>7.6923076923076925</v>
      </c>
      <c r="L564" s="36"/>
      <c r="M564" s="11"/>
    </row>
    <row r="565" spans="1:13" ht="31.5" customHeight="1">
      <c r="A565" s="229" t="s">
        <v>71</v>
      </c>
      <c r="B565" s="230"/>
      <c r="C565" s="33" t="s">
        <v>272</v>
      </c>
      <c r="D565" s="33" t="s">
        <v>69</v>
      </c>
      <c r="E565" s="33" t="s">
        <v>13</v>
      </c>
      <c r="F565" s="33" t="s">
        <v>19</v>
      </c>
      <c r="G565" s="33" t="s">
        <v>72</v>
      </c>
      <c r="H565" s="34">
        <v>36.4</v>
      </c>
      <c r="I565" s="34">
        <v>2.8</v>
      </c>
      <c r="J565" s="18">
        <f t="shared" si="89"/>
        <v>33.6</v>
      </c>
      <c r="K565" s="35">
        <f t="shared" si="90"/>
        <v>7.6923076923076925</v>
      </c>
      <c r="L565" s="36"/>
      <c r="M565" s="11"/>
    </row>
    <row r="566" spans="1:13" ht="15.75">
      <c r="A566" s="229" t="s">
        <v>266</v>
      </c>
      <c r="B566" s="230"/>
      <c r="C566" s="33" t="s">
        <v>272</v>
      </c>
      <c r="D566" s="33" t="s">
        <v>267</v>
      </c>
      <c r="E566" s="33"/>
      <c r="F566" s="33"/>
      <c r="G566" s="33"/>
      <c r="H566" s="34">
        <f aca="true" t="shared" si="97" ref="H566:I569">H567</f>
        <v>33.6</v>
      </c>
      <c r="I566" s="34">
        <f t="shared" si="97"/>
        <v>19</v>
      </c>
      <c r="J566" s="18">
        <f t="shared" si="89"/>
        <v>14.600000000000001</v>
      </c>
      <c r="K566" s="35">
        <f t="shared" si="90"/>
        <v>56.547619047619044</v>
      </c>
      <c r="L566" s="36"/>
      <c r="M566" s="11"/>
    </row>
    <row r="567" spans="1:13" ht="15.75">
      <c r="A567" s="229" t="s">
        <v>268</v>
      </c>
      <c r="B567" s="230"/>
      <c r="C567" s="33" t="s">
        <v>272</v>
      </c>
      <c r="D567" s="33" t="s">
        <v>267</v>
      </c>
      <c r="E567" s="33" t="s">
        <v>35</v>
      </c>
      <c r="F567" s="33"/>
      <c r="G567" s="33"/>
      <c r="H567" s="34">
        <f t="shared" si="97"/>
        <v>33.6</v>
      </c>
      <c r="I567" s="34">
        <f t="shared" si="97"/>
        <v>19</v>
      </c>
      <c r="J567" s="18">
        <f t="shared" si="89"/>
        <v>14.600000000000001</v>
      </c>
      <c r="K567" s="35">
        <f t="shared" si="90"/>
        <v>56.547619047619044</v>
      </c>
      <c r="L567" s="36"/>
      <c r="M567" s="11"/>
    </row>
    <row r="568" spans="1:13" ht="30" customHeight="1">
      <c r="A568" s="229" t="s">
        <v>44</v>
      </c>
      <c r="B568" s="230"/>
      <c r="C568" s="33" t="s">
        <v>272</v>
      </c>
      <c r="D568" s="33" t="s">
        <v>267</v>
      </c>
      <c r="E568" s="33" t="s">
        <v>35</v>
      </c>
      <c r="F568" s="33" t="s">
        <v>45</v>
      </c>
      <c r="G568" s="33"/>
      <c r="H568" s="34">
        <f t="shared" si="97"/>
        <v>33.6</v>
      </c>
      <c r="I568" s="34">
        <f t="shared" si="97"/>
        <v>19</v>
      </c>
      <c r="J568" s="18">
        <f t="shared" si="89"/>
        <v>14.600000000000001</v>
      </c>
      <c r="K568" s="35">
        <f t="shared" si="90"/>
        <v>56.547619047619044</v>
      </c>
      <c r="L568" s="36"/>
      <c r="M568" s="11"/>
    </row>
    <row r="569" spans="1:13" ht="15.75">
      <c r="A569" s="229" t="s">
        <v>87</v>
      </c>
      <c r="B569" s="230"/>
      <c r="C569" s="33" t="s">
        <v>272</v>
      </c>
      <c r="D569" s="33" t="s">
        <v>267</v>
      </c>
      <c r="E569" s="33" t="s">
        <v>35</v>
      </c>
      <c r="F569" s="33" t="s">
        <v>88</v>
      </c>
      <c r="G569" s="33"/>
      <c r="H569" s="34">
        <f t="shared" si="97"/>
        <v>33.6</v>
      </c>
      <c r="I569" s="34">
        <f t="shared" si="97"/>
        <v>19</v>
      </c>
      <c r="J569" s="18">
        <f t="shared" si="89"/>
        <v>14.600000000000001</v>
      </c>
      <c r="K569" s="35">
        <f t="shared" si="90"/>
        <v>56.547619047619044</v>
      </c>
      <c r="L569" s="36"/>
      <c r="M569" s="11"/>
    </row>
    <row r="570" spans="1:13" ht="27.75" customHeight="1">
      <c r="A570" s="229" t="s">
        <v>71</v>
      </c>
      <c r="B570" s="230"/>
      <c r="C570" s="33" t="s">
        <v>272</v>
      </c>
      <c r="D570" s="33" t="s">
        <v>267</v>
      </c>
      <c r="E570" s="33" t="s">
        <v>35</v>
      </c>
      <c r="F570" s="33" t="s">
        <v>88</v>
      </c>
      <c r="G570" s="33" t="s">
        <v>72</v>
      </c>
      <c r="H570" s="34">
        <v>33.6</v>
      </c>
      <c r="I570" s="34">
        <v>19</v>
      </c>
      <c r="J570" s="18">
        <f t="shared" si="89"/>
        <v>14.600000000000001</v>
      </c>
      <c r="K570" s="35">
        <f t="shared" si="90"/>
        <v>56.547619047619044</v>
      </c>
      <c r="L570" s="36"/>
      <c r="M570" s="11"/>
    </row>
    <row r="571" spans="1:13" ht="12" customHeight="1">
      <c r="A571" s="229" t="s">
        <v>273</v>
      </c>
      <c r="B571" s="230"/>
      <c r="C571" s="33" t="s">
        <v>274</v>
      </c>
      <c r="D571" s="33"/>
      <c r="E571" s="33"/>
      <c r="F571" s="33"/>
      <c r="G571" s="33"/>
      <c r="H571" s="34">
        <f>H572+H586</f>
        <v>529.4</v>
      </c>
      <c r="I571" s="34">
        <f>I572+I586+I591</f>
        <v>554.8</v>
      </c>
      <c r="J571" s="18">
        <f t="shared" si="89"/>
        <v>-25.399999999999977</v>
      </c>
      <c r="K571" s="35">
        <f t="shared" si="90"/>
        <v>104.79788439743105</v>
      </c>
      <c r="L571" s="36"/>
      <c r="M571" s="11"/>
    </row>
    <row r="572" spans="1:13" ht="15.75">
      <c r="A572" s="229" t="s">
        <v>84</v>
      </c>
      <c r="B572" s="230"/>
      <c r="C572" s="33" t="s">
        <v>274</v>
      </c>
      <c r="D572" s="33" t="s">
        <v>85</v>
      </c>
      <c r="E572" s="33"/>
      <c r="F572" s="33"/>
      <c r="G572" s="33"/>
      <c r="H572" s="34">
        <f>H573+H577+H581</f>
        <v>479.4</v>
      </c>
      <c r="I572" s="34">
        <f>I573+I577+I581</f>
        <v>454.79999999999995</v>
      </c>
      <c r="J572" s="18">
        <f t="shared" si="89"/>
        <v>24.600000000000023</v>
      </c>
      <c r="K572" s="35">
        <f t="shared" si="90"/>
        <v>94.8685857321652</v>
      </c>
      <c r="L572" s="36"/>
      <c r="M572" s="11"/>
    </row>
    <row r="573" spans="1:13" ht="15.75">
      <c r="A573" s="229" t="s">
        <v>93</v>
      </c>
      <c r="B573" s="230"/>
      <c r="C573" s="33" t="s">
        <v>274</v>
      </c>
      <c r="D573" s="33" t="s">
        <v>85</v>
      </c>
      <c r="E573" s="33" t="s">
        <v>56</v>
      </c>
      <c r="F573" s="33"/>
      <c r="G573" s="33"/>
      <c r="H573" s="34">
        <f aca="true" t="shared" si="98" ref="H573:I575">H574</f>
        <v>130.8</v>
      </c>
      <c r="I573" s="34">
        <f t="shared" si="98"/>
        <v>130.8</v>
      </c>
      <c r="J573" s="18">
        <f t="shared" si="89"/>
        <v>0</v>
      </c>
      <c r="K573" s="35">
        <f t="shared" si="90"/>
        <v>100</v>
      </c>
      <c r="L573" s="36"/>
      <c r="M573" s="11"/>
    </row>
    <row r="574" spans="1:13" ht="27.75" customHeight="1">
      <c r="A574" s="229" t="s">
        <v>44</v>
      </c>
      <c r="B574" s="230"/>
      <c r="C574" s="33" t="s">
        <v>274</v>
      </c>
      <c r="D574" s="33" t="s">
        <v>85</v>
      </c>
      <c r="E574" s="33" t="s">
        <v>56</v>
      </c>
      <c r="F574" s="33" t="s">
        <v>45</v>
      </c>
      <c r="G574" s="33"/>
      <c r="H574" s="34">
        <f t="shared" si="98"/>
        <v>130.8</v>
      </c>
      <c r="I574" s="34">
        <f t="shared" si="98"/>
        <v>130.8</v>
      </c>
      <c r="J574" s="18">
        <f t="shared" si="89"/>
        <v>0</v>
      </c>
      <c r="K574" s="35">
        <f t="shared" si="90"/>
        <v>100</v>
      </c>
      <c r="L574" s="36"/>
      <c r="M574" s="11"/>
    </row>
    <row r="575" spans="1:13" ht="15.75">
      <c r="A575" s="229" t="s">
        <v>87</v>
      </c>
      <c r="B575" s="230"/>
      <c r="C575" s="33" t="s">
        <v>274</v>
      </c>
      <c r="D575" s="33" t="s">
        <v>85</v>
      </c>
      <c r="E575" s="33" t="s">
        <v>56</v>
      </c>
      <c r="F575" s="33" t="s">
        <v>88</v>
      </c>
      <c r="G575" s="33"/>
      <c r="H575" s="34">
        <f t="shared" si="98"/>
        <v>130.8</v>
      </c>
      <c r="I575" s="34">
        <f t="shared" si="98"/>
        <v>130.8</v>
      </c>
      <c r="J575" s="18">
        <f t="shared" si="89"/>
        <v>0</v>
      </c>
      <c r="K575" s="35">
        <f t="shared" si="90"/>
        <v>100</v>
      </c>
      <c r="L575" s="36"/>
      <c r="M575" s="11"/>
    </row>
    <row r="576" spans="1:13" ht="15.75">
      <c r="A576" s="229" t="s">
        <v>89</v>
      </c>
      <c r="B576" s="230"/>
      <c r="C576" s="33" t="s">
        <v>274</v>
      </c>
      <c r="D576" s="33" t="s">
        <v>85</v>
      </c>
      <c r="E576" s="33" t="s">
        <v>56</v>
      </c>
      <c r="F576" s="33" t="s">
        <v>88</v>
      </c>
      <c r="G576" s="33" t="s">
        <v>90</v>
      </c>
      <c r="H576" s="34">
        <v>130.8</v>
      </c>
      <c r="I576" s="34">
        <v>130.8</v>
      </c>
      <c r="J576" s="18">
        <f t="shared" si="89"/>
        <v>0</v>
      </c>
      <c r="K576" s="35">
        <f t="shared" si="90"/>
        <v>100</v>
      </c>
      <c r="L576" s="36"/>
      <c r="M576" s="11"/>
    </row>
    <row r="577" spans="1:13" ht="15.75">
      <c r="A577" s="229" t="s">
        <v>86</v>
      </c>
      <c r="B577" s="230"/>
      <c r="C577" s="33" t="s">
        <v>274</v>
      </c>
      <c r="D577" s="33" t="s">
        <v>85</v>
      </c>
      <c r="E577" s="33" t="s">
        <v>79</v>
      </c>
      <c r="F577" s="33"/>
      <c r="G577" s="33"/>
      <c r="H577" s="34">
        <f aca="true" t="shared" si="99" ref="H577:I579">H578</f>
        <v>308.2</v>
      </c>
      <c r="I577" s="34">
        <f t="shared" si="99"/>
        <v>233.6</v>
      </c>
      <c r="J577" s="18">
        <f t="shared" si="89"/>
        <v>74.6</v>
      </c>
      <c r="K577" s="35">
        <f t="shared" si="90"/>
        <v>75.79493835171967</v>
      </c>
      <c r="L577" s="36"/>
      <c r="M577" s="11"/>
    </row>
    <row r="578" spans="1:13" ht="27" customHeight="1">
      <c r="A578" s="229" t="s">
        <v>44</v>
      </c>
      <c r="B578" s="230"/>
      <c r="C578" s="33" t="s">
        <v>274</v>
      </c>
      <c r="D578" s="33" t="s">
        <v>85</v>
      </c>
      <c r="E578" s="33" t="s">
        <v>79</v>
      </c>
      <c r="F578" s="33" t="s">
        <v>45</v>
      </c>
      <c r="G578" s="33"/>
      <c r="H578" s="34">
        <f t="shared" si="99"/>
        <v>308.2</v>
      </c>
      <c r="I578" s="34">
        <f t="shared" si="99"/>
        <v>233.6</v>
      </c>
      <c r="J578" s="18">
        <f t="shared" si="89"/>
        <v>74.6</v>
      </c>
      <c r="K578" s="35">
        <f t="shared" si="90"/>
        <v>75.79493835171967</v>
      </c>
      <c r="L578" s="36"/>
      <c r="M578" s="11"/>
    </row>
    <row r="579" spans="1:13" ht="15.75">
      <c r="A579" s="229" t="s">
        <v>87</v>
      </c>
      <c r="B579" s="230"/>
      <c r="C579" s="33" t="s">
        <v>274</v>
      </c>
      <c r="D579" s="33" t="s">
        <v>85</v>
      </c>
      <c r="E579" s="33" t="s">
        <v>79</v>
      </c>
      <c r="F579" s="33" t="s">
        <v>88</v>
      </c>
      <c r="G579" s="33"/>
      <c r="H579" s="34">
        <f t="shared" si="99"/>
        <v>308.2</v>
      </c>
      <c r="I579" s="34">
        <f t="shared" si="99"/>
        <v>233.6</v>
      </c>
      <c r="J579" s="18">
        <f t="shared" si="89"/>
        <v>74.6</v>
      </c>
      <c r="K579" s="35">
        <f t="shared" si="90"/>
        <v>75.79493835171967</v>
      </c>
      <c r="L579" s="36"/>
      <c r="M579" s="11"/>
    </row>
    <row r="580" spans="1:13" ht="15.75">
      <c r="A580" s="229" t="s">
        <v>89</v>
      </c>
      <c r="B580" s="230"/>
      <c r="C580" s="33" t="s">
        <v>274</v>
      </c>
      <c r="D580" s="33" t="s">
        <v>85</v>
      </c>
      <c r="E580" s="33" t="s">
        <v>79</v>
      </c>
      <c r="F580" s="33" t="s">
        <v>88</v>
      </c>
      <c r="G580" s="33" t="s">
        <v>90</v>
      </c>
      <c r="H580" s="34">
        <v>308.2</v>
      </c>
      <c r="I580" s="34">
        <v>233.6</v>
      </c>
      <c r="J580" s="18">
        <f t="shared" si="89"/>
        <v>74.6</v>
      </c>
      <c r="K580" s="35">
        <f t="shared" si="90"/>
        <v>75.79493835171967</v>
      </c>
      <c r="L580" s="36"/>
      <c r="M580" s="11"/>
    </row>
    <row r="581" spans="1:13" ht="15.75">
      <c r="A581" s="229" t="s">
        <v>96</v>
      </c>
      <c r="B581" s="230"/>
      <c r="C581" s="33" t="s">
        <v>274</v>
      </c>
      <c r="D581" s="33" t="s">
        <v>85</v>
      </c>
      <c r="E581" s="33" t="s">
        <v>97</v>
      </c>
      <c r="F581" s="33"/>
      <c r="G581" s="33"/>
      <c r="H581" s="34">
        <f aca="true" t="shared" si="100" ref="H581:I583">H582</f>
        <v>40.4</v>
      </c>
      <c r="I581" s="34">
        <f t="shared" si="100"/>
        <v>90.4</v>
      </c>
      <c r="J581" s="18">
        <f t="shared" si="89"/>
        <v>-50.00000000000001</v>
      </c>
      <c r="K581" s="35">
        <f t="shared" si="90"/>
        <v>223.76237623762378</v>
      </c>
      <c r="L581" s="36"/>
      <c r="M581" s="11"/>
    </row>
    <row r="582" spans="1:13" ht="30.75" customHeight="1">
      <c r="A582" s="229" t="s">
        <v>44</v>
      </c>
      <c r="B582" s="230"/>
      <c r="C582" s="33" t="s">
        <v>274</v>
      </c>
      <c r="D582" s="33" t="s">
        <v>85</v>
      </c>
      <c r="E582" s="33" t="s">
        <v>97</v>
      </c>
      <c r="F582" s="33" t="s">
        <v>45</v>
      </c>
      <c r="G582" s="33"/>
      <c r="H582" s="34">
        <f t="shared" si="100"/>
        <v>40.4</v>
      </c>
      <c r="I582" s="34">
        <f t="shared" si="100"/>
        <v>90.4</v>
      </c>
      <c r="J582" s="18">
        <f t="shared" si="89"/>
        <v>-50.00000000000001</v>
      </c>
      <c r="K582" s="35">
        <f t="shared" si="90"/>
        <v>223.76237623762378</v>
      </c>
      <c r="L582" s="36"/>
      <c r="M582" s="11"/>
    </row>
    <row r="583" spans="1:13" ht="15.75">
      <c r="A583" s="229" t="s">
        <v>87</v>
      </c>
      <c r="B583" s="230"/>
      <c r="C583" s="33" t="s">
        <v>274</v>
      </c>
      <c r="D583" s="33" t="s">
        <v>85</v>
      </c>
      <c r="E583" s="33" t="s">
        <v>97</v>
      </c>
      <c r="F583" s="33" t="s">
        <v>88</v>
      </c>
      <c r="G583" s="33"/>
      <c r="H583" s="34">
        <f t="shared" si="100"/>
        <v>40.4</v>
      </c>
      <c r="I583" s="34">
        <f>I584+I585</f>
        <v>90.4</v>
      </c>
      <c r="J583" s="18">
        <f t="shared" si="89"/>
        <v>-50.00000000000001</v>
      </c>
      <c r="K583" s="35">
        <f t="shared" si="90"/>
        <v>223.76237623762378</v>
      </c>
      <c r="L583" s="36"/>
      <c r="M583" s="11"/>
    </row>
    <row r="584" spans="1:13" ht="15.75">
      <c r="A584" s="229" t="s">
        <v>89</v>
      </c>
      <c r="B584" s="230"/>
      <c r="C584" s="33" t="s">
        <v>274</v>
      </c>
      <c r="D584" s="33" t="s">
        <v>85</v>
      </c>
      <c r="E584" s="33" t="s">
        <v>97</v>
      </c>
      <c r="F584" s="33" t="s">
        <v>88</v>
      </c>
      <c r="G584" s="33" t="s">
        <v>90</v>
      </c>
      <c r="H584" s="34">
        <v>40.4</v>
      </c>
      <c r="I584" s="34">
        <v>40.4</v>
      </c>
      <c r="J584" s="18">
        <f t="shared" si="89"/>
        <v>0</v>
      </c>
      <c r="K584" s="35">
        <f t="shared" si="90"/>
        <v>100</v>
      </c>
      <c r="L584" s="36"/>
      <c r="M584" s="11"/>
    </row>
    <row r="585" spans="1:13" ht="29.25" customHeight="1">
      <c r="A585" s="229" t="s">
        <v>71</v>
      </c>
      <c r="B585" s="230"/>
      <c r="C585" s="33" t="s">
        <v>274</v>
      </c>
      <c r="D585" s="33" t="s">
        <v>85</v>
      </c>
      <c r="E585" s="33" t="s">
        <v>97</v>
      </c>
      <c r="F585" s="33" t="s">
        <v>88</v>
      </c>
      <c r="G585" s="33">
        <v>726</v>
      </c>
      <c r="H585" s="34">
        <v>0</v>
      </c>
      <c r="I585" s="34">
        <v>50</v>
      </c>
      <c r="J585" s="159">
        <f>H585-I585</f>
        <v>-50</v>
      </c>
      <c r="K585" s="35">
        <v>0</v>
      </c>
      <c r="L585" s="36"/>
      <c r="M585" s="11"/>
    </row>
    <row r="586" spans="1:13" ht="15.75">
      <c r="A586" s="229" t="s">
        <v>68</v>
      </c>
      <c r="B586" s="230"/>
      <c r="C586" s="33" t="s">
        <v>274</v>
      </c>
      <c r="D586" s="33" t="s">
        <v>69</v>
      </c>
      <c r="E586" s="33"/>
      <c r="F586" s="33"/>
      <c r="G586" s="33"/>
      <c r="H586" s="34">
        <f aca="true" t="shared" si="101" ref="H586:I589">H587</f>
        <v>50</v>
      </c>
      <c r="I586" s="34">
        <f t="shared" si="101"/>
        <v>0</v>
      </c>
      <c r="J586" s="18">
        <f t="shared" si="89"/>
        <v>50</v>
      </c>
      <c r="K586" s="35">
        <f t="shared" si="90"/>
        <v>0</v>
      </c>
      <c r="L586" s="36"/>
      <c r="M586" s="11"/>
    </row>
    <row r="587" spans="1:13" ht="15.75">
      <c r="A587" s="229" t="s">
        <v>197</v>
      </c>
      <c r="B587" s="230"/>
      <c r="C587" s="33" t="s">
        <v>274</v>
      </c>
      <c r="D587" s="33" t="s">
        <v>69</v>
      </c>
      <c r="E587" s="33" t="s">
        <v>56</v>
      </c>
      <c r="F587" s="33"/>
      <c r="G587" s="33"/>
      <c r="H587" s="34">
        <f t="shared" si="101"/>
        <v>50</v>
      </c>
      <c r="I587" s="34">
        <f t="shared" si="101"/>
        <v>0</v>
      </c>
      <c r="J587" s="18">
        <f t="shared" si="89"/>
        <v>50</v>
      </c>
      <c r="K587" s="35">
        <f t="shared" si="90"/>
        <v>0</v>
      </c>
      <c r="L587" s="36"/>
      <c r="M587" s="11"/>
    </row>
    <row r="588" spans="1:13" ht="30" customHeight="1">
      <c r="A588" s="229" t="s">
        <v>44</v>
      </c>
      <c r="B588" s="230"/>
      <c r="C588" s="33" t="s">
        <v>274</v>
      </c>
      <c r="D588" s="33" t="s">
        <v>69</v>
      </c>
      <c r="E588" s="33" t="s">
        <v>56</v>
      </c>
      <c r="F588" s="33" t="s">
        <v>45</v>
      </c>
      <c r="G588" s="33"/>
      <c r="H588" s="34">
        <f t="shared" si="101"/>
        <v>50</v>
      </c>
      <c r="I588" s="34">
        <f t="shared" si="101"/>
        <v>0</v>
      </c>
      <c r="J588" s="18">
        <f t="shared" si="89"/>
        <v>50</v>
      </c>
      <c r="K588" s="35">
        <f t="shared" si="90"/>
        <v>0</v>
      </c>
      <c r="L588" s="36"/>
      <c r="M588" s="11"/>
    </row>
    <row r="589" spans="1:13" ht="15.75">
      <c r="A589" s="229" t="s">
        <v>87</v>
      </c>
      <c r="B589" s="230"/>
      <c r="C589" s="33" t="s">
        <v>274</v>
      </c>
      <c r="D589" s="33" t="s">
        <v>69</v>
      </c>
      <c r="E589" s="33" t="s">
        <v>56</v>
      </c>
      <c r="F589" s="33" t="s">
        <v>88</v>
      </c>
      <c r="G589" s="33"/>
      <c r="H589" s="34">
        <f t="shared" si="101"/>
        <v>50</v>
      </c>
      <c r="I589" s="34">
        <f t="shared" si="101"/>
        <v>0</v>
      </c>
      <c r="J589" s="18">
        <f t="shared" si="89"/>
        <v>50</v>
      </c>
      <c r="K589" s="35">
        <f t="shared" si="90"/>
        <v>0</v>
      </c>
      <c r="L589" s="36"/>
      <c r="M589" s="11"/>
    </row>
    <row r="590" spans="1:13" ht="30.75" customHeight="1">
      <c r="A590" s="229" t="s">
        <v>71</v>
      </c>
      <c r="B590" s="230"/>
      <c r="C590" s="33" t="s">
        <v>274</v>
      </c>
      <c r="D590" s="33" t="s">
        <v>69</v>
      </c>
      <c r="E590" s="33" t="s">
        <v>56</v>
      </c>
      <c r="F590" s="33" t="s">
        <v>88</v>
      </c>
      <c r="G590" s="33" t="s">
        <v>72</v>
      </c>
      <c r="H590" s="34">
        <v>50</v>
      </c>
      <c r="I590" s="34">
        <v>0</v>
      </c>
      <c r="J590" s="18">
        <f t="shared" si="89"/>
        <v>50</v>
      </c>
      <c r="K590" s="35">
        <f t="shared" si="90"/>
        <v>0</v>
      </c>
      <c r="L590" s="36"/>
      <c r="M590" s="11"/>
    </row>
    <row r="591" spans="1:13" ht="18" customHeight="1">
      <c r="A591" s="229" t="s">
        <v>266</v>
      </c>
      <c r="B591" s="230"/>
      <c r="C591" s="33" t="s">
        <v>274</v>
      </c>
      <c r="D591" s="33" t="s">
        <v>267</v>
      </c>
      <c r="E591" s="33"/>
      <c r="F591" s="33"/>
      <c r="G591" s="33"/>
      <c r="H591" s="34">
        <f aca="true" t="shared" si="102" ref="H591:I594">H592</f>
        <v>0</v>
      </c>
      <c r="I591" s="34">
        <f t="shared" si="102"/>
        <v>100</v>
      </c>
      <c r="J591" s="159">
        <f>H591-I591</f>
        <v>-100</v>
      </c>
      <c r="K591" s="35">
        <v>0</v>
      </c>
      <c r="L591" s="36"/>
      <c r="M591" s="11"/>
    </row>
    <row r="592" spans="1:13" ht="15.75">
      <c r="A592" s="229" t="s">
        <v>268</v>
      </c>
      <c r="B592" s="230"/>
      <c r="C592" s="33" t="s">
        <v>274</v>
      </c>
      <c r="D592" s="33" t="s">
        <v>267</v>
      </c>
      <c r="E592" s="33" t="s">
        <v>35</v>
      </c>
      <c r="F592" s="33"/>
      <c r="G592" s="33"/>
      <c r="H592" s="34">
        <f t="shared" si="102"/>
        <v>0</v>
      </c>
      <c r="I592" s="34">
        <f t="shared" si="102"/>
        <v>100</v>
      </c>
      <c r="J592" s="159">
        <f>H592-I592</f>
        <v>-100</v>
      </c>
      <c r="K592" s="35">
        <v>0</v>
      </c>
      <c r="L592" s="36"/>
      <c r="M592" s="11"/>
    </row>
    <row r="593" spans="1:13" ht="30.75" customHeight="1">
      <c r="A593" s="229" t="s">
        <v>44</v>
      </c>
      <c r="B593" s="230"/>
      <c r="C593" s="33" t="s">
        <v>274</v>
      </c>
      <c r="D593" s="33" t="s">
        <v>267</v>
      </c>
      <c r="E593" s="33" t="s">
        <v>35</v>
      </c>
      <c r="F593" s="33" t="s">
        <v>45</v>
      </c>
      <c r="G593" s="33"/>
      <c r="H593" s="34">
        <f t="shared" si="102"/>
        <v>0</v>
      </c>
      <c r="I593" s="34">
        <f t="shared" si="102"/>
        <v>100</v>
      </c>
      <c r="J593" s="159">
        <f>H593-I593</f>
        <v>-100</v>
      </c>
      <c r="K593" s="35">
        <v>0</v>
      </c>
      <c r="L593" s="36"/>
      <c r="M593" s="11"/>
    </row>
    <row r="594" spans="1:13" ht="15.75">
      <c r="A594" s="229" t="s">
        <v>87</v>
      </c>
      <c r="B594" s="230"/>
      <c r="C594" s="33" t="s">
        <v>274</v>
      </c>
      <c r="D594" s="33" t="s">
        <v>267</v>
      </c>
      <c r="E594" s="33" t="s">
        <v>35</v>
      </c>
      <c r="F594" s="33" t="s">
        <v>88</v>
      </c>
      <c r="G594" s="33"/>
      <c r="H594" s="34">
        <f t="shared" si="102"/>
        <v>0</v>
      </c>
      <c r="I594" s="34">
        <f t="shared" si="102"/>
        <v>100</v>
      </c>
      <c r="J594" s="159">
        <f>H594-I594</f>
        <v>-100</v>
      </c>
      <c r="K594" s="35">
        <v>0</v>
      </c>
      <c r="L594" s="36"/>
      <c r="M594" s="11"/>
    </row>
    <row r="595" spans="1:13" ht="30.75" customHeight="1">
      <c r="A595" s="229" t="s">
        <v>71</v>
      </c>
      <c r="B595" s="230"/>
      <c r="C595" s="33" t="s">
        <v>274</v>
      </c>
      <c r="D595" s="33" t="s">
        <v>267</v>
      </c>
      <c r="E595" s="33" t="s">
        <v>35</v>
      </c>
      <c r="F595" s="33" t="s">
        <v>88</v>
      </c>
      <c r="G595" s="33" t="s">
        <v>72</v>
      </c>
      <c r="H595" s="34">
        <v>0</v>
      </c>
      <c r="I595" s="34">
        <v>100</v>
      </c>
      <c r="J595" s="159">
        <f>H595-I595</f>
        <v>-100</v>
      </c>
      <c r="K595" s="35">
        <v>0</v>
      </c>
      <c r="L595" s="36"/>
      <c r="M595" s="11"/>
    </row>
    <row r="596" spans="1:13" ht="30" customHeight="1">
      <c r="A596" s="229" t="s">
        <v>275</v>
      </c>
      <c r="B596" s="230"/>
      <c r="C596" s="33" t="s">
        <v>276</v>
      </c>
      <c r="D596" s="33"/>
      <c r="E596" s="33"/>
      <c r="F596" s="33"/>
      <c r="G596" s="33"/>
      <c r="H596" s="34">
        <f>H597+H611+H616</f>
        <v>211.60000000000002</v>
      </c>
      <c r="I596" s="34">
        <f>I597+I611+I616</f>
        <v>76.5</v>
      </c>
      <c r="J596" s="18">
        <f t="shared" si="89"/>
        <v>135.10000000000002</v>
      </c>
      <c r="K596" s="35">
        <f t="shared" si="90"/>
        <v>36.15311909262759</v>
      </c>
      <c r="L596" s="36"/>
      <c r="M596" s="11"/>
    </row>
    <row r="597" spans="1:13" ht="15.75">
      <c r="A597" s="229" t="s">
        <v>84</v>
      </c>
      <c r="B597" s="230"/>
      <c r="C597" s="33" t="s">
        <v>276</v>
      </c>
      <c r="D597" s="33" t="s">
        <v>85</v>
      </c>
      <c r="E597" s="33"/>
      <c r="F597" s="33"/>
      <c r="G597" s="33"/>
      <c r="H597" s="34">
        <f>H598+H602+H606</f>
        <v>97.10000000000001</v>
      </c>
      <c r="I597" s="34">
        <f>I598+I602+I606</f>
        <v>54.50000000000001</v>
      </c>
      <c r="J597" s="18">
        <f t="shared" si="89"/>
        <v>42.6</v>
      </c>
      <c r="K597" s="35">
        <f t="shared" si="90"/>
        <v>56.1277033985582</v>
      </c>
      <c r="L597" s="36"/>
      <c r="M597" s="11"/>
    </row>
    <row r="598" spans="1:13" ht="15.75">
      <c r="A598" s="229" t="s">
        <v>93</v>
      </c>
      <c r="B598" s="230"/>
      <c r="C598" s="33" t="s">
        <v>276</v>
      </c>
      <c r="D598" s="33" t="s">
        <v>85</v>
      </c>
      <c r="E598" s="33" t="s">
        <v>56</v>
      </c>
      <c r="F598" s="33"/>
      <c r="G598" s="33"/>
      <c r="H598" s="34">
        <f aca="true" t="shared" si="103" ref="H598:I600">H599</f>
        <v>21.6</v>
      </c>
      <c r="I598" s="34">
        <f t="shared" si="103"/>
        <v>10.8</v>
      </c>
      <c r="J598" s="18">
        <f t="shared" si="89"/>
        <v>10.8</v>
      </c>
      <c r="K598" s="35">
        <f t="shared" si="90"/>
        <v>50</v>
      </c>
      <c r="L598" s="36"/>
      <c r="M598" s="11"/>
    </row>
    <row r="599" spans="1:13" ht="31.5" customHeight="1">
      <c r="A599" s="229" t="s">
        <v>44</v>
      </c>
      <c r="B599" s="230"/>
      <c r="C599" s="33" t="s">
        <v>276</v>
      </c>
      <c r="D599" s="33" t="s">
        <v>85</v>
      </c>
      <c r="E599" s="33" t="s">
        <v>56</v>
      </c>
      <c r="F599" s="33" t="s">
        <v>45</v>
      </c>
      <c r="G599" s="33"/>
      <c r="H599" s="34">
        <f t="shared" si="103"/>
        <v>21.6</v>
      </c>
      <c r="I599" s="34">
        <f t="shared" si="103"/>
        <v>10.8</v>
      </c>
      <c r="J599" s="18">
        <f t="shared" si="89"/>
        <v>10.8</v>
      </c>
      <c r="K599" s="35">
        <f t="shared" si="90"/>
        <v>50</v>
      </c>
      <c r="L599" s="36"/>
      <c r="M599" s="11"/>
    </row>
    <row r="600" spans="1:13" ht="15.75">
      <c r="A600" s="229" t="s">
        <v>87</v>
      </c>
      <c r="B600" s="230"/>
      <c r="C600" s="33" t="s">
        <v>276</v>
      </c>
      <c r="D600" s="33" t="s">
        <v>85</v>
      </c>
      <c r="E600" s="33" t="s">
        <v>56</v>
      </c>
      <c r="F600" s="33" t="s">
        <v>88</v>
      </c>
      <c r="G600" s="33"/>
      <c r="H600" s="34">
        <f t="shared" si="103"/>
        <v>21.6</v>
      </c>
      <c r="I600" s="34">
        <f t="shared" si="103"/>
        <v>10.8</v>
      </c>
      <c r="J600" s="18">
        <f t="shared" si="89"/>
        <v>10.8</v>
      </c>
      <c r="K600" s="35">
        <f t="shared" si="90"/>
        <v>50</v>
      </c>
      <c r="L600" s="36"/>
      <c r="M600" s="11"/>
    </row>
    <row r="601" spans="1:13" ht="15.75">
      <c r="A601" s="229" t="s">
        <v>89</v>
      </c>
      <c r="B601" s="230"/>
      <c r="C601" s="33" t="s">
        <v>276</v>
      </c>
      <c r="D601" s="33" t="s">
        <v>85</v>
      </c>
      <c r="E601" s="33" t="s">
        <v>56</v>
      </c>
      <c r="F601" s="33" t="s">
        <v>88</v>
      </c>
      <c r="G601" s="33" t="s">
        <v>90</v>
      </c>
      <c r="H601" s="34">
        <v>21.6</v>
      </c>
      <c r="I601" s="34">
        <v>10.8</v>
      </c>
      <c r="J601" s="18">
        <f t="shared" si="89"/>
        <v>10.8</v>
      </c>
      <c r="K601" s="35">
        <f t="shared" si="90"/>
        <v>50</v>
      </c>
      <c r="L601" s="36"/>
      <c r="M601" s="11"/>
    </row>
    <row r="602" spans="1:13" ht="15.75">
      <c r="A602" s="229" t="s">
        <v>86</v>
      </c>
      <c r="B602" s="230"/>
      <c r="C602" s="33" t="s">
        <v>276</v>
      </c>
      <c r="D602" s="33" t="s">
        <v>85</v>
      </c>
      <c r="E602" s="33" t="s">
        <v>79</v>
      </c>
      <c r="F602" s="33"/>
      <c r="G602" s="33"/>
      <c r="H602" s="34">
        <f aca="true" t="shared" si="104" ref="H602:I604">H603</f>
        <v>59.3</v>
      </c>
      <c r="I602" s="34">
        <f t="shared" si="104"/>
        <v>29.6</v>
      </c>
      <c r="J602" s="18">
        <f t="shared" si="89"/>
        <v>29.699999999999996</v>
      </c>
      <c r="K602" s="35">
        <f t="shared" si="90"/>
        <v>49.91568296795953</v>
      </c>
      <c r="L602" s="36"/>
      <c r="M602" s="11"/>
    </row>
    <row r="603" spans="1:13" ht="28.5" customHeight="1">
      <c r="A603" s="229" t="s">
        <v>44</v>
      </c>
      <c r="B603" s="230"/>
      <c r="C603" s="33" t="s">
        <v>276</v>
      </c>
      <c r="D603" s="33" t="s">
        <v>85</v>
      </c>
      <c r="E603" s="33" t="s">
        <v>79</v>
      </c>
      <c r="F603" s="33" t="s">
        <v>45</v>
      </c>
      <c r="G603" s="33"/>
      <c r="H603" s="34">
        <f t="shared" si="104"/>
        <v>59.3</v>
      </c>
      <c r="I603" s="34">
        <f t="shared" si="104"/>
        <v>29.6</v>
      </c>
      <c r="J603" s="18">
        <f t="shared" si="89"/>
        <v>29.699999999999996</v>
      </c>
      <c r="K603" s="35">
        <f t="shared" si="90"/>
        <v>49.91568296795953</v>
      </c>
      <c r="L603" s="36"/>
      <c r="M603" s="11"/>
    </row>
    <row r="604" spans="1:13" ht="15.75">
      <c r="A604" s="229" t="s">
        <v>87</v>
      </c>
      <c r="B604" s="230"/>
      <c r="C604" s="33" t="s">
        <v>276</v>
      </c>
      <c r="D604" s="33" t="s">
        <v>85</v>
      </c>
      <c r="E604" s="33" t="s">
        <v>79</v>
      </c>
      <c r="F604" s="33" t="s">
        <v>88</v>
      </c>
      <c r="G604" s="33"/>
      <c r="H604" s="34">
        <f t="shared" si="104"/>
        <v>59.3</v>
      </c>
      <c r="I604" s="34">
        <f t="shared" si="104"/>
        <v>29.6</v>
      </c>
      <c r="J604" s="18">
        <f t="shared" si="89"/>
        <v>29.699999999999996</v>
      </c>
      <c r="K604" s="35">
        <f t="shared" si="90"/>
        <v>49.91568296795953</v>
      </c>
      <c r="L604" s="36"/>
      <c r="M604" s="11"/>
    </row>
    <row r="605" spans="1:13" ht="15.75">
      <c r="A605" s="229" t="s">
        <v>89</v>
      </c>
      <c r="B605" s="230"/>
      <c r="C605" s="33" t="s">
        <v>276</v>
      </c>
      <c r="D605" s="33" t="s">
        <v>85</v>
      </c>
      <c r="E605" s="33" t="s">
        <v>79</v>
      </c>
      <c r="F605" s="33" t="s">
        <v>88</v>
      </c>
      <c r="G605" s="33" t="s">
        <v>90</v>
      </c>
      <c r="H605" s="34">
        <v>59.3</v>
      </c>
      <c r="I605" s="34">
        <v>29.6</v>
      </c>
      <c r="J605" s="18">
        <f t="shared" si="89"/>
        <v>29.699999999999996</v>
      </c>
      <c r="K605" s="35">
        <f t="shared" si="90"/>
        <v>49.91568296795953</v>
      </c>
      <c r="L605" s="36"/>
      <c r="M605" s="11"/>
    </row>
    <row r="606" spans="1:13" ht="15.75">
      <c r="A606" s="229" t="s">
        <v>96</v>
      </c>
      <c r="B606" s="230"/>
      <c r="C606" s="33" t="s">
        <v>276</v>
      </c>
      <c r="D606" s="33" t="s">
        <v>85</v>
      </c>
      <c r="E606" s="33" t="s">
        <v>97</v>
      </c>
      <c r="F606" s="33"/>
      <c r="G606" s="33"/>
      <c r="H606" s="34">
        <f aca="true" t="shared" si="105" ref="H606:I608">H607</f>
        <v>16.2</v>
      </c>
      <c r="I606" s="34">
        <f t="shared" si="105"/>
        <v>14.1</v>
      </c>
      <c r="J606" s="18">
        <f aca="true" t="shared" si="106" ref="J606:J670">H606-I606</f>
        <v>2.0999999999999996</v>
      </c>
      <c r="K606" s="35">
        <f aca="true" t="shared" si="107" ref="K606:K670">I606/H606*100</f>
        <v>87.03703703703704</v>
      </c>
      <c r="L606" s="36"/>
      <c r="M606" s="11"/>
    </row>
    <row r="607" spans="1:13" ht="27" customHeight="1">
      <c r="A607" s="229" t="s">
        <v>44</v>
      </c>
      <c r="B607" s="230"/>
      <c r="C607" s="33" t="s">
        <v>276</v>
      </c>
      <c r="D607" s="33" t="s">
        <v>85</v>
      </c>
      <c r="E607" s="33" t="s">
        <v>97</v>
      </c>
      <c r="F607" s="33" t="s">
        <v>45</v>
      </c>
      <c r="G607" s="33"/>
      <c r="H607" s="34">
        <f t="shared" si="105"/>
        <v>16.2</v>
      </c>
      <c r="I607" s="34">
        <f t="shared" si="105"/>
        <v>14.1</v>
      </c>
      <c r="J607" s="18">
        <f t="shared" si="106"/>
        <v>2.0999999999999996</v>
      </c>
      <c r="K607" s="35">
        <f t="shared" si="107"/>
        <v>87.03703703703704</v>
      </c>
      <c r="L607" s="36"/>
      <c r="M607" s="11"/>
    </row>
    <row r="608" spans="1:13" ht="15.75">
      <c r="A608" s="229" t="s">
        <v>87</v>
      </c>
      <c r="B608" s="230"/>
      <c r="C608" s="33" t="s">
        <v>276</v>
      </c>
      <c r="D608" s="33" t="s">
        <v>85</v>
      </c>
      <c r="E608" s="33" t="s">
        <v>97</v>
      </c>
      <c r="F608" s="33" t="s">
        <v>88</v>
      </c>
      <c r="G608" s="33"/>
      <c r="H608" s="34">
        <f t="shared" si="105"/>
        <v>16.2</v>
      </c>
      <c r="I608" s="34">
        <f>I609+I610</f>
        <v>14.1</v>
      </c>
      <c r="J608" s="18">
        <f t="shared" si="106"/>
        <v>2.0999999999999996</v>
      </c>
      <c r="K608" s="35">
        <f t="shared" si="107"/>
        <v>87.03703703703704</v>
      </c>
      <c r="L608" s="36"/>
      <c r="M608" s="11"/>
    </row>
    <row r="609" spans="1:13" ht="15.75">
      <c r="A609" s="229" t="s">
        <v>89</v>
      </c>
      <c r="B609" s="230"/>
      <c r="C609" s="33" t="s">
        <v>276</v>
      </c>
      <c r="D609" s="33" t="s">
        <v>85</v>
      </c>
      <c r="E609" s="33" t="s">
        <v>97</v>
      </c>
      <c r="F609" s="33" t="s">
        <v>88</v>
      </c>
      <c r="G609" s="33" t="s">
        <v>90</v>
      </c>
      <c r="H609" s="34">
        <v>16.2</v>
      </c>
      <c r="I609" s="34">
        <v>8.1</v>
      </c>
      <c r="J609" s="18">
        <f t="shared" si="106"/>
        <v>8.1</v>
      </c>
      <c r="K609" s="35">
        <f t="shared" si="107"/>
        <v>50</v>
      </c>
      <c r="L609" s="36"/>
      <c r="M609" s="11"/>
    </row>
    <row r="610" spans="1:13" ht="32.25" customHeight="1">
      <c r="A610" s="229" t="s">
        <v>71</v>
      </c>
      <c r="B610" s="230"/>
      <c r="C610" s="33" t="s">
        <v>276</v>
      </c>
      <c r="D610" s="33" t="s">
        <v>85</v>
      </c>
      <c r="E610" s="33" t="s">
        <v>97</v>
      </c>
      <c r="F610" s="33" t="s">
        <v>88</v>
      </c>
      <c r="G610" s="33">
        <v>726</v>
      </c>
      <c r="H610" s="34">
        <v>0</v>
      </c>
      <c r="I610" s="34">
        <v>6</v>
      </c>
      <c r="J610" s="159">
        <f>H610-I610</f>
        <v>-6</v>
      </c>
      <c r="K610" s="35">
        <v>0</v>
      </c>
      <c r="L610" s="36"/>
      <c r="M610" s="11"/>
    </row>
    <row r="611" spans="1:13" ht="15.75">
      <c r="A611" s="229" t="s">
        <v>68</v>
      </c>
      <c r="B611" s="230"/>
      <c r="C611" s="33" t="s">
        <v>276</v>
      </c>
      <c r="D611" s="33" t="s">
        <v>69</v>
      </c>
      <c r="E611" s="33"/>
      <c r="F611" s="33"/>
      <c r="G611" s="33"/>
      <c r="H611" s="34">
        <f aca="true" t="shared" si="108" ref="H611:I614">H612</f>
        <v>20</v>
      </c>
      <c r="I611" s="34">
        <f t="shared" si="108"/>
        <v>10</v>
      </c>
      <c r="J611" s="18">
        <f t="shared" si="106"/>
        <v>10</v>
      </c>
      <c r="K611" s="35">
        <f t="shared" si="107"/>
        <v>50</v>
      </c>
      <c r="L611" s="36"/>
      <c r="M611" s="11"/>
    </row>
    <row r="612" spans="1:13" ht="15.75">
      <c r="A612" s="229" t="s">
        <v>197</v>
      </c>
      <c r="B612" s="230"/>
      <c r="C612" s="33" t="s">
        <v>276</v>
      </c>
      <c r="D612" s="33" t="s">
        <v>69</v>
      </c>
      <c r="E612" s="33" t="s">
        <v>56</v>
      </c>
      <c r="F612" s="33"/>
      <c r="G612" s="33"/>
      <c r="H612" s="34">
        <f t="shared" si="108"/>
        <v>20</v>
      </c>
      <c r="I612" s="34">
        <f t="shared" si="108"/>
        <v>10</v>
      </c>
      <c r="J612" s="18">
        <f t="shared" si="106"/>
        <v>10</v>
      </c>
      <c r="K612" s="35">
        <f t="shared" si="107"/>
        <v>50</v>
      </c>
      <c r="L612" s="36"/>
      <c r="M612" s="11"/>
    </row>
    <row r="613" spans="1:13" ht="30.75" customHeight="1">
      <c r="A613" s="229" t="s">
        <v>44</v>
      </c>
      <c r="B613" s="230"/>
      <c r="C613" s="33" t="s">
        <v>276</v>
      </c>
      <c r="D613" s="33" t="s">
        <v>69</v>
      </c>
      <c r="E613" s="33" t="s">
        <v>56</v>
      </c>
      <c r="F613" s="33" t="s">
        <v>45</v>
      </c>
      <c r="G613" s="33"/>
      <c r="H613" s="34">
        <f t="shared" si="108"/>
        <v>20</v>
      </c>
      <c r="I613" s="34">
        <f t="shared" si="108"/>
        <v>10</v>
      </c>
      <c r="J613" s="18">
        <f t="shared" si="106"/>
        <v>10</v>
      </c>
      <c r="K613" s="35">
        <f t="shared" si="107"/>
        <v>50</v>
      </c>
      <c r="L613" s="36"/>
      <c r="M613" s="11"/>
    </row>
    <row r="614" spans="1:13" ht="15.75">
      <c r="A614" s="229" t="s">
        <v>87</v>
      </c>
      <c r="B614" s="230"/>
      <c r="C614" s="33" t="s">
        <v>276</v>
      </c>
      <c r="D614" s="33" t="s">
        <v>69</v>
      </c>
      <c r="E614" s="33" t="s">
        <v>56</v>
      </c>
      <c r="F614" s="33" t="s">
        <v>88</v>
      </c>
      <c r="G614" s="33"/>
      <c r="H614" s="34">
        <f t="shared" si="108"/>
        <v>20</v>
      </c>
      <c r="I614" s="34">
        <f t="shared" si="108"/>
        <v>10</v>
      </c>
      <c r="J614" s="18">
        <f t="shared" si="106"/>
        <v>10</v>
      </c>
      <c r="K614" s="35">
        <f t="shared" si="107"/>
        <v>50</v>
      </c>
      <c r="L614" s="36"/>
      <c r="M614" s="11"/>
    </row>
    <row r="615" spans="1:13" ht="30.75" customHeight="1">
      <c r="A615" s="229" t="s">
        <v>71</v>
      </c>
      <c r="B615" s="230"/>
      <c r="C615" s="33" t="s">
        <v>276</v>
      </c>
      <c r="D615" s="33" t="s">
        <v>69</v>
      </c>
      <c r="E615" s="33" t="s">
        <v>56</v>
      </c>
      <c r="F615" s="33" t="s">
        <v>88</v>
      </c>
      <c r="G615" s="33" t="s">
        <v>72</v>
      </c>
      <c r="H615" s="34">
        <v>20</v>
      </c>
      <c r="I615" s="34">
        <v>10</v>
      </c>
      <c r="J615" s="18">
        <f t="shared" si="106"/>
        <v>10</v>
      </c>
      <c r="K615" s="35">
        <f t="shared" si="107"/>
        <v>50</v>
      </c>
      <c r="L615" s="36"/>
      <c r="M615" s="11"/>
    </row>
    <row r="616" spans="1:13" ht="15.75">
      <c r="A616" s="229" t="s">
        <v>266</v>
      </c>
      <c r="B616" s="230"/>
      <c r="C616" s="33" t="s">
        <v>276</v>
      </c>
      <c r="D616" s="33" t="s">
        <v>267</v>
      </c>
      <c r="E616" s="33"/>
      <c r="F616" s="33"/>
      <c r="G616" s="33"/>
      <c r="H616" s="34">
        <f aca="true" t="shared" si="109" ref="H616:I619">H617</f>
        <v>94.5</v>
      </c>
      <c r="I616" s="34">
        <f t="shared" si="109"/>
        <v>12</v>
      </c>
      <c r="J616" s="18">
        <f t="shared" si="106"/>
        <v>82.5</v>
      </c>
      <c r="K616" s="35">
        <f t="shared" si="107"/>
        <v>12.698412698412698</v>
      </c>
      <c r="L616" s="36"/>
      <c r="M616" s="11"/>
    </row>
    <row r="617" spans="1:13" ht="15.75">
      <c r="A617" s="229" t="s">
        <v>268</v>
      </c>
      <c r="B617" s="230"/>
      <c r="C617" s="33" t="s">
        <v>276</v>
      </c>
      <c r="D617" s="33" t="s">
        <v>267</v>
      </c>
      <c r="E617" s="33" t="s">
        <v>35</v>
      </c>
      <c r="F617" s="33"/>
      <c r="G617" s="33"/>
      <c r="H617" s="34">
        <f t="shared" si="109"/>
        <v>94.5</v>
      </c>
      <c r="I617" s="34">
        <f t="shared" si="109"/>
        <v>12</v>
      </c>
      <c r="J617" s="18">
        <f t="shared" si="106"/>
        <v>82.5</v>
      </c>
      <c r="K617" s="35">
        <f t="shared" si="107"/>
        <v>12.698412698412698</v>
      </c>
      <c r="L617" s="36"/>
      <c r="M617" s="11"/>
    </row>
    <row r="618" spans="1:13" ht="30" customHeight="1">
      <c r="A618" s="229" t="s">
        <v>44</v>
      </c>
      <c r="B618" s="230"/>
      <c r="C618" s="33" t="s">
        <v>276</v>
      </c>
      <c r="D618" s="33" t="s">
        <v>267</v>
      </c>
      <c r="E618" s="33" t="s">
        <v>35</v>
      </c>
      <c r="F618" s="33" t="s">
        <v>45</v>
      </c>
      <c r="G618" s="33"/>
      <c r="H618" s="34">
        <f t="shared" si="109"/>
        <v>94.5</v>
      </c>
      <c r="I618" s="34">
        <f t="shared" si="109"/>
        <v>12</v>
      </c>
      <c r="J618" s="18">
        <f t="shared" si="106"/>
        <v>82.5</v>
      </c>
      <c r="K618" s="35">
        <f t="shared" si="107"/>
        <v>12.698412698412698</v>
      </c>
      <c r="L618" s="36"/>
      <c r="M618" s="11"/>
    </row>
    <row r="619" spans="1:13" ht="15.75">
      <c r="A619" s="229" t="s">
        <v>87</v>
      </c>
      <c r="B619" s="230"/>
      <c r="C619" s="33" t="s">
        <v>276</v>
      </c>
      <c r="D619" s="33" t="s">
        <v>267</v>
      </c>
      <c r="E619" s="33" t="s">
        <v>35</v>
      </c>
      <c r="F619" s="33" t="s">
        <v>88</v>
      </c>
      <c r="G619" s="33"/>
      <c r="H619" s="34">
        <f t="shared" si="109"/>
        <v>94.5</v>
      </c>
      <c r="I619" s="34">
        <f t="shared" si="109"/>
        <v>12</v>
      </c>
      <c r="J619" s="18">
        <f t="shared" si="106"/>
        <v>82.5</v>
      </c>
      <c r="K619" s="35">
        <f t="shared" si="107"/>
        <v>12.698412698412698</v>
      </c>
      <c r="L619" s="36"/>
      <c r="M619" s="11"/>
    </row>
    <row r="620" spans="1:13" ht="27.75" customHeight="1">
      <c r="A620" s="229" t="s">
        <v>71</v>
      </c>
      <c r="B620" s="230"/>
      <c r="C620" s="33" t="s">
        <v>276</v>
      </c>
      <c r="D620" s="33" t="s">
        <v>267</v>
      </c>
      <c r="E620" s="33" t="s">
        <v>35</v>
      </c>
      <c r="F620" s="33" t="s">
        <v>88</v>
      </c>
      <c r="G620" s="33" t="s">
        <v>72</v>
      </c>
      <c r="H620" s="34">
        <v>94.5</v>
      </c>
      <c r="I620" s="34">
        <v>12</v>
      </c>
      <c r="J620" s="18">
        <f t="shared" si="106"/>
        <v>82.5</v>
      </c>
      <c r="K620" s="35">
        <f t="shared" si="107"/>
        <v>12.698412698412698</v>
      </c>
      <c r="L620" s="36"/>
      <c r="M620" s="11"/>
    </row>
    <row r="621" spans="1:13" ht="15.75">
      <c r="A621" s="229" t="s">
        <v>277</v>
      </c>
      <c r="B621" s="230"/>
      <c r="C621" s="33" t="s">
        <v>278</v>
      </c>
      <c r="D621" s="33"/>
      <c r="E621" s="33"/>
      <c r="F621" s="33"/>
      <c r="G621" s="33"/>
      <c r="H621" s="34">
        <f>H622</f>
        <v>45</v>
      </c>
      <c r="I621" s="34">
        <f>I622</f>
        <v>1.7</v>
      </c>
      <c r="J621" s="18">
        <f t="shared" si="106"/>
        <v>43.3</v>
      </c>
      <c r="K621" s="35">
        <f t="shared" si="107"/>
        <v>3.7777777777777777</v>
      </c>
      <c r="L621" s="36"/>
      <c r="M621" s="11"/>
    </row>
    <row r="622" spans="1:13" ht="15.75">
      <c r="A622" s="229" t="s">
        <v>84</v>
      </c>
      <c r="B622" s="230"/>
      <c r="C622" s="33" t="s">
        <v>278</v>
      </c>
      <c r="D622" s="33" t="s">
        <v>85</v>
      </c>
      <c r="E622" s="33"/>
      <c r="F622" s="33"/>
      <c r="G622" s="33"/>
      <c r="H622" s="34">
        <f>H623+H627+H631</f>
        <v>45</v>
      </c>
      <c r="I622" s="34">
        <f>I623+I627+I631</f>
        <v>1.7</v>
      </c>
      <c r="J622" s="18">
        <f t="shared" si="106"/>
        <v>43.3</v>
      </c>
      <c r="K622" s="35">
        <f t="shared" si="107"/>
        <v>3.7777777777777777</v>
      </c>
      <c r="L622" s="36"/>
      <c r="M622" s="11"/>
    </row>
    <row r="623" spans="1:13" ht="15.75">
      <c r="A623" s="229" t="s">
        <v>93</v>
      </c>
      <c r="B623" s="230"/>
      <c r="C623" s="33" t="s">
        <v>278</v>
      </c>
      <c r="D623" s="33" t="s">
        <v>85</v>
      </c>
      <c r="E623" s="33" t="s">
        <v>56</v>
      </c>
      <c r="F623" s="33"/>
      <c r="G623" s="33"/>
      <c r="H623" s="34">
        <f aca="true" t="shared" si="110" ref="H623:I625">H624</f>
        <v>10</v>
      </c>
      <c r="I623" s="34">
        <f t="shared" si="110"/>
        <v>0</v>
      </c>
      <c r="J623" s="18">
        <f t="shared" si="106"/>
        <v>10</v>
      </c>
      <c r="K623" s="35">
        <f t="shared" si="107"/>
        <v>0</v>
      </c>
      <c r="L623" s="36"/>
      <c r="M623" s="11"/>
    </row>
    <row r="624" spans="1:13" ht="29.25" customHeight="1">
      <c r="A624" s="229" t="s">
        <v>44</v>
      </c>
      <c r="B624" s="230"/>
      <c r="C624" s="33" t="s">
        <v>278</v>
      </c>
      <c r="D624" s="33" t="s">
        <v>85</v>
      </c>
      <c r="E624" s="33" t="s">
        <v>56</v>
      </c>
      <c r="F624" s="33" t="s">
        <v>45</v>
      </c>
      <c r="G624" s="33"/>
      <c r="H624" s="34">
        <f t="shared" si="110"/>
        <v>10</v>
      </c>
      <c r="I624" s="34">
        <f t="shared" si="110"/>
        <v>0</v>
      </c>
      <c r="J624" s="18">
        <f t="shared" si="106"/>
        <v>10</v>
      </c>
      <c r="K624" s="35">
        <f t="shared" si="107"/>
        <v>0</v>
      </c>
      <c r="L624" s="36"/>
      <c r="M624" s="11"/>
    </row>
    <row r="625" spans="1:13" ht="15.75">
      <c r="A625" s="229" t="s">
        <v>87</v>
      </c>
      <c r="B625" s="230"/>
      <c r="C625" s="33" t="s">
        <v>278</v>
      </c>
      <c r="D625" s="33" t="s">
        <v>85</v>
      </c>
      <c r="E625" s="33" t="s">
        <v>56</v>
      </c>
      <c r="F625" s="33" t="s">
        <v>88</v>
      </c>
      <c r="G625" s="33"/>
      <c r="H625" s="34">
        <f t="shared" si="110"/>
        <v>10</v>
      </c>
      <c r="I625" s="34">
        <f t="shared" si="110"/>
        <v>0</v>
      </c>
      <c r="J625" s="18">
        <f t="shared" si="106"/>
        <v>10</v>
      </c>
      <c r="K625" s="35">
        <f t="shared" si="107"/>
        <v>0</v>
      </c>
      <c r="L625" s="36"/>
      <c r="M625" s="11"/>
    </row>
    <row r="626" spans="1:13" ht="15.75">
      <c r="A626" s="229" t="s">
        <v>89</v>
      </c>
      <c r="B626" s="230"/>
      <c r="C626" s="33" t="s">
        <v>278</v>
      </c>
      <c r="D626" s="33" t="s">
        <v>85</v>
      </c>
      <c r="E626" s="33" t="s">
        <v>56</v>
      </c>
      <c r="F626" s="33" t="s">
        <v>88</v>
      </c>
      <c r="G626" s="33" t="s">
        <v>90</v>
      </c>
      <c r="H626" s="34">
        <v>10</v>
      </c>
      <c r="I626" s="34">
        <v>0</v>
      </c>
      <c r="J626" s="18">
        <f t="shared" si="106"/>
        <v>10</v>
      </c>
      <c r="K626" s="35">
        <f t="shared" si="107"/>
        <v>0</v>
      </c>
      <c r="L626" s="36"/>
      <c r="M626" s="11"/>
    </row>
    <row r="627" spans="1:13" ht="15.75">
      <c r="A627" s="229" t="s">
        <v>86</v>
      </c>
      <c r="B627" s="230"/>
      <c r="C627" s="33" t="s">
        <v>278</v>
      </c>
      <c r="D627" s="33" t="s">
        <v>85</v>
      </c>
      <c r="E627" s="33" t="s">
        <v>79</v>
      </c>
      <c r="F627" s="33"/>
      <c r="G627" s="33"/>
      <c r="H627" s="34">
        <f aca="true" t="shared" si="111" ref="H627:I629">H628</f>
        <v>25</v>
      </c>
      <c r="I627" s="34">
        <f t="shared" si="111"/>
        <v>0</v>
      </c>
      <c r="J627" s="18">
        <f t="shared" si="106"/>
        <v>25</v>
      </c>
      <c r="K627" s="35">
        <f t="shared" si="107"/>
        <v>0</v>
      </c>
      <c r="L627" s="36"/>
      <c r="M627" s="11"/>
    </row>
    <row r="628" spans="1:13" ht="30" customHeight="1">
      <c r="A628" s="229" t="s">
        <v>44</v>
      </c>
      <c r="B628" s="230"/>
      <c r="C628" s="33" t="s">
        <v>278</v>
      </c>
      <c r="D628" s="33" t="s">
        <v>85</v>
      </c>
      <c r="E628" s="33" t="s">
        <v>79</v>
      </c>
      <c r="F628" s="33" t="s">
        <v>45</v>
      </c>
      <c r="G628" s="33"/>
      <c r="H628" s="34">
        <f t="shared" si="111"/>
        <v>25</v>
      </c>
      <c r="I628" s="34">
        <f t="shared" si="111"/>
        <v>0</v>
      </c>
      <c r="J628" s="18">
        <f t="shared" si="106"/>
        <v>25</v>
      </c>
      <c r="K628" s="35">
        <f t="shared" si="107"/>
        <v>0</v>
      </c>
      <c r="L628" s="36"/>
      <c r="M628" s="11"/>
    </row>
    <row r="629" spans="1:13" ht="15.75">
      <c r="A629" s="229" t="s">
        <v>87</v>
      </c>
      <c r="B629" s="230"/>
      <c r="C629" s="33" t="s">
        <v>278</v>
      </c>
      <c r="D629" s="33" t="s">
        <v>85</v>
      </c>
      <c r="E629" s="33" t="s">
        <v>79</v>
      </c>
      <c r="F629" s="33" t="s">
        <v>88</v>
      </c>
      <c r="G629" s="33"/>
      <c r="H629" s="34">
        <f t="shared" si="111"/>
        <v>25</v>
      </c>
      <c r="I629" s="34">
        <f t="shared" si="111"/>
        <v>0</v>
      </c>
      <c r="J629" s="18">
        <f t="shared" si="106"/>
        <v>25</v>
      </c>
      <c r="K629" s="35">
        <f t="shared" si="107"/>
        <v>0</v>
      </c>
      <c r="L629" s="36"/>
      <c r="M629" s="11"/>
    </row>
    <row r="630" spans="1:13" ht="15.75">
      <c r="A630" s="229" t="s">
        <v>89</v>
      </c>
      <c r="B630" s="230"/>
      <c r="C630" s="33" t="s">
        <v>278</v>
      </c>
      <c r="D630" s="33" t="s">
        <v>85</v>
      </c>
      <c r="E630" s="33" t="s">
        <v>79</v>
      </c>
      <c r="F630" s="33" t="s">
        <v>88</v>
      </c>
      <c r="G630" s="33" t="s">
        <v>90</v>
      </c>
      <c r="H630" s="34">
        <v>25</v>
      </c>
      <c r="I630" s="34">
        <v>0</v>
      </c>
      <c r="J630" s="18">
        <f t="shared" si="106"/>
        <v>25</v>
      </c>
      <c r="K630" s="35">
        <f t="shared" si="107"/>
        <v>0</v>
      </c>
      <c r="L630" s="36"/>
      <c r="M630" s="11"/>
    </row>
    <row r="631" spans="1:13" ht="15.75">
      <c r="A631" s="229" t="s">
        <v>96</v>
      </c>
      <c r="B631" s="230"/>
      <c r="C631" s="33" t="s">
        <v>278</v>
      </c>
      <c r="D631" s="33" t="s">
        <v>85</v>
      </c>
      <c r="E631" s="33" t="s">
        <v>97</v>
      </c>
      <c r="F631" s="33"/>
      <c r="G631" s="33"/>
      <c r="H631" s="34">
        <f aca="true" t="shared" si="112" ref="H631:I633">H632</f>
        <v>10</v>
      </c>
      <c r="I631" s="34">
        <f t="shared" si="112"/>
        <v>1.7</v>
      </c>
      <c r="J631" s="18">
        <f t="shared" si="106"/>
        <v>8.3</v>
      </c>
      <c r="K631" s="35">
        <f t="shared" si="107"/>
        <v>17</v>
      </c>
      <c r="L631" s="36"/>
      <c r="M631" s="11"/>
    </row>
    <row r="632" spans="1:13" ht="30.75" customHeight="1">
      <c r="A632" s="229" t="s">
        <v>44</v>
      </c>
      <c r="B632" s="230"/>
      <c r="C632" s="33" t="s">
        <v>278</v>
      </c>
      <c r="D632" s="33" t="s">
        <v>85</v>
      </c>
      <c r="E632" s="33" t="s">
        <v>97</v>
      </c>
      <c r="F632" s="33" t="s">
        <v>45</v>
      </c>
      <c r="G632" s="33"/>
      <c r="H632" s="34">
        <f t="shared" si="112"/>
        <v>10</v>
      </c>
      <c r="I632" s="34">
        <f t="shared" si="112"/>
        <v>1.7</v>
      </c>
      <c r="J632" s="18">
        <f t="shared" si="106"/>
        <v>8.3</v>
      </c>
      <c r="K632" s="35">
        <f t="shared" si="107"/>
        <v>17</v>
      </c>
      <c r="L632" s="36"/>
      <c r="M632" s="11"/>
    </row>
    <row r="633" spans="1:13" ht="15.75">
      <c r="A633" s="229" t="s">
        <v>87</v>
      </c>
      <c r="B633" s="230"/>
      <c r="C633" s="33" t="s">
        <v>278</v>
      </c>
      <c r="D633" s="33" t="s">
        <v>85</v>
      </c>
      <c r="E633" s="33" t="s">
        <v>97</v>
      </c>
      <c r="F633" s="33" t="s">
        <v>88</v>
      </c>
      <c r="G633" s="33"/>
      <c r="H633" s="34">
        <f t="shared" si="112"/>
        <v>10</v>
      </c>
      <c r="I633" s="34">
        <f t="shared" si="112"/>
        <v>1.7</v>
      </c>
      <c r="J633" s="18">
        <f t="shared" si="106"/>
        <v>8.3</v>
      </c>
      <c r="K633" s="35">
        <f t="shared" si="107"/>
        <v>17</v>
      </c>
      <c r="L633" s="36"/>
      <c r="M633" s="11"/>
    </row>
    <row r="634" spans="1:13" ht="15.75">
      <c r="A634" s="229" t="s">
        <v>89</v>
      </c>
      <c r="B634" s="230"/>
      <c r="C634" s="33" t="s">
        <v>278</v>
      </c>
      <c r="D634" s="33" t="s">
        <v>85</v>
      </c>
      <c r="E634" s="33" t="s">
        <v>97</v>
      </c>
      <c r="F634" s="33" t="s">
        <v>88</v>
      </c>
      <c r="G634" s="33" t="s">
        <v>90</v>
      </c>
      <c r="H634" s="34">
        <v>10</v>
      </c>
      <c r="I634" s="34">
        <v>1.7</v>
      </c>
      <c r="J634" s="18">
        <f t="shared" si="106"/>
        <v>8.3</v>
      </c>
      <c r="K634" s="35">
        <f t="shared" si="107"/>
        <v>17</v>
      </c>
      <c r="L634" s="36"/>
      <c r="M634" s="11"/>
    </row>
    <row r="635" spans="1:13" ht="15.75">
      <c r="A635" s="229" t="s">
        <v>279</v>
      </c>
      <c r="B635" s="230"/>
      <c r="C635" s="33" t="s">
        <v>280</v>
      </c>
      <c r="D635" s="33"/>
      <c r="E635" s="33"/>
      <c r="F635" s="33"/>
      <c r="G635" s="33"/>
      <c r="H635" s="34">
        <f aca="true" t="shared" si="113" ref="H635:I639">H636</f>
        <v>21</v>
      </c>
      <c r="I635" s="34">
        <f t="shared" si="113"/>
        <v>0</v>
      </c>
      <c r="J635" s="18">
        <f t="shared" si="106"/>
        <v>21</v>
      </c>
      <c r="K635" s="35">
        <f t="shared" si="107"/>
        <v>0</v>
      </c>
      <c r="L635" s="36"/>
      <c r="M635" s="11"/>
    </row>
    <row r="636" spans="1:13" ht="15.75">
      <c r="A636" s="229" t="s">
        <v>266</v>
      </c>
      <c r="B636" s="230"/>
      <c r="C636" s="33" t="s">
        <v>280</v>
      </c>
      <c r="D636" s="33" t="s">
        <v>267</v>
      </c>
      <c r="E636" s="33"/>
      <c r="F636" s="33"/>
      <c r="G636" s="33"/>
      <c r="H636" s="34">
        <f t="shared" si="113"/>
        <v>21</v>
      </c>
      <c r="I636" s="34">
        <f t="shared" si="113"/>
        <v>0</v>
      </c>
      <c r="J636" s="18">
        <f t="shared" si="106"/>
        <v>21</v>
      </c>
      <c r="K636" s="35">
        <f t="shared" si="107"/>
        <v>0</v>
      </c>
      <c r="L636" s="36"/>
      <c r="M636" s="11"/>
    </row>
    <row r="637" spans="1:13" ht="15.75">
      <c r="A637" s="229" t="s">
        <v>268</v>
      </c>
      <c r="B637" s="230"/>
      <c r="C637" s="33" t="s">
        <v>280</v>
      </c>
      <c r="D637" s="33" t="s">
        <v>267</v>
      </c>
      <c r="E637" s="33" t="s">
        <v>35</v>
      </c>
      <c r="F637" s="33"/>
      <c r="G637" s="33"/>
      <c r="H637" s="34">
        <f t="shared" si="113"/>
        <v>21</v>
      </c>
      <c r="I637" s="34">
        <f t="shared" si="113"/>
        <v>0</v>
      </c>
      <c r="J637" s="18">
        <f t="shared" si="106"/>
        <v>21</v>
      </c>
      <c r="K637" s="35">
        <f t="shared" si="107"/>
        <v>0</v>
      </c>
      <c r="L637" s="36"/>
      <c r="M637" s="11"/>
    </row>
    <row r="638" spans="1:13" ht="30.75" customHeight="1">
      <c r="A638" s="229" t="s">
        <v>44</v>
      </c>
      <c r="B638" s="230"/>
      <c r="C638" s="33" t="s">
        <v>280</v>
      </c>
      <c r="D638" s="33" t="s">
        <v>267</v>
      </c>
      <c r="E638" s="33" t="s">
        <v>35</v>
      </c>
      <c r="F638" s="33" t="s">
        <v>45</v>
      </c>
      <c r="G638" s="33"/>
      <c r="H638" s="34">
        <f t="shared" si="113"/>
        <v>21</v>
      </c>
      <c r="I638" s="34">
        <f t="shared" si="113"/>
        <v>0</v>
      </c>
      <c r="J638" s="18">
        <f t="shared" si="106"/>
        <v>21</v>
      </c>
      <c r="K638" s="35">
        <f t="shared" si="107"/>
        <v>0</v>
      </c>
      <c r="L638" s="36"/>
      <c r="M638" s="11"/>
    </row>
    <row r="639" spans="1:13" ht="15.75">
      <c r="A639" s="229" t="s">
        <v>87</v>
      </c>
      <c r="B639" s="230"/>
      <c r="C639" s="33" t="s">
        <v>280</v>
      </c>
      <c r="D639" s="33" t="s">
        <v>267</v>
      </c>
      <c r="E639" s="33" t="s">
        <v>35</v>
      </c>
      <c r="F639" s="33" t="s">
        <v>88</v>
      </c>
      <c r="G639" s="33"/>
      <c r="H639" s="34">
        <f t="shared" si="113"/>
        <v>21</v>
      </c>
      <c r="I639" s="34">
        <f t="shared" si="113"/>
        <v>0</v>
      </c>
      <c r="J639" s="18">
        <f t="shared" si="106"/>
        <v>21</v>
      </c>
      <c r="K639" s="35">
        <f t="shared" si="107"/>
        <v>0</v>
      </c>
      <c r="L639" s="36"/>
      <c r="M639" s="11"/>
    </row>
    <row r="640" spans="1:13" ht="31.5" customHeight="1">
      <c r="A640" s="229" t="s">
        <v>71</v>
      </c>
      <c r="B640" s="230"/>
      <c r="C640" s="33" t="s">
        <v>280</v>
      </c>
      <c r="D640" s="33" t="s">
        <v>267</v>
      </c>
      <c r="E640" s="33" t="s">
        <v>35</v>
      </c>
      <c r="F640" s="33" t="s">
        <v>88</v>
      </c>
      <c r="G640" s="33" t="s">
        <v>72</v>
      </c>
      <c r="H640" s="34">
        <v>21</v>
      </c>
      <c r="I640" s="34">
        <v>0</v>
      </c>
      <c r="J640" s="18">
        <f t="shared" si="106"/>
        <v>21</v>
      </c>
      <c r="K640" s="35">
        <f t="shared" si="107"/>
        <v>0</v>
      </c>
      <c r="L640" s="36"/>
      <c r="M640" s="11"/>
    </row>
    <row r="641" spans="1:13" ht="31.5" customHeight="1">
      <c r="A641" s="253" t="s">
        <v>598</v>
      </c>
      <c r="B641" s="254"/>
      <c r="C641" s="29" t="s">
        <v>281</v>
      </c>
      <c r="D641" s="29"/>
      <c r="E641" s="29"/>
      <c r="F641" s="29"/>
      <c r="G641" s="29"/>
      <c r="H641" s="30">
        <f>H642+H661+H674</f>
        <v>568.2</v>
      </c>
      <c r="I641" s="30">
        <f>I642+I661+I674</f>
        <v>386.9</v>
      </c>
      <c r="J641" s="32">
        <f t="shared" si="106"/>
        <v>181.30000000000007</v>
      </c>
      <c r="K641" s="31">
        <f t="shared" si="107"/>
        <v>68.09222104892643</v>
      </c>
      <c r="L641" s="10"/>
      <c r="M641" s="11"/>
    </row>
    <row r="642" spans="1:13" ht="27.75" customHeight="1">
      <c r="A642" s="253" t="s">
        <v>599</v>
      </c>
      <c r="B642" s="254"/>
      <c r="C642" s="29" t="s">
        <v>282</v>
      </c>
      <c r="D642" s="29"/>
      <c r="E642" s="29"/>
      <c r="F642" s="29"/>
      <c r="G642" s="29"/>
      <c r="H642" s="30">
        <f>H643+H649+H655</f>
        <v>67.9</v>
      </c>
      <c r="I642" s="30">
        <f>I643+I649+I655</f>
        <v>0</v>
      </c>
      <c r="J642" s="32">
        <f t="shared" si="106"/>
        <v>67.9</v>
      </c>
      <c r="K642" s="31">
        <f t="shared" si="107"/>
        <v>0</v>
      </c>
      <c r="L642" s="10"/>
      <c r="M642" s="11"/>
    </row>
    <row r="643" spans="1:13" ht="30.75" customHeight="1">
      <c r="A643" s="229" t="s">
        <v>283</v>
      </c>
      <c r="B643" s="230"/>
      <c r="C643" s="33" t="s">
        <v>284</v>
      </c>
      <c r="D643" s="33"/>
      <c r="E643" s="33"/>
      <c r="F643" s="33"/>
      <c r="G643" s="33"/>
      <c r="H643" s="34">
        <f aca="true" t="shared" si="114" ref="H643:I647">H644</f>
        <v>39.9</v>
      </c>
      <c r="I643" s="34">
        <f t="shared" si="114"/>
        <v>0</v>
      </c>
      <c r="J643" s="18">
        <f t="shared" si="106"/>
        <v>39.9</v>
      </c>
      <c r="K643" s="35">
        <f t="shared" si="107"/>
        <v>0</v>
      </c>
      <c r="L643" s="36"/>
      <c r="M643" s="11"/>
    </row>
    <row r="644" spans="1:13" ht="15.75">
      <c r="A644" s="229" t="s">
        <v>55</v>
      </c>
      <c r="B644" s="230"/>
      <c r="C644" s="33" t="s">
        <v>284</v>
      </c>
      <c r="D644" s="33" t="s">
        <v>56</v>
      </c>
      <c r="E644" s="33"/>
      <c r="F644" s="33"/>
      <c r="G644" s="33"/>
      <c r="H644" s="34">
        <f t="shared" si="114"/>
        <v>39.9</v>
      </c>
      <c r="I644" s="34">
        <f t="shared" si="114"/>
        <v>0</v>
      </c>
      <c r="J644" s="18">
        <f t="shared" si="106"/>
        <v>39.9</v>
      </c>
      <c r="K644" s="35">
        <f t="shared" si="107"/>
        <v>0</v>
      </c>
      <c r="L644" s="36"/>
      <c r="M644" s="11"/>
    </row>
    <row r="645" spans="1:13" ht="15.75">
      <c r="A645" s="229" t="s">
        <v>57</v>
      </c>
      <c r="B645" s="230"/>
      <c r="C645" s="33" t="s">
        <v>284</v>
      </c>
      <c r="D645" s="33" t="s">
        <v>56</v>
      </c>
      <c r="E645" s="33" t="s">
        <v>58</v>
      </c>
      <c r="F645" s="33"/>
      <c r="G645" s="33"/>
      <c r="H645" s="34">
        <f t="shared" si="114"/>
        <v>39.9</v>
      </c>
      <c r="I645" s="34">
        <f t="shared" si="114"/>
        <v>0</v>
      </c>
      <c r="J645" s="18">
        <f t="shared" si="106"/>
        <v>39.9</v>
      </c>
      <c r="K645" s="35">
        <f t="shared" si="107"/>
        <v>0</v>
      </c>
      <c r="L645" s="36"/>
      <c r="M645" s="11"/>
    </row>
    <row r="646" spans="1:13" ht="15.75">
      <c r="A646" s="229" t="s">
        <v>16</v>
      </c>
      <c r="B646" s="230"/>
      <c r="C646" s="33" t="s">
        <v>284</v>
      </c>
      <c r="D646" s="33" t="s">
        <v>56</v>
      </c>
      <c r="E646" s="33" t="s">
        <v>58</v>
      </c>
      <c r="F646" s="33" t="s">
        <v>17</v>
      </c>
      <c r="G646" s="33"/>
      <c r="H646" s="34">
        <f t="shared" si="114"/>
        <v>39.9</v>
      </c>
      <c r="I646" s="34">
        <f t="shared" si="114"/>
        <v>0</v>
      </c>
      <c r="J646" s="18">
        <f t="shared" si="106"/>
        <v>39.9</v>
      </c>
      <c r="K646" s="35">
        <f t="shared" si="107"/>
        <v>0</v>
      </c>
      <c r="L646" s="36"/>
      <c r="M646" s="11"/>
    </row>
    <row r="647" spans="1:13" ht="29.25" customHeight="1">
      <c r="A647" s="229" t="s">
        <v>18</v>
      </c>
      <c r="B647" s="230"/>
      <c r="C647" s="33" t="s">
        <v>284</v>
      </c>
      <c r="D647" s="33" t="s">
        <v>56</v>
      </c>
      <c r="E647" s="33" t="s">
        <v>58</v>
      </c>
      <c r="F647" s="33" t="s">
        <v>19</v>
      </c>
      <c r="G647" s="33"/>
      <c r="H647" s="34">
        <f t="shared" si="114"/>
        <v>39.9</v>
      </c>
      <c r="I647" s="34">
        <f t="shared" si="114"/>
        <v>0</v>
      </c>
      <c r="J647" s="18">
        <f t="shared" si="106"/>
        <v>39.9</v>
      </c>
      <c r="K647" s="35">
        <f t="shared" si="107"/>
        <v>0</v>
      </c>
      <c r="L647" s="36"/>
      <c r="M647" s="11"/>
    </row>
    <row r="648" spans="1:13" ht="15.75">
      <c r="A648" s="229" t="s">
        <v>48</v>
      </c>
      <c r="B648" s="230"/>
      <c r="C648" s="33" t="s">
        <v>284</v>
      </c>
      <c r="D648" s="33" t="s">
        <v>56</v>
      </c>
      <c r="E648" s="33" t="s">
        <v>58</v>
      </c>
      <c r="F648" s="33" t="s">
        <v>19</v>
      </c>
      <c r="G648" s="33" t="s">
        <v>49</v>
      </c>
      <c r="H648" s="34">
        <v>39.9</v>
      </c>
      <c r="I648" s="34">
        <v>0</v>
      </c>
      <c r="J648" s="18">
        <f t="shared" si="106"/>
        <v>39.9</v>
      </c>
      <c r="K648" s="35">
        <f t="shared" si="107"/>
        <v>0</v>
      </c>
      <c r="L648" s="36"/>
      <c r="M648" s="11"/>
    </row>
    <row r="649" spans="1:13" ht="44.25" customHeight="1">
      <c r="A649" s="229" t="s">
        <v>285</v>
      </c>
      <c r="B649" s="230"/>
      <c r="C649" s="33" t="s">
        <v>286</v>
      </c>
      <c r="D649" s="33"/>
      <c r="E649" s="33"/>
      <c r="F649" s="33"/>
      <c r="G649" s="33"/>
      <c r="H649" s="34">
        <f aca="true" t="shared" si="115" ref="H649:I653">H650</f>
        <v>8</v>
      </c>
      <c r="I649" s="34">
        <f t="shared" si="115"/>
        <v>0</v>
      </c>
      <c r="J649" s="18">
        <f t="shared" si="106"/>
        <v>8</v>
      </c>
      <c r="K649" s="35">
        <f t="shared" si="107"/>
        <v>0</v>
      </c>
      <c r="L649" s="36"/>
      <c r="M649" s="11"/>
    </row>
    <row r="650" spans="1:13" ht="15.75">
      <c r="A650" s="229" t="s">
        <v>55</v>
      </c>
      <c r="B650" s="230"/>
      <c r="C650" s="33" t="s">
        <v>286</v>
      </c>
      <c r="D650" s="33" t="s">
        <v>56</v>
      </c>
      <c r="E650" s="33"/>
      <c r="F650" s="33"/>
      <c r="G650" s="33"/>
      <c r="H650" s="34">
        <f t="shared" si="115"/>
        <v>8</v>
      </c>
      <c r="I650" s="34">
        <f t="shared" si="115"/>
        <v>0</v>
      </c>
      <c r="J650" s="18">
        <f t="shared" si="106"/>
        <v>8</v>
      </c>
      <c r="K650" s="35">
        <f t="shared" si="107"/>
        <v>0</v>
      </c>
      <c r="L650" s="36"/>
      <c r="M650" s="11"/>
    </row>
    <row r="651" spans="1:13" ht="15.75">
      <c r="A651" s="229" t="s">
        <v>57</v>
      </c>
      <c r="B651" s="230"/>
      <c r="C651" s="33" t="s">
        <v>286</v>
      </c>
      <c r="D651" s="33" t="s">
        <v>56</v>
      </c>
      <c r="E651" s="33" t="s">
        <v>58</v>
      </c>
      <c r="F651" s="33"/>
      <c r="G651" s="33"/>
      <c r="H651" s="34">
        <f t="shared" si="115"/>
        <v>8</v>
      </c>
      <c r="I651" s="34">
        <f t="shared" si="115"/>
        <v>0</v>
      </c>
      <c r="J651" s="18">
        <f t="shared" si="106"/>
        <v>8</v>
      </c>
      <c r="K651" s="35">
        <f t="shared" si="107"/>
        <v>0</v>
      </c>
      <c r="L651" s="36"/>
      <c r="M651" s="11"/>
    </row>
    <row r="652" spans="1:13" ht="15.75">
      <c r="A652" s="229" t="s">
        <v>16</v>
      </c>
      <c r="B652" s="230"/>
      <c r="C652" s="33" t="s">
        <v>286</v>
      </c>
      <c r="D652" s="33" t="s">
        <v>56</v>
      </c>
      <c r="E652" s="33" t="s">
        <v>58</v>
      </c>
      <c r="F652" s="33" t="s">
        <v>17</v>
      </c>
      <c r="G652" s="33"/>
      <c r="H652" s="34">
        <f t="shared" si="115"/>
        <v>8</v>
      </c>
      <c r="I652" s="34">
        <f t="shared" si="115"/>
        <v>0</v>
      </c>
      <c r="J652" s="18">
        <f t="shared" si="106"/>
        <v>8</v>
      </c>
      <c r="K652" s="35">
        <f t="shared" si="107"/>
        <v>0</v>
      </c>
      <c r="L652" s="36"/>
      <c r="M652" s="11"/>
    </row>
    <row r="653" spans="1:13" ht="28.5" customHeight="1">
      <c r="A653" s="229" t="s">
        <v>18</v>
      </c>
      <c r="B653" s="230"/>
      <c r="C653" s="33" t="s">
        <v>286</v>
      </c>
      <c r="D653" s="33" t="s">
        <v>56</v>
      </c>
      <c r="E653" s="33" t="s">
        <v>58</v>
      </c>
      <c r="F653" s="33" t="s">
        <v>19</v>
      </c>
      <c r="G653" s="33"/>
      <c r="H653" s="34">
        <f t="shared" si="115"/>
        <v>8</v>
      </c>
      <c r="I653" s="34">
        <f t="shared" si="115"/>
        <v>0</v>
      </c>
      <c r="J653" s="18">
        <f t="shared" si="106"/>
        <v>8</v>
      </c>
      <c r="K653" s="35">
        <f t="shared" si="107"/>
        <v>0</v>
      </c>
      <c r="L653" s="36"/>
      <c r="M653" s="11"/>
    </row>
    <row r="654" spans="1:13" ht="15.75">
      <c r="A654" s="229" t="s">
        <v>48</v>
      </c>
      <c r="B654" s="230"/>
      <c r="C654" s="33" t="s">
        <v>286</v>
      </c>
      <c r="D654" s="33" t="s">
        <v>56</v>
      </c>
      <c r="E654" s="33" t="s">
        <v>58</v>
      </c>
      <c r="F654" s="33" t="s">
        <v>19</v>
      </c>
      <c r="G654" s="33" t="s">
        <v>49</v>
      </c>
      <c r="H654" s="34">
        <v>8</v>
      </c>
      <c r="I654" s="34">
        <v>0</v>
      </c>
      <c r="J654" s="18">
        <f t="shared" si="106"/>
        <v>8</v>
      </c>
      <c r="K654" s="35">
        <f t="shared" si="107"/>
        <v>0</v>
      </c>
      <c r="L654" s="36"/>
      <c r="M654" s="11"/>
    </row>
    <row r="655" spans="1:13" ht="30.75" customHeight="1">
      <c r="A655" s="229" t="s">
        <v>287</v>
      </c>
      <c r="B655" s="230"/>
      <c r="C655" s="33" t="s">
        <v>288</v>
      </c>
      <c r="D655" s="33"/>
      <c r="E655" s="33"/>
      <c r="F655" s="33"/>
      <c r="G655" s="33"/>
      <c r="H655" s="34">
        <f aca="true" t="shared" si="116" ref="H655:I659">H656</f>
        <v>20</v>
      </c>
      <c r="I655" s="34">
        <f t="shared" si="116"/>
        <v>0</v>
      </c>
      <c r="J655" s="18">
        <f t="shared" si="106"/>
        <v>20</v>
      </c>
      <c r="K655" s="35">
        <f t="shared" si="107"/>
        <v>0</v>
      </c>
      <c r="L655" s="36"/>
      <c r="M655" s="11"/>
    </row>
    <row r="656" spans="1:13" ht="15.75">
      <c r="A656" s="229" t="s">
        <v>55</v>
      </c>
      <c r="B656" s="230"/>
      <c r="C656" s="33" t="s">
        <v>288</v>
      </c>
      <c r="D656" s="33" t="s">
        <v>56</v>
      </c>
      <c r="E656" s="33"/>
      <c r="F656" s="33"/>
      <c r="G656" s="33"/>
      <c r="H656" s="34">
        <f t="shared" si="116"/>
        <v>20</v>
      </c>
      <c r="I656" s="34">
        <f t="shared" si="116"/>
        <v>0</v>
      </c>
      <c r="J656" s="18">
        <f t="shared" si="106"/>
        <v>20</v>
      </c>
      <c r="K656" s="35">
        <f t="shared" si="107"/>
        <v>0</v>
      </c>
      <c r="L656" s="36"/>
      <c r="M656" s="11"/>
    </row>
    <row r="657" spans="1:13" ht="15.75">
      <c r="A657" s="229" t="s">
        <v>57</v>
      </c>
      <c r="B657" s="230"/>
      <c r="C657" s="33" t="s">
        <v>288</v>
      </c>
      <c r="D657" s="33" t="s">
        <v>56</v>
      </c>
      <c r="E657" s="33" t="s">
        <v>58</v>
      </c>
      <c r="F657" s="33"/>
      <c r="G657" s="33"/>
      <c r="H657" s="34">
        <f t="shared" si="116"/>
        <v>20</v>
      </c>
      <c r="I657" s="34">
        <f t="shared" si="116"/>
        <v>0</v>
      </c>
      <c r="J657" s="18">
        <f t="shared" si="106"/>
        <v>20</v>
      </c>
      <c r="K657" s="35">
        <f t="shared" si="107"/>
        <v>0</v>
      </c>
      <c r="L657" s="36"/>
      <c r="M657" s="11"/>
    </row>
    <row r="658" spans="1:13" ht="42" customHeight="1">
      <c r="A658" s="229" t="s">
        <v>62</v>
      </c>
      <c r="B658" s="230"/>
      <c r="C658" s="33" t="s">
        <v>288</v>
      </c>
      <c r="D658" s="33" t="s">
        <v>56</v>
      </c>
      <c r="E658" s="33" t="s">
        <v>58</v>
      </c>
      <c r="F658" s="33" t="s">
        <v>63</v>
      </c>
      <c r="G658" s="33"/>
      <c r="H658" s="34">
        <f t="shared" si="116"/>
        <v>20</v>
      </c>
      <c r="I658" s="34">
        <f t="shared" si="116"/>
        <v>0</v>
      </c>
      <c r="J658" s="18">
        <f t="shared" si="106"/>
        <v>20</v>
      </c>
      <c r="K658" s="35">
        <f t="shared" si="107"/>
        <v>0</v>
      </c>
      <c r="L658" s="36"/>
      <c r="M658" s="11"/>
    </row>
    <row r="659" spans="1:13" ht="15.75">
      <c r="A659" s="229" t="s">
        <v>64</v>
      </c>
      <c r="B659" s="230"/>
      <c r="C659" s="33" t="s">
        <v>288</v>
      </c>
      <c r="D659" s="33" t="s">
        <v>56</v>
      </c>
      <c r="E659" s="33" t="s">
        <v>58</v>
      </c>
      <c r="F659" s="33" t="s">
        <v>65</v>
      </c>
      <c r="G659" s="33"/>
      <c r="H659" s="34">
        <f t="shared" si="116"/>
        <v>20</v>
      </c>
      <c r="I659" s="34">
        <f t="shared" si="116"/>
        <v>0</v>
      </c>
      <c r="J659" s="18">
        <f t="shared" si="106"/>
        <v>20</v>
      </c>
      <c r="K659" s="35">
        <f t="shared" si="107"/>
        <v>0</v>
      </c>
      <c r="L659" s="36"/>
      <c r="M659" s="11"/>
    </row>
    <row r="660" spans="1:13" ht="15.75">
      <c r="A660" s="229" t="s">
        <v>48</v>
      </c>
      <c r="B660" s="230"/>
      <c r="C660" s="33" t="s">
        <v>288</v>
      </c>
      <c r="D660" s="33" t="s">
        <v>56</v>
      </c>
      <c r="E660" s="33" t="s">
        <v>58</v>
      </c>
      <c r="F660" s="33" t="s">
        <v>65</v>
      </c>
      <c r="G660" s="33" t="s">
        <v>49</v>
      </c>
      <c r="H660" s="34">
        <v>20</v>
      </c>
      <c r="I660" s="34">
        <v>0</v>
      </c>
      <c r="J660" s="18">
        <f t="shared" si="106"/>
        <v>20</v>
      </c>
      <c r="K660" s="35">
        <f t="shared" si="107"/>
        <v>0</v>
      </c>
      <c r="L660" s="36"/>
      <c r="M660" s="11"/>
    </row>
    <row r="661" spans="1:13" ht="30" customHeight="1">
      <c r="A661" s="253" t="s">
        <v>600</v>
      </c>
      <c r="B661" s="254"/>
      <c r="C661" s="29" t="s">
        <v>290</v>
      </c>
      <c r="D661" s="29"/>
      <c r="E661" s="29"/>
      <c r="F661" s="29"/>
      <c r="G661" s="29"/>
      <c r="H661" s="30">
        <f>H662+H668</f>
        <v>330</v>
      </c>
      <c r="I661" s="30">
        <f>I662+I668</f>
        <v>310</v>
      </c>
      <c r="J661" s="32">
        <f t="shared" si="106"/>
        <v>20</v>
      </c>
      <c r="K661" s="31">
        <f t="shared" si="107"/>
        <v>93.93939393939394</v>
      </c>
      <c r="L661" s="10"/>
      <c r="M661" s="11"/>
    </row>
    <row r="662" spans="1:13" ht="15.75">
      <c r="A662" s="229" t="s">
        <v>291</v>
      </c>
      <c r="B662" s="230"/>
      <c r="C662" s="33" t="s">
        <v>292</v>
      </c>
      <c r="D662" s="33"/>
      <c r="E662" s="33"/>
      <c r="F662" s="33"/>
      <c r="G662" s="33"/>
      <c r="H662" s="34">
        <f aca="true" t="shared" si="117" ref="H662:I666">H663</f>
        <v>310</v>
      </c>
      <c r="I662" s="34">
        <f t="shared" si="117"/>
        <v>310</v>
      </c>
      <c r="J662" s="18">
        <f t="shared" si="106"/>
        <v>0</v>
      </c>
      <c r="K662" s="35">
        <f t="shared" si="107"/>
        <v>100</v>
      </c>
      <c r="L662" s="36"/>
      <c r="M662" s="11"/>
    </row>
    <row r="663" spans="1:13" ht="15.75">
      <c r="A663" s="229" t="s">
        <v>68</v>
      </c>
      <c r="B663" s="230"/>
      <c r="C663" s="33" t="s">
        <v>292</v>
      </c>
      <c r="D663" s="33" t="s">
        <v>69</v>
      </c>
      <c r="E663" s="33"/>
      <c r="F663" s="33"/>
      <c r="G663" s="33"/>
      <c r="H663" s="34">
        <f t="shared" si="117"/>
        <v>310</v>
      </c>
      <c r="I663" s="34">
        <f t="shared" si="117"/>
        <v>310</v>
      </c>
      <c r="J663" s="18">
        <f t="shared" si="106"/>
        <v>0</v>
      </c>
      <c r="K663" s="35">
        <f t="shared" si="107"/>
        <v>100</v>
      </c>
      <c r="L663" s="36"/>
      <c r="M663" s="11"/>
    </row>
    <row r="664" spans="1:13" ht="15.75">
      <c r="A664" s="229" t="s">
        <v>197</v>
      </c>
      <c r="B664" s="230"/>
      <c r="C664" s="33" t="s">
        <v>292</v>
      </c>
      <c r="D664" s="33" t="s">
        <v>69</v>
      </c>
      <c r="E664" s="33" t="s">
        <v>56</v>
      </c>
      <c r="F664" s="33"/>
      <c r="G664" s="33"/>
      <c r="H664" s="34">
        <f t="shared" si="117"/>
        <v>310</v>
      </c>
      <c r="I664" s="34">
        <f t="shared" si="117"/>
        <v>310</v>
      </c>
      <c r="J664" s="18">
        <f t="shared" si="106"/>
        <v>0</v>
      </c>
      <c r="K664" s="35">
        <f t="shared" si="107"/>
        <v>100</v>
      </c>
      <c r="L664" s="36"/>
      <c r="M664" s="11"/>
    </row>
    <row r="665" spans="1:13" ht="33" customHeight="1">
      <c r="A665" s="229" t="s">
        <v>44</v>
      </c>
      <c r="B665" s="230"/>
      <c r="C665" s="33" t="s">
        <v>292</v>
      </c>
      <c r="D665" s="33" t="s">
        <v>69</v>
      </c>
      <c r="E665" s="33" t="s">
        <v>56</v>
      </c>
      <c r="F665" s="33" t="s">
        <v>45</v>
      </c>
      <c r="G665" s="33"/>
      <c r="H665" s="34">
        <f t="shared" si="117"/>
        <v>310</v>
      </c>
      <c r="I665" s="34">
        <f t="shared" si="117"/>
        <v>310</v>
      </c>
      <c r="J665" s="18">
        <f t="shared" si="106"/>
        <v>0</v>
      </c>
      <c r="K665" s="35">
        <f t="shared" si="107"/>
        <v>100</v>
      </c>
      <c r="L665" s="36"/>
      <c r="M665" s="11"/>
    </row>
    <row r="666" spans="1:13" ht="15.75">
      <c r="A666" s="229" t="s">
        <v>87</v>
      </c>
      <c r="B666" s="230"/>
      <c r="C666" s="33" t="s">
        <v>292</v>
      </c>
      <c r="D666" s="33" t="s">
        <v>69</v>
      </c>
      <c r="E666" s="33" t="s">
        <v>56</v>
      </c>
      <c r="F666" s="33" t="s">
        <v>88</v>
      </c>
      <c r="G666" s="33"/>
      <c r="H666" s="34">
        <f t="shared" si="117"/>
        <v>310</v>
      </c>
      <c r="I666" s="34">
        <f t="shared" si="117"/>
        <v>310</v>
      </c>
      <c r="J666" s="18">
        <f t="shared" si="106"/>
        <v>0</v>
      </c>
      <c r="K666" s="35">
        <f t="shared" si="107"/>
        <v>100</v>
      </c>
      <c r="L666" s="36"/>
      <c r="M666" s="11"/>
    </row>
    <row r="667" spans="1:13" ht="27.75" customHeight="1">
      <c r="A667" s="229" t="s">
        <v>71</v>
      </c>
      <c r="B667" s="230"/>
      <c r="C667" s="33" t="s">
        <v>292</v>
      </c>
      <c r="D667" s="33" t="s">
        <v>69</v>
      </c>
      <c r="E667" s="33" t="s">
        <v>56</v>
      </c>
      <c r="F667" s="33" t="s">
        <v>88</v>
      </c>
      <c r="G667" s="33" t="s">
        <v>72</v>
      </c>
      <c r="H667" s="34">
        <v>310</v>
      </c>
      <c r="I667" s="34">
        <v>310</v>
      </c>
      <c r="J667" s="18">
        <f t="shared" si="106"/>
        <v>0</v>
      </c>
      <c r="K667" s="35">
        <f t="shared" si="107"/>
        <v>100</v>
      </c>
      <c r="L667" s="36"/>
      <c r="M667" s="11"/>
    </row>
    <row r="668" spans="1:13" ht="30.75" customHeight="1">
      <c r="A668" s="229" t="s">
        <v>293</v>
      </c>
      <c r="B668" s="230"/>
      <c r="C668" s="33" t="s">
        <v>294</v>
      </c>
      <c r="D668" s="33"/>
      <c r="E668" s="33"/>
      <c r="F668" s="33"/>
      <c r="G668" s="33"/>
      <c r="H668" s="34">
        <f aca="true" t="shared" si="118" ref="H668:I672">H669</f>
        <v>20</v>
      </c>
      <c r="I668" s="34">
        <f t="shared" si="118"/>
        <v>0</v>
      </c>
      <c r="J668" s="18">
        <f t="shared" si="106"/>
        <v>20</v>
      </c>
      <c r="K668" s="35">
        <f t="shared" si="107"/>
        <v>0</v>
      </c>
      <c r="L668" s="36"/>
      <c r="M668" s="11"/>
    </row>
    <row r="669" spans="1:13" ht="15.75">
      <c r="A669" s="229" t="s">
        <v>55</v>
      </c>
      <c r="B669" s="230"/>
      <c r="C669" s="33" t="s">
        <v>294</v>
      </c>
      <c r="D669" s="33" t="s">
        <v>56</v>
      </c>
      <c r="E669" s="33"/>
      <c r="F669" s="33"/>
      <c r="G669" s="33"/>
      <c r="H669" s="34">
        <f t="shared" si="118"/>
        <v>20</v>
      </c>
      <c r="I669" s="34">
        <f t="shared" si="118"/>
        <v>0</v>
      </c>
      <c r="J669" s="18">
        <f t="shared" si="106"/>
        <v>20</v>
      </c>
      <c r="K669" s="35">
        <f t="shared" si="107"/>
        <v>0</v>
      </c>
      <c r="L669" s="36"/>
      <c r="M669" s="11"/>
    </row>
    <row r="670" spans="1:13" ht="15.75">
      <c r="A670" s="229" t="s">
        <v>57</v>
      </c>
      <c r="B670" s="230"/>
      <c r="C670" s="33" t="s">
        <v>294</v>
      </c>
      <c r="D670" s="33" t="s">
        <v>56</v>
      </c>
      <c r="E670" s="33" t="s">
        <v>58</v>
      </c>
      <c r="F670" s="33"/>
      <c r="G670" s="33"/>
      <c r="H670" s="34">
        <f t="shared" si="118"/>
        <v>20</v>
      </c>
      <c r="I670" s="34">
        <f t="shared" si="118"/>
        <v>0</v>
      </c>
      <c r="J670" s="18">
        <f t="shared" si="106"/>
        <v>20</v>
      </c>
      <c r="K670" s="35">
        <f t="shared" si="107"/>
        <v>0</v>
      </c>
      <c r="L670" s="36"/>
      <c r="M670" s="11"/>
    </row>
    <row r="671" spans="1:13" ht="15.75">
      <c r="A671" s="229" t="s">
        <v>16</v>
      </c>
      <c r="B671" s="230"/>
      <c r="C671" s="33" t="s">
        <v>294</v>
      </c>
      <c r="D671" s="33" t="s">
        <v>56</v>
      </c>
      <c r="E671" s="33" t="s">
        <v>58</v>
      </c>
      <c r="F671" s="33" t="s">
        <v>17</v>
      </c>
      <c r="G671" s="33"/>
      <c r="H671" s="34">
        <f t="shared" si="118"/>
        <v>20</v>
      </c>
      <c r="I671" s="34">
        <f t="shared" si="118"/>
        <v>0</v>
      </c>
      <c r="J671" s="18">
        <f aca="true" t="shared" si="119" ref="J671:J747">H671-I671</f>
        <v>20</v>
      </c>
      <c r="K671" s="35">
        <f aca="true" t="shared" si="120" ref="K671:K747">I671/H671*100</f>
        <v>0</v>
      </c>
      <c r="L671" s="36"/>
      <c r="M671" s="11"/>
    </row>
    <row r="672" spans="1:13" ht="31.5" customHeight="1">
      <c r="A672" s="229" t="s">
        <v>18</v>
      </c>
      <c r="B672" s="230"/>
      <c r="C672" s="33" t="s">
        <v>294</v>
      </c>
      <c r="D672" s="33" t="s">
        <v>56</v>
      </c>
      <c r="E672" s="33" t="s">
        <v>58</v>
      </c>
      <c r="F672" s="33" t="s">
        <v>19</v>
      </c>
      <c r="G672" s="33"/>
      <c r="H672" s="34">
        <f t="shared" si="118"/>
        <v>20</v>
      </c>
      <c r="I672" s="34">
        <f t="shared" si="118"/>
        <v>0</v>
      </c>
      <c r="J672" s="18">
        <f t="shared" si="119"/>
        <v>20</v>
      </c>
      <c r="K672" s="35">
        <f t="shared" si="120"/>
        <v>0</v>
      </c>
      <c r="L672" s="36"/>
      <c r="M672" s="11"/>
    </row>
    <row r="673" spans="1:13" ht="15.75">
      <c r="A673" s="229" t="s">
        <v>48</v>
      </c>
      <c r="B673" s="230"/>
      <c r="C673" s="33" t="s">
        <v>294</v>
      </c>
      <c r="D673" s="33" t="s">
        <v>56</v>
      </c>
      <c r="E673" s="33" t="s">
        <v>58</v>
      </c>
      <c r="F673" s="33" t="s">
        <v>19</v>
      </c>
      <c r="G673" s="33" t="s">
        <v>49</v>
      </c>
      <c r="H673" s="34">
        <v>20</v>
      </c>
      <c r="I673" s="34">
        <v>0</v>
      </c>
      <c r="J673" s="18">
        <f t="shared" si="119"/>
        <v>20</v>
      </c>
      <c r="K673" s="35">
        <f t="shared" si="120"/>
        <v>0</v>
      </c>
      <c r="L673" s="36"/>
      <c r="M673" s="11"/>
    </row>
    <row r="674" spans="1:13" ht="27.75" customHeight="1">
      <c r="A674" s="253" t="s">
        <v>601</v>
      </c>
      <c r="B674" s="254"/>
      <c r="C674" s="29" t="s">
        <v>295</v>
      </c>
      <c r="D674" s="29"/>
      <c r="E674" s="29"/>
      <c r="F674" s="29"/>
      <c r="G674" s="29"/>
      <c r="H674" s="30">
        <f aca="true" t="shared" si="121" ref="H674:I679">H675</f>
        <v>170.3</v>
      </c>
      <c r="I674" s="30">
        <f t="shared" si="121"/>
        <v>76.9</v>
      </c>
      <c r="J674" s="32">
        <f t="shared" si="119"/>
        <v>93.4</v>
      </c>
      <c r="K674" s="31">
        <f t="shared" si="120"/>
        <v>45.155607751027595</v>
      </c>
      <c r="L674" s="10"/>
      <c r="M674" s="11"/>
    </row>
    <row r="675" spans="1:13" ht="15.75">
      <c r="A675" s="229" t="s">
        <v>296</v>
      </c>
      <c r="B675" s="230"/>
      <c r="C675" s="33" t="s">
        <v>297</v>
      </c>
      <c r="D675" s="33"/>
      <c r="E675" s="33"/>
      <c r="F675" s="33"/>
      <c r="G675" s="33"/>
      <c r="H675" s="34">
        <f t="shared" si="121"/>
        <v>170.3</v>
      </c>
      <c r="I675" s="34">
        <f t="shared" si="121"/>
        <v>76.9</v>
      </c>
      <c r="J675" s="18">
        <f t="shared" si="119"/>
        <v>93.4</v>
      </c>
      <c r="K675" s="35">
        <f t="shared" si="120"/>
        <v>45.155607751027595</v>
      </c>
      <c r="L675" s="36"/>
      <c r="M675" s="11"/>
    </row>
    <row r="676" spans="1:13" ht="15.75">
      <c r="A676" s="229" t="s">
        <v>84</v>
      </c>
      <c r="B676" s="230"/>
      <c r="C676" s="33" t="s">
        <v>297</v>
      </c>
      <c r="D676" s="33" t="s">
        <v>85</v>
      </c>
      <c r="E676" s="33"/>
      <c r="F676" s="33"/>
      <c r="G676" s="33"/>
      <c r="H676" s="34">
        <f t="shared" si="121"/>
        <v>170.3</v>
      </c>
      <c r="I676" s="34">
        <f t="shared" si="121"/>
        <v>76.9</v>
      </c>
      <c r="J676" s="18">
        <f t="shared" si="119"/>
        <v>93.4</v>
      </c>
      <c r="K676" s="35">
        <f t="shared" si="120"/>
        <v>45.155607751027595</v>
      </c>
      <c r="L676" s="36"/>
      <c r="M676" s="11"/>
    </row>
    <row r="677" spans="1:13" ht="15.75">
      <c r="A677" s="229" t="s">
        <v>160</v>
      </c>
      <c r="B677" s="230"/>
      <c r="C677" s="33" t="s">
        <v>297</v>
      </c>
      <c r="D677" s="33" t="s">
        <v>85</v>
      </c>
      <c r="E677" s="33" t="s">
        <v>85</v>
      </c>
      <c r="F677" s="33"/>
      <c r="G677" s="33"/>
      <c r="H677" s="34">
        <f t="shared" si="121"/>
        <v>170.3</v>
      </c>
      <c r="I677" s="34">
        <f t="shared" si="121"/>
        <v>76.9</v>
      </c>
      <c r="J677" s="18">
        <f t="shared" si="119"/>
        <v>93.4</v>
      </c>
      <c r="K677" s="35">
        <f t="shared" si="120"/>
        <v>45.155607751027595</v>
      </c>
      <c r="L677" s="36"/>
      <c r="M677" s="11"/>
    </row>
    <row r="678" spans="1:13" ht="30.75" customHeight="1">
      <c r="A678" s="229" t="s">
        <v>44</v>
      </c>
      <c r="B678" s="230"/>
      <c r="C678" s="33" t="s">
        <v>297</v>
      </c>
      <c r="D678" s="33" t="s">
        <v>85</v>
      </c>
      <c r="E678" s="33" t="s">
        <v>85</v>
      </c>
      <c r="F678" s="33" t="s">
        <v>45</v>
      </c>
      <c r="G678" s="33"/>
      <c r="H678" s="34">
        <f t="shared" si="121"/>
        <v>170.3</v>
      </c>
      <c r="I678" s="34">
        <f t="shared" si="121"/>
        <v>76.9</v>
      </c>
      <c r="J678" s="18">
        <f t="shared" si="119"/>
        <v>93.4</v>
      </c>
      <c r="K678" s="35">
        <f t="shared" si="120"/>
        <v>45.155607751027595</v>
      </c>
      <c r="L678" s="36"/>
      <c r="M678" s="11"/>
    </row>
    <row r="679" spans="1:13" ht="15.75">
      <c r="A679" s="229" t="s">
        <v>87</v>
      </c>
      <c r="B679" s="230"/>
      <c r="C679" s="33" t="s">
        <v>297</v>
      </c>
      <c r="D679" s="33" t="s">
        <v>85</v>
      </c>
      <c r="E679" s="33" t="s">
        <v>85</v>
      </c>
      <c r="F679" s="33" t="s">
        <v>88</v>
      </c>
      <c r="G679" s="33"/>
      <c r="H679" s="34">
        <f t="shared" si="121"/>
        <v>170.3</v>
      </c>
      <c r="I679" s="34">
        <f t="shared" si="121"/>
        <v>76.9</v>
      </c>
      <c r="J679" s="18">
        <f t="shared" si="119"/>
        <v>93.4</v>
      </c>
      <c r="K679" s="35">
        <f t="shared" si="120"/>
        <v>45.155607751027595</v>
      </c>
      <c r="L679" s="36"/>
      <c r="M679" s="11"/>
    </row>
    <row r="680" spans="1:13" ht="15.75">
      <c r="A680" s="229" t="s">
        <v>89</v>
      </c>
      <c r="B680" s="230"/>
      <c r="C680" s="33" t="s">
        <v>297</v>
      </c>
      <c r="D680" s="33" t="s">
        <v>85</v>
      </c>
      <c r="E680" s="33" t="s">
        <v>85</v>
      </c>
      <c r="F680" s="33" t="s">
        <v>88</v>
      </c>
      <c r="G680" s="33" t="s">
        <v>90</v>
      </c>
      <c r="H680" s="34">
        <v>170.3</v>
      </c>
      <c r="I680" s="34">
        <v>76.9</v>
      </c>
      <c r="J680" s="18">
        <f t="shared" si="119"/>
        <v>93.4</v>
      </c>
      <c r="K680" s="35">
        <f t="shared" si="120"/>
        <v>45.155607751027595</v>
      </c>
      <c r="L680" s="36"/>
      <c r="M680" s="11"/>
    </row>
    <row r="681" spans="1:13" ht="32.25" customHeight="1">
      <c r="A681" s="253" t="s">
        <v>602</v>
      </c>
      <c r="B681" s="254"/>
      <c r="C681" s="29" t="s">
        <v>298</v>
      </c>
      <c r="D681" s="29"/>
      <c r="E681" s="29"/>
      <c r="F681" s="29"/>
      <c r="G681" s="29"/>
      <c r="H681" s="30">
        <f>H682+H715</f>
        <v>1237.9</v>
      </c>
      <c r="I681" s="30">
        <f>I682+I715</f>
        <v>2111.2</v>
      </c>
      <c r="J681" s="32">
        <f t="shared" si="119"/>
        <v>-873.2999999999997</v>
      </c>
      <c r="K681" s="31">
        <f t="shared" si="120"/>
        <v>170.54689393327408</v>
      </c>
      <c r="L681" s="10"/>
      <c r="M681" s="11"/>
    </row>
    <row r="682" spans="1:13" ht="31.5" customHeight="1">
      <c r="A682" s="253" t="s">
        <v>603</v>
      </c>
      <c r="B682" s="254"/>
      <c r="C682" s="29" t="s">
        <v>299</v>
      </c>
      <c r="D682" s="29"/>
      <c r="E682" s="29"/>
      <c r="F682" s="29"/>
      <c r="G682" s="29"/>
      <c r="H682" s="30">
        <f>H683+H689+H699+H709</f>
        <v>1237.9</v>
      </c>
      <c r="I682" s="30">
        <f>I683+I689+I699+I709</f>
        <v>562.8</v>
      </c>
      <c r="J682" s="32">
        <f t="shared" si="119"/>
        <v>675.1000000000001</v>
      </c>
      <c r="K682" s="31">
        <f t="shared" si="120"/>
        <v>45.46409241457306</v>
      </c>
      <c r="L682" s="10"/>
      <c r="M682" s="11"/>
    </row>
    <row r="683" spans="1:13" ht="42" customHeight="1">
      <c r="A683" s="229" t="s">
        <v>94</v>
      </c>
      <c r="B683" s="230"/>
      <c r="C683" s="33" t="s">
        <v>300</v>
      </c>
      <c r="D683" s="33"/>
      <c r="E683" s="33"/>
      <c r="F683" s="33"/>
      <c r="G683" s="33"/>
      <c r="H683" s="34">
        <f aca="true" t="shared" si="122" ref="H683:I687">H684</f>
        <v>87.9</v>
      </c>
      <c r="I683" s="34">
        <f t="shared" si="122"/>
        <v>34</v>
      </c>
      <c r="J683" s="18">
        <f t="shared" si="119"/>
        <v>53.900000000000006</v>
      </c>
      <c r="K683" s="35">
        <f t="shared" si="120"/>
        <v>38.68031854379977</v>
      </c>
      <c r="L683" s="36"/>
      <c r="M683" s="11"/>
    </row>
    <row r="684" spans="1:13" ht="15.75">
      <c r="A684" s="229" t="s">
        <v>266</v>
      </c>
      <c r="B684" s="230"/>
      <c r="C684" s="33" t="s">
        <v>300</v>
      </c>
      <c r="D684" s="33" t="s">
        <v>267</v>
      </c>
      <c r="E684" s="33"/>
      <c r="F684" s="33"/>
      <c r="G684" s="33"/>
      <c r="H684" s="34">
        <f t="shared" si="122"/>
        <v>87.9</v>
      </c>
      <c r="I684" s="34">
        <f t="shared" si="122"/>
        <v>34</v>
      </c>
      <c r="J684" s="18">
        <f t="shared" si="119"/>
        <v>53.900000000000006</v>
      </c>
      <c r="K684" s="35">
        <f t="shared" si="120"/>
        <v>38.68031854379977</v>
      </c>
      <c r="L684" s="36"/>
      <c r="M684" s="11"/>
    </row>
    <row r="685" spans="1:13" ht="15.75">
      <c r="A685" s="229" t="s">
        <v>301</v>
      </c>
      <c r="B685" s="230"/>
      <c r="C685" s="33" t="s">
        <v>300</v>
      </c>
      <c r="D685" s="33" t="s">
        <v>267</v>
      </c>
      <c r="E685" s="33" t="s">
        <v>97</v>
      </c>
      <c r="F685" s="33"/>
      <c r="G685" s="33"/>
      <c r="H685" s="34">
        <f t="shared" si="122"/>
        <v>87.9</v>
      </c>
      <c r="I685" s="34">
        <f t="shared" si="122"/>
        <v>34</v>
      </c>
      <c r="J685" s="18">
        <f t="shared" si="119"/>
        <v>53.900000000000006</v>
      </c>
      <c r="K685" s="35">
        <f t="shared" si="120"/>
        <v>38.68031854379977</v>
      </c>
      <c r="L685" s="36"/>
      <c r="M685" s="11"/>
    </row>
    <row r="686" spans="1:13" ht="30" customHeight="1">
      <c r="A686" s="229" t="s">
        <v>44</v>
      </c>
      <c r="B686" s="230"/>
      <c r="C686" s="33" t="s">
        <v>300</v>
      </c>
      <c r="D686" s="33" t="s">
        <v>267</v>
      </c>
      <c r="E686" s="33" t="s">
        <v>97</v>
      </c>
      <c r="F686" s="33" t="s">
        <v>45</v>
      </c>
      <c r="G686" s="33"/>
      <c r="H686" s="34">
        <f t="shared" si="122"/>
        <v>87.9</v>
      </c>
      <c r="I686" s="34">
        <f t="shared" si="122"/>
        <v>34</v>
      </c>
      <c r="J686" s="18">
        <f t="shared" si="119"/>
        <v>53.900000000000006</v>
      </c>
      <c r="K686" s="35">
        <f t="shared" si="120"/>
        <v>38.68031854379977</v>
      </c>
      <c r="L686" s="36"/>
      <c r="M686" s="11"/>
    </row>
    <row r="687" spans="1:13" ht="15.75">
      <c r="A687" s="229" t="s">
        <v>87</v>
      </c>
      <c r="B687" s="230"/>
      <c r="C687" s="33" t="s">
        <v>300</v>
      </c>
      <c r="D687" s="33" t="s">
        <v>267</v>
      </c>
      <c r="E687" s="33" t="s">
        <v>97</v>
      </c>
      <c r="F687" s="33" t="s">
        <v>88</v>
      </c>
      <c r="G687" s="33"/>
      <c r="H687" s="34">
        <f t="shared" si="122"/>
        <v>87.9</v>
      </c>
      <c r="I687" s="34">
        <f t="shared" si="122"/>
        <v>34</v>
      </c>
      <c r="J687" s="18">
        <f t="shared" si="119"/>
        <v>53.900000000000006</v>
      </c>
      <c r="K687" s="35">
        <f t="shared" si="120"/>
        <v>38.68031854379977</v>
      </c>
      <c r="L687" s="36"/>
      <c r="M687" s="11"/>
    </row>
    <row r="688" spans="1:13" ht="31.5" customHeight="1">
      <c r="A688" s="229" t="s">
        <v>71</v>
      </c>
      <c r="B688" s="230"/>
      <c r="C688" s="33" t="s">
        <v>300</v>
      </c>
      <c r="D688" s="33" t="s">
        <v>267</v>
      </c>
      <c r="E688" s="33" t="s">
        <v>97</v>
      </c>
      <c r="F688" s="33" t="s">
        <v>88</v>
      </c>
      <c r="G688" s="33" t="s">
        <v>72</v>
      </c>
      <c r="H688" s="34">
        <v>87.9</v>
      </c>
      <c r="I688" s="34">
        <v>34</v>
      </c>
      <c r="J688" s="18">
        <f t="shared" si="119"/>
        <v>53.900000000000006</v>
      </c>
      <c r="K688" s="35">
        <f t="shared" si="120"/>
        <v>38.68031854379977</v>
      </c>
      <c r="L688" s="36"/>
      <c r="M688" s="11"/>
    </row>
    <row r="689" spans="1:13" ht="15.75">
      <c r="A689" s="229" t="s">
        <v>152</v>
      </c>
      <c r="B689" s="230"/>
      <c r="C689" s="33" t="s">
        <v>302</v>
      </c>
      <c r="D689" s="33"/>
      <c r="E689" s="33"/>
      <c r="F689" s="33"/>
      <c r="G689" s="33"/>
      <c r="H689" s="34">
        <f>H690</f>
        <v>500</v>
      </c>
      <c r="I689" s="34">
        <f>I690</f>
        <v>245.8</v>
      </c>
      <c r="J689" s="18">
        <f t="shared" si="119"/>
        <v>254.2</v>
      </c>
      <c r="K689" s="35">
        <f t="shared" si="120"/>
        <v>49.160000000000004</v>
      </c>
      <c r="L689" s="36"/>
      <c r="M689" s="11"/>
    </row>
    <row r="690" spans="1:13" ht="15.75">
      <c r="A690" s="229" t="s">
        <v>266</v>
      </c>
      <c r="B690" s="230"/>
      <c r="C690" s="33" t="s">
        <v>302</v>
      </c>
      <c r="D690" s="33" t="s">
        <v>267</v>
      </c>
      <c r="E690" s="33"/>
      <c r="F690" s="33"/>
      <c r="G690" s="33"/>
      <c r="H690" s="34">
        <f>H691+H695</f>
        <v>500</v>
      </c>
      <c r="I690" s="34">
        <f>I691+I695</f>
        <v>245.8</v>
      </c>
      <c r="J690" s="18">
        <f t="shared" si="119"/>
        <v>254.2</v>
      </c>
      <c r="K690" s="35">
        <f t="shared" si="120"/>
        <v>49.160000000000004</v>
      </c>
      <c r="L690" s="36"/>
      <c r="M690" s="11"/>
    </row>
    <row r="691" spans="1:13" ht="15.75">
      <c r="A691" s="229" t="s">
        <v>301</v>
      </c>
      <c r="B691" s="230"/>
      <c r="C691" s="33" t="s">
        <v>302</v>
      </c>
      <c r="D691" s="33" t="s">
        <v>267</v>
      </c>
      <c r="E691" s="33" t="s">
        <v>97</v>
      </c>
      <c r="F691" s="33"/>
      <c r="G691" s="33"/>
      <c r="H691" s="34">
        <f aca="true" t="shared" si="123" ref="H691:I693">H692</f>
        <v>250</v>
      </c>
      <c r="I691" s="34">
        <f t="shared" si="123"/>
        <v>9.9</v>
      </c>
      <c r="J691" s="18">
        <f t="shared" si="119"/>
        <v>240.1</v>
      </c>
      <c r="K691" s="35">
        <f t="shared" si="120"/>
        <v>3.9600000000000004</v>
      </c>
      <c r="L691" s="36"/>
      <c r="M691" s="11"/>
    </row>
    <row r="692" spans="1:13" ht="29.25" customHeight="1">
      <c r="A692" s="229" t="s">
        <v>44</v>
      </c>
      <c r="B692" s="230"/>
      <c r="C692" s="33" t="s">
        <v>302</v>
      </c>
      <c r="D692" s="33" t="s">
        <v>267</v>
      </c>
      <c r="E692" s="33" t="s">
        <v>97</v>
      </c>
      <c r="F692" s="33" t="s">
        <v>45</v>
      </c>
      <c r="G692" s="33"/>
      <c r="H692" s="34">
        <f t="shared" si="123"/>
        <v>250</v>
      </c>
      <c r="I692" s="34">
        <f t="shared" si="123"/>
        <v>9.9</v>
      </c>
      <c r="J692" s="18">
        <f t="shared" si="119"/>
        <v>240.1</v>
      </c>
      <c r="K692" s="35">
        <f t="shared" si="120"/>
        <v>3.9600000000000004</v>
      </c>
      <c r="L692" s="36"/>
      <c r="M692" s="11"/>
    </row>
    <row r="693" spans="1:13" ht="15.75">
      <c r="A693" s="229" t="s">
        <v>87</v>
      </c>
      <c r="B693" s="230"/>
      <c r="C693" s="33" t="s">
        <v>302</v>
      </c>
      <c r="D693" s="33" t="s">
        <v>267</v>
      </c>
      <c r="E693" s="33" t="s">
        <v>97</v>
      </c>
      <c r="F693" s="33" t="s">
        <v>88</v>
      </c>
      <c r="G693" s="33"/>
      <c r="H693" s="34">
        <f t="shared" si="123"/>
        <v>250</v>
      </c>
      <c r="I693" s="34">
        <f t="shared" si="123"/>
        <v>9.9</v>
      </c>
      <c r="J693" s="18">
        <f t="shared" si="119"/>
        <v>240.1</v>
      </c>
      <c r="K693" s="35">
        <f t="shared" si="120"/>
        <v>3.9600000000000004</v>
      </c>
      <c r="L693" s="36"/>
      <c r="M693" s="11"/>
    </row>
    <row r="694" spans="1:13" ht="30" customHeight="1">
      <c r="A694" s="229" t="s">
        <v>71</v>
      </c>
      <c r="B694" s="230"/>
      <c r="C694" s="33" t="s">
        <v>302</v>
      </c>
      <c r="D694" s="33" t="s">
        <v>267</v>
      </c>
      <c r="E694" s="33" t="s">
        <v>97</v>
      </c>
      <c r="F694" s="33" t="s">
        <v>88</v>
      </c>
      <c r="G694" s="33" t="s">
        <v>72</v>
      </c>
      <c r="H694" s="34">
        <v>250</v>
      </c>
      <c r="I694" s="34">
        <v>9.9</v>
      </c>
      <c r="J694" s="18">
        <f t="shared" si="119"/>
        <v>240.1</v>
      </c>
      <c r="K694" s="35">
        <f t="shared" si="120"/>
        <v>3.9600000000000004</v>
      </c>
      <c r="L694" s="36"/>
      <c r="M694" s="11"/>
    </row>
    <row r="695" spans="1:13" ht="15.75">
      <c r="A695" s="229" t="s">
        <v>268</v>
      </c>
      <c r="B695" s="230"/>
      <c r="C695" s="33" t="s">
        <v>302</v>
      </c>
      <c r="D695" s="33" t="s">
        <v>267</v>
      </c>
      <c r="E695" s="33" t="s">
        <v>35</v>
      </c>
      <c r="F695" s="33"/>
      <c r="G695" s="33"/>
      <c r="H695" s="34">
        <f aca="true" t="shared" si="124" ref="H695:I697">H696</f>
        <v>250</v>
      </c>
      <c r="I695" s="34">
        <f t="shared" si="124"/>
        <v>235.9</v>
      </c>
      <c r="J695" s="18">
        <f t="shared" si="119"/>
        <v>14.099999999999994</v>
      </c>
      <c r="K695" s="35">
        <f t="shared" si="120"/>
        <v>94.36</v>
      </c>
      <c r="L695" s="36"/>
      <c r="M695" s="11"/>
    </row>
    <row r="696" spans="1:13" ht="30" customHeight="1">
      <c r="A696" s="229" t="s">
        <v>44</v>
      </c>
      <c r="B696" s="230"/>
      <c r="C696" s="33" t="s">
        <v>302</v>
      </c>
      <c r="D696" s="33" t="s">
        <v>267</v>
      </c>
      <c r="E696" s="33" t="s">
        <v>35</v>
      </c>
      <c r="F696" s="33" t="s">
        <v>45</v>
      </c>
      <c r="G696" s="33"/>
      <c r="H696" s="34">
        <f t="shared" si="124"/>
        <v>250</v>
      </c>
      <c r="I696" s="34">
        <f t="shared" si="124"/>
        <v>235.9</v>
      </c>
      <c r="J696" s="18">
        <f t="shared" si="119"/>
        <v>14.099999999999994</v>
      </c>
      <c r="K696" s="35">
        <f t="shared" si="120"/>
        <v>94.36</v>
      </c>
      <c r="L696" s="36"/>
      <c r="M696" s="11"/>
    </row>
    <row r="697" spans="1:13" ht="15.75">
      <c r="A697" s="229" t="s">
        <v>87</v>
      </c>
      <c r="B697" s="230"/>
      <c r="C697" s="33" t="s">
        <v>302</v>
      </c>
      <c r="D697" s="33" t="s">
        <v>267</v>
      </c>
      <c r="E697" s="33" t="s">
        <v>35</v>
      </c>
      <c r="F697" s="33" t="s">
        <v>88</v>
      </c>
      <c r="G697" s="33"/>
      <c r="H697" s="34">
        <f t="shared" si="124"/>
        <v>250</v>
      </c>
      <c r="I697" s="34">
        <f t="shared" si="124"/>
        <v>235.9</v>
      </c>
      <c r="J697" s="18">
        <f t="shared" si="119"/>
        <v>14.099999999999994</v>
      </c>
      <c r="K697" s="35">
        <f t="shared" si="120"/>
        <v>94.36</v>
      </c>
      <c r="L697" s="36"/>
      <c r="M697" s="11"/>
    </row>
    <row r="698" spans="1:13" ht="33" customHeight="1">
      <c r="A698" s="229" t="s">
        <v>71</v>
      </c>
      <c r="B698" s="230"/>
      <c r="C698" s="33" t="s">
        <v>302</v>
      </c>
      <c r="D698" s="33" t="s">
        <v>267</v>
      </c>
      <c r="E698" s="33" t="s">
        <v>35</v>
      </c>
      <c r="F698" s="33" t="s">
        <v>88</v>
      </c>
      <c r="G698" s="33" t="s">
        <v>72</v>
      </c>
      <c r="H698" s="34">
        <v>250</v>
      </c>
      <c r="I698" s="34">
        <v>235.9</v>
      </c>
      <c r="J698" s="18">
        <f t="shared" si="119"/>
        <v>14.099999999999994</v>
      </c>
      <c r="K698" s="35">
        <f t="shared" si="120"/>
        <v>94.36</v>
      </c>
      <c r="L698" s="36"/>
      <c r="M698" s="11"/>
    </row>
    <row r="699" spans="1:13" ht="15.75">
      <c r="A699" s="229" t="s">
        <v>303</v>
      </c>
      <c r="B699" s="230"/>
      <c r="C699" s="33" t="s">
        <v>304</v>
      </c>
      <c r="D699" s="33"/>
      <c r="E699" s="33"/>
      <c r="F699" s="33"/>
      <c r="G699" s="33"/>
      <c r="H699" s="34">
        <f>H700</f>
        <v>380</v>
      </c>
      <c r="I699" s="34">
        <f>I700</f>
        <v>283</v>
      </c>
      <c r="J699" s="18">
        <f t="shared" si="119"/>
        <v>97</v>
      </c>
      <c r="K699" s="35">
        <f t="shared" si="120"/>
        <v>74.47368421052632</v>
      </c>
      <c r="L699" s="36"/>
      <c r="M699" s="11"/>
    </row>
    <row r="700" spans="1:13" ht="15.75">
      <c r="A700" s="229" t="s">
        <v>266</v>
      </c>
      <c r="B700" s="230"/>
      <c r="C700" s="33" t="s">
        <v>304</v>
      </c>
      <c r="D700" s="33" t="s">
        <v>267</v>
      </c>
      <c r="E700" s="33"/>
      <c r="F700" s="33"/>
      <c r="G700" s="33"/>
      <c r="H700" s="34">
        <f>H701+H705</f>
        <v>380</v>
      </c>
      <c r="I700" s="34">
        <f>I701+I705</f>
        <v>283</v>
      </c>
      <c r="J700" s="18">
        <f t="shared" si="119"/>
        <v>97</v>
      </c>
      <c r="K700" s="35">
        <f t="shared" si="120"/>
        <v>74.47368421052632</v>
      </c>
      <c r="L700" s="36"/>
      <c r="M700" s="11"/>
    </row>
    <row r="701" spans="1:13" ht="15.75">
      <c r="A701" s="229" t="s">
        <v>301</v>
      </c>
      <c r="B701" s="230"/>
      <c r="C701" s="33" t="s">
        <v>304</v>
      </c>
      <c r="D701" s="33" t="s">
        <v>267</v>
      </c>
      <c r="E701" s="33" t="s">
        <v>97</v>
      </c>
      <c r="F701" s="33"/>
      <c r="G701" s="33"/>
      <c r="H701" s="34">
        <f aca="true" t="shared" si="125" ref="H701:I703">H702</f>
        <v>190</v>
      </c>
      <c r="I701" s="34">
        <f t="shared" si="125"/>
        <v>134.8</v>
      </c>
      <c r="J701" s="18">
        <f t="shared" si="119"/>
        <v>55.19999999999999</v>
      </c>
      <c r="K701" s="35">
        <f t="shared" si="120"/>
        <v>70.94736842105263</v>
      </c>
      <c r="L701" s="36"/>
      <c r="M701" s="11"/>
    </row>
    <row r="702" spans="1:13" ht="27.75" customHeight="1">
      <c r="A702" s="229" t="s">
        <v>44</v>
      </c>
      <c r="B702" s="230"/>
      <c r="C702" s="33" t="s">
        <v>304</v>
      </c>
      <c r="D702" s="33" t="s">
        <v>267</v>
      </c>
      <c r="E702" s="33" t="s">
        <v>97</v>
      </c>
      <c r="F702" s="33" t="s">
        <v>45</v>
      </c>
      <c r="G702" s="33"/>
      <c r="H702" s="34">
        <f t="shared" si="125"/>
        <v>190</v>
      </c>
      <c r="I702" s="34">
        <f t="shared" si="125"/>
        <v>134.8</v>
      </c>
      <c r="J702" s="18">
        <f t="shared" si="119"/>
        <v>55.19999999999999</v>
      </c>
      <c r="K702" s="35">
        <f t="shared" si="120"/>
        <v>70.94736842105263</v>
      </c>
      <c r="L702" s="36"/>
      <c r="M702" s="11"/>
    </row>
    <row r="703" spans="1:13" ht="15.75">
      <c r="A703" s="229" t="s">
        <v>87</v>
      </c>
      <c r="B703" s="230"/>
      <c r="C703" s="33" t="s">
        <v>304</v>
      </c>
      <c r="D703" s="33" t="s">
        <v>267</v>
      </c>
      <c r="E703" s="33" t="s">
        <v>97</v>
      </c>
      <c r="F703" s="33" t="s">
        <v>88</v>
      </c>
      <c r="G703" s="33"/>
      <c r="H703" s="34">
        <f t="shared" si="125"/>
        <v>190</v>
      </c>
      <c r="I703" s="34">
        <f t="shared" si="125"/>
        <v>134.8</v>
      </c>
      <c r="J703" s="18">
        <f t="shared" si="119"/>
        <v>55.19999999999999</v>
      </c>
      <c r="K703" s="35">
        <f t="shared" si="120"/>
        <v>70.94736842105263</v>
      </c>
      <c r="L703" s="36"/>
      <c r="M703" s="11"/>
    </row>
    <row r="704" spans="1:13" ht="27.75" customHeight="1">
      <c r="A704" s="229" t="s">
        <v>71</v>
      </c>
      <c r="B704" s="230"/>
      <c r="C704" s="33" t="s">
        <v>304</v>
      </c>
      <c r="D704" s="33" t="s">
        <v>267</v>
      </c>
      <c r="E704" s="33" t="s">
        <v>97</v>
      </c>
      <c r="F704" s="33" t="s">
        <v>88</v>
      </c>
      <c r="G704" s="33" t="s">
        <v>72</v>
      </c>
      <c r="H704" s="34">
        <v>190</v>
      </c>
      <c r="I704" s="34">
        <v>134.8</v>
      </c>
      <c r="J704" s="18">
        <f t="shared" si="119"/>
        <v>55.19999999999999</v>
      </c>
      <c r="K704" s="35">
        <f t="shared" si="120"/>
        <v>70.94736842105263</v>
      </c>
      <c r="L704" s="36"/>
      <c r="M704" s="11"/>
    </row>
    <row r="705" spans="1:13" ht="15.75">
      <c r="A705" s="229" t="s">
        <v>268</v>
      </c>
      <c r="B705" s="230"/>
      <c r="C705" s="33" t="s">
        <v>304</v>
      </c>
      <c r="D705" s="33" t="s">
        <v>267</v>
      </c>
      <c r="E705" s="33" t="s">
        <v>35</v>
      </c>
      <c r="F705" s="33"/>
      <c r="G705" s="33"/>
      <c r="H705" s="34">
        <f aca="true" t="shared" si="126" ref="H705:I707">H706</f>
        <v>190</v>
      </c>
      <c r="I705" s="34">
        <f t="shared" si="126"/>
        <v>148.2</v>
      </c>
      <c r="J705" s="18">
        <f t="shared" si="119"/>
        <v>41.80000000000001</v>
      </c>
      <c r="K705" s="35">
        <f t="shared" si="120"/>
        <v>77.99999999999999</v>
      </c>
      <c r="L705" s="36"/>
      <c r="M705" s="11"/>
    </row>
    <row r="706" spans="1:13" ht="26.25" customHeight="1">
      <c r="A706" s="229" t="s">
        <v>44</v>
      </c>
      <c r="B706" s="230"/>
      <c r="C706" s="33" t="s">
        <v>304</v>
      </c>
      <c r="D706" s="33" t="s">
        <v>267</v>
      </c>
      <c r="E706" s="33" t="s">
        <v>35</v>
      </c>
      <c r="F706" s="33" t="s">
        <v>45</v>
      </c>
      <c r="G706" s="33"/>
      <c r="H706" s="34">
        <f t="shared" si="126"/>
        <v>190</v>
      </c>
      <c r="I706" s="34">
        <f t="shared" si="126"/>
        <v>148.2</v>
      </c>
      <c r="J706" s="18">
        <f t="shared" si="119"/>
        <v>41.80000000000001</v>
      </c>
      <c r="K706" s="35">
        <f t="shared" si="120"/>
        <v>77.99999999999999</v>
      </c>
      <c r="L706" s="36"/>
      <c r="M706" s="11"/>
    </row>
    <row r="707" spans="1:13" ht="15.75">
      <c r="A707" s="229" t="s">
        <v>87</v>
      </c>
      <c r="B707" s="230"/>
      <c r="C707" s="33" t="s">
        <v>304</v>
      </c>
      <c r="D707" s="33" t="s">
        <v>267</v>
      </c>
      <c r="E707" s="33" t="s">
        <v>35</v>
      </c>
      <c r="F707" s="33" t="s">
        <v>88</v>
      </c>
      <c r="G707" s="33"/>
      <c r="H707" s="34">
        <f t="shared" si="126"/>
        <v>190</v>
      </c>
      <c r="I707" s="34">
        <f t="shared" si="126"/>
        <v>148.2</v>
      </c>
      <c r="J707" s="18">
        <f t="shared" si="119"/>
        <v>41.80000000000001</v>
      </c>
      <c r="K707" s="35">
        <f t="shared" si="120"/>
        <v>77.99999999999999</v>
      </c>
      <c r="L707" s="36"/>
      <c r="M707" s="11"/>
    </row>
    <row r="708" spans="1:13" ht="30" customHeight="1">
      <c r="A708" s="229" t="s">
        <v>71</v>
      </c>
      <c r="B708" s="230"/>
      <c r="C708" s="33" t="s">
        <v>304</v>
      </c>
      <c r="D708" s="33" t="s">
        <v>267</v>
      </c>
      <c r="E708" s="33" t="s">
        <v>35</v>
      </c>
      <c r="F708" s="33" t="s">
        <v>88</v>
      </c>
      <c r="G708" s="33" t="s">
        <v>72</v>
      </c>
      <c r="H708" s="34">
        <v>190</v>
      </c>
      <c r="I708" s="34">
        <v>148.2</v>
      </c>
      <c r="J708" s="18">
        <f t="shared" si="119"/>
        <v>41.80000000000001</v>
      </c>
      <c r="K708" s="35">
        <f t="shared" si="120"/>
        <v>77.99999999999999</v>
      </c>
      <c r="L708" s="36"/>
      <c r="M708" s="11"/>
    </row>
    <row r="709" spans="1:13" ht="15.75">
      <c r="A709" s="229" t="s">
        <v>305</v>
      </c>
      <c r="B709" s="230"/>
      <c r="C709" s="33" t="s">
        <v>306</v>
      </c>
      <c r="D709" s="33"/>
      <c r="E709" s="33"/>
      <c r="F709" s="33"/>
      <c r="G709" s="33"/>
      <c r="H709" s="34">
        <f aca="true" t="shared" si="127" ref="H709:I724">H710</f>
        <v>270</v>
      </c>
      <c r="I709" s="34">
        <f t="shared" si="127"/>
        <v>0</v>
      </c>
      <c r="J709" s="18">
        <f t="shared" si="119"/>
        <v>270</v>
      </c>
      <c r="K709" s="35">
        <f t="shared" si="120"/>
        <v>0</v>
      </c>
      <c r="L709" s="36"/>
      <c r="M709" s="11"/>
    </row>
    <row r="710" spans="1:13" ht="15.75">
      <c r="A710" s="229" t="s">
        <v>266</v>
      </c>
      <c r="B710" s="230"/>
      <c r="C710" s="33" t="s">
        <v>306</v>
      </c>
      <c r="D710" s="33" t="s">
        <v>267</v>
      </c>
      <c r="E710" s="33"/>
      <c r="F710" s="33"/>
      <c r="G710" s="33"/>
      <c r="H710" s="34">
        <f t="shared" si="127"/>
        <v>270</v>
      </c>
      <c r="I710" s="34">
        <f t="shared" si="127"/>
        <v>0</v>
      </c>
      <c r="J710" s="18">
        <f t="shared" si="119"/>
        <v>270</v>
      </c>
      <c r="K710" s="35">
        <f t="shared" si="120"/>
        <v>0</v>
      </c>
      <c r="L710" s="36"/>
      <c r="M710" s="11"/>
    </row>
    <row r="711" spans="1:13" ht="15.75">
      <c r="A711" s="229" t="s">
        <v>268</v>
      </c>
      <c r="B711" s="230"/>
      <c r="C711" s="33" t="s">
        <v>306</v>
      </c>
      <c r="D711" s="33" t="s">
        <v>267</v>
      </c>
      <c r="E711" s="33" t="s">
        <v>35</v>
      </c>
      <c r="F711" s="33"/>
      <c r="G711" s="33"/>
      <c r="H711" s="34">
        <f t="shared" si="127"/>
        <v>270</v>
      </c>
      <c r="I711" s="34">
        <f t="shared" si="127"/>
        <v>0</v>
      </c>
      <c r="J711" s="18">
        <f t="shared" si="119"/>
        <v>270</v>
      </c>
      <c r="K711" s="35">
        <f t="shared" si="120"/>
        <v>0</v>
      </c>
      <c r="L711" s="36"/>
      <c r="M711" s="11"/>
    </row>
    <row r="712" spans="1:13" ht="30.75" customHeight="1">
      <c r="A712" s="229" t="s">
        <v>44</v>
      </c>
      <c r="B712" s="230"/>
      <c r="C712" s="33" t="s">
        <v>306</v>
      </c>
      <c r="D712" s="33" t="s">
        <v>267</v>
      </c>
      <c r="E712" s="33" t="s">
        <v>35</v>
      </c>
      <c r="F712" s="33" t="s">
        <v>45</v>
      </c>
      <c r="G712" s="33"/>
      <c r="H712" s="34">
        <f t="shared" si="127"/>
        <v>270</v>
      </c>
      <c r="I712" s="34">
        <f t="shared" si="127"/>
        <v>0</v>
      </c>
      <c r="J712" s="18">
        <f t="shared" si="119"/>
        <v>270</v>
      </c>
      <c r="K712" s="35">
        <f t="shared" si="120"/>
        <v>0</v>
      </c>
      <c r="L712" s="36"/>
      <c r="M712" s="11"/>
    </row>
    <row r="713" spans="1:13" ht="15.75">
      <c r="A713" s="229" t="s">
        <v>87</v>
      </c>
      <c r="B713" s="230"/>
      <c r="C713" s="33" t="s">
        <v>306</v>
      </c>
      <c r="D713" s="33" t="s">
        <v>267</v>
      </c>
      <c r="E713" s="33" t="s">
        <v>35</v>
      </c>
      <c r="F713" s="33" t="s">
        <v>88</v>
      </c>
      <c r="G713" s="33"/>
      <c r="H713" s="34">
        <f t="shared" si="127"/>
        <v>270</v>
      </c>
      <c r="I713" s="34">
        <f t="shared" si="127"/>
        <v>0</v>
      </c>
      <c r="J713" s="18">
        <f t="shared" si="119"/>
        <v>270</v>
      </c>
      <c r="K713" s="35">
        <f t="shared" si="120"/>
        <v>0</v>
      </c>
      <c r="L713" s="36"/>
      <c r="M713" s="11"/>
    </row>
    <row r="714" spans="1:13" ht="30.75" customHeight="1">
      <c r="A714" s="229" t="s">
        <v>71</v>
      </c>
      <c r="B714" s="230"/>
      <c r="C714" s="33" t="s">
        <v>306</v>
      </c>
      <c r="D714" s="33" t="s">
        <v>267</v>
      </c>
      <c r="E714" s="33" t="s">
        <v>35</v>
      </c>
      <c r="F714" s="33" t="s">
        <v>88</v>
      </c>
      <c r="G714" s="33" t="s">
        <v>72</v>
      </c>
      <c r="H714" s="34">
        <v>270</v>
      </c>
      <c r="I714" s="34">
        <v>0</v>
      </c>
      <c r="J714" s="18">
        <f t="shared" si="119"/>
        <v>270</v>
      </c>
      <c r="K714" s="35">
        <f t="shared" si="120"/>
        <v>0</v>
      </c>
      <c r="L714" s="36"/>
      <c r="M714" s="11"/>
    </row>
    <row r="715" spans="1:13" ht="30.75" customHeight="1">
      <c r="A715" s="253" t="s">
        <v>748</v>
      </c>
      <c r="B715" s="254"/>
      <c r="C715" s="29" t="s">
        <v>747</v>
      </c>
      <c r="D715" s="29"/>
      <c r="E715" s="29"/>
      <c r="F715" s="29"/>
      <c r="G715" s="29"/>
      <c r="H715" s="30">
        <f>H716</f>
        <v>0</v>
      </c>
      <c r="I715" s="30">
        <f>I716+I722</f>
        <v>1548.4</v>
      </c>
      <c r="J715" s="30">
        <f>J716</f>
        <v>-1480.4</v>
      </c>
      <c r="K715" s="30">
        <v>0</v>
      </c>
      <c r="L715" s="36"/>
      <c r="M715" s="11"/>
    </row>
    <row r="716" spans="1:13" ht="30" customHeight="1">
      <c r="A716" s="229" t="s">
        <v>750</v>
      </c>
      <c r="B716" s="230"/>
      <c r="C716" s="33" t="s">
        <v>749</v>
      </c>
      <c r="D716" s="33"/>
      <c r="E716" s="33"/>
      <c r="F716" s="33"/>
      <c r="G716" s="33"/>
      <c r="H716" s="34">
        <f t="shared" si="127"/>
        <v>0</v>
      </c>
      <c r="I716" s="34">
        <f t="shared" si="127"/>
        <v>1480.4</v>
      </c>
      <c r="J716" s="159">
        <f aca="true" t="shared" si="128" ref="J716:J721">H716-I716</f>
        <v>-1480.4</v>
      </c>
      <c r="K716" s="35">
        <v>0</v>
      </c>
      <c r="L716" s="36"/>
      <c r="M716" s="11"/>
    </row>
    <row r="717" spans="1:13" ht="15.75">
      <c r="A717" s="229" t="s">
        <v>266</v>
      </c>
      <c r="B717" s="230"/>
      <c r="C717" s="33" t="s">
        <v>749</v>
      </c>
      <c r="D717" s="33" t="s">
        <v>267</v>
      </c>
      <c r="E717" s="33"/>
      <c r="F717" s="33"/>
      <c r="G717" s="33"/>
      <c r="H717" s="34">
        <f t="shared" si="127"/>
        <v>0</v>
      </c>
      <c r="I717" s="34">
        <f t="shared" si="127"/>
        <v>1480.4</v>
      </c>
      <c r="J717" s="159">
        <f t="shared" si="128"/>
        <v>-1480.4</v>
      </c>
      <c r="K717" s="35">
        <v>0</v>
      </c>
      <c r="L717" s="36"/>
      <c r="M717" s="11"/>
    </row>
    <row r="718" spans="1:13" ht="15.75">
      <c r="A718" s="229" t="s">
        <v>268</v>
      </c>
      <c r="B718" s="230"/>
      <c r="C718" s="33" t="s">
        <v>749</v>
      </c>
      <c r="D718" s="33" t="s">
        <v>267</v>
      </c>
      <c r="E718" s="33" t="s">
        <v>35</v>
      </c>
      <c r="F718" s="33"/>
      <c r="G718" s="33"/>
      <c r="H718" s="34">
        <f t="shared" si="127"/>
        <v>0</v>
      </c>
      <c r="I718" s="34">
        <f t="shared" si="127"/>
        <v>1480.4</v>
      </c>
      <c r="J718" s="159">
        <f t="shared" si="128"/>
        <v>-1480.4</v>
      </c>
      <c r="K718" s="35">
        <v>0</v>
      </c>
      <c r="L718" s="36"/>
      <c r="M718" s="11"/>
    </row>
    <row r="719" spans="1:13" ht="30.75" customHeight="1">
      <c r="A719" s="229" t="s">
        <v>44</v>
      </c>
      <c r="B719" s="230"/>
      <c r="C719" s="33" t="s">
        <v>749</v>
      </c>
      <c r="D719" s="33" t="s">
        <v>267</v>
      </c>
      <c r="E719" s="33" t="s">
        <v>35</v>
      </c>
      <c r="F719" s="33" t="s">
        <v>45</v>
      </c>
      <c r="G719" s="33"/>
      <c r="H719" s="34">
        <f t="shared" si="127"/>
        <v>0</v>
      </c>
      <c r="I719" s="34">
        <f t="shared" si="127"/>
        <v>1480.4</v>
      </c>
      <c r="J719" s="159">
        <f t="shared" si="128"/>
        <v>-1480.4</v>
      </c>
      <c r="K719" s="35">
        <v>0</v>
      </c>
      <c r="L719" s="36"/>
      <c r="M719" s="11"/>
    </row>
    <row r="720" spans="1:13" ht="15.75">
      <c r="A720" s="229" t="s">
        <v>87</v>
      </c>
      <c r="B720" s="230"/>
      <c r="C720" s="33" t="s">
        <v>749</v>
      </c>
      <c r="D720" s="33" t="s">
        <v>267</v>
      </c>
      <c r="E720" s="33" t="s">
        <v>35</v>
      </c>
      <c r="F720" s="33" t="s">
        <v>88</v>
      </c>
      <c r="G720" s="33"/>
      <c r="H720" s="34">
        <f t="shared" si="127"/>
        <v>0</v>
      </c>
      <c r="I720" s="34">
        <f t="shared" si="127"/>
        <v>1480.4</v>
      </c>
      <c r="J720" s="159">
        <f t="shared" si="128"/>
        <v>-1480.4</v>
      </c>
      <c r="K720" s="35">
        <v>0</v>
      </c>
      <c r="L720" s="36"/>
      <c r="M720" s="11"/>
    </row>
    <row r="721" spans="1:13" ht="30.75" customHeight="1">
      <c r="A721" s="229" t="s">
        <v>71</v>
      </c>
      <c r="B721" s="230"/>
      <c r="C721" s="33" t="s">
        <v>749</v>
      </c>
      <c r="D721" s="33" t="s">
        <v>267</v>
      </c>
      <c r="E721" s="33" t="s">
        <v>35</v>
      </c>
      <c r="F721" s="33" t="s">
        <v>88</v>
      </c>
      <c r="G721" s="33" t="s">
        <v>72</v>
      </c>
      <c r="H721" s="34">
        <v>0</v>
      </c>
      <c r="I721" s="34">
        <v>1480.4</v>
      </c>
      <c r="J721" s="159">
        <f t="shared" si="128"/>
        <v>-1480.4</v>
      </c>
      <c r="K721" s="35">
        <v>0</v>
      </c>
      <c r="L721" s="36"/>
      <c r="M721" s="11"/>
    </row>
    <row r="722" spans="1:13" ht="30.75" customHeight="1">
      <c r="A722" s="229" t="s">
        <v>752</v>
      </c>
      <c r="B722" s="230"/>
      <c r="C722" s="33" t="s">
        <v>751</v>
      </c>
      <c r="D722" s="33"/>
      <c r="E722" s="33"/>
      <c r="F722" s="33"/>
      <c r="G722" s="33"/>
      <c r="H722" s="34">
        <f t="shared" si="127"/>
        <v>0</v>
      </c>
      <c r="I722" s="34">
        <f t="shared" si="127"/>
        <v>68</v>
      </c>
      <c r="J722" s="159">
        <f aca="true" t="shared" si="129" ref="J722:J727">H722-I722</f>
        <v>-68</v>
      </c>
      <c r="K722" s="35">
        <v>0</v>
      </c>
      <c r="L722" s="36"/>
      <c r="M722" s="11"/>
    </row>
    <row r="723" spans="1:13" ht="15.75">
      <c r="A723" s="229" t="s">
        <v>266</v>
      </c>
      <c r="B723" s="230"/>
      <c r="C723" s="33" t="s">
        <v>751</v>
      </c>
      <c r="D723" s="33" t="s">
        <v>267</v>
      </c>
      <c r="E723" s="33"/>
      <c r="F723" s="33"/>
      <c r="G723" s="33"/>
      <c r="H723" s="34">
        <f t="shared" si="127"/>
        <v>0</v>
      </c>
      <c r="I723" s="34">
        <f t="shared" si="127"/>
        <v>68</v>
      </c>
      <c r="J723" s="159">
        <f t="shared" si="129"/>
        <v>-68</v>
      </c>
      <c r="K723" s="35">
        <v>0</v>
      </c>
      <c r="L723" s="36"/>
      <c r="M723" s="11"/>
    </row>
    <row r="724" spans="1:13" ht="15.75">
      <c r="A724" s="229" t="s">
        <v>268</v>
      </c>
      <c r="B724" s="230"/>
      <c r="C724" s="33" t="s">
        <v>751</v>
      </c>
      <c r="D724" s="33" t="s">
        <v>267</v>
      </c>
      <c r="E724" s="33" t="s">
        <v>35</v>
      </c>
      <c r="F724" s="33"/>
      <c r="G724" s="33"/>
      <c r="H724" s="34">
        <f t="shared" si="127"/>
        <v>0</v>
      </c>
      <c r="I724" s="34">
        <f t="shared" si="127"/>
        <v>68</v>
      </c>
      <c r="J724" s="159">
        <f t="shared" si="129"/>
        <v>-68</v>
      </c>
      <c r="K724" s="35">
        <v>0</v>
      </c>
      <c r="L724" s="36"/>
      <c r="M724" s="11"/>
    </row>
    <row r="725" spans="1:13" ht="30.75" customHeight="1">
      <c r="A725" s="229" t="s">
        <v>44</v>
      </c>
      <c r="B725" s="230"/>
      <c r="C725" s="33" t="s">
        <v>751</v>
      </c>
      <c r="D725" s="33" t="s">
        <v>267</v>
      </c>
      <c r="E725" s="33" t="s">
        <v>35</v>
      </c>
      <c r="F725" s="33" t="s">
        <v>45</v>
      </c>
      <c r="G725" s="33"/>
      <c r="H725" s="34">
        <f>H726</f>
        <v>0</v>
      </c>
      <c r="I725" s="34">
        <f>I726</f>
        <v>68</v>
      </c>
      <c r="J725" s="159">
        <f t="shared" si="129"/>
        <v>-68</v>
      </c>
      <c r="K725" s="35">
        <v>0</v>
      </c>
      <c r="L725" s="36"/>
      <c r="M725" s="11"/>
    </row>
    <row r="726" spans="1:13" ht="15.75">
      <c r="A726" s="229" t="s">
        <v>87</v>
      </c>
      <c r="B726" s="230"/>
      <c r="C726" s="33" t="s">
        <v>751</v>
      </c>
      <c r="D726" s="33" t="s">
        <v>267</v>
      </c>
      <c r="E726" s="33" t="s">
        <v>35</v>
      </c>
      <c r="F726" s="33" t="s">
        <v>88</v>
      </c>
      <c r="G726" s="33"/>
      <c r="H726" s="34">
        <f>H727</f>
        <v>0</v>
      </c>
      <c r="I726" s="34">
        <f>I727</f>
        <v>68</v>
      </c>
      <c r="J726" s="159">
        <f t="shared" si="129"/>
        <v>-68</v>
      </c>
      <c r="K726" s="35">
        <v>0</v>
      </c>
      <c r="L726" s="36"/>
      <c r="M726" s="11"/>
    </row>
    <row r="727" spans="1:13" ht="30.75" customHeight="1">
      <c r="A727" s="229" t="s">
        <v>71</v>
      </c>
      <c r="B727" s="230"/>
      <c r="C727" s="33" t="s">
        <v>751</v>
      </c>
      <c r="D727" s="33" t="s">
        <v>267</v>
      </c>
      <c r="E727" s="33" t="s">
        <v>35</v>
      </c>
      <c r="F727" s="33" t="s">
        <v>88</v>
      </c>
      <c r="G727" s="33" t="s">
        <v>72</v>
      </c>
      <c r="H727" s="34">
        <v>0</v>
      </c>
      <c r="I727" s="34">
        <v>68</v>
      </c>
      <c r="J727" s="159">
        <f t="shared" si="129"/>
        <v>-68</v>
      </c>
      <c r="K727" s="35">
        <v>0</v>
      </c>
      <c r="L727" s="36"/>
      <c r="M727" s="11"/>
    </row>
    <row r="728" spans="1:13" ht="42.75" customHeight="1">
      <c r="A728" s="253" t="s">
        <v>616</v>
      </c>
      <c r="B728" s="254"/>
      <c r="C728" s="29" t="s">
        <v>307</v>
      </c>
      <c r="D728" s="29"/>
      <c r="E728" s="29"/>
      <c r="F728" s="29"/>
      <c r="G728" s="29"/>
      <c r="H728" s="30">
        <f aca="true" t="shared" si="130" ref="H728:I734">H729</f>
        <v>350</v>
      </c>
      <c r="I728" s="30">
        <f t="shared" si="130"/>
        <v>0</v>
      </c>
      <c r="J728" s="32">
        <f t="shared" si="119"/>
        <v>350</v>
      </c>
      <c r="K728" s="31">
        <f t="shared" si="120"/>
        <v>0</v>
      </c>
      <c r="L728" s="10"/>
      <c r="M728" s="11"/>
    </row>
    <row r="729" spans="1:13" ht="42" customHeight="1">
      <c r="A729" s="253" t="s">
        <v>604</v>
      </c>
      <c r="B729" s="254"/>
      <c r="C729" s="29" t="s">
        <v>308</v>
      </c>
      <c r="D729" s="29"/>
      <c r="E729" s="29"/>
      <c r="F729" s="29"/>
      <c r="G729" s="29"/>
      <c r="H729" s="30">
        <f t="shared" si="130"/>
        <v>350</v>
      </c>
      <c r="I729" s="30">
        <f t="shared" si="130"/>
        <v>0</v>
      </c>
      <c r="J729" s="32">
        <f t="shared" si="119"/>
        <v>350</v>
      </c>
      <c r="K729" s="31">
        <f t="shared" si="120"/>
        <v>0</v>
      </c>
      <c r="L729" s="10"/>
      <c r="M729" s="11"/>
    </row>
    <row r="730" spans="1:13" ht="31.5" customHeight="1">
      <c r="A730" s="229" t="s">
        <v>309</v>
      </c>
      <c r="B730" s="230"/>
      <c r="C730" s="33" t="s">
        <v>310</v>
      </c>
      <c r="D730" s="33"/>
      <c r="E730" s="33"/>
      <c r="F730" s="33"/>
      <c r="G730" s="33"/>
      <c r="H730" s="34">
        <f t="shared" si="130"/>
        <v>350</v>
      </c>
      <c r="I730" s="34">
        <f t="shared" si="130"/>
        <v>0</v>
      </c>
      <c r="J730" s="18">
        <f t="shared" si="119"/>
        <v>350</v>
      </c>
      <c r="K730" s="35">
        <f t="shared" si="120"/>
        <v>0</v>
      </c>
      <c r="L730" s="36"/>
      <c r="M730" s="11"/>
    </row>
    <row r="731" spans="1:13" ht="15.75">
      <c r="A731" s="229" t="s">
        <v>311</v>
      </c>
      <c r="B731" s="230"/>
      <c r="C731" s="33" t="s">
        <v>310</v>
      </c>
      <c r="D731" s="33" t="s">
        <v>97</v>
      </c>
      <c r="E731" s="33"/>
      <c r="F731" s="33"/>
      <c r="G731" s="33"/>
      <c r="H731" s="34">
        <f t="shared" si="130"/>
        <v>350</v>
      </c>
      <c r="I731" s="34">
        <f t="shared" si="130"/>
        <v>0</v>
      </c>
      <c r="J731" s="18">
        <f t="shared" si="119"/>
        <v>350</v>
      </c>
      <c r="K731" s="35">
        <f t="shared" si="120"/>
        <v>0</v>
      </c>
      <c r="L731" s="36"/>
      <c r="M731" s="11"/>
    </row>
    <row r="732" spans="1:13" ht="30" customHeight="1">
      <c r="A732" s="229" t="s">
        <v>312</v>
      </c>
      <c r="B732" s="230"/>
      <c r="C732" s="33" t="s">
        <v>310</v>
      </c>
      <c r="D732" s="33" t="s">
        <v>97</v>
      </c>
      <c r="E732" s="33" t="s">
        <v>42</v>
      </c>
      <c r="F732" s="33"/>
      <c r="G732" s="33"/>
      <c r="H732" s="34">
        <f t="shared" si="130"/>
        <v>350</v>
      </c>
      <c r="I732" s="34">
        <f t="shared" si="130"/>
        <v>0</v>
      </c>
      <c r="J732" s="18">
        <f t="shared" si="119"/>
        <v>350</v>
      </c>
      <c r="K732" s="35">
        <f t="shared" si="120"/>
        <v>0</v>
      </c>
      <c r="L732" s="36"/>
      <c r="M732" s="11"/>
    </row>
    <row r="733" spans="1:13" ht="15.75">
      <c r="A733" s="229" t="s">
        <v>16</v>
      </c>
      <c r="B733" s="230"/>
      <c r="C733" s="33" t="s">
        <v>310</v>
      </c>
      <c r="D733" s="33" t="s">
        <v>97</v>
      </c>
      <c r="E733" s="33" t="s">
        <v>42</v>
      </c>
      <c r="F733" s="33" t="s">
        <v>17</v>
      </c>
      <c r="G733" s="33"/>
      <c r="H733" s="34">
        <f t="shared" si="130"/>
        <v>350</v>
      </c>
      <c r="I733" s="34">
        <f t="shared" si="130"/>
        <v>0</v>
      </c>
      <c r="J733" s="18">
        <f t="shared" si="119"/>
        <v>350</v>
      </c>
      <c r="K733" s="35">
        <f t="shared" si="120"/>
        <v>0</v>
      </c>
      <c r="L733" s="36"/>
      <c r="M733" s="11"/>
    </row>
    <row r="734" spans="1:13" ht="28.5" customHeight="1">
      <c r="A734" s="229" t="s">
        <v>18</v>
      </c>
      <c r="B734" s="230"/>
      <c r="C734" s="33" t="s">
        <v>310</v>
      </c>
      <c r="D734" s="33" t="s">
        <v>97</v>
      </c>
      <c r="E734" s="33" t="s">
        <v>42</v>
      </c>
      <c r="F734" s="33" t="s">
        <v>19</v>
      </c>
      <c r="G734" s="33"/>
      <c r="H734" s="34">
        <f t="shared" si="130"/>
        <v>350</v>
      </c>
      <c r="I734" s="34">
        <f t="shared" si="130"/>
        <v>0</v>
      </c>
      <c r="J734" s="18">
        <f t="shared" si="119"/>
        <v>350</v>
      </c>
      <c r="K734" s="35">
        <f t="shared" si="120"/>
        <v>0</v>
      </c>
      <c r="L734" s="36"/>
      <c r="M734" s="11"/>
    </row>
    <row r="735" spans="1:13" ht="15.75">
      <c r="A735" s="229" t="s">
        <v>48</v>
      </c>
      <c r="B735" s="230"/>
      <c r="C735" s="33" t="s">
        <v>310</v>
      </c>
      <c r="D735" s="33" t="s">
        <v>97</v>
      </c>
      <c r="E735" s="33" t="s">
        <v>42</v>
      </c>
      <c r="F735" s="33" t="s">
        <v>19</v>
      </c>
      <c r="G735" s="33" t="s">
        <v>49</v>
      </c>
      <c r="H735" s="34">
        <v>350</v>
      </c>
      <c r="I735" s="34">
        <v>0</v>
      </c>
      <c r="J735" s="18">
        <f t="shared" si="119"/>
        <v>350</v>
      </c>
      <c r="K735" s="35">
        <f t="shared" si="120"/>
        <v>0</v>
      </c>
      <c r="L735" s="36"/>
      <c r="M735" s="11"/>
    </row>
    <row r="736" spans="1:13" ht="30.75" customHeight="1">
      <c r="A736" s="253" t="s">
        <v>614</v>
      </c>
      <c r="B736" s="254"/>
      <c r="C736" s="29" t="s">
        <v>313</v>
      </c>
      <c r="D736" s="29"/>
      <c r="E736" s="29"/>
      <c r="F736" s="29"/>
      <c r="G736" s="29"/>
      <c r="H736" s="30">
        <f>H737+H744</f>
        <v>4753.6</v>
      </c>
      <c r="I736" s="30">
        <f>I737+I744</f>
        <v>0</v>
      </c>
      <c r="J736" s="32">
        <f t="shared" si="119"/>
        <v>4753.6</v>
      </c>
      <c r="K736" s="31">
        <f t="shared" si="120"/>
        <v>0</v>
      </c>
      <c r="L736" s="10"/>
      <c r="M736" s="11"/>
    </row>
    <row r="737" spans="1:13" ht="27" customHeight="1">
      <c r="A737" s="253" t="s">
        <v>605</v>
      </c>
      <c r="B737" s="254"/>
      <c r="C737" s="29" t="s">
        <v>314</v>
      </c>
      <c r="D737" s="29"/>
      <c r="E737" s="29"/>
      <c r="F737" s="29"/>
      <c r="G737" s="29"/>
      <c r="H737" s="30">
        <f aca="true" t="shared" si="131" ref="H737:I742">H738</f>
        <v>4153.6</v>
      </c>
      <c r="I737" s="30">
        <f t="shared" si="131"/>
        <v>0</v>
      </c>
      <c r="J737" s="32">
        <f t="shared" si="119"/>
        <v>4153.6</v>
      </c>
      <c r="K737" s="31">
        <f t="shared" si="120"/>
        <v>0</v>
      </c>
      <c r="L737" s="10"/>
      <c r="M737" s="11"/>
    </row>
    <row r="738" spans="1:13" ht="15.75">
      <c r="A738" s="229" t="s">
        <v>315</v>
      </c>
      <c r="B738" s="230"/>
      <c r="C738" s="33" t="s">
        <v>316</v>
      </c>
      <c r="D738" s="33"/>
      <c r="E738" s="33"/>
      <c r="F738" s="33"/>
      <c r="G738" s="33"/>
      <c r="H738" s="34">
        <f t="shared" si="131"/>
        <v>4153.6</v>
      </c>
      <c r="I738" s="34">
        <f t="shared" si="131"/>
        <v>0</v>
      </c>
      <c r="J738" s="18">
        <f t="shared" si="119"/>
        <v>4153.6</v>
      </c>
      <c r="K738" s="35">
        <f t="shared" si="120"/>
        <v>0</v>
      </c>
      <c r="L738" s="36"/>
      <c r="M738" s="11"/>
    </row>
    <row r="739" spans="1:13" ht="15.75">
      <c r="A739" s="229" t="s">
        <v>55</v>
      </c>
      <c r="B739" s="230"/>
      <c r="C739" s="33" t="s">
        <v>316</v>
      </c>
      <c r="D739" s="33" t="s">
        <v>56</v>
      </c>
      <c r="E739" s="33"/>
      <c r="F739" s="33"/>
      <c r="G739" s="33"/>
      <c r="H739" s="34">
        <f t="shared" si="131"/>
        <v>4153.6</v>
      </c>
      <c r="I739" s="34">
        <f t="shared" si="131"/>
        <v>0</v>
      </c>
      <c r="J739" s="18">
        <f t="shared" si="119"/>
        <v>4153.6</v>
      </c>
      <c r="K739" s="35">
        <f t="shared" si="120"/>
        <v>0</v>
      </c>
      <c r="L739" s="36"/>
      <c r="M739" s="11"/>
    </row>
    <row r="740" spans="1:13" ht="15.75">
      <c r="A740" s="229" t="s">
        <v>57</v>
      </c>
      <c r="B740" s="230"/>
      <c r="C740" s="33" t="s">
        <v>316</v>
      </c>
      <c r="D740" s="33" t="s">
        <v>56</v>
      </c>
      <c r="E740" s="33" t="s">
        <v>58</v>
      </c>
      <c r="F740" s="33"/>
      <c r="G740" s="33"/>
      <c r="H740" s="34">
        <f t="shared" si="131"/>
        <v>4153.6</v>
      </c>
      <c r="I740" s="34">
        <f t="shared" si="131"/>
        <v>0</v>
      </c>
      <c r="J740" s="18">
        <f t="shared" si="119"/>
        <v>4153.6</v>
      </c>
      <c r="K740" s="35">
        <f t="shared" si="120"/>
        <v>0</v>
      </c>
      <c r="L740" s="36"/>
      <c r="M740" s="11"/>
    </row>
    <row r="741" spans="1:13" ht="15.75">
      <c r="A741" s="229" t="s">
        <v>16</v>
      </c>
      <c r="B741" s="230"/>
      <c r="C741" s="33" t="s">
        <v>316</v>
      </c>
      <c r="D741" s="33" t="s">
        <v>56</v>
      </c>
      <c r="E741" s="33" t="s">
        <v>58</v>
      </c>
      <c r="F741" s="33" t="s">
        <v>17</v>
      </c>
      <c r="G741" s="33"/>
      <c r="H741" s="34">
        <f t="shared" si="131"/>
        <v>4153.6</v>
      </c>
      <c r="I741" s="34">
        <f t="shared" si="131"/>
        <v>0</v>
      </c>
      <c r="J741" s="18">
        <f t="shared" si="119"/>
        <v>4153.6</v>
      </c>
      <c r="K741" s="35">
        <f t="shared" si="120"/>
        <v>0</v>
      </c>
      <c r="L741" s="36"/>
      <c r="M741" s="11"/>
    </row>
    <row r="742" spans="1:13" ht="28.5" customHeight="1">
      <c r="A742" s="229" t="s">
        <v>18</v>
      </c>
      <c r="B742" s="230"/>
      <c r="C742" s="33" t="s">
        <v>316</v>
      </c>
      <c r="D742" s="33" t="s">
        <v>56</v>
      </c>
      <c r="E742" s="33" t="s">
        <v>58</v>
      </c>
      <c r="F742" s="33" t="s">
        <v>19</v>
      </c>
      <c r="G742" s="33"/>
      <c r="H742" s="34">
        <f t="shared" si="131"/>
        <v>4153.6</v>
      </c>
      <c r="I742" s="34">
        <f t="shared" si="131"/>
        <v>0</v>
      </c>
      <c r="J742" s="18">
        <f t="shared" si="119"/>
        <v>4153.6</v>
      </c>
      <c r="K742" s="35">
        <f t="shared" si="120"/>
        <v>0</v>
      </c>
      <c r="L742" s="36"/>
      <c r="M742" s="11"/>
    </row>
    <row r="743" spans="1:13" ht="15.75">
      <c r="A743" s="229" t="s">
        <v>317</v>
      </c>
      <c r="B743" s="230"/>
      <c r="C743" s="33" t="s">
        <v>316</v>
      </c>
      <c r="D743" s="33" t="s">
        <v>56</v>
      </c>
      <c r="E743" s="33" t="s">
        <v>58</v>
      </c>
      <c r="F743" s="33" t="s">
        <v>19</v>
      </c>
      <c r="G743" s="33" t="s">
        <v>318</v>
      </c>
      <c r="H743" s="34">
        <v>4153.6</v>
      </c>
      <c r="I743" s="34">
        <v>0</v>
      </c>
      <c r="J743" s="18">
        <f t="shared" si="119"/>
        <v>4153.6</v>
      </c>
      <c r="K743" s="35">
        <f t="shared" si="120"/>
        <v>0</v>
      </c>
      <c r="L743" s="36"/>
      <c r="M743" s="11"/>
    </row>
    <row r="744" spans="1:13" ht="41.25" customHeight="1">
      <c r="A744" s="253" t="s">
        <v>606</v>
      </c>
      <c r="B744" s="254"/>
      <c r="C744" s="29" t="s">
        <v>319</v>
      </c>
      <c r="D744" s="29"/>
      <c r="E744" s="29"/>
      <c r="F744" s="29"/>
      <c r="G744" s="29"/>
      <c r="H744" s="30">
        <f aca="true" t="shared" si="132" ref="H744:I749">H745</f>
        <v>600</v>
      </c>
      <c r="I744" s="30">
        <f t="shared" si="132"/>
        <v>0</v>
      </c>
      <c r="J744" s="32">
        <f t="shared" si="119"/>
        <v>600</v>
      </c>
      <c r="K744" s="31">
        <f t="shared" si="120"/>
        <v>0</v>
      </c>
      <c r="L744" s="10"/>
      <c r="M744" s="11"/>
    </row>
    <row r="745" spans="1:13" ht="28.5" customHeight="1">
      <c r="A745" s="229" t="s">
        <v>320</v>
      </c>
      <c r="B745" s="230"/>
      <c r="C745" s="33" t="s">
        <v>321</v>
      </c>
      <c r="D745" s="33"/>
      <c r="E745" s="33"/>
      <c r="F745" s="33"/>
      <c r="G745" s="33"/>
      <c r="H745" s="34">
        <f t="shared" si="132"/>
        <v>600</v>
      </c>
      <c r="I745" s="34">
        <f t="shared" si="132"/>
        <v>0</v>
      </c>
      <c r="J745" s="18">
        <f t="shared" si="119"/>
        <v>600</v>
      </c>
      <c r="K745" s="35">
        <f t="shared" si="120"/>
        <v>0</v>
      </c>
      <c r="L745" s="36"/>
      <c r="M745" s="11"/>
    </row>
    <row r="746" spans="1:13" ht="15.75">
      <c r="A746" s="229" t="s">
        <v>55</v>
      </c>
      <c r="B746" s="230"/>
      <c r="C746" s="33" t="s">
        <v>321</v>
      </c>
      <c r="D746" s="33" t="s">
        <v>56</v>
      </c>
      <c r="E746" s="33"/>
      <c r="F746" s="33"/>
      <c r="G746" s="33"/>
      <c r="H746" s="34">
        <f t="shared" si="132"/>
        <v>600</v>
      </c>
      <c r="I746" s="34">
        <f t="shared" si="132"/>
        <v>0</v>
      </c>
      <c r="J746" s="18">
        <f t="shared" si="119"/>
        <v>600</v>
      </c>
      <c r="K746" s="35">
        <f t="shared" si="120"/>
        <v>0</v>
      </c>
      <c r="L746" s="36"/>
      <c r="M746" s="11"/>
    </row>
    <row r="747" spans="1:13" ht="15.75">
      <c r="A747" s="229" t="s">
        <v>57</v>
      </c>
      <c r="B747" s="230"/>
      <c r="C747" s="33" t="s">
        <v>321</v>
      </c>
      <c r="D747" s="33" t="s">
        <v>56</v>
      </c>
      <c r="E747" s="33" t="s">
        <v>58</v>
      </c>
      <c r="F747" s="33"/>
      <c r="G747" s="33"/>
      <c r="H747" s="34">
        <f t="shared" si="132"/>
        <v>600</v>
      </c>
      <c r="I747" s="34">
        <f t="shared" si="132"/>
        <v>0</v>
      </c>
      <c r="J747" s="18">
        <f t="shared" si="119"/>
        <v>600</v>
      </c>
      <c r="K747" s="35">
        <f t="shared" si="120"/>
        <v>0</v>
      </c>
      <c r="L747" s="36"/>
      <c r="M747" s="11"/>
    </row>
    <row r="748" spans="1:13" ht="15.75">
      <c r="A748" s="229" t="s">
        <v>16</v>
      </c>
      <c r="B748" s="230"/>
      <c r="C748" s="33" t="s">
        <v>321</v>
      </c>
      <c r="D748" s="33" t="s">
        <v>56</v>
      </c>
      <c r="E748" s="33" t="s">
        <v>58</v>
      </c>
      <c r="F748" s="33" t="s">
        <v>17</v>
      </c>
      <c r="G748" s="33"/>
      <c r="H748" s="34">
        <f t="shared" si="132"/>
        <v>600</v>
      </c>
      <c r="I748" s="34">
        <f t="shared" si="132"/>
        <v>0</v>
      </c>
      <c r="J748" s="18">
        <f aca="true" t="shared" si="133" ref="J748:J811">H748-I748</f>
        <v>600</v>
      </c>
      <c r="K748" s="35">
        <f aca="true" t="shared" si="134" ref="K748:K811">I748/H748*100</f>
        <v>0</v>
      </c>
      <c r="L748" s="36"/>
      <c r="M748" s="11"/>
    </row>
    <row r="749" spans="1:13" ht="30" customHeight="1">
      <c r="A749" s="229" t="s">
        <v>18</v>
      </c>
      <c r="B749" s="230"/>
      <c r="C749" s="33" t="s">
        <v>321</v>
      </c>
      <c r="D749" s="33" t="s">
        <v>56</v>
      </c>
      <c r="E749" s="33" t="s">
        <v>58</v>
      </c>
      <c r="F749" s="33" t="s">
        <v>19</v>
      </c>
      <c r="G749" s="33"/>
      <c r="H749" s="34">
        <f t="shared" si="132"/>
        <v>600</v>
      </c>
      <c r="I749" s="34">
        <f t="shared" si="132"/>
        <v>0</v>
      </c>
      <c r="J749" s="18">
        <f t="shared" si="133"/>
        <v>600</v>
      </c>
      <c r="K749" s="35">
        <f t="shared" si="134"/>
        <v>0</v>
      </c>
      <c r="L749" s="36"/>
      <c r="M749" s="11"/>
    </row>
    <row r="750" spans="1:13" ht="15.75">
      <c r="A750" s="229" t="s">
        <v>317</v>
      </c>
      <c r="B750" s="230"/>
      <c r="C750" s="33" t="s">
        <v>321</v>
      </c>
      <c r="D750" s="33" t="s">
        <v>56</v>
      </c>
      <c r="E750" s="33" t="s">
        <v>58</v>
      </c>
      <c r="F750" s="33" t="s">
        <v>19</v>
      </c>
      <c r="G750" s="33" t="s">
        <v>318</v>
      </c>
      <c r="H750" s="34">
        <v>600</v>
      </c>
      <c r="I750" s="34">
        <v>0</v>
      </c>
      <c r="J750" s="18">
        <f t="shared" si="133"/>
        <v>600</v>
      </c>
      <c r="K750" s="35">
        <f t="shared" si="134"/>
        <v>0</v>
      </c>
      <c r="L750" s="36"/>
      <c r="M750" s="11"/>
    </row>
    <row r="751" spans="1:13" ht="27" customHeight="1">
      <c r="A751" s="253" t="s">
        <v>607</v>
      </c>
      <c r="B751" s="254"/>
      <c r="C751" s="29" t="s">
        <v>322</v>
      </c>
      <c r="D751" s="29"/>
      <c r="E751" s="29"/>
      <c r="F751" s="29"/>
      <c r="G751" s="29"/>
      <c r="H751" s="30">
        <f>H752</f>
        <v>11338.2</v>
      </c>
      <c r="I751" s="30">
        <f>I752</f>
        <v>2687.2</v>
      </c>
      <c r="J751" s="32">
        <f t="shared" si="133"/>
        <v>8651</v>
      </c>
      <c r="K751" s="31">
        <f t="shared" si="134"/>
        <v>23.700410999982356</v>
      </c>
      <c r="L751" s="10"/>
      <c r="M751" s="11"/>
    </row>
    <row r="752" spans="1:13" ht="31.5" customHeight="1">
      <c r="A752" s="253" t="s">
        <v>608</v>
      </c>
      <c r="B752" s="254"/>
      <c r="C752" s="29" t="s">
        <v>323</v>
      </c>
      <c r="D752" s="29"/>
      <c r="E752" s="29"/>
      <c r="F752" s="29"/>
      <c r="G752" s="29"/>
      <c r="H752" s="30">
        <f>H753+H759+H765++H771+H781+H787+H793+H799</f>
        <v>11338.2</v>
      </c>
      <c r="I752" s="30">
        <f>I753+I759+I765++I771+I781+I787+I793+I799</f>
        <v>2687.2</v>
      </c>
      <c r="J752" s="32">
        <f t="shared" si="133"/>
        <v>8651</v>
      </c>
      <c r="K752" s="31">
        <f t="shared" si="134"/>
        <v>23.700410999982356</v>
      </c>
      <c r="L752" s="10"/>
      <c r="M752" s="11"/>
    </row>
    <row r="753" spans="1:13" ht="32.25" customHeight="1">
      <c r="A753" s="229" t="s">
        <v>324</v>
      </c>
      <c r="B753" s="230"/>
      <c r="C753" s="33" t="s">
        <v>325</v>
      </c>
      <c r="D753" s="33"/>
      <c r="E753" s="33"/>
      <c r="F753" s="33"/>
      <c r="G753" s="33"/>
      <c r="H753" s="34">
        <f aca="true" t="shared" si="135" ref="H753:I757">H754</f>
        <v>1012.9</v>
      </c>
      <c r="I753" s="34">
        <f t="shared" si="135"/>
        <v>0</v>
      </c>
      <c r="J753" s="18">
        <f t="shared" si="133"/>
        <v>1012.9</v>
      </c>
      <c r="K753" s="35">
        <f t="shared" si="134"/>
        <v>0</v>
      </c>
      <c r="L753" s="36"/>
      <c r="M753" s="11"/>
    </row>
    <row r="754" spans="1:13" ht="15.75">
      <c r="A754" s="229" t="s">
        <v>84</v>
      </c>
      <c r="B754" s="230"/>
      <c r="C754" s="33" t="s">
        <v>325</v>
      </c>
      <c r="D754" s="33" t="s">
        <v>85</v>
      </c>
      <c r="E754" s="33"/>
      <c r="F754" s="33"/>
      <c r="G754" s="33"/>
      <c r="H754" s="34">
        <f t="shared" si="135"/>
        <v>1012.9</v>
      </c>
      <c r="I754" s="34">
        <f t="shared" si="135"/>
        <v>0</v>
      </c>
      <c r="J754" s="18">
        <f t="shared" si="133"/>
        <v>1012.9</v>
      </c>
      <c r="K754" s="35">
        <f t="shared" si="134"/>
        <v>0</v>
      </c>
      <c r="L754" s="36"/>
      <c r="M754" s="11"/>
    </row>
    <row r="755" spans="1:13" ht="15.75">
      <c r="A755" s="229" t="s">
        <v>86</v>
      </c>
      <c r="B755" s="230"/>
      <c r="C755" s="33" t="s">
        <v>325</v>
      </c>
      <c r="D755" s="33" t="s">
        <v>85</v>
      </c>
      <c r="E755" s="33" t="s">
        <v>79</v>
      </c>
      <c r="F755" s="33"/>
      <c r="G755" s="33"/>
      <c r="H755" s="34">
        <f t="shared" si="135"/>
        <v>1012.9</v>
      </c>
      <c r="I755" s="34">
        <f t="shared" si="135"/>
        <v>0</v>
      </c>
      <c r="J755" s="18">
        <f t="shared" si="133"/>
        <v>1012.9</v>
      </c>
      <c r="K755" s="35">
        <f t="shared" si="134"/>
        <v>0</v>
      </c>
      <c r="L755" s="36"/>
      <c r="M755" s="11"/>
    </row>
    <row r="756" spans="1:13" ht="31.5" customHeight="1">
      <c r="A756" s="229" t="s">
        <v>44</v>
      </c>
      <c r="B756" s="230"/>
      <c r="C756" s="33" t="s">
        <v>325</v>
      </c>
      <c r="D756" s="33" t="s">
        <v>85</v>
      </c>
      <c r="E756" s="33" t="s">
        <v>79</v>
      </c>
      <c r="F756" s="33" t="s">
        <v>45</v>
      </c>
      <c r="G756" s="33"/>
      <c r="H756" s="34">
        <f t="shared" si="135"/>
        <v>1012.9</v>
      </c>
      <c r="I756" s="34">
        <f t="shared" si="135"/>
        <v>0</v>
      </c>
      <c r="J756" s="18">
        <f t="shared" si="133"/>
        <v>1012.9</v>
      </c>
      <c r="K756" s="35">
        <f t="shared" si="134"/>
        <v>0</v>
      </c>
      <c r="L756" s="36"/>
      <c r="M756" s="11"/>
    </row>
    <row r="757" spans="1:13" ht="15.75">
      <c r="A757" s="229" t="s">
        <v>87</v>
      </c>
      <c r="B757" s="230"/>
      <c r="C757" s="33" t="s">
        <v>325</v>
      </c>
      <c r="D757" s="33" t="s">
        <v>85</v>
      </c>
      <c r="E757" s="33" t="s">
        <v>79</v>
      </c>
      <c r="F757" s="33" t="s">
        <v>88</v>
      </c>
      <c r="G757" s="33"/>
      <c r="H757" s="34">
        <f t="shared" si="135"/>
        <v>1012.9</v>
      </c>
      <c r="I757" s="34">
        <f t="shared" si="135"/>
        <v>0</v>
      </c>
      <c r="J757" s="18">
        <f t="shared" si="133"/>
        <v>1012.9</v>
      </c>
      <c r="K757" s="35">
        <f t="shared" si="134"/>
        <v>0</v>
      </c>
      <c r="L757" s="36"/>
      <c r="M757" s="11"/>
    </row>
    <row r="758" spans="1:13" ht="15.75">
      <c r="A758" s="229" t="s">
        <v>89</v>
      </c>
      <c r="B758" s="230"/>
      <c r="C758" s="33" t="s">
        <v>325</v>
      </c>
      <c r="D758" s="33" t="s">
        <v>85</v>
      </c>
      <c r="E758" s="33" t="s">
        <v>79</v>
      </c>
      <c r="F758" s="33" t="s">
        <v>88</v>
      </c>
      <c r="G758" s="33" t="s">
        <v>90</v>
      </c>
      <c r="H758" s="34">
        <v>1012.9</v>
      </c>
      <c r="I758" s="34">
        <v>0</v>
      </c>
      <c r="J758" s="18">
        <f t="shared" si="133"/>
        <v>1012.9</v>
      </c>
      <c r="K758" s="35">
        <f t="shared" si="134"/>
        <v>0</v>
      </c>
      <c r="L758" s="36"/>
      <c r="M758" s="11"/>
    </row>
    <row r="759" spans="1:13" ht="15.75">
      <c r="A759" s="229" t="s">
        <v>326</v>
      </c>
      <c r="B759" s="230"/>
      <c r="C759" s="33" t="s">
        <v>327</v>
      </c>
      <c r="D759" s="33"/>
      <c r="E759" s="33"/>
      <c r="F759" s="33"/>
      <c r="G759" s="33"/>
      <c r="H759" s="34">
        <f aca="true" t="shared" si="136" ref="H759:I763">H760</f>
        <v>642.6</v>
      </c>
      <c r="I759" s="34">
        <f t="shared" si="136"/>
        <v>0</v>
      </c>
      <c r="J759" s="18">
        <f t="shared" si="133"/>
        <v>642.6</v>
      </c>
      <c r="K759" s="35">
        <f t="shared" si="134"/>
        <v>0</v>
      </c>
      <c r="L759" s="36"/>
      <c r="M759" s="11"/>
    </row>
    <row r="760" spans="1:13" ht="15.75">
      <c r="A760" s="229" t="s">
        <v>84</v>
      </c>
      <c r="B760" s="230"/>
      <c r="C760" s="33" t="s">
        <v>327</v>
      </c>
      <c r="D760" s="33" t="s">
        <v>85</v>
      </c>
      <c r="E760" s="33"/>
      <c r="F760" s="33"/>
      <c r="G760" s="33"/>
      <c r="H760" s="34">
        <f t="shared" si="136"/>
        <v>642.6</v>
      </c>
      <c r="I760" s="34">
        <f t="shared" si="136"/>
        <v>0</v>
      </c>
      <c r="J760" s="18">
        <f t="shared" si="133"/>
        <v>642.6</v>
      </c>
      <c r="K760" s="35">
        <f t="shared" si="134"/>
        <v>0</v>
      </c>
      <c r="L760" s="36"/>
      <c r="M760" s="11"/>
    </row>
    <row r="761" spans="1:13" ht="15.75">
      <c r="A761" s="229" t="s">
        <v>86</v>
      </c>
      <c r="B761" s="230"/>
      <c r="C761" s="33" t="s">
        <v>327</v>
      </c>
      <c r="D761" s="33" t="s">
        <v>85</v>
      </c>
      <c r="E761" s="33" t="s">
        <v>79</v>
      </c>
      <c r="F761" s="33"/>
      <c r="G761" s="33"/>
      <c r="H761" s="34">
        <f t="shared" si="136"/>
        <v>642.6</v>
      </c>
      <c r="I761" s="34">
        <f t="shared" si="136"/>
        <v>0</v>
      </c>
      <c r="J761" s="18">
        <f t="shared" si="133"/>
        <v>642.6</v>
      </c>
      <c r="K761" s="35">
        <f t="shared" si="134"/>
        <v>0</v>
      </c>
      <c r="L761" s="36"/>
      <c r="M761" s="11"/>
    </row>
    <row r="762" spans="1:13" ht="30" customHeight="1">
      <c r="A762" s="229" t="s">
        <v>44</v>
      </c>
      <c r="B762" s="230"/>
      <c r="C762" s="33" t="s">
        <v>327</v>
      </c>
      <c r="D762" s="33" t="s">
        <v>85</v>
      </c>
      <c r="E762" s="33" t="s">
        <v>79</v>
      </c>
      <c r="F762" s="33" t="s">
        <v>45</v>
      </c>
      <c r="G762" s="33"/>
      <c r="H762" s="34">
        <f t="shared" si="136"/>
        <v>642.6</v>
      </c>
      <c r="I762" s="34">
        <f t="shared" si="136"/>
        <v>0</v>
      </c>
      <c r="J762" s="18">
        <f t="shared" si="133"/>
        <v>642.6</v>
      </c>
      <c r="K762" s="35">
        <f t="shared" si="134"/>
        <v>0</v>
      </c>
      <c r="L762" s="36"/>
      <c r="M762" s="11"/>
    </row>
    <row r="763" spans="1:13" ht="15.75">
      <c r="A763" s="229" t="s">
        <v>87</v>
      </c>
      <c r="B763" s="230"/>
      <c r="C763" s="33" t="s">
        <v>327</v>
      </c>
      <c r="D763" s="33" t="s">
        <v>85</v>
      </c>
      <c r="E763" s="33" t="s">
        <v>79</v>
      </c>
      <c r="F763" s="33" t="s">
        <v>88</v>
      </c>
      <c r="G763" s="33"/>
      <c r="H763" s="34">
        <f t="shared" si="136"/>
        <v>642.6</v>
      </c>
      <c r="I763" s="34">
        <f t="shared" si="136"/>
        <v>0</v>
      </c>
      <c r="J763" s="18">
        <f t="shared" si="133"/>
        <v>642.6</v>
      </c>
      <c r="K763" s="35">
        <f t="shared" si="134"/>
        <v>0</v>
      </c>
      <c r="L763" s="36"/>
      <c r="M763" s="11"/>
    </row>
    <row r="764" spans="1:13" ht="15.75">
      <c r="A764" s="229" t="s">
        <v>89</v>
      </c>
      <c r="B764" s="230"/>
      <c r="C764" s="33" t="s">
        <v>327</v>
      </c>
      <c r="D764" s="33" t="s">
        <v>85</v>
      </c>
      <c r="E764" s="33" t="s">
        <v>79</v>
      </c>
      <c r="F764" s="33" t="s">
        <v>88</v>
      </c>
      <c r="G764" s="33" t="s">
        <v>90</v>
      </c>
      <c r="H764" s="34">
        <v>642.6</v>
      </c>
      <c r="I764" s="34">
        <v>0</v>
      </c>
      <c r="J764" s="18">
        <f t="shared" si="133"/>
        <v>642.6</v>
      </c>
      <c r="K764" s="35">
        <f t="shared" si="134"/>
        <v>0</v>
      </c>
      <c r="L764" s="36"/>
      <c r="M764" s="11"/>
    </row>
    <row r="765" spans="1:13" ht="31.5" customHeight="1">
      <c r="A765" s="229" t="s">
        <v>328</v>
      </c>
      <c r="B765" s="230"/>
      <c r="C765" s="33" t="s">
        <v>329</v>
      </c>
      <c r="D765" s="33"/>
      <c r="E765" s="33"/>
      <c r="F765" s="33"/>
      <c r="G765" s="33"/>
      <c r="H765" s="34">
        <f aca="true" t="shared" si="137" ref="H765:I769">H766</f>
        <v>841.2</v>
      </c>
      <c r="I765" s="34">
        <f t="shared" si="137"/>
        <v>95</v>
      </c>
      <c r="J765" s="18">
        <f t="shared" si="133"/>
        <v>746.2</v>
      </c>
      <c r="K765" s="35">
        <f t="shared" si="134"/>
        <v>11.293390394674274</v>
      </c>
      <c r="L765" s="36"/>
      <c r="M765" s="11"/>
    </row>
    <row r="766" spans="1:13" ht="15.75">
      <c r="A766" s="229" t="s">
        <v>84</v>
      </c>
      <c r="B766" s="230"/>
      <c r="C766" s="33" t="s">
        <v>329</v>
      </c>
      <c r="D766" s="33" t="s">
        <v>85</v>
      </c>
      <c r="E766" s="33"/>
      <c r="F766" s="33"/>
      <c r="G766" s="33"/>
      <c r="H766" s="34">
        <f t="shared" si="137"/>
        <v>841.2</v>
      </c>
      <c r="I766" s="34">
        <f t="shared" si="137"/>
        <v>95</v>
      </c>
      <c r="J766" s="18">
        <f t="shared" si="133"/>
        <v>746.2</v>
      </c>
      <c r="K766" s="35">
        <f t="shared" si="134"/>
        <v>11.293390394674274</v>
      </c>
      <c r="L766" s="36"/>
      <c r="M766" s="11"/>
    </row>
    <row r="767" spans="1:13" ht="15.75">
      <c r="A767" s="229" t="s">
        <v>86</v>
      </c>
      <c r="B767" s="230"/>
      <c r="C767" s="33" t="s">
        <v>329</v>
      </c>
      <c r="D767" s="33" t="s">
        <v>85</v>
      </c>
      <c r="E767" s="33" t="s">
        <v>79</v>
      </c>
      <c r="F767" s="33"/>
      <c r="G767" s="33"/>
      <c r="H767" s="34">
        <f t="shared" si="137"/>
        <v>841.2</v>
      </c>
      <c r="I767" s="34">
        <f t="shared" si="137"/>
        <v>95</v>
      </c>
      <c r="J767" s="18">
        <f t="shared" si="133"/>
        <v>746.2</v>
      </c>
      <c r="K767" s="35">
        <f t="shared" si="134"/>
        <v>11.293390394674274</v>
      </c>
      <c r="L767" s="36"/>
      <c r="M767" s="11"/>
    </row>
    <row r="768" spans="1:13" ht="30" customHeight="1">
      <c r="A768" s="229" t="s">
        <v>44</v>
      </c>
      <c r="B768" s="230"/>
      <c r="C768" s="33" t="s">
        <v>329</v>
      </c>
      <c r="D768" s="33" t="s">
        <v>85</v>
      </c>
      <c r="E768" s="33" t="s">
        <v>79</v>
      </c>
      <c r="F768" s="33" t="s">
        <v>45</v>
      </c>
      <c r="G768" s="33"/>
      <c r="H768" s="34">
        <f t="shared" si="137"/>
        <v>841.2</v>
      </c>
      <c r="I768" s="34">
        <f t="shared" si="137"/>
        <v>95</v>
      </c>
      <c r="J768" s="18">
        <f t="shared" si="133"/>
        <v>746.2</v>
      </c>
      <c r="K768" s="35">
        <f t="shared" si="134"/>
        <v>11.293390394674274</v>
      </c>
      <c r="L768" s="36"/>
      <c r="M768" s="11"/>
    </row>
    <row r="769" spans="1:13" ht="15.75">
      <c r="A769" s="229" t="s">
        <v>87</v>
      </c>
      <c r="B769" s="230"/>
      <c r="C769" s="33" t="s">
        <v>329</v>
      </c>
      <c r="D769" s="33" t="s">
        <v>85</v>
      </c>
      <c r="E769" s="33" t="s">
        <v>79</v>
      </c>
      <c r="F769" s="33" t="s">
        <v>88</v>
      </c>
      <c r="G769" s="33"/>
      <c r="H769" s="34">
        <f t="shared" si="137"/>
        <v>841.2</v>
      </c>
      <c r="I769" s="34">
        <f t="shared" si="137"/>
        <v>95</v>
      </c>
      <c r="J769" s="18">
        <f t="shared" si="133"/>
        <v>746.2</v>
      </c>
      <c r="K769" s="35">
        <f t="shared" si="134"/>
        <v>11.293390394674274</v>
      </c>
      <c r="L769" s="36"/>
      <c r="M769" s="11"/>
    </row>
    <row r="770" spans="1:13" ht="15.75">
      <c r="A770" s="229" t="s">
        <v>89</v>
      </c>
      <c r="B770" s="230"/>
      <c r="C770" s="33" t="s">
        <v>329</v>
      </c>
      <c r="D770" s="33" t="s">
        <v>85</v>
      </c>
      <c r="E770" s="33" t="s">
        <v>79</v>
      </c>
      <c r="F770" s="33" t="s">
        <v>88</v>
      </c>
      <c r="G770" s="33" t="s">
        <v>90</v>
      </c>
      <c r="H770" s="34">
        <v>841.2</v>
      </c>
      <c r="I770" s="34">
        <v>95</v>
      </c>
      <c r="J770" s="18">
        <f t="shared" si="133"/>
        <v>746.2</v>
      </c>
      <c r="K770" s="35">
        <f t="shared" si="134"/>
        <v>11.293390394674274</v>
      </c>
      <c r="L770" s="36"/>
      <c r="M770" s="11"/>
    </row>
    <row r="771" spans="1:13" ht="15.75">
      <c r="A771" s="229" t="s">
        <v>330</v>
      </c>
      <c r="B771" s="230"/>
      <c r="C771" s="33" t="s">
        <v>331</v>
      </c>
      <c r="D771" s="33"/>
      <c r="E771" s="33"/>
      <c r="F771" s="33"/>
      <c r="G771" s="33"/>
      <c r="H771" s="34">
        <f>H772</f>
        <v>385</v>
      </c>
      <c r="I771" s="34">
        <f>I772</f>
        <v>0</v>
      </c>
      <c r="J771" s="18">
        <f t="shared" si="133"/>
        <v>385</v>
      </c>
      <c r="K771" s="35">
        <f t="shared" si="134"/>
        <v>0</v>
      </c>
      <c r="L771" s="36"/>
      <c r="M771" s="11"/>
    </row>
    <row r="772" spans="1:13" ht="15.75">
      <c r="A772" s="229" t="s">
        <v>84</v>
      </c>
      <c r="B772" s="230"/>
      <c r="C772" s="33" t="s">
        <v>331</v>
      </c>
      <c r="D772" s="33" t="s">
        <v>85</v>
      </c>
      <c r="E772" s="33"/>
      <c r="F772" s="33"/>
      <c r="G772" s="33"/>
      <c r="H772" s="34">
        <f>H773+H777</f>
        <v>385</v>
      </c>
      <c r="I772" s="34">
        <f>I773+I777</f>
        <v>0</v>
      </c>
      <c r="J772" s="18">
        <f t="shared" si="133"/>
        <v>385</v>
      </c>
      <c r="K772" s="35">
        <f t="shared" si="134"/>
        <v>0</v>
      </c>
      <c r="L772" s="36"/>
      <c r="M772" s="11"/>
    </row>
    <row r="773" spans="1:13" ht="15.75">
      <c r="A773" s="229" t="s">
        <v>93</v>
      </c>
      <c r="B773" s="230"/>
      <c r="C773" s="33" t="s">
        <v>331</v>
      </c>
      <c r="D773" s="33" t="s">
        <v>85</v>
      </c>
      <c r="E773" s="33" t="s">
        <v>56</v>
      </c>
      <c r="F773" s="33"/>
      <c r="G773" s="33"/>
      <c r="H773" s="34">
        <f aca="true" t="shared" si="138" ref="H773:I775">H774</f>
        <v>132</v>
      </c>
      <c r="I773" s="34">
        <f t="shared" si="138"/>
        <v>0</v>
      </c>
      <c r="J773" s="18">
        <f t="shared" si="133"/>
        <v>132</v>
      </c>
      <c r="K773" s="35">
        <f t="shared" si="134"/>
        <v>0</v>
      </c>
      <c r="L773" s="36"/>
      <c r="M773" s="11"/>
    </row>
    <row r="774" spans="1:13" ht="32.25" customHeight="1">
      <c r="A774" s="229" t="s">
        <v>44</v>
      </c>
      <c r="B774" s="230"/>
      <c r="C774" s="33" t="s">
        <v>331</v>
      </c>
      <c r="D774" s="33" t="s">
        <v>85</v>
      </c>
      <c r="E774" s="33" t="s">
        <v>56</v>
      </c>
      <c r="F774" s="33" t="s">
        <v>45</v>
      </c>
      <c r="G774" s="33"/>
      <c r="H774" s="34">
        <f t="shared" si="138"/>
        <v>132</v>
      </c>
      <c r="I774" s="34">
        <f t="shared" si="138"/>
        <v>0</v>
      </c>
      <c r="J774" s="18">
        <f t="shared" si="133"/>
        <v>132</v>
      </c>
      <c r="K774" s="35">
        <f t="shared" si="134"/>
        <v>0</v>
      </c>
      <c r="L774" s="36"/>
      <c r="M774" s="11"/>
    </row>
    <row r="775" spans="1:13" ht="15.75">
      <c r="A775" s="229" t="s">
        <v>87</v>
      </c>
      <c r="B775" s="230"/>
      <c r="C775" s="33" t="s">
        <v>331</v>
      </c>
      <c r="D775" s="33" t="s">
        <v>85</v>
      </c>
      <c r="E775" s="33" t="s">
        <v>56</v>
      </c>
      <c r="F775" s="33" t="s">
        <v>88</v>
      </c>
      <c r="G775" s="33"/>
      <c r="H775" s="34">
        <f t="shared" si="138"/>
        <v>132</v>
      </c>
      <c r="I775" s="34">
        <f t="shared" si="138"/>
        <v>0</v>
      </c>
      <c r="J775" s="18">
        <f t="shared" si="133"/>
        <v>132</v>
      </c>
      <c r="K775" s="35">
        <f t="shared" si="134"/>
        <v>0</v>
      </c>
      <c r="L775" s="36"/>
      <c r="M775" s="11"/>
    </row>
    <row r="776" spans="1:13" ht="15.75">
      <c r="A776" s="229" t="s">
        <v>89</v>
      </c>
      <c r="B776" s="230"/>
      <c r="C776" s="33" t="s">
        <v>331</v>
      </c>
      <c r="D776" s="33" t="s">
        <v>85</v>
      </c>
      <c r="E776" s="33" t="s">
        <v>56</v>
      </c>
      <c r="F776" s="33" t="s">
        <v>88</v>
      </c>
      <c r="G776" s="33" t="s">
        <v>90</v>
      </c>
      <c r="H776" s="34">
        <v>132</v>
      </c>
      <c r="I776" s="34">
        <v>0</v>
      </c>
      <c r="J776" s="18">
        <f t="shared" si="133"/>
        <v>132</v>
      </c>
      <c r="K776" s="35">
        <f t="shared" si="134"/>
        <v>0</v>
      </c>
      <c r="L776" s="36"/>
      <c r="M776" s="11"/>
    </row>
    <row r="777" spans="1:13" ht="15.75">
      <c r="A777" s="229" t="s">
        <v>86</v>
      </c>
      <c r="B777" s="230"/>
      <c r="C777" s="33" t="s">
        <v>331</v>
      </c>
      <c r="D777" s="33" t="s">
        <v>85</v>
      </c>
      <c r="E777" s="33" t="s">
        <v>79</v>
      </c>
      <c r="F777" s="33"/>
      <c r="G777" s="33"/>
      <c r="H777" s="34">
        <f aca="true" t="shared" si="139" ref="H777:I779">H778</f>
        <v>253</v>
      </c>
      <c r="I777" s="34">
        <f t="shared" si="139"/>
        <v>0</v>
      </c>
      <c r="J777" s="18">
        <f t="shared" si="133"/>
        <v>253</v>
      </c>
      <c r="K777" s="35">
        <f t="shared" si="134"/>
        <v>0</v>
      </c>
      <c r="L777" s="36"/>
      <c r="M777" s="11"/>
    </row>
    <row r="778" spans="1:13" ht="30.75" customHeight="1">
      <c r="A778" s="229" t="s">
        <v>44</v>
      </c>
      <c r="B778" s="230"/>
      <c r="C778" s="33" t="s">
        <v>331</v>
      </c>
      <c r="D778" s="33" t="s">
        <v>85</v>
      </c>
      <c r="E778" s="33" t="s">
        <v>79</v>
      </c>
      <c r="F778" s="33" t="s">
        <v>45</v>
      </c>
      <c r="G778" s="33"/>
      <c r="H778" s="34">
        <f t="shared" si="139"/>
        <v>253</v>
      </c>
      <c r="I778" s="34">
        <f t="shared" si="139"/>
        <v>0</v>
      </c>
      <c r="J778" s="18">
        <f t="shared" si="133"/>
        <v>253</v>
      </c>
      <c r="K778" s="35">
        <f t="shared" si="134"/>
        <v>0</v>
      </c>
      <c r="L778" s="36"/>
      <c r="M778" s="11"/>
    </row>
    <row r="779" spans="1:13" ht="15.75">
      <c r="A779" s="229" t="s">
        <v>87</v>
      </c>
      <c r="B779" s="230"/>
      <c r="C779" s="33" t="s">
        <v>331</v>
      </c>
      <c r="D779" s="33" t="s">
        <v>85</v>
      </c>
      <c r="E779" s="33" t="s">
        <v>79</v>
      </c>
      <c r="F779" s="33" t="s">
        <v>88</v>
      </c>
      <c r="G779" s="33"/>
      <c r="H779" s="34">
        <f t="shared" si="139"/>
        <v>253</v>
      </c>
      <c r="I779" s="34">
        <f t="shared" si="139"/>
        <v>0</v>
      </c>
      <c r="J779" s="18">
        <f t="shared" si="133"/>
        <v>253</v>
      </c>
      <c r="K779" s="35">
        <f t="shared" si="134"/>
        <v>0</v>
      </c>
      <c r="L779" s="36"/>
      <c r="M779" s="11"/>
    </row>
    <row r="780" spans="1:13" ht="15.75">
      <c r="A780" s="229" t="s">
        <v>89</v>
      </c>
      <c r="B780" s="230"/>
      <c r="C780" s="33" t="s">
        <v>331</v>
      </c>
      <c r="D780" s="33" t="s">
        <v>85</v>
      </c>
      <c r="E780" s="33" t="s">
        <v>79</v>
      </c>
      <c r="F780" s="33" t="s">
        <v>88</v>
      </c>
      <c r="G780" s="33" t="s">
        <v>90</v>
      </c>
      <c r="H780" s="34">
        <v>253</v>
      </c>
      <c r="I780" s="34">
        <v>0</v>
      </c>
      <c r="J780" s="18">
        <f t="shared" si="133"/>
        <v>253</v>
      </c>
      <c r="K780" s="35">
        <f t="shared" si="134"/>
        <v>0</v>
      </c>
      <c r="L780" s="36"/>
      <c r="M780" s="11"/>
    </row>
    <row r="781" spans="1:13" ht="15.75">
      <c r="A781" s="229" t="s">
        <v>332</v>
      </c>
      <c r="B781" s="230"/>
      <c r="C781" s="33" t="s">
        <v>333</v>
      </c>
      <c r="D781" s="33"/>
      <c r="E781" s="33"/>
      <c r="F781" s="33"/>
      <c r="G781" s="33"/>
      <c r="H781" s="34">
        <f aca="true" t="shared" si="140" ref="H781:I785">H782</f>
        <v>107.4</v>
      </c>
      <c r="I781" s="34">
        <f t="shared" si="140"/>
        <v>0</v>
      </c>
      <c r="J781" s="18">
        <f t="shared" si="133"/>
        <v>107.4</v>
      </c>
      <c r="K781" s="35">
        <f t="shared" si="134"/>
        <v>0</v>
      </c>
      <c r="L781" s="36"/>
      <c r="M781" s="11"/>
    </row>
    <row r="782" spans="1:13" ht="15.75">
      <c r="A782" s="229" t="s">
        <v>84</v>
      </c>
      <c r="B782" s="230"/>
      <c r="C782" s="33" t="s">
        <v>333</v>
      </c>
      <c r="D782" s="33" t="s">
        <v>85</v>
      </c>
      <c r="E782" s="33"/>
      <c r="F782" s="33"/>
      <c r="G782" s="33"/>
      <c r="H782" s="34">
        <f t="shared" si="140"/>
        <v>107.4</v>
      </c>
      <c r="I782" s="34">
        <f t="shared" si="140"/>
        <v>0</v>
      </c>
      <c r="J782" s="18">
        <f t="shared" si="133"/>
        <v>107.4</v>
      </c>
      <c r="K782" s="35">
        <f t="shared" si="134"/>
        <v>0</v>
      </c>
      <c r="L782" s="36"/>
      <c r="M782" s="11"/>
    </row>
    <row r="783" spans="1:13" ht="15.75">
      <c r="A783" s="229" t="s">
        <v>86</v>
      </c>
      <c r="B783" s="230"/>
      <c r="C783" s="33" t="s">
        <v>333</v>
      </c>
      <c r="D783" s="33" t="s">
        <v>85</v>
      </c>
      <c r="E783" s="33" t="s">
        <v>79</v>
      </c>
      <c r="F783" s="33"/>
      <c r="G783" s="33"/>
      <c r="H783" s="34">
        <f t="shared" si="140"/>
        <v>107.4</v>
      </c>
      <c r="I783" s="34">
        <f t="shared" si="140"/>
        <v>0</v>
      </c>
      <c r="J783" s="18">
        <f t="shared" si="133"/>
        <v>107.4</v>
      </c>
      <c r="K783" s="35">
        <f t="shared" si="134"/>
        <v>0</v>
      </c>
      <c r="L783" s="36"/>
      <c r="M783" s="11"/>
    </row>
    <row r="784" spans="1:13" ht="27.75" customHeight="1">
      <c r="A784" s="229" t="s">
        <v>44</v>
      </c>
      <c r="B784" s="230"/>
      <c r="C784" s="33" t="s">
        <v>333</v>
      </c>
      <c r="D784" s="33" t="s">
        <v>85</v>
      </c>
      <c r="E784" s="33" t="s">
        <v>79</v>
      </c>
      <c r="F784" s="33" t="s">
        <v>45</v>
      </c>
      <c r="G784" s="33"/>
      <c r="H784" s="34">
        <f t="shared" si="140"/>
        <v>107.4</v>
      </c>
      <c r="I784" s="34">
        <f t="shared" si="140"/>
        <v>0</v>
      </c>
      <c r="J784" s="18">
        <f t="shared" si="133"/>
        <v>107.4</v>
      </c>
      <c r="K784" s="35">
        <f t="shared" si="134"/>
        <v>0</v>
      </c>
      <c r="L784" s="36"/>
      <c r="M784" s="11"/>
    </row>
    <row r="785" spans="1:13" ht="15.75">
      <c r="A785" s="229" t="s">
        <v>87</v>
      </c>
      <c r="B785" s="230"/>
      <c r="C785" s="33" t="s">
        <v>333</v>
      </c>
      <c r="D785" s="33" t="s">
        <v>85</v>
      </c>
      <c r="E785" s="33" t="s">
        <v>79</v>
      </c>
      <c r="F785" s="33" t="s">
        <v>88</v>
      </c>
      <c r="G785" s="33"/>
      <c r="H785" s="34">
        <f t="shared" si="140"/>
        <v>107.4</v>
      </c>
      <c r="I785" s="34">
        <f t="shared" si="140"/>
        <v>0</v>
      </c>
      <c r="J785" s="18">
        <f t="shared" si="133"/>
        <v>107.4</v>
      </c>
      <c r="K785" s="35">
        <f t="shared" si="134"/>
        <v>0</v>
      </c>
      <c r="L785" s="36"/>
      <c r="M785" s="11"/>
    </row>
    <row r="786" spans="1:13" ht="15.75">
      <c r="A786" s="229" t="s">
        <v>89</v>
      </c>
      <c r="B786" s="230"/>
      <c r="C786" s="33" t="s">
        <v>333</v>
      </c>
      <c r="D786" s="33" t="s">
        <v>85</v>
      </c>
      <c r="E786" s="33" t="s">
        <v>79</v>
      </c>
      <c r="F786" s="33" t="s">
        <v>88</v>
      </c>
      <c r="G786" s="33" t="s">
        <v>90</v>
      </c>
      <c r="H786" s="34">
        <v>107.4</v>
      </c>
      <c r="I786" s="34">
        <v>0</v>
      </c>
      <c r="J786" s="18">
        <f t="shared" si="133"/>
        <v>107.4</v>
      </c>
      <c r="K786" s="35">
        <f t="shared" si="134"/>
        <v>0</v>
      </c>
      <c r="L786" s="36"/>
      <c r="M786" s="11"/>
    </row>
    <row r="787" spans="1:13" ht="27.75" customHeight="1">
      <c r="A787" s="229" t="s">
        <v>334</v>
      </c>
      <c r="B787" s="230"/>
      <c r="C787" s="33" t="s">
        <v>335</v>
      </c>
      <c r="D787" s="33"/>
      <c r="E787" s="33"/>
      <c r="F787" s="33"/>
      <c r="G787" s="33"/>
      <c r="H787" s="34">
        <f aca="true" t="shared" si="141" ref="H787:I791">H788</f>
        <v>5663</v>
      </c>
      <c r="I787" s="34">
        <f t="shared" si="141"/>
        <v>2592.2</v>
      </c>
      <c r="J787" s="18">
        <f t="shared" si="133"/>
        <v>3070.8</v>
      </c>
      <c r="K787" s="35">
        <f t="shared" si="134"/>
        <v>45.77432456295249</v>
      </c>
      <c r="L787" s="36"/>
      <c r="M787" s="11"/>
    </row>
    <row r="788" spans="1:13" ht="15.75">
      <c r="A788" s="229" t="s">
        <v>84</v>
      </c>
      <c r="B788" s="230"/>
      <c r="C788" s="33" t="s">
        <v>335</v>
      </c>
      <c r="D788" s="33" t="s">
        <v>85</v>
      </c>
      <c r="E788" s="33"/>
      <c r="F788" s="33"/>
      <c r="G788" s="33"/>
      <c r="H788" s="34">
        <f t="shared" si="141"/>
        <v>5663</v>
      </c>
      <c r="I788" s="34">
        <f t="shared" si="141"/>
        <v>2592.2</v>
      </c>
      <c r="J788" s="18">
        <f t="shared" si="133"/>
        <v>3070.8</v>
      </c>
      <c r="K788" s="35">
        <f t="shared" si="134"/>
        <v>45.77432456295249</v>
      </c>
      <c r="L788" s="36"/>
      <c r="M788" s="11"/>
    </row>
    <row r="789" spans="1:13" ht="15.75">
      <c r="A789" s="229" t="s">
        <v>86</v>
      </c>
      <c r="B789" s="230"/>
      <c r="C789" s="33" t="s">
        <v>335</v>
      </c>
      <c r="D789" s="33" t="s">
        <v>85</v>
      </c>
      <c r="E789" s="33" t="s">
        <v>79</v>
      </c>
      <c r="F789" s="33"/>
      <c r="G789" s="33"/>
      <c r="H789" s="34">
        <f t="shared" si="141"/>
        <v>5663</v>
      </c>
      <c r="I789" s="34">
        <f t="shared" si="141"/>
        <v>2592.2</v>
      </c>
      <c r="J789" s="18">
        <f t="shared" si="133"/>
        <v>3070.8</v>
      </c>
      <c r="K789" s="35">
        <f t="shared" si="134"/>
        <v>45.77432456295249</v>
      </c>
      <c r="L789" s="36"/>
      <c r="M789" s="11"/>
    </row>
    <row r="790" spans="1:13" ht="33" customHeight="1">
      <c r="A790" s="229" t="s">
        <v>44</v>
      </c>
      <c r="B790" s="230"/>
      <c r="C790" s="33" t="s">
        <v>335</v>
      </c>
      <c r="D790" s="33" t="s">
        <v>85</v>
      </c>
      <c r="E790" s="33" t="s">
        <v>79</v>
      </c>
      <c r="F790" s="33" t="s">
        <v>45</v>
      </c>
      <c r="G790" s="33"/>
      <c r="H790" s="34">
        <f t="shared" si="141"/>
        <v>5663</v>
      </c>
      <c r="I790" s="34">
        <f t="shared" si="141"/>
        <v>2592.2</v>
      </c>
      <c r="J790" s="18">
        <f t="shared" si="133"/>
        <v>3070.8</v>
      </c>
      <c r="K790" s="35">
        <f t="shared" si="134"/>
        <v>45.77432456295249</v>
      </c>
      <c r="L790" s="36"/>
      <c r="M790" s="11"/>
    </row>
    <row r="791" spans="1:13" ht="15.75">
      <c r="A791" s="229" t="s">
        <v>87</v>
      </c>
      <c r="B791" s="230"/>
      <c r="C791" s="33" t="s">
        <v>335</v>
      </c>
      <c r="D791" s="33" t="s">
        <v>85</v>
      </c>
      <c r="E791" s="33" t="s">
        <v>79</v>
      </c>
      <c r="F791" s="33" t="s">
        <v>88</v>
      </c>
      <c r="G791" s="33"/>
      <c r="H791" s="34">
        <f t="shared" si="141"/>
        <v>5663</v>
      </c>
      <c r="I791" s="34">
        <f t="shared" si="141"/>
        <v>2592.2</v>
      </c>
      <c r="J791" s="18">
        <f t="shared" si="133"/>
        <v>3070.8</v>
      </c>
      <c r="K791" s="35">
        <f t="shared" si="134"/>
        <v>45.77432456295249</v>
      </c>
      <c r="L791" s="36"/>
      <c r="M791" s="11"/>
    </row>
    <row r="792" spans="1:13" ht="15.75">
      <c r="A792" s="229" t="s">
        <v>89</v>
      </c>
      <c r="B792" s="230"/>
      <c r="C792" s="33" t="s">
        <v>335</v>
      </c>
      <c r="D792" s="33" t="s">
        <v>85</v>
      </c>
      <c r="E792" s="33" t="s">
        <v>79</v>
      </c>
      <c r="F792" s="33" t="s">
        <v>88</v>
      </c>
      <c r="G792" s="33" t="s">
        <v>90</v>
      </c>
      <c r="H792" s="34">
        <v>5663</v>
      </c>
      <c r="I792" s="34">
        <v>2592.2</v>
      </c>
      <c r="J792" s="18">
        <f t="shared" si="133"/>
        <v>3070.8</v>
      </c>
      <c r="K792" s="35">
        <f t="shared" si="134"/>
        <v>45.77432456295249</v>
      </c>
      <c r="L792" s="36"/>
      <c r="M792" s="11"/>
    </row>
    <row r="793" spans="1:13" ht="15.75">
      <c r="A793" s="229" t="s">
        <v>336</v>
      </c>
      <c r="B793" s="230"/>
      <c r="C793" s="33" t="s">
        <v>337</v>
      </c>
      <c r="D793" s="33"/>
      <c r="E793" s="33"/>
      <c r="F793" s="33"/>
      <c r="G793" s="33"/>
      <c r="H793" s="34">
        <f aca="true" t="shared" si="142" ref="H793:I797">H794</f>
        <v>2350.1</v>
      </c>
      <c r="I793" s="34">
        <f t="shared" si="142"/>
        <v>0</v>
      </c>
      <c r="J793" s="18">
        <f t="shared" si="133"/>
        <v>2350.1</v>
      </c>
      <c r="K793" s="35">
        <f t="shared" si="134"/>
        <v>0</v>
      </c>
      <c r="L793" s="36"/>
      <c r="M793" s="11"/>
    </row>
    <row r="794" spans="1:13" ht="15.75">
      <c r="A794" s="229" t="s">
        <v>84</v>
      </c>
      <c r="B794" s="230"/>
      <c r="C794" s="33" t="s">
        <v>337</v>
      </c>
      <c r="D794" s="33" t="s">
        <v>85</v>
      </c>
      <c r="E794" s="33"/>
      <c r="F794" s="33"/>
      <c r="G794" s="33"/>
      <c r="H794" s="34">
        <f t="shared" si="142"/>
        <v>2350.1</v>
      </c>
      <c r="I794" s="34">
        <f t="shared" si="142"/>
        <v>0</v>
      </c>
      <c r="J794" s="18">
        <f t="shared" si="133"/>
        <v>2350.1</v>
      </c>
      <c r="K794" s="35">
        <f t="shared" si="134"/>
        <v>0</v>
      </c>
      <c r="L794" s="36"/>
      <c r="M794" s="11"/>
    </row>
    <row r="795" spans="1:13" ht="15.75">
      <c r="A795" s="229" t="s">
        <v>86</v>
      </c>
      <c r="B795" s="230"/>
      <c r="C795" s="33" t="s">
        <v>337</v>
      </c>
      <c r="D795" s="33" t="s">
        <v>85</v>
      </c>
      <c r="E795" s="33" t="s">
        <v>79</v>
      </c>
      <c r="F795" s="33"/>
      <c r="G795" s="33"/>
      <c r="H795" s="34">
        <f t="shared" si="142"/>
        <v>2350.1</v>
      </c>
      <c r="I795" s="34">
        <f t="shared" si="142"/>
        <v>0</v>
      </c>
      <c r="J795" s="18">
        <f t="shared" si="133"/>
        <v>2350.1</v>
      </c>
      <c r="K795" s="35">
        <f t="shared" si="134"/>
        <v>0</v>
      </c>
      <c r="L795" s="36"/>
      <c r="M795" s="11"/>
    </row>
    <row r="796" spans="1:13" ht="30.75" customHeight="1">
      <c r="A796" s="229" t="s">
        <v>44</v>
      </c>
      <c r="B796" s="230"/>
      <c r="C796" s="33" t="s">
        <v>337</v>
      </c>
      <c r="D796" s="33" t="s">
        <v>85</v>
      </c>
      <c r="E796" s="33" t="s">
        <v>79</v>
      </c>
      <c r="F796" s="33" t="s">
        <v>45</v>
      </c>
      <c r="G796" s="33"/>
      <c r="H796" s="34">
        <f t="shared" si="142"/>
        <v>2350.1</v>
      </c>
      <c r="I796" s="34">
        <f t="shared" si="142"/>
        <v>0</v>
      </c>
      <c r="J796" s="18">
        <f t="shared" si="133"/>
        <v>2350.1</v>
      </c>
      <c r="K796" s="35">
        <f t="shared" si="134"/>
        <v>0</v>
      </c>
      <c r="L796" s="36"/>
      <c r="M796" s="11"/>
    </row>
    <row r="797" spans="1:13" ht="15.75">
      <c r="A797" s="229" t="s">
        <v>87</v>
      </c>
      <c r="B797" s="230"/>
      <c r="C797" s="33" t="s">
        <v>337</v>
      </c>
      <c r="D797" s="33" t="s">
        <v>85</v>
      </c>
      <c r="E797" s="33" t="s">
        <v>79</v>
      </c>
      <c r="F797" s="33" t="s">
        <v>88</v>
      </c>
      <c r="G797" s="33"/>
      <c r="H797" s="34">
        <f t="shared" si="142"/>
        <v>2350.1</v>
      </c>
      <c r="I797" s="34">
        <f t="shared" si="142"/>
        <v>0</v>
      </c>
      <c r="J797" s="18">
        <f t="shared" si="133"/>
        <v>2350.1</v>
      </c>
      <c r="K797" s="35">
        <f t="shared" si="134"/>
        <v>0</v>
      </c>
      <c r="L797" s="36"/>
      <c r="M797" s="11"/>
    </row>
    <row r="798" spans="1:13" ht="15.75">
      <c r="A798" s="229" t="s">
        <v>89</v>
      </c>
      <c r="B798" s="230"/>
      <c r="C798" s="33" t="s">
        <v>337</v>
      </c>
      <c r="D798" s="33" t="s">
        <v>85</v>
      </c>
      <c r="E798" s="33" t="s">
        <v>79</v>
      </c>
      <c r="F798" s="33" t="s">
        <v>88</v>
      </c>
      <c r="G798" s="33" t="s">
        <v>90</v>
      </c>
      <c r="H798" s="34">
        <v>2350.1</v>
      </c>
      <c r="I798" s="34">
        <v>0</v>
      </c>
      <c r="J798" s="18">
        <f t="shared" si="133"/>
        <v>2350.1</v>
      </c>
      <c r="K798" s="35">
        <f t="shared" si="134"/>
        <v>0</v>
      </c>
      <c r="L798" s="36"/>
      <c r="M798" s="11"/>
    </row>
    <row r="799" spans="1:13" ht="30" customHeight="1">
      <c r="A799" s="229" t="s">
        <v>338</v>
      </c>
      <c r="B799" s="230"/>
      <c r="C799" s="33" t="s">
        <v>339</v>
      </c>
      <c r="D799" s="33"/>
      <c r="E799" s="33"/>
      <c r="F799" s="33"/>
      <c r="G799" s="33"/>
      <c r="H799" s="34">
        <f aca="true" t="shared" si="143" ref="H799:I803">H800</f>
        <v>336</v>
      </c>
      <c r="I799" s="34">
        <f t="shared" si="143"/>
        <v>0</v>
      </c>
      <c r="J799" s="18">
        <f t="shared" si="133"/>
        <v>336</v>
      </c>
      <c r="K799" s="35">
        <f t="shared" si="134"/>
        <v>0</v>
      </c>
      <c r="L799" s="36"/>
      <c r="M799" s="11"/>
    </row>
    <row r="800" spans="1:13" ht="15.75">
      <c r="A800" s="229" t="s">
        <v>84</v>
      </c>
      <c r="B800" s="230"/>
      <c r="C800" s="33" t="s">
        <v>339</v>
      </c>
      <c r="D800" s="33" t="s">
        <v>85</v>
      </c>
      <c r="E800" s="33"/>
      <c r="F800" s="33"/>
      <c r="G800" s="33"/>
      <c r="H800" s="34">
        <f t="shared" si="143"/>
        <v>336</v>
      </c>
      <c r="I800" s="34">
        <f t="shared" si="143"/>
        <v>0</v>
      </c>
      <c r="J800" s="18">
        <f t="shared" si="133"/>
        <v>336</v>
      </c>
      <c r="K800" s="35">
        <f t="shared" si="134"/>
        <v>0</v>
      </c>
      <c r="L800" s="36"/>
      <c r="M800" s="11"/>
    </row>
    <row r="801" spans="1:13" ht="15.75">
      <c r="A801" s="229" t="s">
        <v>86</v>
      </c>
      <c r="B801" s="230"/>
      <c r="C801" s="33" t="s">
        <v>339</v>
      </c>
      <c r="D801" s="33" t="s">
        <v>85</v>
      </c>
      <c r="E801" s="33" t="s">
        <v>79</v>
      </c>
      <c r="F801" s="33"/>
      <c r="G801" s="33"/>
      <c r="H801" s="34">
        <f t="shared" si="143"/>
        <v>336</v>
      </c>
      <c r="I801" s="34">
        <f t="shared" si="143"/>
        <v>0</v>
      </c>
      <c r="J801" s="18">
        <f t="shared" si="133"/>
        <v>336</v>
      </c>
      <c r="K801" s="35">
        <f t="shared" si="134"/>
        <v>0</v>
      </c>
      <c r="L801" s="36"/>
      <c r="M801" s="11"/>
    </row>
    <row r="802" spans="1:13" ht="30.75" customHeight="1">
      <c r="A802" s="229" t="s">
        <v>44</v>
      </c>
      <c r="B802" s="230"/>
      <c r="C802" s="33" t="s">
        <v>339</v>
      </c>
      <c r="D802" s="33" t="s">
        <v>85</v>
      </c>
      <c r="E802" s="33" t="s">
        <v>79</v>
      </c>
      <c r="F802" s="33" t="s">
        <v>45</v>
      </c>
      <c r="G802" s="33"/>
      <c r="H802" s="34">
        <f t="shared" si="143"/>
        <v>336</v>
      </c>
      <c r="I802" s="34">
        <f t="shared" si="143"/>
        <v>0</v>
      </c>
      <c r="J802" s="18">
        <f t="shared" si="133"/>
        <v>336</v>
      </c>
      <c r="K802" s="35">
        <f t="shared" si="134"/>
        <v>0</v>
      </c>
      <c r="L802" s="36"/>
      <c r="M802" s="11"/>
    </row>
    <row r="803" spans="1:13" ht="15.75">
      <c r="A803" s="229" t="s">
        <v>87</v>
      </c>
      <c r="B803" s="230"/>
      <c r="C803" s="33" t="s">
        <v>339</v>
      </c>
      <c r="D803" s="33" t="s">
        <v>85</v>
      </c>
      <c r="E803" s="33" t="s">
        <v>79</v>
      </c>
      <c r="F803" s="33" t="s">
        <v>88</v>
      </c>
      <c r="G803" s="33"/>
      <c r="H803" s="34">
        <f t="shared" si="143"/>
        <v>336</v>
      </c>
      <c r="I803" s="34">
        <f t="shared" si="143"/>
        <v>0</v>
      </c>
      <c r="J803" s="18">
        <f t="shared" si="133"/>
        <v>336</v>
      </c>
      <c r="K803" s="35">
        <f t="shared" si="134"/>
        <v>0</v>
      </c>
      <c r="L803" s="36"/>
      <c r="M803" s="11"/>
    </row>
    <row r="804" spans="1:13" ht="15.75">
      <c r="A804" s="229" t="s">
        <v>89</v>
      </c>
      <c r="B804" s="230"/>
      <c r="C804" s="33" t="s">
        <v>339</v>
      </c>
      <c r="D804" s="33" t="s">
        <v>85</v>
      </c>
      <c r="E804" s="33" t="s">
        <v>79</v>
      </c>
      <c r="F804" s="33" t="s">
        <v>88</v>
      </c>
      <c r="G804" s="33" t="s">
        <v>90</v>
      </c>
      <c r="H804" s="34">
        <v>336</v>
      </c>
      <c r="I804" s="34">
        <v>0</v>
      </c>
      <c r="J804" s="18">
        <f t="shared" si="133"/>
        <v>336</v>
      </c>
      <c r="K804" s="35">
        <f t="shared" si="134"/>
        <v>0</v>
      </c>
      <c r="L804" s="36"/>
      <c r="M804" s="11"/>
    </row>
    <row r="805" spans="1:13" ht="30" customHeight="1">
      <c r="A805" s="253" t="s">
        <v>609</v>
      </c>
      <c r="B805" s="254"/>
      <c r="C805" s="29" t="s">
        <v>340</v>
      </c>
      <c r="D805" s="29"/>
      <c r="E805" s="29"/>
      <c r="F805" s="29"/>
      <c r="G805" s="29"/>
      <c r="H805" s="30">
        <f aca="true" t="shared" si="144" ref="H805:I811">H806</f>
        <v>2700</v>
      </c>
      <c r="I805" s="30">
        <f t="shared" si="144"/>
        <v>519.5</v>
      </c>
      <c r="J805" s="32">
        <f t="shared" si="133"/>
        <v>2180.5</v>
      </c>
      <c r="K805" s="31">
        <f t="shared" si="134"/>
        <v>19.24074074074074</v>
      </c>
      <c r="L805" s="10"/>
      <c r="M805" s="11"/>
    </row>
    <row r="806" spans="1:13" ht="27" customHeight="1">
      <c r="A806" s="253" t="s">
        <v>610</v>
      </c>
      <c r="B806" s="254"/>
      <c r="C806" s="29" t="s">
        <v>341</v>
      </c>
      <c r="D806" s="29"/>
      <c r="E806" s="29"/>
      <c r="F806" s="29"/>
      <c r="G806" s="29"/>
      <c r="H806" s="30">
        <f t="shared" si="144"/>
        <v>2700</v>
      </c>
      <c r="I806" s="30">
        <f t="shared" si="144"/>
        <v>519.5</v>
      </c>
      <c r="J806" s="32">
        <f t="shared" si="133"/>
        <v>2180.5</v>
      </c>
      <c r="K806" s="31">
        <f t="shared" si="134"/>
        <v>19.24074074074074</v>
      </c>
      <c r="L806" s="10"/>
      <c r="M806" s="11"/>
    </row>
    <row r="807" spans="1:13" ht="27" customHeight="1">
      <c r="A807" s="229" t="s">
        <v>342</v>
      </c>
      <c r="B807" s="230"/>
      <c r="C807" s="33" t="s">
        <v>343</v>
      </c>
      <c r="D807" s="33"/>
      <c r="E807" s="33"/>
      <c r="F807" s="33"/>
      <c r="G807" s="33"/>
      <c r="H807" s="34">
        <f t="shared" si="144"/>
        <v>2700</v>
      </c>
      <c r="I807" s="34">
        <f t="shared" si="144"/>
        <v>519.5</v>
      </c>
      <c r="J807" s="18">
        <f t="shared" si="133"/>
        <v>2180.5</v>
      </c>
      <c r="K807" s="35">
        <f t="shared" si="134"/>
        <v>19.24074074074074</v>
      </c>
      <c r="L807" s="36"/>
      <c r="M807" s="11"/>
    </row>
    <row r="808" spans="1:13" ht="15.75">
      <c r="A808" s="229" t="s">
        <v>77</v>
      </c>
      <c r="B808" s="230"/>
      <c r="C808" s="33" t="s">
        <v>343</v>
      </c>
      <c r="D808" s="33" t="s">
        <v>35</v>
      </c>
      <c r="E808" s="33"/>
      <c r="F808" s="33"/>
      <c r="G808" s="33"/>
      <c r="H808" s="34">
        <f t="shared" si="144"/>
        <v>2700</v>
      </c>
      <c r="I808" s="34">
        <f t="shared" si="144"/>
        <v>519.5</v>
      </c>
      <c r="J808" s="18">
        <f t="shared" si="133"/>
        <v>2180.5</v>
      </c>
      <c r="K808" s="35">
        <f t="shared" si="134"/>
        <v>19.24074074074074</v>
      </c>
      <c r="L808" s="36"/>
      <c r="M808" s="11"/>
    </row>
    <row r="809" spans="1:13" ht="15.75">
      <c r="A809" s="229" t="s">
        <v>78</v>
      </c>
      <c r="B809" s="230"/>
      <c r="C809" s="33" t="s">
        <v>343</v>
      </c>
      <c r="D809" s="33" t="s">
        <v>35</v>
      </c>
      <c r="E809" s="33" t="s">
        <v>79</v>
      </c>
      <c r="F809" s="33"/>
      <c r="G809" s="33"/>
      <c r="H809" s="34">
        <f t="shared" si="144"/>
        <v>2700</v>
      </c>
      <c r="I809" s="34">
        <f t="shared" si="144"/>
        <v>519.5</v>
      </c>
      <c r="J809" s="18">
        <f t="shared" si="133"/>
        <v>2180.5</v>
      </c>
      <c r="K809" s="35">
        <f t="shared" si="134"/>
        <v>19.24074074074074</v>
      </c>
      <c r="L809" s="36"/>
      <c r="M809" s="11"/>
    </row>
    <row r="810" spans="1:13" ht="15.75">
      <c r="A810" s="229" t="s">
        <v>173</v>
      </c>
      <c r="B810" s="230"/>
      <c r="C810" s="33" t="s">
        <v>343</v>
      </c>
      <c r="D810" s="33" t="s">
        <v>35</v>
      </c>
      <c r="E810" s="33" t="s">
        <v>79</v>
      </c>
      <c r="F810" s="33" t="s">
        <v>174</v>
      </c>
      <c r="G810" s="33"/>
      <c r="H810" s="34">
        <f t="shared" si="144"/>
        <v>2700</v>
      </c>
      <c r="I810" s="34">
        <f t="shared" si="144"/>
        <v>519.5</v>
      </c>
      <c r="J810" s="18">
        <f t="shared" si="133"/>
        <v>2180.5</v>
      </c>
      <c r="K810" s="35">
        <f t="shared" si="134"/>
        <v>19.24074074074074</v>
      </c>
      <c r="L810" s="36"/>
      <c r="M810" s="11"/>
    </row>
    <row r="811" spans="1:13" ht="30" customHeight="1">
      <c r="A811" s="229" t="s">
        <v>226</v>
      </c>
      <c r="B811" s="230"/>
      <c r="C811" s="33" t="s">
        <v>343</v>
      </c>
      <c r="D811" s="33" t="s">
        <v>35</v>
      </c>
      <c r="E811" s="33" t="s">
        <v>79</v>
      </c>
      <c r="F811" s="33" t="s">
        <v>227</v>
      </c>
      <c r="G811" s="33"/>
      <c r="H811" s="34">
        <f t="shared" si="144"/>
        <v>2700</v>
      </c>
      <c r="I811" s="34">
        <f t="shared" si="144"/>
        <v>519.5</v>
      </c>
      <c r="J811" s="18">
        <f t="shared" si="133"/>
        <v>2180.5</v>
      </c>
      <c r="K811" s="35">
        <f t="shared" si="134"/>
        <v>19.24074074074074</v>
      </c>
      <c r="L811" s="36"/>
      <c r="M811" s="11"/>
    </row>
    <row r="812" spans="1:13" ht="29.25" customHeight="1">
      <c r="A812" s="229" t="s">
        <v>20</v>
      </c>
      <c r="B812" s="230"/>
      <c r="C812" s="33" t="s">
        <v>343</v>
      </c>
      <c r="D812" s="33" t="s">
        <v>35</v>
      </c>
      <c r="E812" s="33" t="s">
        <v>79</v>
      </c>
      <c r="F812" s="33" t="s">
        <v>227</v>
      </c>
      <c r="G812" s="33" t="s">
        <v>21</v>
      </c>
      <c r="H812" s="34">
        <v>2700</v>
      </c>
      <c r="I812" s="34">
        <v>519.5</v>
      </c>
      <c r="J812" s="18">
        <f>H812-I812</f>
        <v>2180.5</v>
      </c>
      <c r="K812" s="35">
        <f>I812/H812*100</f>
        <v>19.24074074074074</v>
      </c>
      <c r="L812" s="36"/>
      <c r="M812" s="11"/>
    </row>
    <row r="813" ht="63" customHeight="1"/>
  </sheetData>
  <sheetProtection/>
  <mergeCells count="811">
    <mergeCell ref="A725:B725"/>
    <mergeCell ref="A726:B726"/>
    <mergeCell ref="A727:B727"/>
    <mergeCell ref="A595:B595"/>
    <mergeCell ref="A716:B716"/>
    <mergeCell ref="A717:B717"/>
    <mergeCell ref="A718:B718"/>
    <mergeCell ref="A719:B719"/>
    <mergeCell ref="A720:B720"/>
    <mergeCell ref="A715:B715"/>
    <mergeCell ref="A94:B94"/>
    <mergeCell ref="A95:B95"/>
    <mergeCell ref="A96:B96"/>
    <mergeCell ref="A97:B97"/>
    <mergeCell ref="A98:B98"/>
    <mergeCell ref="A585:B585"/>
    <mergeCell ref="A101:B101"/>
    <mergeCell ref="A102:B102"/>
    <mergeCell ref="A103:B103"/>
    <mergeCell ref="A104:B104"/>
    <mergeCell ref="A4:B4"/>
    <mergeCell ref="A2:K2"/>
    <mergeCell ref="B1:K1"/>
    <mergeCell ref="J3:K3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9:B99"/>
    <mergeCell ref="A100:B100"/>
    <mergeCell ref="A90:B90"/>
    <mergeCell ref="A91:B91"/>
    <mergeCell ref="A92:B92"/>
    <mergeCell ref="A93:B93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6:B586"/>
    <mergeCell ref="A587:B587"/>
    <mergeCell ref="A588:B588"/>
    <mergeCell ref="A589:B589"/>
    <mergeCell ref="A590:B590"/>
    <mergeCell ref="A596:B596"/>
    <mergeCell ref="A597:B597"/>
    <mergeCell ref="A598:B598"/>
    <mergeCell ref="A591:B591"/>
    <mergeCell ref="A592:B592"/>
    <mergeCell ref="A593:B593"/>
    <mergeCell ref="A594:B594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1:B611"/>
    <mergeCell ref="A610:B610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28:B728"/>
    <mergeCell ref="A729:B729"/>
    <mergeCell ref="A730:B730"/>
    <mergeCell ref="A731:B731"/>
    <mergeCell ref="A732:B732"/>
    <mergeCell ref="A721:B721"/>
    <mergeCell ref="A722:B722"/>
    <mergeCell ref="A723:B723"/>
    <mergeCell ref="A724:B724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9:B809"/>
    <mergeCell ref="A810:B810"/>
    <mergeCell ref="A811:B811"/>
    <mergeCell ref="A812:B812"/>
    <mergeCell ref="A803:B803"/>
    <mergeCell ref="A804:B804"/>
    <mergeCell ref="A805:B805"/>
    <mergeCell ref="A806:B806"/>
    <mergeCell ref="A807:B807"/>
    <mergeCell ref="A808:B808"/>
  </mergeCells>
  <printOptions/>
  <pageMargins left="0.3937007874015748" right="0.3937007874015748" top="0.5905511811023623" bottom="0.5905511811023623" header="0" footer="0.5118110236220472"/>
  <pageSetup fitToHeight="0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1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2.28125" style="0" customWidth="1"/>
    <col min="2" max="2" width="36.8515625" style="0" customWidth="1"/>
    <col min="3" max="3" width="10.8515625" style="0" customWidth="1"/>
    <col min="4" max="4" width="10.00390625" style="0" customWidth="1"/>
    <col min="5" max="5" width="10.7109375" style="0" customWidth="1"/>
    <col min="6" max="6" width="9.7109375" style="0" customWidth="1"/>
  </cols>
  <sheetData>
    <row r="1" spans="1:6" ht="15">
      <c r="A1" s="262" t="s">
        <v>656</v>
      </c>
      <c r="B1" s="262"/>
      <c r="C1" s="262"/>
      <c r="D1" s="262"/>
      <c r="E1" s="262"/>
      <c r="F1" s="262"/>
    </row>
    <row r="2" spans="1:6" ht="15">
      <c r="A2" s="263"/>
      <c r="B2" s="263"/>
      <c r="C2" s="263"/>
      <c r="D2" s="263"/>
      <c r="E2" s="263"/>
      <c r="F2" s="263"/>
    </row>
    <row r="3" spans="1:6" ht="27" customHeight="1">
      <c r="A3" s="264" t="s">
        <v>735</v>
      </c>
      <c r="B3" s="264"/>
      <c r="C3" s="264"/>
      <c r="D3" s="264"/>
      <c r="E3" s="264"/>
      <c r="F3" s="264"/>
    </row>
    <row r="4" spans="1:6" ht="15">
      <c r="A4" s="53"/>
      <c r="B4" s="53"/>
      <c r="C4" s="53"/>
      <c r="D4" s="54"/>
      <c r="E4" s="54"/>
      <c r="F4" s="53" t="s">
        <v>657</v>
      </c>
    </row>
    <row r="5" spans="1:6" s="174" customFormat="1" ht="48">
      <c r="A5" s="183" t="s">
        <v>658</v>
      </c>
      <c r="B5" s="183" t="s">
        <v>0</v>
      </c>
      <c r="C5" s="55" t="s">
        <v>659</v>
      </c>
      <c r="D5" s="55" t="s">
        <v>740</v>
      </c>
      <c r="E5" s="55" t="s">
        <v>344</v>
      </c>
      <c r="F5" s="55" t="s">
        <v>345</v>
      </c>
    </row>
    <row r="6" spans="1:6" ht="1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</row>
    <row r="7" spans="1:6" ht="25.5">
      <c r="A7" s="57" t="s">
        <v>660</v>
      </c>
      <c r="B7" s="58" t="s">
        <v>661</v>
      </c>
      <c r="C7" s="59">
        <f>C8+C10+C9</f>
        <v>14207.100000000093</v>
      </c>
      <c r="D7" s="59">
        <f>D8+D10+D9</f>
        <v>448.10000000009313</v>
      </c>
      <c r="E7" s="59">
        <f>C7-D7</f>
        <v>13759</v>
      </c>
      <c r="F7" s="60">
        <f>D7/C7*100</f>
        <v>3.1540567744303214</v>
      </c>
    </row>
    <row r="8" spans="1:6" ht="25.5">
      <c r="A8" s="57" t="s">
        <v>662</v>
      </c>
      <c r="B8" s="58" t="s">
        <v>663</v>
      </c>
      <c r="C8" s="61">
        <v>0</v>
      </c>
      <c r="D8" s="61">
        <v>0</v>
      </c>
      <c r="E8" s="59">
        <f aca="true" t="shared" si="0" ref="E8:E18">C8-D8</f>
        <v>0</v>
      </c>
      <c r="F8" s="60">
        <v>0</v>
      </c>
    </row>
    <row r="9" spans="1:6" ht="36.75" customHeight="1">
      <c r="A9" s="57" t="s">
        <v>664</v>
      </c>
      <c r="B9" s="58" t="s">
        <v>665</v>
      </c>
      <c r="C9" s="61">
        <v>0</v>
      </c>
      <c r="D9" s="61">
        <v>0</v>
      </c>
      <c r="E9" s="59">
        <f t="shared" si="0"/>
        <v>0</v>
      </c>
      <c r="F9" s="60">
        <v>0</v>
      </c>
    </row>
    <row r="10" spans="1:6" ht="25.5">
      <c r="A10" s="57" t="s">
        <v>666</v>
      </c>
      <c r="B10" s="58" t="s">
        <v>667</v>
      </c>
      <c r="C10" s="61">
        <f>C15+C11</f>
        <v>14207.100000000093</v>
      </c>
      <c r="D10" s="61">
        <f>D15+D11</f>
        <v>448.10000000009313</v>
      </c>
      <c r="E10" s="59">
        <f t="shared" si="0"/>
        <v>13759</v>
      </c>
      <c r="F10" s="60">
        <f aca="true" t="shared" si="1" ref="F10:F18">D10/C10*100</f>
        <v>3.1540567744303214</v>
      </c>
    </row>
    <row r="11" spans="1:6" ht="27" customHeight="1">
      <c r="A11" s="62" t="s">
        <v>668</v>
      </c>
      <c r="B11" s="63" t="s">
        <v>669</v>
      </c>
      <c r="C11" s="64">
        <f aca="true" t="shared" si="2" ref="C11:D13">C12</f>
        <v>-846164.5</v>
      </c>
      <c r="D11" s="64">
        <f t="shared" si="2"/>
        <v>-573095.6</v>
      </c>
      <c r="E11" s="65">
        <f t="shared" si="0"/>
        <v>-273068.9</v>
      </c>
      <c r="F11" s="66">
        <f t="shared" si="1"/>
        <v>67.72862723501163</v>
      </c>
    </row>
    <row r="12" spans="1:6" ht="25.5" customHeight="1">
      <c r="A12" s="62" t="s">
        <v>670</v>
      </c>
      <c r="B12" s="63" t="s">
        <v>671</v>
      </c>
      <c r="C12" s="64">
        <f t="shared" si="2"/>
        <v>-846164.5</v>
      </c>
      <c r="D12" s="64">
        <f t="shared" si="2"/>
        <v>-573095.6</v>
      </c>
      <c r="E12" s="65">
        <f t="shared" si="0"/>
        <v>-273068.9</v>
      </c>
      <c r="F12" s="66">
        <f t="shared" si="1"/>
        <v>67.72862723501163</v>
      </c>
    </row>
    <row r="13" spans="1:6" ht="25.5">
      <c r="A13" s="62" t="s">
        <v>672</v>
      </c>
      <c r="B13" s="63" t="s">
        <v>673</v>
      </c>
      <c r="C13" s="64">
        <f t="shared" si="2"/>
        <v>-846164.5</v>
      </c>
      <c r="D13" s="64">
        <f t="shared" si="2"/>
        <v>-573095.6</v>
      </c>
      <c r="E13" s="65">
        <f t="shared" si="0"/>
        <v>-273068.9</v>
      </c>
      <c r="F13" s="66">
        <f t="shared" si="1"/>
        <v>67.72862723501163</v>
      </c>
    </row>
    <row r="14" spans="1:6" ht="26.25">
      <c r="A14" s="67" t="s">
        <v>674</v>
      </c>
      <c r="B14" s="68" t="s">
        <v>675</v>
      </c>
      <c r="C14" s="65">
        <v>-846164.5</v>
      </c>
      <c r="D14" s="65">
        <v>-573095.6</v>
      </c>
      <c r="E14" s="65">
        <f t="shared" si="0"/>
        <v>-273068.9</v>
      </c>
      <c r="F14" s="66">
        <f t="shared" si="1"/>
        <v>67.72862723501163</v>
      </c>
    </row>
    <row r="15" spans="1:6" ht="21" customHeight="1">
      <c r="A15" s="62" t="s">
        <v>676</v>
      </c>
      <c r="B15" s="63" t="s">
        <v>677</v>
      </c>
      <c r="C15" s="64">
        <f aca="true" t="shared" si="3" ref="C15:D17">C16</f>
        <v>860371.6000000001</v>
      </c>
      <c r="D15" s="64">
        <f t="shared" si="3"/>
        <v>573543.7000000001</v>
      </c>
      <c r="E15" s="65">
        <f t="shared" si="0"/>
        <v>286827.9</v>
      </c>
      <c r="F15" s="66">
        <f t="shared" si="1"/>
        <v>66.66232358204293</v>
      </c>
    </row>
    <row r="16" spans="1:6" ht="28.5" customHeight="1">
      <c r="A16" s="62" t="s">
        <v>678</v>
      </c>
      <c r="B16" s="63" t="s">
        <v>679</v>
      </c>
      <c r="C16" s="64">
        <f t="shared" si="3"/>
        <v>860371.6000000001</v>
      </c>
      <c r="D16" s="64">
        <f t="shared" si="3"/>
        <v>573543.7000000001</v>
      </c>
      <c r="E16" s="65">
        <f t="shared" si="0"/>
        <v>286827.9</v>
      </c>
      <c r="F16" s="66">
        <f t="shared" si="1"/>
        <v>66.66232358204293</v>
      </c>
    </row>
    <row r="17" spans="1:6" ht="25.5">
      <c r="A17" s="62" t="s">
        <v>680</v>
      </c>
      <c r="B17" s="63" t="s">
        <v>681</v>
      </c>
      <c r="C17" s="64">
        <f t="shared" si="3"/>
        <v>860371.6000000001</v>
      </c>
      <c r="D17" s="64">
        <f t="shared" si="3"/>
        <v>573543.7000000001</v>
      </c>
      <c r="E17" s="65">
        <f t="shared" si="0"/>
        <v>286827.9</v>
      </c>
      <c r="F17" s="66">
        <f t="shared" si="1"/>
        <v>66.66232358204293</v>
      </c>
    </row>
    <row r="18" spans="1:6" ht="26.25">
      <c r="A18" s="67" t="s">
        <v>682</v>
      </c>
      <c r="B18" s="69" t="s">
        <v>683</v>
      </c>
      <c r="C18" s="64">
        <f>'Пр.2'!F6</f>
        <v>860371.6000000001</v>
      </c>
      <c r="D18" s="64">
        <f>'Пр.2'!G6</f>
        <v>573543.7000000001</v>
      </c>
      <c r="E18" s="65">
        <f t="shared" si="0"/>
        <v>286827.9</v>
      </c>
      <c r="F18" s="66">
        <f t="shared" si="1"/>
        <v>66.66232358204293</v>
      </c>
    </row>
    <row r="19" spans="1:6" ht="15">
      <c r="A19" s="70"/>
      <c r="B19" s="70"/>
      <c r="C19" s="70"/>
      <c r="D19" s="70"/>
      <c r="E19" s="70"/>
      <c r="F19" s="70"/>
    </row>
  </sheetData>
  <sheetProtection/>
  <mergeCells count="3">
    <mergeCell ref="A1:F1"/>
    <mergeCell ref="A2:F2"/>
    <mergeCell ref="A3:F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14"/>
  <sheetViews>
    <sheetView view="pageBreakPreview" zoomScale="60" zoomScalePageLayoutView="0" workbookViewId="0" topLeftCell="A1">
      <selection activeCell="G21" sqref="G21"/>
    </sheetView>
  </sheetViews>
  <sheetFormatPr defaultColWidth="9.140625" defaultRowHeight="15"/>
  <cols>
    <col min="1" max="1" width="31.7109375" style="0" customWidth="1"/>
    <col min="2" max="2" width="15.7109375" style="0" customWidth="1"/>
    <col min="3" max="3" width="5.00390625" style="0" customWidth="1"/>
    <col min="4" max="4" width="4.421875" style="0" customWidth="1"/>
    <col min="5" max="5" width="5.140625" style="0" customWidth="1"/>
    <col min="6" max="6" width="4.7109375" style="0" customWidth="1"/>
    <col min="8" max="8" width="10.7109375" style="0" customWidth="1"/>
  </cols>
  <sheetData>
    <row r="1" spans="1:10" ht="15">
      <c r="A1" s="265" t="s">
        <v>684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39.75" customHeight="1">
      <c r="A3" s="267" t="s">
        <v>736</v>
      </c>
      <c r="B3" s="267"/>
      <c r="C3" s="268"/>
      <c r="D3" s="268"/>
      <c r="E3" s="268"/>
      <c r="F3" s="268"/>
      <c r="G3" s="268"/>
      <c r="H3" s="269"/>
      <c r="I3" s="269"/>
      <c r="J3" s="269"/>
    </row>
    <row r="4" spans="1:10" ht="15">
      <c r="A4" s="54"/>
      <c r="B4" s="54"/>
      <c r="C4" s="72"/>
      <c r="D4" s="72"/>
      <c r="E4" s="72"/>
      <c r="F4" s="72"/>
      <c r="G4" s="72"/>
      <c r="H4" s="70"/>
      <c r="I4" s="70"/>
      <c r="J4" s="72" t="s">
        <v>685</v>
      </c>
    </row>
    <row r="5" spans="1:10" ht="51">
      <c r="A5" s="73" t="s">
        <v>0</v>
      </c>
      <c r="B5" s="74" t="s">
        <v>686</v>
      </c>
      <c r="C5" s="74" t="s">
        <v>687</v>
      </c>
      <c r="D5" s="74" t="s">
        <v>688</v>
      </c>
      <c r="E5" s="73" t="s">
        <v>4</v>
      </c>
      <c r="F5" s="73" t="s">
        <v>689</v>
      </c>
      <c r="G5" s="55" t="s">
        <v>659</v>
      </c>
      <c r="H5" s="48" t="s">
        <v>740</v>
      </c>
      <c r="I5" s="55" t="s">
        <v>344</v>
      </c>
      <c r="J5" s="55" t="s">
        <v>345</v>
      </c>
    </row>
    <row r="6" spans="1:10" ht="15">
      <c r="A6" s="75">
        <v>1</v>
      </c>
      <c r="B6" s="75">
        <v>2</v>
      </c>
      <c r="C6" s="76">
        <v>3</v>
      </c>
      <c r="D6" s="76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</row>
    <row r="7" spans="1:10" ht="15">
      <c r="A7" s="78" t="s">
        <v>7</v>
      </c>
      <c r="B7" s="54"/>
      <c r="C7" s="79"/>
      <c r="D7" s="79"/>
      <c r="E7" s="80"/>
      <c r="F7" s="80"/>
      <c r="G7" s="81">
        <f>G10</f>
        <v>9870.1</v>
      </c>
      <c r="H7" s="81">
        <f>H10</f>
        <v>6530.6</v>
      </c>
      <c r="I7" s="82">
        <f aca="true" t="shared" si="0" ref="I7:I14">G7-H7</f>
        <v>3339.5</v>
      </c>
      <c r="J7" s="83">
        <f aca="true" t="shared" si="1" ref="J7:J14">H7/G7*100</f>
        <v>66.16548971135045</v>
      </c>
    </row>
    <row r="8" spans="1:10" ht="26.25">
      <c r="A8" s="69" t="s">
        <v>413</v>
      </c>
      <c r="B8" s="84" t="s">
        <v>414</v>
      </c>
      <c r="C8" s="76"/>
      <c r="D8" s="76"/>
      <c r="E8" s="77"/>
      <c r="F8" s="77"/>
      <c r="G8" s="85">
        <f>G9</f>
        <v>9870.1</v>
      </c>
      <c r="H8" s="85">
        <f>H9</f>
        <v>6530.6</v>
      </c>
      <c r="I8" s="86">
        <f t="shared" si="0"/>
        <v>3339.5</v>
      </c>
      <c r="J8" s="87">
        <f t="shared" si="1"/>
        <v>66.16548971135045</v>
      </c>
    </row>
    <row r="9" spans="1:10" ht="15">
      <c r="A9" s="69" t="s">
        <v>415</v>
      </c>
      <c r="B9" s="84" t="s">
        <v>416</v>
      </c>
      <c r="C9" s="76"/>
      <c r="D9" s="76"/>
      <c r="E9" s="77"/>
      <c r="F9" s="77"/>
      <c r="G9" s="85">
        <f>G10</f>
        <v>9870.1</v>
      </c>
      <c r="H9" s="85">
        <f>H10</f>
        <v>6530.6</v>
      </c>
      <c r="I9" s="86">
        <f t="shared" si="0"/>
        <v>3339.5</v>
      </c>
      <c r="J9" s="87">
        <f t="shared" si="1"/>
        <v>66.16548971135045</v>
      </c>
    </row>
    <row r="10" spans="1:10" ht="15">
      <c r="A10" s="88" t="s">
        <v>41</v>
      </c>
      <c r="B10" s="84" t="s">
        <v>416</v>
      </c>
      <c r="C10" s="89">
        <v>10</v>
      </c>
      <c r="D10" s="89" t="s">
        <v>655</v>
      </c>
      <c r="E10" s="77"/>
      <c r="F10" s="77"/>
      <c r="G10" s="85">
        <f aca="true" t="shared" si="2" ref="G10:H13">G11</f>
        <v>9870.1</v>
      </c>
      <c r="H10" s="85">
        <f t="shared" si="2"/>
        <v>6530.6</v>
      </c>
      <c r="I10" s="86">
        <f t="shared" si="0"/>
        <v>3339.5</v>
      </c>
      <c r="J10" s="87">
        <f t="shared" si="1"/>
        <v>66.16548971135045</v>
      </c>
    </row>
    <row r="11" spans="1:10" ht="15">
      <c r="A11" s="88" t="s">
        <v>690</v>
      </c>
      <c r="B11" s="84" t="s">
        <v>416</v>
      </c>
      <c r="C11" s="89">
        <v>10</v>
      </c>
      <c r="D11" s="89" t="s">
        <v>56</v>
      </c>
      <c r="E11" s="77"/>
      <c r="F11" s="77"/>
      <c r="G11" s="85">
        <f t="shared" si="2"/>
        <v>9870.1</v>
      </c>
      <c r="H11" s="85">
        <f t="shared" si="2"/>
        <v>6530.6</v>
      </c>
      <c r="I11" s="86">
        <f t="shared" si="0"/>
        <v>3339.5</v>
      </c>
      <c r="J11" s="87">
        <f t="shared" si="1"/>
        <v>66.16548971135045</v>
      </c>
    </row>
    <row r="12" spans="1:10" ht="26.25">
      <c r="A12" s="69" t="s">
        <v>123</v>
      </c>
      <c r="B12" s="84" t="s">
        <v>416</v>
      </c>
      <c r="C12" s="89">
        <v>10</v>
      </c>
      <c r="D12" s="89" t="s">
        <v>56</v>
      </c>
      <c r="E12" s="84" t="s">
        <v>124</v>
      </c>
      <c r="F12" s="77"/>
      <c r="G12" s="85">
        <f t="shared" si="2"/>
        <v>9870.1</v>
      </c>
      <c r="H12" s="85">
        <f t="shared" si="2"/>
        <v>6530.6</v>
      </c>
      <c r="I12" s="86">
        <f t="shared" si="0"/>
        <v>3339.5</v>
      </c>
      <c r="J12" s="87">
        <f t="shared" si="1"/>
        <v>66.16548971135045</v>
      </c>
    </row>
    <row r="13" spans="1:10" ht="26.25">
      <c r="A13" s="69" t="s">
        <v>417</v>
      </c>
      <c r="B13" s="84" t="s">
        <v>416</v>
      </c>
      <c r="C13" s="89">
        <v>10</v>
      </c>
      <c r="D13" s="89" t="s">
        <v>56</v>
      </c>
      <c r="E13" s="84" t="s">
        <v>418</v>
      </c>
      <c r="F13" s="77"/>
      <c r="G13" s="85">
        <f t="shared" si="2"/>
        <v>9870.1</v>
      </c>
      <c r="H13" s="85">
        <f t="shared" si="2"/>
        <v>6530.6</v>
      </c>
      <c r="I13" s="86">
        <f t="shared" si="0"/>
        <v>3339.5</v>
      </c>
      <c r="J13" s="87">
        <f t="shared" si="1"/>
        <v>66.16548971135045</v>
      </c>
    </row>
    <row r="14" spans="1:10" ht="26.25">
      <c r="A14" s="69" t="s">
        <v>48</v>
      </c>
      <c r="B14" s="84" t="s">
        <v>416</v>
      </c>
      <c r="C14" s="89">
        <v>10</v>
      </c>
      <c r="D14" s="89" t="s">
        <v>56</v>
      </c>
      <c r="E14" s="84" t="s">
        <v>418</v>
      </c>
      <c r="F14" s="77">
        <v>721</v>
      </c>
      <c r="G14" s="85">
        <f>'Пр.2'!F39</f>
        <v>9870.1</v>
      </c>
      <c r="H14" s="85">
        <f>'Пр.2'!G39</f>
        <v>6530.6</v>
      </c>
      <c r="I14" s="86">
        <f t="shared" si="0"/>
        <v>3339.5</v>
      </c>
      <c r="J14" s="87">
        <f t="shared" si="1"/>
        <v>66.16548971135045</v>
      </c>
    </row>
  </sheetData>
  <sheetProtection/>
  <mergeCells count="2">
    <mergeCell ref="A1:J1"/>
    <mergeCell ref="A3:J3"/>
  </mergeCells>
  <printOptions/>
  <pageMargins left="0.5118110236220472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43.7109375" style="0" customWidth="1"/>
    <col min="3" max="3" width="11.57421875" style="0" customWidth="1"/>
  </cols>
  <sheetData>
    <row r="1" spans="1:5" ht="15">
      <c r="A1" s="270" t="s">
        <v>691</v>
      </c>
      <c r="B1" s="270"/>
      <c r="C1" s="270"/>
      <c r="D1" s="270"/>
      <c r="E1" s="207"/>
    </row>
    <row r="2" spans="1:5" ht="31.5" customHeight="1">
      <c r="A2" s="271" t="s">
        <v>737</v>
      </c>
      <c r="B2" s="271"/>
      <c r="C2" s="272"/>
      <c r="D2" s="272"/>
      <c r="E2" s="272"/>
    </row>
    <row r="3" spans="1:5" ht="15">
      <c r="A3" s="53"/>
      <c r="B3" s="53"/>
      <c r="C3" s="53"/>
      <c r="D3" s="53"/>
      <c r="E3" s="53"/>
    </row>
    <row r="4" spans="1:5" ht="15">
      <c r="A4" s="53"/>
      <c r="B4" s="52"/>
      <c r="C4" s="53"/>
      <c r="D4" s="53"/>
      <c r="E4" s="52" t="s">
        <v>657</v>
      </c>
    </row>
    <row r="5" spans="1:5" s="118" customFormat="1" ht="48">
      <c r="A5" s="183" t="s">
        <v>0</v>
      </c>
      <c r="B5" s="55" t="s">
        <v>538</v>
      </c>
      <c r="C5" s="55" t="s">
        <v>740</v>
      </c>
      <c r="D5" s="116" t="s">
        <v>344</v>
      </c>
      <c r="E5" s="117" t="s">
        <v>539</v>
      </c>
    </row>
    <row r="6" spans="1:5" ht="15">
      <c r="A6" s="91">
        <v>1</v>
      </c>
      <c r="B6" s="90">
        <v>2</v>
      </c>
      <c r="C6" s="92">
        <v>3</v>
      </c>
      <c r="D6" s="92">
        <v>4</v>
      </c>
      <c r="E6" s="92">
        <v>5</v>
      </c>
    </row>
    <row r="7" spans="1:5" ht="33" customHeight="1">
      <c r="A7" s="58" t="s">
        <v>692</v>
      </c>
      <c r="B7" s="93">
        <f>B11</f>
        <v>0</v>
      </c>
      <c r="C7" s="93">
        <f>C11</f>
        <v>0</v>
      </c>
      <c r="D7" s="94">
        <f aca="true" t="shared" si="0" ref="D7:D13">B7-C7</f>
        <v>0</v>
      </c>
      <c r="E7" s="95">
        <v>0</v>
      </c>
    </row>
    <row r="8" spans="1:5" ht="25.5">
      <c r="A8" s="96" t="s">
        <v>663</v>
      </c>
      <c r="B8" s="97">
        <v>0</v>
      </c>
      <c r="C8" s="98">
        <v>0</v>
      </c>
      <c r="D8" s="99">
        <f t="shared" si="0"/>
        <v>0</v>
      </c>
      <c r="E8" s="100">
        <v>0</v>
      </c>
    </row>
    <row r="9" spans="1:5" ht="15">
      <c r="A9" s="101" t="s">
        <v>693</v>
      </c>
      <c r="B9" s="102">
        <v>0</v>
      </c>
      <c r="C9" s="103">
        <v>0</v>
      </c>
      <c r="D9" s="99">
        <f t="shared" si="0"/>
        <v>0</v>
      </c>
      <c r="E9" s="100">
        <v>0</v>
      </c>
    </row>
    <row r="10" spans="1:5" ht="15">
      <c r="A10" s="101" t="s">
        <v>694</v>
      </c>
      <c r="B10" s="102">
        <v>0</v>
      </c>
      <c r="C10" s="103">
        <v>0</v>
      </c>
      <c r="D10" s="99">
        <f t="shared" si="0"/>
        <v>0</v>
      </c>
      <c r="E10" s="100">
        <v>0</v>
      </c>
    </row>
    <row r="11" spans="1:5" ht="25.5">
      <c r="A11" s="104" t="s">
        <v>665</v>
      </c>
      <c r="B11" s="102">
        <f>B12-B13</f>
        <v>0</v>
      </c>
      <c r="C11" s="103">
        <f>C12-C13</f>
        <v>0</v>
      </c>
      <c r="D11" s="99">
        <f t="shared" si="0"/>
        <v>0</v>
      </c>
      <c r="E11" s="100">
        <v>0</v>
      </c>
    </row>
    <row r="12" spans="1:5" ht="15">
      <c r="A12" s="101" t="s">
        <v>693</v>
      </c>
      <c r="B12" s="102">
        <v>0</v>
      </c>
      <c r="C12" s="103">
        <v>0</v>
      </c>
      <c r="D12" s="99">
        <f t="shared" si="0"/>
        <v>0</v>
      </c>
      <c r="E12" s="100">
        <v>0</v>
      </c>
    </row>
    <row r="13" spans="1:5" ht="15">
      <c r="A13" s="101" t="s">
        <v>694</v>
      </c>
      <c r="B13" s="102">
        <v>0</v>
      </c>
      <c r="C13" s="103">
        <v>0</v>
      </c>
      <c r="D13" s="99">
        <f t="shared" si="0"/>
        <v>0</v>
      </c>
      <c r="E13" s="100">
        <v>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1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4.28125" style="0" customWidth="1"/>
  </cols>
  <sheetData>
    <row r="1" spans="1:5" ht="15">
      <c r="A1" s="270" t="s">
        <v>695</v>
      </c>
      <c r="B1" s="270"/>
      <c r="C1" s="270"/>
      <c r="D1" s="270"/>
      <c r="E1" s="207"/>
    </row>
    <row r="2" spans="1:5" ht="32.25" customHeight="1">
      <c r="A2" s="271" t="s">
        <v>738</v>
      </c>
      <c r="B2" s="271"/>
      <c r="C2" s="272"/>
      <c r="D2" s="272"/>
      <c r="E2" s="272"/>
    </row>
    <row r="3" spans="1:5" ht="15">
      <c r="A3" s="53"/>
      <c r="B3" s="53"/>
      <c r="C3" s="52"/>
      <c r="D3" s="52" t="s">
        <v>657</v>
      </c>
      <c r="E3" s="105"/>
    </row>
    <row r="4" spans="1:5" s="118" customFormat="1" ht="60">
      <c r="A4" s="107" t="s">
        <v>0</v>
      </c>
      <c r="B4" s="55" t="s">
        <v>538</v>
      </c>
      <c r="C4" s="55" t="s">
        <v>740</v>
      </c>
      <c r="D4" s="116" t="s">
        <v>344</v>
      </c>
      <c r="E4" s="117" t="s">
        <v>539</v>
      </c>
    </row>
    <row r="5" spans="1:5" ht="15">
      <c r="A5" s="62">
        <v>1</v>
      </c>
      <c r="B5" s="106">
        <v>2</v>
      </c>
      <c r="C5" s="75">
        <v>3</v>
      </c>
      <c r="D5" s="75">
        <v>4</v>
      </c>
      <c r="E5" s="75">
        <v>5</v>
      </c>
    </row>
    <row r="6" spans="1:5" ht="25.5">
      <c r="A6" s="108" t="s">
        <v>696</v>
      </c>
      <c r="B6" s="93">
        <f>B8+B9</f>
        <v>0</v>
      </c>
      <c r="C6" s="93">
        <f>C10</f>
        <v>0</v>
      </c>
      <c r="D6" s="119">
        <f>B6-C6</f>
        <v>0</v>
      </c>
      <c r="E6" s="120">
        <v>0</v>
      </c>
    </row>
    <row r="7" spans="1:5" ht="15">
      <c r="A7" s="104" t="s">
        <v>697</v>
      </c>
      <c r="B7" s="64">
        <v>0</v>
      </c>
      <c r="C7" s="109">
        <v>0</v>
      </c>
      <c r="D7" s="111">
        <f>B7-C7</f>
        <v>0</v>
      </c>
      <c r="E7" s="121">
        <v>0</v>
      </c>
    </row>
    <row r="8" spans="1:5" ht="51">
      <c r="A8" s="104" t="s">
        <v>698</v>
      </c>
      <c r="B8" s="110">
        <v>0</v>
      </c>
      <c r="C8" s="111">
        <v>0</v>
      </c>
      <c r="D8" s="111">
        <f>B8-C8</f>
        <v>0</v>
      </c>
      <c r="E8" s="121">
        <v>0</v>
      </c>
    </row>
    <row r="9" spans="1:5" ht="25.5">
      <c r="A9" s="104" t="s">
        <v>699</v>
      </c>
      <c r="B9" s="122">
        <v>0</v>
      </c>
      <c r="C9" s="111">
        <v>0</v>
      </c>
      <c r="D9" s="111">
        <f>B9-C9</f>
        <v>0</v>
      </c>
      <c r="E9" s="121">
        <v>0</v>
      </c>
    </row>
    <row r="10" spans="1:5" ht="15">
      <c r="A10" s="112" t="s">
        <v>700</v>
      </c>
      <c r="B10" s="93">
        <v>0</v>
      </c>
      <c r="C10" s="119">
        <f>C11-C12</f>
        <v>0</v>
      </c>
      <c r="D10" s="119">
        <f>B10-C10</f>
        <v>0</v>
      </c>
      <c r="E10" s="120">
        <v>0</v>
      </c>
    </row>
    <row r="11" spans="1:5" ht="15">
      <c r="A11" s="105"/>
      <c r="B11" s="105"/>
      <c r="C11" s="113"/>
      <c r="D11" s="114"/>
      <c r="E11" s="115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14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26.57421875" style="0" customWidth="1"/>
    <col min="2" max="2" width="10.28125" style="0" customWidth="1"/>
    <col min="3" max="3" width="20.57421875" style="0" customWidth="1"/>
    <col min="4" max="4" width="11.57421875" style="0" customWidth="1"/>
    <col min="5" max="5" width="11.7109375" style="0" customWidth="1"/>
  </cols>
  <sheetData>
    <row r="1" ht="15">
      <c r="D1" t="s">
        <v>724</v>
      </c>
    </row>
    <row r="2" spans="1:5" ht="15">
      <c r="A2" s="274" t="s">
        <v>701</v>
      </c>
      <c r="B2" s="275"/>
      <c r="C2" s="275"/>
      <c r="D2" s="275"/>
      <c r="E2" s="275"/>
    </row>
    <row r="3" spans="1:5" ht="15">
      <c r="A3" s="274" t="s">
        <v>730</v>
      </c>
      <c r="B3" s="276"/>
      <c r="C3" s="276"/>
      <c r="D3" s="276"/>
      <c r="E3" s="276"/>
    </row>
    <row r="4" spans="1:5" ht="15">
      <c r="A4" s="276"/>
      <c r="B4" s="276"/>
      <c r="C4" s="276"/>
      <c r="D4" s="276"/>
      <c r="E4" s="276"/>
    </row>
    <row r="5" spans="1:5" ht="15">
      <c r="A5" s="123"/>
      <c r="B5" s="124"/>
      <c r="C5" s="123"/>
      <c r="D5" s="123"/>
      <c r="E5" s="123"/>
    </row>
    <row r="6" spans="1:5" ht="15">
      <c r="A6" s="277" t="s">
        <v>754</v>
      </c>
      <c r="B6" s="279" t="s">
        <v>755</v>
      </c>
      <c r="C6" s="281" t="s">
        <v>702</v>
      </c>
      <c r="D6" s="281" t="s">
        <v>756</v>
      </c>
      <c r="E6" s="281" t="s">
        <v>757</v>
      </c>
    </row>
    <row r="7" spans="1:5" ht="47.25" customHeight="1">
      <c r="A7" s="278"/>
      <c r="B7" s="280"/>
      <c r="C7" s="282"/>
      <c r="D7" s="282"/>
      <c r="E7" s="282"/>
    </row>
    <row r="8" spans="1:5" ht="72">
      <c r="A8" s="125" t="s">
        <v>703</v>
      </c>
      <c r="B8" s="126">
        <v>4316.6</v>
      </c>
      <c r="C8" s="127" t="s">
        <v>704</v>
      </c>
      <c r="D8" s="128">
        <v>2629.2</v>
      </c>
      <c r="E8" s="128">
        <v>2629.2</v>
      </c>
    </row>
    <row r="9" spans="1:5" ht="60">
      <c r="A9" s="125" t="s">
        <v>705</v>
      </c>
      <c r="B9" s="126">
        <v>500</v>
      </c>
      <c r="C9" s="125" t="s">
        <v>706</v>
      </c>
      <c r="D9" s="128">
        <v>0</v>
      </c>
      <c r="E9" s="128">
        <v>0</v>
      </c>
    </row>
    <row r="10" spans="1:5" ht="24">
      <c r="A10" s="125" t="s">
        <v>707</v>
      </c>
      <c r="B10" s="126">
        <v>1009.4</v>
      </c>
      <c r="C10" s="273" t="s">
        <v>708</v>
      </c>
      <c r="D10" s="128">
        <v>0</v>
      </c>
      <c r="E10" s="128">
        <v>0</v>
      </c>
    </row>
    <row r="11" spans="1:5" ht="15">
      <c r="A11" s="125" t="s">
        <v>728</v>
      </c>
      <c r="B11" s="126">
        <v>100</v>
      </c>
      <c r="C11" s="273"/>
      <c r="D11" s="128">
        <v>100</v>
      </c>
      <c r="E11" s="128">
        <v>100</v>
      </c>
    </row>
    <row r="12" spans="1:5" ht="15">
      <c r="A12" s="125" t="s">
        <v>729</v>
      </c>
      <c r="B12" s="126">
        <v>500</v>
      </c>
      <c r="C12" s="273"/>
      <c r="D12" s="128">
        <v>500</v>
      </c>
      <c r="E12" s="128">
        <v>500</v>
      </c>
    </row>
    <row r="13" spans="1:5" ht="48">
      <c r="A13" s="125" t="s">
        <v>725</v>
      </c>
      <c r="B13" s="126">
        <v>320</v>
      </c>
      <c r="C13" s="125" t="s">
        <v>709</v>
      </c>
      <c r="D13" s="128">
        <v>140</v>
      </c>
      <c r="E13" s="128">
        <v>140</v>
      </c>
    </row>
    <row r="14" spans="1:5" ht="15">
      <c r="A14" s="130" t="s">
        <v>710</v>
      </c>
      <c r="B14" s="129">
        <f>B8+B9+B10+B12+B13+B11</f>
        <v>6746</v>
      </c>
      <c r="C14" s="129"/>
      <c r="D14" s="129">
        <f>D8+D9+D10+D12+D13+D11</f>
        <v>3369.2</v>
      </c>
      <c r="E14" s="129">
        <f>E8+E9+E10+E12+E13+E11</f>
        <v>3369.2</v>
      </c>
    </row>
  </sheetData>
  <sheetProtection/>
  <mergeCells count="8">
    <mergeCell ref="C10:C12"/>
    <mergeCell ref="A2:E2"/>
    <mergeCell ref="A3:E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2021-10-14T23:20:38Z</cp:lastPrinted>
  <dcterms:created xsi:type="dcterms:W3CDTF">2021-04-29T03:27:46Z</dcterms:created>
  <dcterms:modified xsi:type="dcterms:W3CDTF">2021-10-14T23:21:41Z</dcterms:modified>
  <cp:category/>
  <cp:version/>
  <cp:contentType/>
  <cp:contentStatus/>
</cp:coreProperties>
</file>