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Прил.2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  <sheet name="Прил.8" sheetId="7" r:id="rId7"/>
    <sheet name="Прил.9" sheetId="8" r:id="rId8"/>
  </sheets>
  <definedNames>
    <definedName name="__bookmark_1" localSheetId="0">'Прил.2'!$A$5:$F$49</definedName>
    <definedName name="__bookmark_1" localSheetId="3">'Прил.5'!$A$5:$N$657</definedName>
    <definedName name="__bookmark_1" localSheetId="4">'Прил.6'!$A$7:$F$12</definedName>
    <definedName name="__bookmark_1">'Прил.3'!$A$5:$G$808</definedName>
    <definedName name="__bookmark_2">'Прил.5'!$A$658:$N$659</definedName>
    <definedName name="_xlnm.Print_Titles" localSheetId="0">'Прил.2'!$5:$5</definedName>
    <definedName name="_xlnm.Print_Titles" localSheetId="1">'Прил.3'!$5:$5</definedName>
    <definedName name="_xlnm.Print_Titles" localSheetId="3">'Прил.5'!$658:$659</definedName>
    <definedName name="_xlnm.Print_Titles" localSheetId="4">'Прил.6'!$7:$8</definedName>
    <definedName name="_xlnm.Print_Area" localSheetId="0">'Прил.2'!$A$1:$H$49</definedName>
    <definedName name="_xlnm.Print_Area" localSheetId="1">'Прил.3'!$A$1:$I$808</definedName>
    <definedName name="_xlnm.Print_Area" localSheetId="2">'Прил.4'!$A$1:$J$872</definedName>
    <definedName name="_xlnm.Print_Area" localSheetId="3">'Прил.5'!$A$1:$Q$659</definedName>
  </definedNames>
  <calcPr fullCalcOnLoad="1"/>
</workbook>
</file>

<file path=xl/sharedStrings.xml><?xml version="1.0" encoding="utf-8"?>
<sst xmlns="http://schemas.openxmlformats.org/spreadsheetml/2006/main" count="11111" uniqueCount="618">
  <si>
    <t>Приложение № 4</t>
  </si>
  <si>
    <t>тыс. рублей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</si>
  <si>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</si>
  <si>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</si>
  <si>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</si>
  <si>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</si>
  <si>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</si>
  <si>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</si>
  <si>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</si>
  <si>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</si>
  <si>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</si>
  <si>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</si>
  <si>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 Сусуманского муниципального округа</t>
  </si>
  <si>
    <t>Р2 0 00 00000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</si>
  <si>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</si>
  <si>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</si>
  <si>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</si>
  <si>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</si>
  <si>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</si>
  <si>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</si>
  <si>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</si>
  <si>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</si>
  <si>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</si>
  <si>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</si>
  <si>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Р2 4 00 00000</t>
  </si>
  <si>
    <t>Р2 4 00 00210</t>
  </si>
  <si>
    <t>Расходы на обеспечение функций муниципальных органов</t>
  </si>
  <si>
    <t>Р2 4 00 00290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</si>
  <si>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</si>
  <si>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</si>
  <si>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</si>
  <si>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</si>
  <si>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Другие гарантии и компенсации</t>
  </si>
  <si>
    <t>Р2 4 00 00560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</si>
  <si>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</si>
  <si>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</si>
  <si>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</si>
  <si>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</si>
  <si>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</si>
  <si>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</si>
  <si>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</si>
  <si>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Р1 1 00 00290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</si>
  <si>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</si>
  <si>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</si>
  <si>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</si>
  <si>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</si>
  <si>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</si>
  <si>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</si>
  <si>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</si>
  <si>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</si>
  <si>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</si>
  <si>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</si>
  <si>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Р2 4 00 00550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</si>
  <si>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</si>
  <si>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</si>
  <si>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</si>
  <si>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</si>
  <si>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</si>
  <si>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</si>
  <si>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</si>
  <si>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</si>
  <si>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</si>
  <si>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Резервные фонды</t>
  </si>
  <si>
    <t>11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</si>
  <si>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</si>
  <si>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</si>
  <si>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</si>
  <si>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</si>
  <si>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</si>
  <si>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Другие общегосударственные вопросы</t>
  </si>
  <si>
    <t>13</t>
  </si>
  <si>
    <t>7L 0 00 00000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</si>
  <si>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</si>
  <si>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</si>
  <si>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</si>
  <si>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</si>
  <si>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</si>
  <si>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</si>
  <si>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</si>
  <si>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</si>
  <si>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</si>
  <si>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</si>
  <si>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</si>
  <si>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</si>
  <si>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</si>
  <si>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</si>
  <si>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</si>
  <si>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"Противодействие экстремизму и профилактика терроризма на территории Сусуманского муниципального округа на 2023- 2025 годы"</t>
  </si>
  <si>
    <t>7V 0 00 00000</t>
  </si>
  <si>
    <t>Основное мероприятие "Организационные и пропагандистские мероприятия по профилактике экстремизма и терроризма"</t>
  </si>
  <si>
    <t>7V 0 01 00000</t>
  </si>
  <si>
    <t>Приобретение, изготовление баннеров и иной наглядной продукции антитеррористической направленности</t>
  </si>
  <si>
    <t>7V 0 01 95160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</si>
  <si>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</si>
  <si>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</si>
  <si>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</si>
  <si>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</si>
  <si>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</si>
  <si>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</si>
  <si>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</si>
  <si>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</si>
  <si>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</si>
  <si>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</si>
  <si>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</si>
  <si>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</si>
  <si>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Управление государственной (муниципальной) собственностью</t>
  </si>
  <si>
    <t>М1 0 00 00000</t>
  </si>
  <si>
    <t>М1 0 00 00550</t>
  </si>
  <si>
    <t>Расходы на выплаты персоналу казенных учреждений</t>
  </si>
  <si>
    <t>110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</si>
  <si>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</si>
  <si>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</si>
  <si>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</si>
  <si>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</si>
  <si>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</si>
  <si>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</si>
  <si>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</si>
  <si>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</si>
  <si>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</si>
  <si>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М2 0 00 00990</t>
  </si>
  <si>
    <t>Управление муниципальными финансами</t>
  </si>
  <si>
    <t>М3 0 00 00000</t>
  </si>
  <si>
    <t>М3 0 00 00550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</si>
  <si>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</si>
  <si>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</si>
  <si>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</si>
  <si>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</si>
  <si>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</si>
  <si>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</si>
  <si>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</si>
  <si>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</si>
  <si>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</si>
  <si>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</si>
  <si>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</si>
  <si>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</si>
  <si>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</si>
  <si>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</si>
  <si>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</si>
  <si>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</si>
  <si>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</si>
  <si>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</si>
  <si>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</si>
  <si>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</si>
  <si>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</si>
  <si>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муниципального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</si>
  <si>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</si>
  <si>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</si>
  <si>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</si>
  <si>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</si>
  <si>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</si>
  <si>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</si>
  <si>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</si>
  <si>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</si>
  <si>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</si>
  <si>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</si>
  <si>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НАЦИОНАЛЬНАЯ ЭКОНОМИКА</t>
  </si>
  <si>
    <t>Водное хозяйство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</si>
  <si>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</si>
  <si>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</si>
  <si>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</si>
  <si>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</si>
  <si>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Транспорт</t>
  </si>
  <si>
    <t>08</t>
  </si>
  <si>
    <t>Другие виды транспорта</t>
  </si>
  <si>
    <t>Т1 0 00 00000</t>
  </si>
  <si>
    <t>Организация транспортного обслуживания населения в границах Сусуманского муниципального округа</t>
  </si>
  <si>
    <t>Т1 0 00 03180</t>
  </si>
  <si>
    <t>Дорожное хозяйство (дорожные фонды)</t>
  </si>
  <si>
    <t>09</t>
  </si>
  <si>
    <t>7D 0 00 00000</t>
  </si>
  <si>
    <t>Основное мероприятие "Обеспечение реализации программы"</t>
  </si>
  <si>
    <t>7D 0 01 00000</t>
  </si>
  <si>
    <t>Устройство улично-дорожной сети г.Сусумана техническими средствами организации дорожного движения</t>
  </si>
  <si>
    <t>7D 0 01 95440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</si>
  <si>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</si>
  <si>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</si>
  <si>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</si>
  <si>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муниципального округа</t>
  </si>
  <si>
    <t>7S 0 01 95310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</si>
  <si>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</si>
  <si>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</si>
  <si>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</si>
  <si>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</si>
  <si>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Другие вопросы в области национальной экономики</t>
  </si>
  <si>
    <t>12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</si>
  <si>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</si>
  <si>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</si>
  <si>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</si>
  <si>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Финансовая поддержка субъектов малого и среднего предпринимательства</t>
  </si>
  <si>
    <t>7И 0 01 93360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</si>
  <si>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</si>
  <si>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</si>
  <si>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</si>
  <si>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</si>
  <si>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</si>
  <si>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</si>
  <si>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</si>
  <si>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ЖИЛИЩНО-КОММУНАЛЬНОЕ ХОЗЯЙСТВО</t>
  </si>
  <si>
    <t>05</t>
  </si>
  <si>
    <t>Жилищное хозяйство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</si>
  <si>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</si>
  <si>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</si>
  <si>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</si>
  <si>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муниципальном округе Магаданской области</t>
  </si>
  <si>
    <t>7G 0 01 61110</t>
  </si>
  <si>
    <t>Восстановление и модернизация муниципального имущества в Сусуманском муниципальном округе Магаданской области за счет средств местного бюджета</t>
  </si>
  <si>
    <t>7G 0 01 S1110</t>
  </si>
  <si>
    <t>7Г 0 00 00000</t>
  </si>
  <si>
    <t>Основное мероприятие "Оптимизация системы расселения в Сусуманском муниципальном округе"</t>
  </si>
  <si>
    <t>7Г 0 01 00000</t>
  </si>
  <si>
    <t>Оптимизация жилищного фонда в виде расселения</t>
  </si>
  <si>
    <t>7Г 0 01 96610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</si>
  <si>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</si>
  <si>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</si>
  <si>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</si>
  <si>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</si>
  <si>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Прочие мероприятия в области жилищного хозяйства</t>
  </si>
  <si>
    <t>Ж1 0 00 08030</t>
  </si>
  <si>
    <t>Коммунальное хозяйство</t>
  </si>
  <si>
    <t>Муниципальная программа "Комплексное развитие систем коммунальной инфраструктуры Сусуманского муниципального округа на 2020- 2024 годы"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</si>
  <si>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</si>
  <si>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</si>
  <si>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</si>
  <si>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Подготовка коммунальной инфраструктуры населенных пунктов к отопительным периодам</t>
  </si>
  <si>
    <t>7N 0 01 62110</t>
  </si>
  <si>
    <t>Модернизация и реконструкция объектов инженерной и коммунальной инфраструктуры в населенных пунктах муниципальных округов Магаданской области</t>
  </si>
  <si>
    <t>7N 0 01 98100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</si>
  <si>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</si>
  <si>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</si>
  <si>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</si>
  <si>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</si>
  <si>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</si>
  <si>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Поддержка коммунального хозяйства</t>
  </si>
  <si>
    <t>К1 0 00 00000</t>
  </si>
  <si>
    <t>Прочие мероприятия в области коммунального хозяйства</t>
  </si>
  <si>
    <t>К1 0 00 08050</t>
  </si>
  <si>
    <t>Благоустройство</t>
  </si>
  <si>
    <t>7Z 0 00 00000</t>
  </si>
  <si>
    <t>7Z 0 01 00000</t>
  </si>
  <si>
    <t>Мероприятия по благоустройству территории Сусуманского муниципального округа</t>
  </si>
  <si>
    <t>7Z 0 01 92010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</si>
  <si>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</si>
  <si>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</si>
  <si>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</si>
  <si>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Благоустройство территории объекта «Городской парк г.Сусуман Магаданской области»</t>
  </si>
  <si>
    <t>7К 0 01 69630</t>
  </si>
  <si>
    <t>Благоустройство территории объекта "Городской парк г.Сусуман Магаданской области" за счет средств местного бюджета</t>
  </si>
  <si>
    <t>7К 0 01 S6930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</si>
  <si>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</si>
  <si>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</si>
  <si>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</si>
  <si>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</si>
  <si>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</si>
  <si>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</si>
  <si>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</si>
  <si>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</si>
  <si>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</si>
  <si>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</si>
  <si>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</si>
  <si>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</si>
  <si>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</si>
  <si>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</si>
  <si>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</si>
  <si>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</si>
  <si>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</si>
  <si>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</si>
  <si>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</si>
  <si>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ОХРАНА ОКРУЖАЮЩЕЙ СРЕДЫ</t>
  </si>
  <si>
    <t>Другие вопросы в области охраны окружающей среды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</si>
  <si>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</si>
  <si>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</si>
  <si>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</si>
  <si>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Строительство, обустройство действующих полигонов размещения ТКО</t>
  </si>
  <si>
    <t>7F 0 01 93710</t>
  </si>
  <si>
    <t>Основное мероприятие «Обустройство объектов размещения отходов на территории муниципальных образований Магаданской области»</t>
  </si>
  <si>
    <t>7F 0 03 00000</t>
  </si>
  <si>
    <t>Обустройство объектов размещения отходов на территории Сусуманского муниципального округа</t>
  </si>
  <si>
    <t>7F 0 03 S3П09</t>
  </si>
  <si>
    <t>Мероприятия в области охраны окружающей среды</t>
  </si>
  <si>
    <t>К4 0 00 00000</t>
  </si>
  <si>
    <t>Прочие мероприятия в области охраны окружающей среды</t>
  </si>
  <si>
    <t>К4 0 00 08660</t>
  </si>
  <si>
    <t>ОБРАЗОВАНИЕ</t>
  </si>
  <si>
    <t>07</t>
  </si>
  <si>
    <t>Дошкольное образование</t>
  </si>
  <si>
    <t>7P 0 00 00000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</si>
  <si>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</si>
  <si>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</si>
  <si>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Единая субвенция</t>
  </si>
  <si>
    <t>7P 0 08 74200</t>
  </si>
  <si>
    <t>Субсидии бюджетным учреждениям</t>
  </si>
  <si>
    <t>610</t>
  </si>
  <si>
    <t>Муниципальная программа "Безопасность образовательного процесса в образовательных учреждениях Сусуманского муниципального округа на 2020- 2024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</si>
  <si>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</si>
  <si>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</si>
  <si>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</si>
  <si>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</si>
  <si>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</si>
  <si>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Установка пропускных систем</t>
  </si>
  <si>
    <t>7Б 0 01 93300</t>
  </si>
  <si>
    <t>Замена входных дверей</t>
  </si>
  <si>
    <t>7Б 0 01 95180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</si>
  <si>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</si>
  <si>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</si>
  <si>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</si>
  <si>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</si>
  <si>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</si>
  <si>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Приобретение и заправка огнетушителей, средств индивидуальной защиты</t>
  </si>
  <si>
    <t>7П 0 01 94300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</si>
  <si>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</si>
  <si>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</si>
  <si>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</si>
  <si>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</si>
  <si>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</si>
  <si>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</si>
  <si>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</si>
  <si>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</si>
  <si>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</si>
  <si>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Укрепление материально- технической базы медицинских кабинетов</t>
  </si>
  <si>
    <t>7Ю 0 01 92520</t>
  </si>
  <si>
    <t>Организация питания в общеобразовательных учреждениях</t>
  </si>
  <si>
    <t>7Ю 0 01 S3090</t>
  </si>
  <si>
    <t>Детские дошкольные учреждения</t>
  </si>
  <si>
    <t>Д1 0 00 00000</t>
  </si>
  <si>
    <t>Д1 0 00 00550</t>
  </si>
  <si>
    <t>Д1 0 00 00560</t>
  </si>
  <si>
    <t>Д1 0 00 00990</t>
  </si>
  <si>
    <t>Общее образование</t>
  </si>
  <si>
    <t>Основное мероприятие "Управление развитием отрасли образования"</t>
  </si>
  <si>
    <t>7P 0 02 00000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</si>
  <si>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</si>
  <si>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</si>
  <si>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Основное мероприятие "Обновление материально-технической базы для формирования у обучающихся современных технологических и гуманитарных навыков "</t>
  </si>
  <si>
    <t>7P 0 E1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</si>
  <si>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организациях,расположенных в сельской местности и малых городах</t>
  </si>
  <si>
    <t>7P 0 E1 51690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</si>
  <si>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</si>
  <si>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</si>
  <si>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Обеспечение образовательных организаций материально-технической базой для внедрения цифровой образовательной среды</t>
  </si>
  <si>
    <t>7P 0 E4 52100</t>
  </si>
  <si>
    <t>Установка видеонаблюдения</t>
  </si>
  <si>
    <t>7Б 0 01 95100</t>
  </si>
  <si>
    <t>Ремонт ограждения образовательных организации</t>
  </si>
  <si>
    <t>7Б 0 01 95190</t>
  </si>
  <si>
    <t>Обработка сгораемых конструкций огнезащитными составами</t>
  </si>
  <si>
    <t>7П 0 01 94200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</si>
  <si>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</si>
  <si>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</si>
  <si>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</si>
  <si>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</si>
  <si>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</si>
  <si>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</si>
  <si>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</si>
  <si>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</si>
  <si>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</si>
  <si>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Дополнительное образование детей</t>
  </si>
  <si>
    <t>Основное мероприятие "Обеспечение персонифицированного финансирования дополнительного образования"</t>
  </si>
  <si>
    <t>7P 0 09 00000</t>
  </si>
  <si>
    <t>Субсидия Магаданскому областному государственному автономному учреждению дополнительного профессионального образования "Институт развития образования и повышения квалификации педагогических кадров" на развитие системы персонифицированного финансирования дополнительного образования</t>
  </si>
  <si>
    <t>7P 0 09 91520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</si>
  <si>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</si>
  <si>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</si>
  <si>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</si>
  <si>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</si>
  <si>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</si>
  <si>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Молодежная политика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</si>
  <si>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</si>
  <si>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</si>
  <si>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</si>
  <si>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</si>
  <si>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</si>
  <si>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</si>
  <si>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</si>
  <si>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</si>
  <si>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</si>
  <si>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</si>
  <si>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</si>
  <si>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</si>
  <si>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</si>
  <si>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</si>
  <si>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</si>
  <si>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</si>
  <si>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</si>
  <si>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</si>
  <si>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S4300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</si>
  <si>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</si>
  <si>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</si>
  <si>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</si>
  <si>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</si>
  <si>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Муниципальная программа "Развитие молодежной политики в Сусуманском муниципальном округе на 2020-2024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</si>
  <si>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</si>
  <si>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</si>
  <si>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</si>
  <si>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</si>
  <si>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</si>
  <si>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</si>
  <si>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</si>
  <si>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</si>
  <si>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</si>
  <si>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</si>
  <si>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</si>
  <si>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</si>
  <si>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</si>
  <si>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</si>
  <si>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</si>
  <si>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</si>
  <si>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</si>
  <si>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</si>
  <si>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</si>
  <si>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</si>
  <si>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</si>
  <si>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</si>
  <si>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</si>
  <si>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Другие вопросы в области образования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</si>
  <si>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</si>
  <si>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</si>
  <si>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</si>
  <si>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</si>
  <si>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Премии и гранты</t>
  </si>
  <si>
    <t>350</t>
  </si>
  <si>
    <t>КУЛЬТУРА, КИНЕМАТОГРАФИЯ</t>
  </si>
  <si>
    <t>Культура</t>
  </si>
  <si>
    <t>7E 0 00 00000</t>
  </si>
  <si>
    <t>Основное мероприятие "Сохранение культурного наследия и творческого потенциала"</t>
  </si>
  <si>
    <t>7E 0 02 00000</t>
  </si>
  <si>
    <t>Укрепление материально- технической базы учреждений культуры</t>
  </si>
  <si>
    <t>7E 0 02 92510</t>
  </si>
  <si>
    <t>Основное мероприятие "Обеспечение выполнения функций органами местного самоуправления Сусуманского муниципального округа и находящимися в их ведении муниципальными учреждениями"</t>
  </si>
  <si>
    <t>7E 0 03 00000</t>
  </si>
  <si>
    <t>7E 0 03 74200</t>
  </si>
  <si>
    <t>Основное мероприятие «Формирование доступной среды в учреждениях культуры и искусства»‎</t>
  </si>
  <si>
    <t>7E 0 04 00000</t>
  </si>
  <si>
    <t>Адаптация социально- значимых объектов для инвалидов и маломобильных групп населения</t>
  </si>
  <si>
    <t>7E 0 04 91500</t>
  </si>
  <si>
    <t>Библиотеки</t>
  </si>
  <si>
    <t>Б1 0 00 00000</t>
  </si>
  <si>
    <t>Б1 0 00 00550</t>
  </si>
  <si>
    <t>Б1 0 00 00560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</si>
  <si>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</si>
  <si>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</si>
  <si>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</si>
  <si>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</si>
  <si>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</si>
  <si>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</si>
  <si>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Дополнительные меры социальной поддержки гражданам, призванными на военную службу по мобилизации</t>
  </si>
  <si>
    <t>Р7 0 00 00000</t>
  </si>
  <si>
    <t>Реализация мер социальной поддержки мобилизированных граждан и членов их семей</t>
  </si>
  <si>
    <t>Р7 0 00 00130</t>
  </si>
  <si>
    <t>Другие вопросы в области культуры, кинематографии</t>
  </si>
  <si>
    <t>Проведение и участие в конкурсах, фестивалях, выставках, концертах, мастер- классах</t>
  </si>
  <si>
    <t>7E 0 02 96120</t>
  </si>
  <si>
    <t>P2 0 00 00000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</si>
  <si>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</si>
  <si>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</si>
  <si>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</si>
  <si>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</si>
  <si>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</si>
  <si>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</si>
  <si>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</si>
  <si>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</si>
  <si>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Социальное обеспечение населения</t>
  </si>
  <si>
    <t>7Ж 0 00 00000</t>
  </si>
  <si>
    <t>Основное мероприятие «‎Улучшение жилищных условий молодых семей»‎</t>
  </si>
  <si>
    <t>7Ж 0 01 00000</t>
  </si>
  <si>
    <t>Социальная выплата на приобретение (строительство) жилья молодым семьям</t>
  </si>
  <si>
    <t>7Ж 0 01 94970</t>
  </si>
  <si>
    <t>Другие вопросы в области социальной политики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</si>
  <si>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</si>
  <si>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</si>
  <si>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</t>
  </si>
  <si>
    <t>7L 0 01 91700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</si>
  <si>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</si>
  <si>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</si>
  <si>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</si>
  <si>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</si>
  <si>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</si>
  <si>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</si>
  <si>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</t>
  </si>
  <si>
    <t>7П 0 01 74180</t>
  </si>
  <si>
    <t>Иные выплаты населению</t>
  </si>
  <si>
    <t>360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</si>
  <si>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</si>
  <si>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</si>
  <si>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</si>
  <si>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ФИЗИЧЕСКАЯ КУЛЬТУРА И СПОРТ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</si>
  <si>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</si>
  <si>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</si>
  <si>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</si>
  <si>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</si>
  <si>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</si>
  <si>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</si>
  <si>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Спорт высших достижений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</si>
  <si>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</si>
  <si>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</si>
  <si>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</si>
  <si>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7Ф 0 01 74200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</si>
  <si>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</si>
  <si>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</si>
  <si>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</si>
  <si>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</si>
  <si>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</si>
  <si>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</si>
  <si>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</si>
  <si>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</si>
  <si>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Другие вопросы в области физической культуры и спорта</t>
  </si>
  <si>
    <t>Основное мероприятие "Проведение мероприятий по антитеррористической защищенности объектов с массовым пребыванием людей"</t>
  </si>
  <si>
    <t>7V 0 02 00000</t>
  </si>
  <si>
    <t>7V 0 02 95100</t>
  </si>
  <si>
    <t>Изготовление планов эвакуации</t>
  </si>
  <si>
    <t>7П 0 01 94700</t>
  </si>
  <si>
    <t>Устройство спортивных сооружений</t>
  </si>
  <si>
    <t>7Ф 0 01 93200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</si>
  <si>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</si>
  <si>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7Ф 0 03 00000</t>
  </si>
  <si>
    <t>Мероприятия по возмещению расходов по коммунальным услугам физкультурно-оздоровительным и спортивным комплексам</t>
  </si>
  <si>
    <t>7Ф 0 03 S3080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</si>
  <si>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</si>
  <si>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</si>
  <si>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</si>
  <si>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</si>
  <si>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</si>
  <si>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 xml:space="preserve">Благоустройство общественной территории в  г. Сусуман </t>
  </si>
  <si>
    <t>7К 0 01 99200</t>
  </si>
  <si>
    <t>Приложение № 3</t>
  </si>
  <si>
    <t>00</t>
  </si>
  <si>
    <t>Приложение № 5</t>
  </si>
  <si>
    <t>ГР</t>
  </si>
  <si>
    <t>721</t>
  </si>
  <si>
    <t>722</t>
  </si>
  <si>
    <t>723</t>
  </si>
  <si>
    <t>724</t>
  </si>
  <si>
    <t>725</t>
  </si>
  <si>
    <t>726</t>
  </si>
  <si>
    <t>727</t>
  </si>
  <si>
    <t>Благоустройство общественной территории в г. Сусуман</t>
  </si>
  <si>
    <t>728</t>
  </si>
  <si>
    <t>Приложение № 6</t>
  </si>
  <si>
    <t>7N 0 01 98200</t>
  </si>
  <si>
    <t>Модернизация и реконструкция объектов инженерной и коммунальной инфраструктуры в населенных пунктах муниципальных округов Магаданской области за счет средств местного бюджета</t>
  </si>
  <si>
    <t>Администрация Сусуманского муниципального округа Магаданской области</t>
  </si>
  <si>
    <t>Глава Сусуманского муниципального округа Магаданской области</t>
  </si>
  <si>
    <t>Комитет по финансам Администрации Сусуманского муниципального округа Магаданской области</t>
  </si>
  <si>
    <t>Собрание представителей Сусуманского муниципального округа Магаданской области</t>
  </si>
  <si>
    <t>Комитет по образованию Администрации Сусуманского муниципального округа Магаданской области</t>
  </si>
  <si>
    <t>Управление по делам молодежи, культуре и спорту Администрации Сусуманского муниципального округа Магаданской области</t>
  </si>
  <si>
    <t>Управление городского хозяйства и жизнеобеспечения территории Сусуманского муниципального округа Магаданской области</t>
  </si>
  <si>
    <t>Руководство и управление в сфере установленных функций органов местного самоуправления Сусуманского муниципального округа Магаданской области</t>
  </si>
  <si>
    <t>Контрольно-счетная палата Сусуманского муниципального округа Магаданской области</t>
  </si>
  <si>
    <t>Комитет по управлению муниципальным имуществом Администрации Сусуманского муниципального округа Магаданской области</t>
  </si>
  <si>
    <t>Муниципальная программа "Повышение безопасности дорожного движения на территории Сусуманского муниципального округа на 2021- 2025 годы"</t>
  </si>
  <si>
    <t>Муниципальная программа "Развитие культуры в Сусуманском муниципальном округе на 2021- 2025 годы"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</si>
  <si>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муниципальный округ" на 2021- 2025 годы"</t>
  </si>
  <si>
    <t>Муниципальная программа "Переселение граждан из аварийного жилищного фонда муниципального образования "Сусуманский муниципальный округ" на 2021- 2025 годы"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</si>
  <si>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t>
  </si>
  <si>
    <t>Муниципальная программа "Комплексное развитие систем коммунальной инфраструктуры Сусуманского муниципального округа на 2021- 2025 годы"</t>
  </si>
  <si>
    <t>Муниципальная программа "Развитие образования в Сусуманском муниципальном округе на 2021- 2025 годы"</t>
  </si>
  <si>
    <t>Муниципальная программа "Развитие муниципальной службы в муниципальном образовании "Сусуманский муниципальный округ" на 2021- 2025 годы"</t>
  </si>
  <si>
    <t>Муниципальная программа "Содержание автомобильных дорог общего пользования местного значения Сусуманского муниципального округа на 2021- 2025 годы"</t>
  </si>
  <si>
    <t>Муниципальная программа "Благоустройство Сусуманского муниципального округа на 2021- 2025 годы"</t>
  </si>
  <si>
    <t>Муниципальная программа "Патриотическое воспитание жителей Сусуманского муниципального округа на 2021- 2025 годы"</t>
  </si>
  <si>
    <t>Муниципальная программа "Содействие в расселении граждан, проживающих в населенных пунктах, расположенных на территории Сусуманского муниципального округа на 2021- 2025 годы"</t>
  </si>
  <si>
    <t>Муниципальная программа "Одаренные дети на 2021- 2025 годы"</t>
  </si>
  <si>
    <t>Муниципальная программа "Обеспечение жильем молодых семей в Сусуманском муниципальном округе на 2021- 2025 годы"</t>
  </si>
  <si>
    <t>Муниципальная программа "Развитие малого и среднего предпринимательства в Сусуманском муниципальном округе на 2021- 2025 годы"</t>
  </si>
  <si>
    <t>Муниципальная программа "Формирование современной городской среды муниципального образования "Сусуманский муниципальный округ" на 2021- 2025 годы"</t>
  </si>
  <si>
    <t>Муниципальная программа "Лето-детям на 2021- 2025 годы"</t>
  </si>
  <si>
    <t>Муниципальная программа "Развитие торговли на территории Сусуманского муниципального округа на 2021- 2025 годы"</t>
  </si>
  <si>
    <t>Муниципальная программа "Пожарная безопасность в Сусуманском муниципальном округе на 2021- 2025 годы"</t>
  </si>
  <si>
    <t>Муниципальная программа "Профилактика правонарушений и борьба с преступностью на территории Сусуманского муниципального округа на 2021- 2025 годы"</t>
  </si>
  <si>
    <t>Муниципальная программа "Развитие физической культуры и спорта в Сусуманском муниципальном округе на 2021- 2025 годы"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</si>
  <si>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муниципального округа на 2021- 2025 годы"</t>
  </si>
  <si>
    <t>Муниципальная программа "Здоровье обучающихся и воспитанников в Сусуманском муниципальном округе на 2021- 2025 годы"</t>
  </si>
  <si>
    <t>Муниципальная программа "Финансовая поддержка организациям коммунального комплекса Сусуманского муниципального округа на 2021- 2025 годы"</t>
  </si>
  <si>
    <t>Приложение № 2</t>
  </si>
  <si>
    <t>Муниципальная программа "Безопасность образовательного процесса в образовательных учреждениях Сусуманского муниципального округа на 2021- 2025 годы"</t>
  </si>
  <si>
    <t>Основное мероприятие «Реализация проекта «1000 дворов»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</si>
  <si>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</si>
  <si>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7Z 0 03 00000</t>
  </si>
  <si>
    <t>7Z 0 03 55050</t>
  </si>
  <si>
    <t>Другие вопросы в области жилищно-коммунального хозяйства</t>
  </si>
  <si>
    <t>Неустойка и судебные расходы на основании вступивших в законную силу судебных актов</t>
  </si>
  <si>
    <t>К1 0 00 08190</t>
  </si>
  <si>
    <t>Код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</si>
  <si>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</si>
  <si>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</si>
  <si>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</si>
  <si>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</si>
  <si>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</si>
  <si>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муниципальных округов</t>
  </si>
  <si>
    <t>01 05 02 01 14 0000 510</t>
  </si>
  <si>
    <t>01 05 02 01 14 0000 610</t>
  </si>
  <si>
    <t>Отклонение</t>
  </si>
  <si>
    <t>% исполнения</t>
  </si>
  <si>
    <t>Бюджет на 2023 год</t>
  </si>
  <si>
    <t>Исполнение расходов бюджета муниципального образования "Сусуманский муниципальный округ Магаданской области" по ведомственной структуре расходов бюджета муниципального образования "Сусуманский муниципальный округ Магаданской области" за 1 квартал 2023 года</t>
  </si>
  <si>
    <t>Исполнение Бюджета за 1 квартал 2023 год</t>
  </si>
  <si>
    <t>Исполнение Бюджета за 1 квартал 2023 года</t>
  </si>
  <si>
    <t>Исполнение Бюджета за 1 квартал 2023года</t>
  </si>
  <si>
    <t xml:space="preserve">Исполнение расходов бюджета муниципального образования "Сусуманский муниципальный округ Магаданской области" по разделам и подразделам, целевым статьям и видам расходов  классификации расходов бюджетов Российской Федерации  за 1 квартал 2023 года </t>
  </si>
  <si>
    <t>Исполнение расходов бюджета муниципального образования "Сусуманский муниципальный округ Магаданской области" по разделам и подразделам, целевым статьям и видам расходов  классификации расходов бюджетов Российской Федерации  за 1 квартал 2023 года</t>
  </si>
  <si>
    <t>Социальная политика</t>
  </si>
  <si>
    <t xml:space="preserve">        Исполнение публичных нормативных обязательств муниципального образования "Сусуманский муниципальный округ Магаданской области" за 1 квартал 2023 год</t>
  </si>
  <si>
    <t>Исполнение муниципальных программ по бюджету муниципального образования "Сусуманский муниципальный округ Магаданской области" за 1 квартал 2023 года</t>
  </si>
  <si>
    <t>Исполнение по источникам внутреннего финансирования дефицита бюджета муниципального образования "Сусуманский муниципальный округ Магаданской области" за 1 квартал 2023 года</t>
  </si>
  <si>
    <t>Приложение № 8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</si>
  <si>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</si>
  <si>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</si>
  <si>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</si>
  <si>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</si>
  <si>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</si>
  <si>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 xml:space="preserve">      Исполнение программы муниципальных внутренних заимствований муниципального образования "Сусуманский муниципальный округ Магаданской области" за 1 квартал 2023 года</t>
  </si>
  <si>
    <t>Приложение № 9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</si>
  <si>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</si>
  <si>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</si>
  <si>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</si>
  <si>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</si>
  <si>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</si>
  <si>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 xml:space="preserve">        Исполнение муниципального внутреннего долга муниципального образования "Сусуманский муниципальный округ Магаданской области" за 1 квартал 2023 года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</si>
</sst>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yyyy\-m\-d\ hh:mm:ss\ AM/PM"/>
    <numFmt numFmtId="177" formatCode="#,##0.0"/>
    <numFmt numFmtId="178" formatCode="#,##0.00;[Red]\-#,##0.00"/>
    <numFmt numFmtId="179" formatCode="000000"/>
    <numFmt numFmtId="180" formatCode="000000.0"/>
    <numFmt numFmtId="181" formatCode="000000.00"/>
    <numFmt numFmtId="182" formatCode="000000.000"/>
    <numFmt numFmtId="183" formatCode="000000.0000"/>
    <numFmt numFmtId="184" formatCode="000000.00000"/>
    <numFmt numFmtId="185" formatCode="000000.000000"/>
    <numFmt numFmtId="186" formatCode="000000.0000000"/>
    <numFmt numFmtId="187" formatCode="000000.00000000"/>
    <numFmt numFmtId="188" formatCode="000000.000000000"/>
    <numFmt numFmtId="189" formatCode="000000.0000000000"/>
    <numFmt numFmtId="190" formatCode="000000.00000000000"/>
    <numFmt numFmtId="191" formatCode="000000.000000000000"/>
    <numFmt numFmtId="192" formatCode="0.0"/>
    <numFmt numFmtId="193" formatCode="#,##0.00_ ;\-#,##0.00\ "/>
    <numFmt numFmtId="194" formatCode="0.0000"/>
    <numFmt numFmtId="195" formatCode="0.000"/>
    <numFmt numFmtId="196" formatCode="0.00000000"/>
    <numFmt numFmtId="197" formatCode="0.0000000"/>
    <numFmt numFmtId="198" formatCode="0.000000"/>
    <numFmt numFmtId="199" formatCode="0.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60" fillId="33" borderId="0" xfId="0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77" fontId="60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60" fillId="33" borderId="0" xfId="0" applyFont="1" applyFill="1" applyBorder="1" applyAlignment="1">
      <alignment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61" fillId="33" borderId="0" xfId="0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justify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top"/>
      <protection/>
    </xf>
    <xf numFmtId="0" fontId="4" fillId="33" borderId="13" xfId="0" applyNumberFormat="1" applyFont="1" applyFill="1" applyBorder="1" applyAlignment="1" applyProtection="1">
      <alignment horizontal="center" vertical="top"/>
      <protection/>
    </xf>
    <xf numFmtId="0" fontId="4" fillId="33" borderId="14" xfId="0" applyNumberFormat="1" applyFont="1" applyFill="1" applyBorder="1" applyAlignment="1" applyProtection="1">
      <alignment horizontal="center" vertical="top"/>
      <protection/>
    </xf>
    <xf numFmtId="0" fontId="3" fillId="33" borderId="15" xfId="0" applyNumberFormat="1" applyFont="1" applyFill="1" applyBorder="1" applyAlignment="1" applyProtection="1">
      <alignment horizontal="justify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62" fillId="33" borderId="0" xfId="0" applyFont="1" applyFill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177" fontId="62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 applyProtection="1">
      <alignment horizontal="center" vertical="top" wrapText="1"/>
      <protection/>
    </xf>
    <xf numFmtId="177" fontId="6" fillId="33" borderId="10" xfId="0" applyNumberFormat="1" applyFont="1" applyFill="1" applyBorder="1" applyAlignment="1" applyProtection="1">
      <alignment horizontal="right" vertical="top" wrapText="1"/>
      <protection/>
    </xf>
    <xf numFmtId="49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177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2" xfId="0" applyNumberFormat="1" applyFont="1" applyFill="1" applyBorder="1" applyAlignment="1" applyProtection="1">
      <alignment horizontal="justify" vertical="top" wrapText="1"/>
      <protection/>
    </xf>
    <xf numFmtId="0" fontId="5" fillId="33" borderId="13" xfId="0" applyNumberFormat="1" applyFont="1" applyFill="1" applyBorder="1" applyAlignment="1" applyProtection="1">
      <alignment horizontal="justify" vertical="top" wrapText="1"/>
      <protection/>
    </xf>
    <xf numFmtId="0" fontId="5" fillId="33" borderId="14" xfId="0" applyNumberFormat="1" applyFont="1" applyFill="1" applyBorder="1" applyAlignment="1" applyProtection="1">
      <alignment horizontal="justify" vertical="top" wrapText="1"/>
      <protection/>
    </xf>
    <xf numFmtId="0" fontId="3" fillId="33" borderId="0" xfId="0" applyNumberFormat="1" applyFont="1" applyFill="1" applyBorder="1" applyAlignment="1" applyProtection="1">
      <alignment horizontal="justify" vertical="top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justify" vertical="top" wrapText="1"/>
      <protection/>
    </xf>
    <xf numFmtId="0" fontId="4" fillId="33" borderId="14" xfId="0" applyNumberFormat="1" applyFont="1" applyFill="1" applyBorder="1" applyAlignment="1" applyProtection="1">
      <alignment horizontal="justify" vertical="top" wrapText="1"/>
      <protection/>
    </xf>
    <xf numFmtId="0" fontId="3" fillId="33" borderId="12" xfId="0" applyNumberFormat="1" applyFont="1" applyFill="1" applyBorder="1" applyAlignment="1" applyProtection="1">
      <alignment horizontal="justify" vertical="top" wrapText="1"/>
      <protection/>
    </xf>
    <xf numFmtId="0" fontId="3" fillId="33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62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177" fontId="62" fillId="0" borderId="0" xfId="0" applyNumberFormat="1" applyFont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justify" vertical="top" wrapText="1"/>
      <protection/>
    </xf>
    <xf numFmtId="0" fontId="3" fillId="33" borderId="14" xfId="0" applyNumberFormat="1" applyFont="1" applyFill="1" applyBorder="1" applyAlignment="1" applyProtection="1">
      <alignment horizontal="justify" vertical="top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top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vertical="top"/>
    </xf>
    <xf numFmtId="0" fontId="7" fillId="0" borderId="11" xfId="0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 applyProtection="1">
      <alignment horizontal="center" vertical="top" wrapText="1"/>
      <protection/>
    </xf>
    <xf numFmtId="177" fontId="63" fillId="33" borderId="11" xfId="0" applyNumberFormat="1" applyFont="1" applyFill="1" applyBorder="1" applyAlignment="1">
      <alignment vertical="center"/>
    </xf>
    <xf numFmtId="177" fontId="64" fillId="33" borderId="11" xfId="0" applyNumberFormat="1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60" fillId="33" borderId="0" xfId="0" applyFont="1" applyFill="1" applyBorder="1" applyAlignment="1">
      <alignment horizontal="right" vertical="center"/>
    </xf>
    <xf numFmtId="0" fontId="60" fillId="33" borderId="0" xfId="0" applyFont="1" applyFill="1" applyAlignment="1">
      <alignment horizontal="right" vertical="center"/>
    </xf>
    <xf numFmtId="0" fontId="62" fillId="33" borderId="0" xfId="0" applyFont="1" applyFill="1" applyAlignment="1">
      <alignment horizontal="center" vertical="top"/>
    </xf>
    <xf numFmtId="0" fontId="60" fillId="33" borderId="0" xfId="0" applyFont="1" applyFill="1" applyAlignment="1">
      <alignment horizontal="center"/>
    </xf>
    <xf numFmtId="0" fontId="60" fillId="33" borderId="11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177" fontId="4" fillId="33" borderId="17" xfId="0" applyNumberFormat="1" applyFont="1" applyFill="1" applyBorder="1" applyAlignment="1" applyProtection="1">
      <alignment vertical="center" wrapText="1"/>
      <protection/>
    </xf>
    <xf numFmtId="177" fontId="4" fillId="33" borderId="18" xfId="0" applyNumberFormat="1" applyFont="1" applyFill="1" applyBorder="1" applyAlignment="1" applyProtection="1">
      <alignment vertical="center" wrapText="1"/>
      <protection/>
    </xf>
    <xf numFmtId="177" fontId="4" fillId="33" borderId="10" xfId="0" applyNumberFormat="1" applyFont="1" applyFill="1" applyBorder="1" applyAlignment="1" applyProtection="1">
      <alignment vertical="center" wrapText="1"/>
      <protection/>
    </xf>
    <xf numFmtId="177" fontId="4" fillId="33" borderId="12" xfId="0" applyNumberFormat="1" applyFont="1" applyFill="1" applyBorder="1" applyAlignment="1" applyProtection="1">
      <alignment vertical="center" wrapText="1"/>
      <protection/>
    </xf>
    <xf numFmtId="177" fontId="3" fillId="33" borderId="10" xfId="0" applyNumberFormat="1" applyFont="1" applyFill="1" applyBorder="1" applyAlignment="1" applyProtection="1">
      <alignment vertical="center" wrapText="1"/>
      <protection/>
    </xf>
    <xf numFmtId="177" fontId="3" fillId="33" borderId="12" xfId="0" applyNumberFormat="1" applyFont="1" applyFill="1" applyBorder="1" applyAlignment="1" applyProtection="1">
      <alignment vertical="center" wrapText="1"/>
      <protection/>
    </xf>
    <xf numFmtId="0" fontId="64" fillId="33" borderId="0" xfId="0" applyFont="1" applyFill="1" applyAlignment="1">
      <alignment horizontal="center" vertical="center"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65" fillId="0" borderId="2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177" fontId="6" fillId="33" borderId="12" xfId="0" applyNumberFormat="1" applyFont="1" applyFill="1" applyBorder="1" applyAlignment="1" applyProtection="1">
      <alignment horizontal="right" vertical="top" wrapText="1"/>
      <protection/>
    </xf>
    <xf numFmtId="177" fontId="66" fillId="33" borderId="11" xfId="0" applyNumberFormat="1" applyFont="1" applyFill="1" applyBorder="1" applyAlignment="1">
      <alignment horizontal="center" vertical="center" wrapText="1"/>
    </xf>
    <xf numFmtId="0" fontId="1" fillId="0" borderId="0" xfId="55">
      <alignment/>
      <protection/>
    </xf>
    <xf numFmtId="49" fontId="66" fillId="33" borderId="0" xfId="0" applyNumberFormat="1" applyFont="1" applyFill="1" applyAlignment="1">
      <alignment vertical="top"/>
    </xf>
    <xf numFmtId="0" fontId="8" fillId="0" borderId="10" xfId="55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>
      <alignment horizontal="center" vertical="center" wrapText="1"/>
    </xf>
    <xf numFmtId="0" fontId="10" fillId="0" borderId="0" xfId="55" applyFont="1">
      <alignment/>
      <protection/>
    </xf>
    <xf numFmtId="0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NumberFormat="1" applyFont="1" applyFill="1" applyBorder="1" applyAlignment="1" applyProtection="1">
      <alignment horizontal="justify" vertical="top" wrapText="1"/>
      <protection/>
    </xf>
    <xf numFmtId="0" fontId="4" fillId="0" borderId="10" xfId="55" applyNumberFormat="1" applyFont="1" applyFill="1" applyBorder="1" applyAlignment="1" applyProtection="1">
      <alignment horizontal="center" vertical="top" wrapText="1"/>
      <protection/>
    </xf>
    <xf numFmtId="177" fontId="4" fillId="0" borderId="10" xfId="55" applyNumberFormat="1" applyFont="1" applyFill="1" applyBorder="1" applyAlignment="1" applyProtection="1">
      <alignment horizontal="right" vertical="top" wrapText="1"/>
      <protection/>
    </xf>
    <xf numFmtId="0" fontId="3" fillId="0" borderId="10" xfId="55" applyNumberFormat="1" applyFont="1" applyFill="1" applyBorder="1" applyAlignment="1" applyProtection="1">
      <alignment horizontal="justify" vertical="top" wrapText="1"/>
      <protection/>
    </xf>
    <xf numFmtId="0" fontId="3" fillId="0" borderId="10" xfId="55" applyNumberFormat="1" applyFont="1" applyFill="1" applyBorder="1" applyAlignment="1" applyProtection="1">
      <alignment horizontal="center" vertical="top" wrapText="1"/>
      <protection/>
    </xf>
    <xf numFmtId="177" fontId="3" fillId="0" borderId="10" xfId="55" applyNumberFormat="1" applyFont="1" applyFill="1" applyBorder="1" applyAlignment="1" applyProtection="1">
      <alignment horizontal="right" vertical="top" wrapText="1"/>
      <protection/>
    </xf>
    <xf numFmtId="0" fontId="1" fillId="0" borderId="0" xfId="55" applyFont="1">
      <alignment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7" fontId="6" fillId="0" borderId="12" xfId="0" applyNumberFormat="1" applyFont="1" applyFill="1" applyBorder="1" applyAlignment="1" applyProtection="1">
      <alignment horizontal="right" vertical="center" wrapText="1"/>
      <protection/>
    </xf>
    <xf numFmtId="192" fontId="67" fillId="0" borderId="11" xfId="0" applyNumberFormat="1" applyFont="1" applyBorder="1" applyAlignment="1">
      <alignment horizontal="right" vertical="center"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177" fontId="5" fillId="0" borderId="12" xfId="0" applyNumberFormat="1" applyFont="1" applyFill="1" applyBorder="1" applyAlignment="1" applyProtection="1">
      <alignment horizontal="right" vertical="center" wrapText="1"/>
      <protection/>
    </xf>
    <xf numFmtId="192" fontId="66" fillId="0" borderId="11" xfId="0" applyNumberFormat="1" applyFont="1" applyBorder="1" applyAlignment="1">
      <alignment horizontal="right" vertical="center"/>
    </xf>
    <xf numFmtId="0" fontId="13" fillId="0" borderId="0" xfId="55" applyFont="1">
      <alignment/>
      <protection/>
    </xf>
    <xf numFmtId="0" fontId="7" fillId="0" borderId="0" xfId="54" applyFont="1" applyFill="1" applyAlignment="1">
      <alignment horizontal="right"/>
      <protection/>
    </xf>
    <xf numFmtId="0" fontId="7" fillId="0" borderId="0" xfId="54" applyFont="1" applyFill="1">
      <alignment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14" fillId="0" borderId="21" xfId="54" applyFont="1" applyFill="1" applyBorder="1" applyAlignment="1">
      <alignment horizontal="center" vertical="center"/>
      <protection/>
    </xf>
    <xf numFmtId="177" fontId="14" fillId="0" borderId="11" xfId="54" applyNumberFormat="1" applyFont="1" applyFill="1" applyBorder="1" applyAlignment="1">
      <alignment horizontal="center" vertical="center"/>
      <protection/>
    </xf>
    <xf numFmtId="0" fontId="7" fillId="0" borderId="21" xfId="54" applyFont="1" applyFill="1" applyBorder="1" applyAlignment="1">
      <alignment vertical="top" wrapText="1"/>
      <protection/>
    </xf>
    <xf numFmtId="177" fontId="7" fillId="0" borderId="21" xfId="54" applyNumberFormat="1" applyFont="1" applyFill="1" applyBorder="1" applyAlignment="1">
      <alignment horizontal="center"/>
      <protection/>
    </xf>
    <xf numFmtId="0" fontId="7" fillId="0" borderId="11" xfId="54" applyFont="1" applyFill="1" applyBorder="1">
      <alignment/>
      <protection/>
    </xf>
    <xf numFmtId="177" fontId="7" fillId="0" borderId="11" xfId="54" applyNumberFormat="1" applyFont="1" applyFill="1" applyBorder="1" applyAlignment="1">
      <alignment horizontal="center"/>
      <protection/>
    </xf>
    <xf numFmtId="0" fontId="7" fillId="0" borderId="11" xfId="54" applyFont="1" applyFill="1" applyBorder="1" applyAlignment="1">
      <alignment vertical="top" wrapText="1"/>
      <protection/>
    </xf>
    <xf numFmtId="0" fontId="14" fillId="0" borderId="11" xfId="54" applyFont="1" applyFill="1" applyBorder="1" applyAlignment="1">
      <alignment horizontal="left" vertical="top" wrapText="1"/>
      <protection/>
    </xf>
    <xf numFmtId="0" fontId="11" fillId="0" borderId="0" xfId="54" applyFont="1" applyFill="1">
      <alignment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top" wrapText="1"/>
      <protection/>
    </xf>
    <xf numFmtId="0" fontId="11" fillId="0" borderId="11" xfId="54" applyFont="1" applyBorder="1" applyAlignment="1">
      <alignment horizontal="center"/>
      <protection/>
    </xf>
    <xf numFmtId="0" fontId="18" fillId="0" borderId="11" xfId="54" applyFont="1" applyFill="1" applyBorder="1" applyAlignment="1">
      <alignment vertical="top" wrapText="1"/>
      <protection/>
    </xf>
    <xf numFmtId="177" fontId="18" fillId="0" borderId="11" xfId="54" applyNumberFormat="1" applyFont="1" applyFill="1" applyBorder="1" applyAlignment="1">
      <alignment horizontal="center" vertical="center"/>
      <protection/>
    </xf>
    <xf numFmtId="192" fontId="19" fillId="0" borderId="11" xfId="54" applyNumberFormat="1" applyFont="1" applyBorder="1" applyAlignment="1">
      <alignment horizontal="center" vertical="center"/>
      <protection/>
    </xf>
    <xf numFmtId="0" fontId="16" fillId="0" borderId="11" xfId="54" applyFont="1" applyFill="1" applyBorder="1" applyAlignment="1">
      <alignment vertical="top" wrapText="1"/>
      <protection/>
    </xf>
    <xf numFmtId="177" fontId="16" fillId="0" borderId="11" xfId="54" applyNumberFormat="1" applyFont="1" applyFill="1" applyBorder="1" applyAlignment="1">
      <alignment horizontal="center" vertical="center" wrapText="1"/>
      <protection/>
    </xf>
    <xf numFmtId="177" fontId="16" fillId="0" borderId="21" xfId="54" applyNumberFormat="1" applyFont="1" applyBorder="1" applyAlignment="1">
      <alignment horizontal="center" vertical="center"/>
      <protection/>
    </xf>
    <xf numFmtId="192" fontId="11" fillId="0" borderId="11" xfId="54" applyNumberFormat="1" applyFont="1" applyBorder="1" applyAlignment="1">
      <alignment horizontal="center" vertical="center"/>
      <protection/>
    </xf>
    <xf numFmtId="177" fontId="16" fillId="0" borderId="11" xfId="54" applyNumberFormat="1" applyFont="1" applyFill="1" applyBorder="1" applyAlignment="1">
      <alignment horizontal="center" vertical="center"/>
      <protection/>
    </xf>
    <xf numFmtId="177" fontId="16" fillId="0" borderId="11" xfId="54" applyNumberFormat="1" applyFont="1" applyBorder="1" applyAlignment="1">
      <alignment horizontal="center" vertical="center"/>
      <protection/>
    </xf>
    <xf numFmtId="177" fontId="11" fillId="0" borderId="0" xfId="54" applyNumberFormat="1" applyFont="1" applyFill="1" applyAlignment="1">
      <alignment horizontal="center" vertical="center"/>
      <protection/>
    </xf>
    <xf numFmtId="0" fontId="18" fillId="0" borderId="11" xfId="54" applyFont="1" applyFill="1" applyBorder="1">
      <alignment/>
      <protection/>
    </xf>
    <xf numFmtId="192" fontId="11" fillId="0" borderId="11" xfId="54" applyNumberFormat="1" applyBorder="1" applyAlignment="1">
      <alignment horizontal="center" vertical="center"/>
      <protection/>
    </xf>
    <xf numFmtId="177" fontId="16" fillId="0" borderId="0" xfId="54" applyNumberFormat="1" applyFont="1" applyBorder="1" applyAlignment="1">
      <alignment horizontal="center"/>
      <protection/>
    </xf>
    <xf numFmtId="192" fontId="11" fillId="0" borderId="0" xfId="54" applyNumberFormat="1" applyBorder="1" applyAlignment="1">
      <alignment horizontal="center"/>
      <protection/>
    </xf>
    <xf numFmtId="0" fontId="16" fillId="0" borderId="0" xfId="54" applyFont="1" applyFill="1" applyBorder="1" applyAlignment="1">
      <alignment vertical="top" wrapText="1"/>
      <protection/>
    </xf>
    <xf numFmtId="192" fontId="7" fillId="0" borderId="20" xfId="0" applyNumberFormat="1" applyFont="1" applyFill="1" applyBorder="1" applyAlignment="1">
      <alignment horizontal="center" vertical="center" wrapText="1"/>
    </xf>
    <xf numFmtId="192" fontId="7" fillId="0" borderId="11" xfId="0" applyNumberFormat="1" applyFont="1" applyFill="1" applyBorder="1" applyAlignment="1">
      <alignment horizontal="center" vertical="center" wrapText="1"/>
    </xf>
    <xf numFmtId="192" fontId="63" fillId="33" borderId="11" xfId="0" applyNumberFormat="1" applyFont="1" applyFill="1" applyBorder="1" applyAlignment="1">
      <alignment horizontal="right" vertical="center"/>
    </xf>
    <xf numFmtId="192" fontId="64" fillId="33" borderId="11" xfId="0" applyNumberFormat="1" applyFont="1" applyFill="1" applyBorder="1" applyAlignment="1">
      <alignment horizontal="right" vertical="center"/>
    </xf>
    <xf numFmtId="192" fontId="60" fillId="33" borderId="0" xfId="0" applyNumberFormat="1" applyFont="1" applyFill="1" applyBorder="1" applyAlignment="1">
      <alignment horizontal="right" vertical="center"/>
    </xf>
    <xf numFmtId="192" fontId="60" fillId="33" borderId="0" xfId="0" applyNumberFormat="1" applyFont="1" applyFill="1" applyAlignment="1">
      <alignment horizontal="right" vertical="center"/>
    </xf>
    <xf numFmtId="177" fontId="3" fillId="0" borderId="11" xfId="0" applyNumberFormat="1" applyFont="1" applyFill="1" applyBorder="1" applyAlignment="1" applyProtection="1">
      <alignment horizontal="right" vertical="top" wrapText="1"/>
      <protection/>
    </xf>
    <xf numFmtId="177" fontId="4" fillId="0" borderId="11" xfId="0" applyNumberFormat="1" applyFont="1" applyFill="1" applyBorder="1" applyAlignment="1" applyProtection="1">
      <alignment horizontal="right" vertical="top" wrapText="1"/>
      <protection/>
    </xf>
    <xf numFmtId="192" fontId="3" fillId="0" borderId="11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77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77" fontId="4" fillId="0" borderId="0" xfId="0" applyNumberFormat="1" applyFont="1" applyFill="1" applyBorder="1" applyAlignment="1" applyProtection="1">
      <alignment horizontal="right" vertical="top" wrapText="1"/>
      <protection/>
    </xf>
    <xf numFmtId="0" fontId="6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77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justify" vertical="top"/>
      <protection/>
    </xf>
    <xf numFmtId="0" fontId="6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justify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177" fontId="4" fillId="0" borderId="21" xfId="0" applyNumberFormat="1" applyFont="1" applyFill="1" applyBorder="1" applyAlignment="1" applyProtection="1">
      <alignment horizontal="right" vertical="top" wrapText="1"/>
      <protection/>
    </xf>
    <xf numFmtId="192" fontId="4" fillId="0" borderId="11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61" fillId="0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177" fontId="68" fillId="0" borderId="11" xfId="0" applyNumberFormat="1" applyFont="1" applyFill="1" applyBorder="1" applyAlignment="1" applyProtection="1">
      <alignment horizontal="right" vertical="top" wrapText="1"/>
      <protection/>
    </xf>
    <xf numFmtId="192" fontId="68" fillId="0" borderId="11" xfId="0" applyNumberFormat="1" applyFont="1" applyFill="1" applyBorder="1" applyAlignment="1" applyProtection="1">
      <alignment vertical="top" wrapText="1"/>
      <protection/>
    </xf>
    <xf numFmtId="0" fontId="68" fillId="0" borderId="0" xfId="0" applyNumberFormat="1" applyFont="1" applyFill="1" applyBorder="1" applyAlignment="1" applyProtection="1">
      <alignment horizontal="center" vertical="top" wrapText="1"/>
      <protection/>
    </xf>
    <xf numFmtId="177" fontId="68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192" fontId="66" fillId="33" borderId="11" xfId="0" applyNumberFormat="1" applyFont="1" applyFill="1" applyBorder="1" applyAlignment="1">
      <alignment/>
    </xf>
    <xf numFmtId="192" fontId="67" fillId="33" borderId="11" xfId="0" applyNumberFormat="1" applyFont="1" applyFill="1" applyBorder="1" applyAlignment="1">
      <alignment/>
    </xf>
    <xf numFmtId="0" fontId="5" fillId="33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right" wrapText="1"/>
    </xf>
    <xf numFmtId="0" fontId="5" fillId="33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/>
    </xf>
    <xf numFmtId="0" fontId="6" fillId="33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justify" vertical="top" wrapText="1"/>
      <protection/>
    </xf>
    <xf numFmtId="0" fontId="6" fillId="33" borderId="13" xfId="0" applyNumberFormat="1" applyFont="1" applyFill="1" applyBorder="1" applyAlignment="1" applyProtection="1">
      <alignment horizontal="justify" vertical="top" wrapText="1"/>
      <protection/>
    </xf>
    <xf numFmtId="0" fontId="6" fillId="33" borderId="14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/>
    </xf>
    <xf numFmtId="0" fontId="5" fillId="33" borderId="12" xfId="0" applyNumberFormat="1" applyFont="1" applyFill="1" applyBorder="1" applyAlignment="1" applyProtection="1">
      <alignment horizontal="justify" vertical="top" wrapText="1"/>
      <protection/>
    </xf>
    <xf numFmtId="0" fontId="5" fillId="33" borderId="13" xfId="0" applyNumberFormat="1" applyFont="1" applyFill="1" applyBorder="1" applyAlignment="1" applyProtection="1">
      <alignment horizontal="justify" vertical="top" wrapText="1"/>
      <protection/>
    </xf>
    <xf numFmtId="0" fontId="5" fillId="33" borderId="14" xfId="0" applyNumberFormat="1" applyFont="1" applyFill="1" applyBorder="1" applyAlignment="1" applyProtection="1">
      <alignment horizontal="justify" vertical="top" wrapText="1"/>
      <protection/>
    </xf>
    <xf numFmtId="0" fontId="3" fillId="33" borderId="12" xfId="0" applyNumberFormat="1" applyFont="1" applyFill="1" applyBorder="1" applyAlignment="1" applyProtection="1">
      <alignment horizontal="justify" vertical="top" wrapText="1"/>
      <protection/>
    </xf>
    <xf numFmtId="0" fontId="3" fillId="33" borderId="14" xfId="0" applyNumberFormat="1" applyFont="1" applyFill="1" applyBorder="1" applyAlignment="1" applyProtection="1">
      <alignment horizontal="justify" vertical="top" wrapText="1"/>
      <protection/>
    </xf>
    <xf numFmtId="0" fontId="4" fillId="33" borderId="12" xfId="0" applyNumberFormat="1" applyFont="1" applyFill="1" applyBorder="1" applyAlignment="1" applyProtection="1">
      <alignment horizontal="justify" vertical="top" wrapText="1"/>
      <protection/>
    </xf>
    <xf numFmtId="0" fontId="4" fillId="33" borderId="14" xfId="0" applyNumberFormat="1" applyFont="1" applyFill="1" applyBorder="1" applyAlignment="1" applyProtection="1">
      <alignment horizontal="justify" vertical="top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18" xfId="0" applyNumberFormat="1" applyFont="1" applyFill="1" applyBorder="1" applyAlignment="1" applyProtection="1">
      <alignment horizontal="justify" vertical="top" wrapText="1"/>
      <protection/>
    </xf>
    <xf numFmtId="0" fontId="4" fillId="33" borderId="19" xfId="0" applyNumberFormat="1" applyFont="1" applyFill="1" applyBorder="1" applyAlignment="1" applyProtection="1">
      <alignment horizontal="justify" vertical="top" wrapText="1"/>
      <protection/>
    </xf>
    <xf numFmtId="2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65" fillId="33" borderId="24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65" fillId="0" borderId="20" xfId="0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3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 horizontal="right" vertical="top" wrapText="1"/>
    </xf>
    <xf numFmtId="177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2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77" fontId="4" fillId="33" borderId="12" xfId="0" applyNumberFormat="1" applyFont="1" applyFill="1" applyBorder="1" applyAlignment="1" applyProtection="1">
      <alignment horizontal="right" vertical="center" wrapText="1"/>
      <protection/>
    </xf>
    <xf numFmtId="177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3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13" xfId="0" applyNumberFormat="1" applyFont="1" applyFill="1" applyBorder="1" applyAlignment="1" applyProtection="1">
      <alignment horizontal="center" vertical="top" wrapText="1"/>
      <protection/>
    </xf>
    <xf numFmtId="0" fontId="3" fillId="33" borderId="14" xfId="0" applyNumberFormat="1" applyFont="1" applyFill="1" applyBorder="1" applyAlignment="1" applyProtection="1">
      <alignment horizontal="center" vertical="top" wrapText="1"/>
      <protection/>
    </xf>
    <xf numFmtId="177" fontId="3" fillId="33" borderId="12" xfId="0" applyNumberFormat="1" applyFont="1" applyFill="1" applyBorder="1" applyAlignment="1" applyProtection="1">
      <alignment horizontal="right" vertical="center" wrapText="1"/>
      <protection/>
    </xf>
    <xf numFmtId="177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33" xfId="0" applyNumberFormat="1" applyFont="1" applyFill="1" applyBorder="1" applyAlignment="1" applyProtection="1">
      <alignment horizontal="center" vertical="top" wrapText="1"/>
      <protection/>
    </xf>
    <xf numFmtId="0" fontId="3" fillId="33" borderId="34" xfId="0" applyNumberFormat="1" applyFont="1" applyFill="1" applyBorder="1" applyAlignment="1" applyProtection="1">
      <alignment horizontal="center" vertical="top" wrapText="1"/>
      <protection/>
    </xf>
    <xf numFmtId="0" fontId="3" fillId="33" borderId="35" xfId="0" applyNumberFormat="1" applyFont="1" applyFill="1" applyBorder="1" applyAlignment="1" applyProtection="1">
      <alignment horizontal="center" vertical="top" wrapText="1"/>
      <protection/>
    </xf>
    <xf numFmtId="0" fontId="3" fillId="33" borderId="36" xfId="0" applyNumberFormat="1" applyFont="1" applyFill="1" applyBorder="1" applyAlignment="1" applyProtection="1">
      <alignment horizontal="center" vertical="top" wrapText="1"/>
      <protection/>
    </xf>
    <xf numFmtId="0" fontId="3" fillId="33" borderId="37" xfId="0" applyNumberFormat="1" applyFont="1" applyFill="1" applyBorder="1" applyAlignment="1" applyProtection="1">
      <alignment horizontal="center" vertical="top" wrapText="1"/>
      <protection/>
    </xf>
    <xf numFmtId="0" fontId="3" fillId="33" borderId="38" xfId="0" applyNumberFormat="1" applyFont="1" applyFill="1" applyBorder="1" applyAlignment="1" applyProtection="1">
      <alignment horizontal="center" vertical="top" wrapText="1"/>
      <protection/>
    </xf>
    <xf numFmtId="177" fontId="3" fillId="33" borderId="36" xfId="0" applyNumberFormat="1" applyFont="1" applyFill="1" applyBorder="1" applyAlignment="1" applyProtection="1">
      <alignment horizontal="right" vertical="center" wrapText="1"/>
      <protection/>
    </xf>
    <xf numFmtId="177" fontId="3" fillId="33" borderId="37" xfId="0" applyNumberFormat="1" applyFont="1" applyFill="1" applyBorder="1" applyAlignment="1" applyProtection="1">
      <alignment horizontal="right" vertical="center" wrapText="1"/>
      <protection/>
    </xf>
    <xf numFmtId="177" fontId="3" fillId="33" borderId="33" xfId="0" applyNumberFormat="1" applyFont="1" applyFill="1" applyBorder="1" applyAlignment="1" applyProtection="1">
      <alignment horizontal="right" vertical="center" wrapText="1"/>
      <protection/>
    </xf>
    <xf numFmtId="177" fontId="3" fillId="33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 applyProtection="1">
      <alignment horizontal="right" vertical="center" wrapText="1"/>
      <protection/>
    </xf>
    <xf numFmtId="177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NumberFormat="1" applyFont="1" applyFill="1" applyBorder="1" applyAlignment="1" applyProtection="1">
      <alignment horizontal="justify" vertical="top" wrapText="1"/>
      <protection/>
    </xf>
    <xf numFmtId="0" fontId="5" fillId="0" borderId="14" xfId="0" applyNumberFormat="1" applyFont="1" applyFill="1" applyBorder="1" applyAlignment="1" applyProtection="1">
      <alignment horizontal="justify"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top" wrapText="1"/>
      <protection/>
    </xf>
    <xf numFmtId="0" fontId="6" fillId="0" borderId="14" xfId="0" applyNumberFormat="1" applyFont="1" applyFill="1" applyBorder="1" applyAlignment="1" applyProtection="1">
      <alignment horizontal="justify" vertical="top" wrapText="1"/>
      <protection/>
    </xf>
    <xf numFmtId="0" fontId="5" fillId="0" borderId="0" xfId="0" applyNumberFormat="1" applyFont="1" applyFill="1" applyBorder="1" applyAlignment="1" applyProtection="1">
      <alignment horizontal="justify" vertical="top" wrapText="1"/>
      <protection/>
    </xf>
    <xf numFmtId="0" fontId="12" fillId="0" borderId="0" xfId="54" applyFont="1" applyFill="1" applyAlignment="1">
      <alignment horizontal="center" vertical="center" wrapText="1"/>
      <protection/>
    </xf>
    <xf numFmtId="0" fontId="62" fillId="0" borderId="0" xfId="0" applyFont="1" applyAlignment="1">
      <alignment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55" applyNumberFormat="1" applyFont="1" applyFill="1" applyBorder="1" applyAlignment="1" applyProtection="1">
      <alignment horizontal="center" vertical="top" wrapText="1"/>
      <protection/>
    </xf>
    <xf numFmtId="0" fontId="3" fillId="0" borderId="14" xfId="55" applyNumberFormat="1" applyFont="1" applyFill="1" applyBorder="1" applyAlignment="1" applyProtection="1">
      <alignment horizontal="center" vertical="top" wrapText="1"/>
      <protection/>
    </xf>
    <xf numFmtId="0" fontId="3" fillId="0" borderId="0" xfId="55" applyNumberFormat="1" applyFont="1" applyFill="1" applyBorder="1" applyAlignment="1" applyProtection="1">
      <alignment horizontal="right" vertical="top" wrapText="1"/>
      <protection/>
    </xf>
    <xf numFmtId="0" fontId="4" fillId="0" borderId="12" xfId="55" applyNumberFormat="1" applyFont="1" applyFill="1" applyBorder="1" applyAlignment="1" applyProtection="1">
      <alignment horizontal="center" vertical="top" wrapText="1"/>
      <protection/>
    </xf>
    <xf numFmtId="0" fontId="4" fillId="0" borderId="14" xfId="55" applyNumberFormat="1" applyFont="1" applyFill="1" applyBorder="1" applyAlignment="1" applyProtection="1">
      <alignment horizontal="center" vertical="top" wrapText="1"/>
      <protection/>
    </xf>
    <xf numFmtId="0" fontId="4" fillId="0" borderId="0" xfId="55" applyNumberFormat="1" applyFont="1" applyFill="1" applyBorder="1" applyAlignment="1" applyProtection="1">
      <alignment horizontal="center" vertical="top" wrapText="1"/>
      <protection/>
    </xf>
    <xf numFmtId="0" fontId="60" fillId="0" borderId="0" xfId="0" applyFont="1" applyAlignment="1">
      <alignment wrapText="1"/>
    </xf>
    <xf numFmtId="0" fontId="8" fillId="0" borderId="12" xfId="55" applyNumberFormat="1" applyFont="1" applyFill="1" applyBorder="1" applyAlignment="1" applyProtection="1">
      <alignment horizontal="center" vertical="center" wrapText="1"/>
      <protection/>
    </xf>
    <xf numFmtId="0" fontId="8" fillId="0" borderId="14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4" xfId="55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Fill="1" applyAlignment="1">
      <alignment horizontal="center" wrapText="1"/>
      <protection/>
    </xf>
    <xf numFmtId="0" fontId="15" fillId="0" borderId="0" xfId="54" applyFont="1" applyFill="1" applyAlignment="1">
      <alignment wrapText="1"/>
      <protection/>
    </xf>
    <xf numFmtId="0" fontId="7" fillId="0" borderId="0" xfId="54" applyFont="1" applyFill="1" applyAlignment="1">
      <alignment horizontal="right"/>
      <protection/>
    </xf>
    <xf numFmtId="0" fontId="16" fillId="0" borderId="0" xfId="54" applyFont="1" applyFill="1" applyAlignment="1">
      <alignment horizontal="right" wrapText="1"/>
      <protection/>
    </xf>
    <xf numFmtId="0" fontId="0" fillId="0" borderId="0" xfId="0" applyFont="1" applyAlignment="1">
      <alignment horizontal="right" wrapText="1"/>
    </xf>
    <xf numFmtId="0" fontId="14" fillId="0" borderId="0" xfId="54" applyFont="1" applyAlignment="1">
      <alignment horizontal="center" wrapText="1"/>
      <protection/>
    </xf>
    <xf numFmtId="0" fontId="11" fillId="0" borderId="0" xfId="54" applyFont="1" applyAlignment="1">
      <alignment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9"/>
  <sheetViews>
    <sheetView tabSelected="1" view="pageBreakPreview" zoomScale="60" zoomScalePageLayoutView="0" workbookViewId="0" topLeftCell="A1">
      <selection activeCell="I8" sqref="I8:I10"/>
    </sheetView>
  </sheetViews>
  <sheetFormatPr defaultColWidth="9.140625" defaultRowHeight="15"/>
  <cols>
    <col min="1" max="1" width="42.28125" style="17" customWidth="1"/>
    <col min="2" max="2" width="5.140625" style="17" customWidth="1"/>
    <col min="3" max="3" width="4.7109375" style="17" hidden="1" customWidth="1"/>
    <col min="4" max="4" width="3.7109375" style="17" customWidth="1"/>
    <col min="5" max="5" width="3.8515625" style="17" customWidth="1"/>
    <col min="6" max="6" width="11.8515625" style="17" customWidth="1"/>
    <col min="7" max="7" width="13.57421875" style="17" customWidth="1"/>
    <col min="8" max="8" width="10.7109375" style="17" customWidth="1"/>
    <col min="9" max="9" width="15.7109375" style="17" customWidth="1"/>
    <col min="10" max="16384" width="8.8515625" style="17" customWidth="1"/>
  </cols>
  <sheetData>
    <row r="1" spans="1:8" ht="15">
      <c r="A1" s="171" t="s">
        <v>573</v>
      </c>
      <c r="B1" s="172"/>
      <c r="C1" s="172"/>
      <c r="D1" s="172"/>
      <c r="E1" s="172"/>
      <c r="F1" s="172"/>
      <c r="G1" s="172"/>
      <c r="H1" s="172"/>
    </row>
    <row r="2" spans="1:8" ht="15">
      <c r="A2" s="173"/>
      <c r="B2" s="174"/>
      <c r="C2" s="174"/>
      <c r="D2" s="174"/>
      <c r="E2" s="174"/>
      <c r="F2" s="174"/>
      <c r="G2" s="174"/>
      <c r="H2" s="174"/>
    </row>
    <row r="3" spans="1:8" ht="82.5" customHeight="1">
      <c r="A3" s="175" t="s">
        <v>599</v>
      </c>
      <c r="B3" s="175"/>
      <c r="C3" s="175"/>
      <c r="D3" s="175"/>
      <c r="E3" s="175"/>
      <c r="F3" s="175"/>
      <c r="G3" s="176"/>
      <c r="H3" s="176"/>
    </row>
    <row r="4" spans="1:8" ht="15">
      <c r="A4" s="171" t="s">
        <v>1</v>
      </c>
      <c r="B4" s="171"/>
      <c r="C4" s="171"/>
      <c r="D4" s="171"/>
      <c r="E4" s="171"/>
      <c r="F4" s="171"/>
      <c r="G4" s="183"/>
      <c r="H4" s="183"/>
    </row>
    <row r="5" spans="1:8" ht="60" customHeight="1">
      <c r="A5" s="177" t="s">
        <v>2</v>
      </c>
      <c r="B5" s="178"/>
      <c r="C5" s="179"/>
      <c r="D5" s="18" t="s">
        <v>3</v>
      </c>
      <c r="E5" s="18" t="s">
        <v>4</v>
      </c>
      <c r="F5" s="43" t="s">
        <v>593</v>
      </c>
      <c r="G5" s="76" t="s">
        <v>596</v>
      </c>
      <c r="H5" s="72" t="s">
        <v>592</v>
      </c>
    </row>
    <row r="6" spans="1:8" ht="15">
      <c r="A6" s="177">
        <v>1</v>
      </c>
      <c r="B6" s="178"/>
      <c r="C6" s="179"/>
      <c r="D6" s="18">
        <v>2</v>
      </c>
      <c r="E6" s="18">
        <v>3</v>
      </c>
      <c r="F6" s="18">
        <v>4</v>
      </c>
      <c r="G6" s="73">
        <v>5</v>
      </c>
      <c r="H6" s="74">
        <v>6</v>
      </c>
    </row>
    <row r="7" spans="1:8" ht="15">
      <c r="A7" s="180" t="s">
        <v>7</v>
      </c>
      <c r="B7" s="181"/>
      <c r="C7" s="182"/>
      <c r="D7" s="20"/>
      <c r="E7" s="20"/>
      <c r="F7" s="21">
        <f>F8+F15+F17+F19+F24+F29+F31+F37+F40+F44+F48</f>
        <v>954207.5999999999</v>
      </c>
      <c r="G7" s="75">
        <f>G8+G15+G17+G19+G24+G29+G31+G37+G40+G44+G48</f>
        <v>161937.69999999998</v>
      </c>
      <c r="H7" s="170">
        <f>G7/F7*100</f>
        <v>16.970908636653075</v>
      </c>
    </row>
    <row r="8" spans="1:9" ht="15">
      <c r="A8" s="180" t="s">
        <v>8</v>
      </c>
      <c r="B8" s="181"/>
      <c r="C8" s="182"/>
      <c r="D8" s="20" t="s">
        <v>9</v>
      </c>
      <c r="E8" s="22" t="s">
        <v>524</v>
      </c>
      <c r="F8" s="21">
        <f>F9+F10+F11+F12+F13+F14</f>
        <v>293560.1</v>
      </c>
      <c r="G8" s="21">
        <f>G9+G10+G11+G12+G13+G14</f>
        <v>56275.799999999996</v>
      </c>
      <c r="H8" s="170">
        <f aca="true" t="shared" si="0" ref="H8:H49">G8/F8*100</f>
        <v>19.170112014541484</v>
      </c>
      <c r="I8" s="19"/>
    </row>
    <row r="9" spans="1:8" ht="49.5" customHeight="1">
      <c r="A9" s="184" t="s">
        <v>10</v>
      </c>
      <c r="B9" s="185"/>
      <c r="C9" s="186"/>
      <c r="D9" s="23" t="s">
        <v>9</v>
      </c>
      <c r="E9" s="23" t="s">
        <v>11</v>
      </c>
      <c r="F9" s="24">
        <f>'Прил.3'!G10</f>
        <v>5496</v>
      </c>
      <c r="G9" s="24">
        <f>'Прил.3'!H10</f>
        <v>2258.2</v>
      </c>
      <c r="H9" s="169">
        <f t="shared" si="0"/>
        <v>41.088064046579326</v>
      </c>
    </row>
    <row r="10" spans="1:8" ht="66" customHeight="1">
      <c r="A10" s="184" t="s">
        <v>21</v>
      </c>
      <c r="B10" s="185"/>
      <c r="C10" s="186"/>
      <c r="D10" s="23" t="s">
        <v>9</v>
      </c>
      <c r="E10" s="23" t="s">
        <v>22</v>
      </c>
      <c r="F10" s="24">
        <f>'Прил.3'!G16</f>
        <v>5189.5</v>
      </c>
      <c r="G10" s="24">
        <f>'Прил.3'!H16</f>
        <v>982.9</v>
      </c>
      <c r="H10" s="169">
        <f t="shared" si="0"/>
        <v>18.940167646208693</v>
      </c>
    </row>
    <row r="11" spans="1:8" ht="69.75" customHeight="1">
      <c r="A11" s="184" t="s">
        <v>34</v>
      </c>
      <c r="B11" s="185"/>
      <c r="C11" s="186"/>
      <c r="D11" s="23" t="s">
        <v>9</v>
      </c>
      <c r="E11" s="23" t="s">
        <v>35</v>
      </c>
      <c r="F11" s="24">
        <f>'Прил.3'!G28</f>
        <v>117834.9</v>
      </c>
      <c r="G11" s="24">
        <f>'Прил.3'!H28</f>
        <v>21488.499999999996</v>
      </c>
      <c r="H11" s="169">
        <f t="shared" si="0"/>
        <v>18.236108317654615</v>
      </c>
    </row>
    <row r="12" spans="1:8" ht="55.5" customHeight="1">
      <c r="A12" s="184" t="s">
        <v>57</v>
      </c>
      <c r="B12" s="185"/>
      <c r="C12" s="186"/>
      <c r="D12" s="23" t="s">
        <v>9</v>
      </c>
      <c r="E12" s="23" t="s">
        <v>58</v>
      </c>
      <c r="F12" s="24">
        <f>'Прил.3'!G64</f>
        <v>33426</v>
      </c>
      <c r="G12" s="24">
        <f>'Прил.3'!H64</f>
        <v>6983.5</v>
      </c>
      <c r="H12" s="169">
        <f t="shared" si="0"/>
        <v>20.89241907497158</v>
      </c>
    </row>
    <row r="13" spans="1:8" ht="20.25" customHeight="1">
      <c r="A13" s="184" t="s">
        <v>62</v>
      </c>
      <c r="B13" s="185"/>
      <c r="C13" s="186"/>
      <c r="D13" s="23" t="s">
        <v>9</v>
      </c>
      <c r="E13" s="23" t="s">
        <v>63</v>
      </c>
      <c r="F13" s="24">
        <f>'Прил.3'!G85</f>
        <v>500</v>
      </c>
      <c r="G13" s="24">
        <f>'Прил.3'!H85</f>
        <v>0</v>
      </c>
      <c r="H13" s="169">
        <f t="shared" si="0"/>
        <v>0</v>
      </c>
    </row>
    <row r="14" spans="1:8" ht="15">
      <c r="A14" s="184" t="s">
        <v>69</v>
      </c>
      <c r="B14" s="185"/>
      <c r="C14" s="186"/>
      <c r="D14" s="23" t="s">
        <v>9</v>
      </c>
      <c r="E14" s="23" t="s">
        <v>70</v>
      </c>
      <c r="F14" s="24">
        <f>'Прил.3'!G90</f>
        <v>131113.7</v>
      </c>
      <c r="G14" s="24">
        <f>'Прил.3'!H90</f>
        <v>24562.7</v>
      </c>
      <c r="H14" s="169">
        <f t="shared" si="0"/>
        <v>18.73389279686257</v>
      </c>
    </row>
    <row r="15" spans="1:8" ht="15">
      <c r="A15" s="180" t="s">
        <v>134</v>
      </c>
      <c r="B15" s="181"/>
      <c r="C15" s="182"/>
      <c r="D15" s="20" t="s">
        <v>11</v>
      </c>
      <c r="E15" s="22" t="s">
        <v>524</v>
      </c>
      <c r="F15" s="21">
        <f>F16</f>
        <v>700.9</v>
      </c>
      <c r="G15" s="21">
        <f>G16</f>
        <v>91.5</v>
      </c>
      <c r="H15" s="170">
        <f t="shared" si="0"/>
        <v>13.054644029105436</v>
      </c>
    </row>
    <row r="16" spans="1:8" ht="21" customHeight="1">
      <c r="A16" s="184" t="s">
        <v>135</v>
      </c>
      <c r="B16" s="185"/>
      <c r="C16" s="186"/>
      <c r="D16" s="23" t="s">
        <v>11</v>
      </c>
      <c r="E16" s="23" t="s">
        <v>22</v>
      </c>
      <c r="F16" s="24">
        <f>'Прил.3'!G176</f>
        <v>700.9</v>
      </c>
      <c r="G16" s="24">
        <f>'Прил.3'!H176</f>
        <v>91.5</v>
      </c>
      <c r="H16" s="169">
        <f t="shared" si="0"/>
        <v>13.054644029105436</v>
      </c>
    </row>
    <row r="17" spans="1:8" ht="38.25" customHeight="1">
      <c r="A17" s="180" t="s">
        <v>140</v>
      </c>
      <c r="B17" s="181"/>
      <c r="C17" s="182"/>
      <c r="D17" s="20" t="s">
        <v>22</v>
      </c>
      <c r="E17" s="22" t="s">
        <v>524</v>
      </c>
      <c r="F17" s="21">
        <f>F18</f>
        <v>13204.3</v>
      </c>
      <c r="G17" s="21">
        <f>G18</f>
        <v>2362</v>
      </c>
      <c r="H17" s="170">
        <f t="shared" si="0"/>
        <v>17.888112205872332</v>
      </c>
    </row>
    <row r="18" spans="1:8" ht="57" customHeight="1">
      <c r="A18" s="184" t="s">
        <v>141</v>
      </c>
      <c r="B18" s="185"/>
      <c r="C18" s="186"/>
      <c r="D18" s="23" t="s">
        <v>22</v>
      </c>
      <c r="E18" s="23" t="s">
        <v>142</v>
      </c>
      <c r="F18" s="24">
        <f>'Прил.3'!G183</f>
        <v>13204.3</v>
      </c>
      <c r="G18" s="24">
        <f>'Прил.3'!H183</f>
        <v>2362</v>
      </c>
      <c r="H18" s="169">
        <f t="shared" si="0"/>
        <v>17.888112205872332</v>
      </c>
    </row>
    <row r="19" spans="1:8" ht="15">
      <c r="A19" s="180" t="s">
        <v>155</v>
      </c>
      <c r="B19" s="181"/>
      <c r="C19" s="182"/>
      <c r="D19" s="20" t="s">
        <v>35</v>
      </c>
      <c r="E19" s="22" t="s">
        <v>524</v>
      </c>
      <c r="F19" s="21">
        <f>F20+F21+F22+F23</f>
        <v>19501.2</v>
      </c>
      <c r="G19" s="21">
        <f>G20+G21+G22+G23</f>
        <v>150</v>
      </c>
      <c r="H19" s="170">
        <f t="shared" si="0"/>
        <v>0.7691834348655467</v>
      </c>
    </row>
    <row r="20" spans="1:8" ht="15">
      <c r="A20" s="184" t="s">
        <v>156</v>
      </c>
      <c r="B20" s="185"/>
      <c r="C20" s="186"/>
      <c r="D20" s="23" t="s">
        <v>35</v>
      </c>
      <c r="E20" s="23" t="s">
        <v>58</v>
      </c>
      <c r="F20" s="24">
        <f>'Прил.3'!G202</f>
        <v>8.6</v>
      </c>
      <c r="G20" s="24">
        <f>'Прил.3'!H202</f>
        <v>0</v>
      </c>
      <c r="H20" s="169">
        <f t="shared" si="0"/>
        <v>0</v>
      </c>
    </row>
    <row r="21" spans="1:8" ht="15">
      <c r="A21" s="184" t="s">
        <v>161</v>
      </c>
      <c r="B21" s="185"/>
      <c r="C21" s="186"/>
      <c r="D21" s="23" t="s">
        <v>35</v>
      </c>
      <c r="E21" s="23" t="s">
        <v>162</v>
      </c>
      <c r="F21" s="24">
        <f>'Прил.3'!G207</f>
        <v>9515.3</v>
      </c>
      <c r="G21" s="24">
        <f>'Прил.3'!H207</f>
        <v>0</v>
      </c>
      <c r="H21" s="169">
        <f t="shared" si="0"/>
        <v>0</v>
      </c>
    </row>
    <row r="22" spans="1:8" ht="15">
      <c r="A22" s="184" t="s">
        <v>167</v>
      </c>
      <c r="B22" s="185"/>
      <c r="C22" s="186"/>
      <c r="D22" s="23" t="s">
        <v>35</v>
      </c>
      <c r="E22" s="23" t="s">
        <v>168</v>
      </c>
      <c r="F22" s="24">
        <f>'Прил.3'!G212</f>
        <v>9442</v>
      </c>
      <c r="G22" s="24">
        <f>'Прил.3'!H212</f>
        <v>150</v>
      </c>
      <c r="H22" s="169">
        <f t="shared" si="0"/>
        <v>1.5886464732048295</v>
      </c>
    </row>
    <row r="23" spans="1:8" ht="15">
      <c r="A23" s="184" t="s">
        <v>183</v>
      </c>
      <c r="B23" s="185"/>
      <c r="C23" s="186"/>
      <c r="D23" s="23" t="s">
        <v>35</v>
      </c>
      <c r="E23" s="23" t="s">
        <v>184</v>
      </c>
      <c r="F23" s="24">
        <f>'Прил.3'!G227</f>
        <v>535.3</v>
      </c>
      <c r="G23" s="24">
        <f>'Прил.3'!H227</f>
        <v>0</v>
      </c>
      <c r="H23" s="169">
        <f t="shared" si="0"/>
        <v>0</v>
      </c>
    </row>
    <row r="24" spans="1:8" ht="15">
      <c r="A24" s="180" t="s">
        <v>197</v>
      </c>
      <c r="B24" s="181"/>
      <c r="C24" s="182"/>
      <c r="D24" s="20" t="s">
        <v>198</v>
      </c>
      <c r="E24" s="22" t="s">
        <v>524</v>
      </c>
      <c r="F24" s="21">
        <f>F25+F26+F27+F28</f>
        <v>83379.1</v>
      </c>
      <c r="G24" s="21">
        <f>G25+G26+G27+G28</f>
        <v>10747.9</v>
      </c>
      <c r="H24" s="170">
        <f t="shared" si="0"/>
        <v>12.890400591994874</v>
      </c>
    </row>
    <row r="25" spans="1:8" ht="15">
      <c r="A25" s="184" t="s">
        <v>199</v>
      </c>
      <c r="B25" s="185"/>
      <c r="C25" s="186"/>
      <c r="D25" s="23" t="s">
        <v>198</v>
      </c>
      <c r="E25" s="23" t="s">
        <v>9</v>
      </c>
      <c r="F25" s="24">
        <f>'Прил.3'!G239</f>
        <v>18692</v>
      </c>
      <c r="G25" s="24">
        <f>'Прил.3'!H239</f>
        <v>2754.9</v>
      </c>
      <c r="H25" s="169">
        <f t="shared" si="0"/>
        <v>14.738390755403383</v>
      </c>
    </row>
    <row r="26" spans="1:8" ht="15">
      <c r="A26" s="184" t="s">
        <v>218</v>
      </c>
      <c r="B26" s="185"/>
      <c r="C26" s="186"/>
      <c r="D26" s="23" t="s">
        <v>198</v>
      </c>
      <c r="E26" s="23" t="s">
        <v>11</v>
      </c>
      <c r="F26" s="24">
        <f>'Прил.3'!G263</f>
        <v>16750</v>
      </c>
      <c r="G26" s="24">
        <f>'Прил.3'!H263</f>
        <v>1971.8</v>
      </c>
      <c r="H26" s="169">
        <f t="shared" si="0"/>
        <v>11.771940298507461</v>
      </c>
    </row>
    <row r="27" spans="1:8" ht="15">
      <c r="A27" s="184" t="s">
        <v>236</v>
      </c>
      <c r="B27" s="185"/>
      <c r="C27" s="186"/>
      <c r="D27" s="23" t="s">
        <v>198</v>
      </c>
      <c r="E27" s="23" t="s">
        <v>22</v>
      </c>
      <c r="F27" s="24">
        <f>'Прил.3'!G281</f>
        <v>25656.3</v>
      </c>
      <c r="G27" s="24">
        <f>'Прил.3'!H281</f>
        <v>6021.2</v>
      </c>
      <c r="H27" s="169">
        <f t="shared" si="0"/>
        <v>23.468699695591337</v>
      </c>
    </row>
    <row r="28" spans="1:8" ht="30" customHeight="1">
      <c r="A28" s="26" t="str">
        <f>'Прил.3'!A321</f>
        <v>Другие вопросы в области жилищно-коммунального хозяйства</v>
      </c>
      <c r="B28" s="27"/>
      <c r="C28" s="28"/>
      <c r="D28" s="23" t="s">
        <v>198</v>
      </c>
      <c r="E28" s="38" t="s">
        <v>198</v>
      </c>
      <c r="F28" s="24">
        <f>'Прил.3'!G321</f>
        <v>22280.8</v>
      </c>
      <c r="G28" s="24">
        <f>'Прил.3'!H321</f>
        <v>0</v>
      </c>
      <c r="H28" s="169">
        <f t="shared" si="0"/>
        <v>0</v>
      </c>
    </row>
    <row r="29" spans="1:8" ht="15">
      <c r="A29" s="180" t="s">
        <v>267</v>
      </c>
      <c r="B29" s="181"/>
      <c r="C29" s="182"/>
      <c r="D29" s="20" t="s">
        <v>58</v>
      </c>
      <c r="E29" s="22" t="s">
        <v>524</v>
      </c>
      <c r="F29" s="21">
        <f>F30</f>
        <v>3972.6</v>
      </c>
      <c r="G29" s="21">
        <f>G30</f>
        <v>0</v>
      </c>
      <c r="H29" s="169">
        <f t="shared" si="0"/>
        <v>0</v>
      </c>
    </row>
    <row r="30" spans="1:8" ht="33" customHeight="1">
      <c r="A30" s="184" t="s">
        <v>268</v>
      </c>
      <c r="B30" s="185"/>
      <c r="C30" s="186"/>
      <c r="D30" s="23" t="s">
        <v>58</v>
      </c>
      <c r="E30" s="23" t="s">
        <v>198</v>
      </c>
      <c r="F30" s="24">
        <f>'Прил.3'!G327</f>
        <v>3972.6</v>
      </c>
      <c r="G30" s="24">
        <f>'Прил.3'!H327</f>
        <v>0</v>
      </c>
      <c r="H30" s="169">
        <f t="shared" si="0"/>
        <v>0</v>
      </c>
    </row>
    <row r="31" spans="1:8" ht="15">
      <c r="A31" s="180" t="s">
        <v>282</v>
      </c>
      <c r="B31" s="181"/>
      <c r="C31" s="182"/>
      <c r="D31" s="20" t="s">
        <v>283</v>
      </c>
      <c r="E31" s="22" t="s">
        <v>524</v>
      </c>
      <c r="F31" s="21">
        <f>F32+F33+F34+F35+F36</f>
        <v>427547.39999999997</v>
      </c>
      <c r="G31" s="21">
        <f>G32+G33+G34+G35+G36</f>
        <v>71387.1</v>
      </c>
      <c r="H31" s="170">
        <f t="shared" si="0"/>
        <v>16.696885538305228</v>
      </c>
    </row>
    <row r="32" spans="1:8" ht="15">
      <c r="A32" s="184" t="s">
        <v>284</v>
      </c>
      <c r="B32" s="185"/>
      <c r="C32" s="186"/>
      <c r="D32" s="23" t="s">
        <v>283</v>
      </c>
      <c r="E32" s="23" t="s">
        <v>9</v>
      </c>
      <c r="F32" s="24">
        <f>'Прил.3'!G342</f>
        <v>73549.29999999999</v>
      </c>
      <c r="G32" s="24">
        <f>'Прил.3'!H342</f>
        <v>15485.5</v>
      </c>
      <c r="H32" s="169">
        <f t="shared" si="0"/>
        <v>21.05458515580706</v>
      </c>
    </row>
    <row r="33" spans="1:8" ht="15">
      <c r="A33" s="184" t="s">
        <v>327</v>
      </c>
      <c r="B33" s="185"/>
      <c r="C33" s="186"/>
      <c r="D33" s="23" t="s">
        <v>283</v>
      </c>
      <c r="E33" s="23" t="s">
        <v>11</v>
      </c>
      <c r="F33" s="24">
        <f>'Прил.3'!G394</f>
        <v>263549.1</v>
      </c>
      <c r="G33" s="24">
        <f>'Прил.3'!H394</f>
        <v>43683.9</v>
      </c>
      <c r="H33" s="169">
        <f t="shared" si="0"/>
        <v>16.575241577375905</v>
      </c>
    </row>
    <row r="34" spans="1:8" ht="15">
      <c r="A34" s="184" t="s">
        <v>355</v>
      </c>
      <c r="B34" s="185"/>
      <c r="C34" s="186"/>
      <c r="D34" s="23" t="s">
        <v>283</v>
      </c>
      <c r="E34" s="23" t="s">
        <v>22</v>
      </c>
      <c r="F34" s="24">
        <f>'Прил.3'!G470</f>
        <v>60460.6</v>
      </c>
      <c r="G34" s="24">
        <f>'Прил.3'!H470</f>
        <v>9665.800000000001</v>
      </c>
      <c r="H34" s="169">
        <f t="shared" si="0"/>
        <v>15.986940255306765</v>
      </c>
    </row>
    <row r="35" spans="1:8" ht="15">
      <c r="A35" s="184" t="s">
        <v>365</v>
      </c>
      <c r="B35" s="185"/>
      <c r="C35" s="186"/>
      <c r="D35" s="23" t="s">
        <v>283</v>
      </c>
      <c r="E35" s="23" t="s">
        <v>283</v>
      </c>
      <c r="F35" s="24">
        <f>'Прил.3'!G512</f>
        <v>1489.6999999999998</v>
      </c>
      <c r="G35" s="24">
        <f>'Прил.3'!H512</f>
        <v>184.1</v>
      </c>
      <c r="H35" s="169">
        <f t="shared" si="0"/>
        <v>12.358192924749952</v>
      </c>
    </row>
    <row r="36" spans="1:8" ht="15">
      <c r="A36" s="184" t="s">
        <v>413</v>
      </c>
      <c r="B36" s="185"/>
      <c r="C36" s="186"/>
      <c r="D36" s="23" t="s">
        <v>283</v>
      </c>
      <c r="E36" s="23" t="s">
        <v>168</v>
      </c>
      <c r="F36" s="24">
        <f>'Прил.3'!G555</f>
        <v>28498.699999999997</v>
      </c>
      <c r="G36" s="24">
        <f>'Прил.3'!H555</f>
        <v>2367.8</v>
      </c>
      <c r="H36" s="169">
        <f t="shared" si="0"/>
        <v>8.308449157329985</v>
      </c>
    </row>
    <row r="37" spans="1:8" ht="15">
      <c r="A37" s="180" t="s">
        <v>420</v>
      </c>
      <c r="B37" s="181"/>
      <c r="C37" s="182"/>
      <c r="D37" s="20" t="s">
        <v>162</v>
      </c>
      <c r="E37" s="22" t="s">
        <v>524</v>
      </c>
      <c r="F37" s="21">
        <f>F38+F39</f>
        <v>51097.7</v>
      </c>
      <c r="G37" s="21">
        <f>G38+G39</f>
        <v>9942.600000000002</v>
      </c>
      <c r="H37" s="170">
        <f t="shared" si="0"/>
        <v>19.45801865837406</v>
      </c>
    </row>
    <row r="38" spans="1:8" ht="15">
      <c r="A38" s="184" t="s">
        <v>421</v>
      </c>
      <c r="B38" s="185"/>
      <c r="C38" s="186"/>
      <c r="D38" s="23" t="s">
        <v>162</v>
      </c>
      <c r="E38" s="23" t="s">
        <v>9</v>
      </c>
      <c r="F38" s="24">
        <f>'Прил.3'!G595</f>
        <v>42981.399999999994</v>
      </c>
      <c r="G38" s="24">
        <f>'Прил.3'!H595</f>
        <v>8475.100000000002</v>
      </c>
      <c r="H38" s="169">
        <f t="shared" si="0"/>
        <v>19.718064092840166</v>
      </c>
    </row>
    <row r="39" spans="1:8" ht="15">
      <c r="A39" s="184" t="s">
        <v>448</v>
      </c>
      <c r="B39" s="185"/>
      <c r="C39" s="186"/>
      <c r="D39" s="23" t="s">
        <v>162</v>
      </c>
      <c r="E39" s="23" t="s">
        <v>35</v>
      </c>
      <c r="F39" s="24">
        <f>'Прил.3'!G650</f>
        <v>8116.299999999999</v>
      </c>
      <c r="G39" s="24">
        <f>'Прил.3'!H650</f>
        <v>1467.5</v>
      </c>
      <c r="H39" s="169">
        <f t="shared" si="0"/>
        <v>18.08089893177926</v>
      </c>
    </row>
    <row r="40" spans="1:8" ht="15">
      <c r="A40" s="180" t="s">
        <v>452</v>
      </c>
      <c r="B40" s="181"/>
      <c r="C40" s="182"/>
      <c r="D40" s="20" t="s">
        <v>142</v>
      </c>
      <c r="E40" s="22" t="s">
        <v>524</v>
      </c>
      <c r="F40" s="21">
        <f>F41+F42+F43</f>
        <v>18216.399999999998</v>
      </c>
      <c r="G40" s="21">
        <f>G41+G42+G43</f>
        <v>2365.7</v>
      </c>
      <c r="H40" s="170">
        <f t="shared" si="0"/>
        <v>12.98664939285479</v>
      </c>
    </row>
    <row r="41" spans="1:8" ht="15">
      <c r="A41" s="184" t="s">
        <v>453</v>
      </c>
      <c r="B41" s="185"/>
      <c r="C41" s="186"/>
      <c r="D41" s="23" t="s">
        <v>142</v>
      </c>
      <c r="E41" s="23" t="s">
        <v>9</v>
      </c>
      <c r="F41" s="24">
        <f>'Прил.3'!G686</f>
        <v>10644.3</v>
      </c>
      <c r="G41" s="24">
        <f>'Прил.3'!H686</f>
        <v>1849</v>
      </c>
      <c r="H41" s="169">
        <f t="shared" si="0"/>
        <v>17.370799394981354</v>
      </c>
    </row>
    <row r="42" spans="1:8" ht="15">
      <c r="A42" s="184" t="s">
        <v>460</v>
      </c>
      <c r="B42" s="185"/>
      <c r="C42" s="186"/>
      <c r="D42" s="23" t="s">
        <v>142</v>
      </c>
      <c r="E42" s="23" t="s">
        <v>22</v>
      </c>
      <c r="F42" s="24">
        <f>'Прил.3'!G691</f>
        <v>50</v>
      </c>
      <c r="G42" s="24">
        <f>'Прил.3'!H691</f>
        <v>0</v>
      </c>
      <c r="H42" s="169">
        <f t="shared" si="0"/>
        <v>0</v>
      </c>
    </row>
    <row r="43" spans="1:8" ht="15">
      <c r="A43" s="184" t="s">
        <v>466</v>
      </c>
      <c r="B43" s="185"/>
      <c r="C43" s="186"/>
      <c r="D43" s="23" t="s">
        <v>142</v>
      </c>
      <c r="E43" s="23" t="s">
        <v>58</v>
      </c>
      <c r="F43" s="24">
        <f>'Прил.3'!G697</f>
        <v>7522.099999999999</v>
      </c>
      <c r="G43" s="24">
        <f>'Прил.3'!H697</f>
        <v>516.7</v>
      </c>
      <c r="H43" s="169">
        <f t="shared" si="0"/>
        <v>6.869092407705296</v>
      </c>
    </row>
    <row r="44" spans="1:8" ht="15">
      <c r="A44" s="180" t="s">
        <v>484</v>
      </c>
      <c r="B44" s="181"/>
      <c r="C44" s="182"/>
      <c r="D44" s="20" t="s">
        <v>63</v>
      </c>
      <c r="E44" s="22" t="s">
        <v>524</v>
      </c>
      <c r="F44" s="21">
        <f>F45+F46+F47</f>
        <v>37057.9</v>
      </c>
      <c r="G44" s="21">
        <f>G45+G46+G47</f>
        <v>6867.8</v>
      </c>
      <c r="H44" s="170">
        <f t="shared" si="0"/>
        <v>18.532620574830197</v>
      </c>
    </row>
    <row r="45" spans="1:8" ht="15">
      <c r="A45" s="184" t="s">
        <v>485</v>
      </c>
      <c r="B45" s="185"/>
      <c r="C45" s="186"/>
      <c r="D45" s="23" t="s">
        <v>63</v>
      </c>
      <c r="E45" s="23" t="s">
        <v>9</v>
      </c>
      <c r="F45" s="24">
        <f>'Прил.3'!G727</f>
        <v>23684.8</v>
      </c>
      <c r="G45" s="24">
        <f>'Прил.3'!H727</f>
        <v>4457</v>
      </c>
      <c r="H45" s="169">
        <f t="shared" si="0"/>
        <v>18.817976085928528</v>
      </c>
    </row>
    <row r="46" spans="1:8" ht="15">
      <c r="A46" s="184" t="s">
        <v>491</v>
      </c>
      <c r="B46" s="185"/>
      <c r="C46" s="186"/>
      <c r="D46" s="23" t="s">
        <v>63</v>
      </c>
      <c r="E46" s="23" t="s">
        <v>22</v>
      </c>
      <c r="F46" s="24">
        <f>'Прил.3'!G738</f>
        <v>8620</v>
      </c>
      <c r="G46" s="24">
        <f>'Прил.3'!H738</f>
        <v>1638.1</v>
      </c>
      <c r="H46" s="169">
        <f t="shared" si="0"/>
        <v>19.003480278422273</v>
      </c>
    </row>
    <row r="47" spans="1:8" ht="15">
      <c r="A47" s="184" t="s">
        <v>504</v>
      </c>
      <c r="B47" s="185"/>
      <c r="C47" s="186"/>
      <c r="D47" s="23" t="s">
        <v>63</v>
      </c>
      <c r="E47" s="23" t="s">
        <v>198</v>
      </c>
      <c r="F47" s="24">
        <f>'Прил.3'!G764</f>
        <v>4753.099999999999</v>
      </c>
      <c r="G47" s="24">
        <f>'Прил.3'!H764</f>
        <v>772.7</v>
      </c>
      <c r="H47" s="169">
        <f t="shared" si="0"/>
        <v>16.256758746923065</v>
      </c>
    </row>
    <row r="48" spans="1:8" ht="15">
      <c r="A48" s="180" t="s">
        <v>516</v>
      </c>
      <c r="B48" s="181"/>
      <c r="C48" s="182"/>
      <c r="D48" s="20" t="s">
        <v>184</v>
      </c>
      <c r="E48" s="22" t="s">
        <v>524</v>
      </c>
      <c r="F48" s="21">
        <f>F49</f>
        <v>5970</v>
      </c>
      <c r="G48" s="21">
        <f>G49</f>
        <v>1747.3</v>
      </c>
      <c r="H48" s="170">
        <f t="shared" si="0"/>
        <v>29.268006700167504</v>
      </c>
    </row>
    <row r="49" spans="1:8" ht="15">
      <c r="A49" s="184" t="s">
        <v>517</v>
      </c>
      <c r="B49" s="185"/>
      <c r="C49" s="186"/>
      <c r="D49" s="23" t="s">
        <v>184</v>
      </c>
      <c r="E49" s="23" t="s">
        <v>11</v>
      </c>
      <c r="F49" s="24">
        <f>'Прил.3'!G804</f>
        <v>5970</v>
      </c>
      <c r="G49" s="24">
        <f>'Прил.3'!H804</f>
        <v>1747.3</v>
      </c>
      <c r="H49" s="169">
        <f t="shared" si="0"/>
        <v>29.268006700167504</v>
      </c>
    </row>
    <row r="50" ht="54.75" customHeight="1"/>
  </sheetData>
  <sheetProtection/>
  <mergeCells count="48">
    <mergeCell ref="A38:C38"/>
    <mergeCell ref="A39:C39"/>
    <mergeCell ref="A40:C40"/>
    <mergeCell ref="A41:C41"/>
    <mergeCell ref="A48:C48"/>
    <mergeCell ref="A49:C49"/>
    <mergeCell ref="A42:C42"/>
    <mergeCell ref="A43:C43"/>
    <mergeCell ref="A44:C44"/>
    <mergeCell ref="A45:C45"/>
    <mergeCell ref="A46:C46"/>
    <mergeCell ref="A47:C47"/>
    <mergeCell ref="A32:C32"/>
    <mergeCell ref="A33:C33"/>
    <mergeCell ref="A34:C34"/>
    <mergeCell ref="A35:C35"/>
    <mergeCell ref="A36:C36"/>
    <mergeCell ref="A37:C37"/>
    <mergeCell ref="A25:C25"/>
    <mergeCell ref="A26:C26"/>
    <mergeCell ref="A27:C27"/>
    <mergeCell ref="A29:C29"/>
    <mergeCell ref="A30:C30"/>
    <mergeCell ref="A31:C31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8:C8"/>
    <mergeCell ref="A9:C9"/>
    <mergeCell ref="A10:C10"/>
    <mergeCell ref="A6:C6"/>
    <mergeCell ref="A11:C11"/>
    <mergeCell ref="A12:C12"/>
    <mergeCell ref="A1:H1"/>
    <mergeCell ref="A2:H2"/>
    <mergeCell ref="A3:H3"/>
    <mergeCell ref="A5:C5"/>
    <mergeCell ref="A7:C7"/>
    <mergeCell ref="A4:H4"/>
  </mergeCells>
  <printOptions/>
  <pageMargins left="0.7874015748031497" right="0.3937007874015748" top="0.5905511811023623" bottom="0.5905511811023623" header="0" footer="0.5118110236220472"/>
  <pageSetup fitToHeight="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808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42.28125" style="1" customWidth="1"/>
    <col min="2" max="2" width="8.57421875" style="1" customWidth="1"/>
    <col min="3" max="4" width="3.7109375" style="1" customWidth="1"/>
    <col min="5" max="5" width="16.00390625" style="1" customWidth="1"/>
    <col min="6" max="6" width="4.7109375" style="1" customWidth="1"/>
    <col min="7" max="7" width="11.8515625" style="57" customWidth="1"/>
    <col min="8" max="8" width="11.28125" style="57" customWidth="1"/>
    <col min="9" max="9" width="8.8515625" style="57" customWidth="1"/>
    <col min="10" max="16384" width="8.8515625" style="1" customWidth="1"/>
  </cols>
  <sheetData>
    <row r="1" spans="1:9" ht="14.25">
      <c r="A1" s="193" t="s">
        <v>523</v>
      </c>
      <c r="B1" s="172"/>
      <c r="C1" s="172"/>
      <c r="D1" s="172"/>
      <c r="E1" s="172"/>
      <c r="F1" s="172"/>
      <c r="G1" s="172"/>
      <c r="H1" s="172"/>
      <c r="I1" s="172"/>
    </row>
    <row r="2" spans="1:9" ht="24" customHeight="1">
      <c r="A2" s="193"/>
      <c r="B2" s="172"/>
      <c r="C2" s="172"/>
      <c r="D2" s="172"/>
      <c r="E2" s="172"/>
      <c r="F2" s="172"/>
      <c r="G2" s="172"/>
      <c r="H2" s="172"/>
      <c r="I2" s="172"/>
    </row>
    <row r="3" spans="1:9" ht="51" customHeight="1">
      <c r="A3" s="200" t="s">
        <v>598</v>
      </c>
      <c r="B3" s="200"/>
      <c r="C3" s="200"/>
      <c r="D3" s="200"/>
      <c r="E3" s="200"/>
      <c r="F3" s="200"/>
      <c r="G3" s="200"/>
      <c r="H3" s="176"/>
      <c r="I3" s="176"/>
    </row>
    <row r="4" spans="1:7" ht="13.5">
      <c r="A4" s="193" t="s">
        <v>1</v>
      </c>
      <c r="B4" s="193"/>
      <c r="C4" s="193"/>
      <c r="D4" s="193"/>
      <c r="E4" s="193"/>
      <c r="F4" s="193"/>
      <c r="G4" s="193"/>
    </row>
    <row r="5" spans="1:9" s="71" customFormat="1" ht="27" customHeight="1">
      <c r="A5" s="203" t="s">
        <v>2</v>
      </c>
      <c r="B5" s="204"/>
      <c r="C5" s="207" t="s">
        <v>3</v>
      </c>
      <c r="D5" s="207" t="s">
        <v>4</v>
      </c>
      <c r="E5" s="207" t="s">
        <v>5</v>
      </c>
      <c r="F5" s="191" t="s">
        <v>6</v>
      </c>
      <c r="G5" s="196" t="s">
        <v>593</v>
      </c>
      <c r="H5" s="201" t="s">
        <v>596</v>
      </c>
      <c r="I5" s="201" t="s">
        <v>592</v>
      </c>
    </row>
    <row r="6" spans="1:9" s="71" customFormat="1" ht="27" customHeight="1">
      <c r="A6" s="205"/>
      <c r="B6" s="206"/>
      <c r="C6" s="208"/>
      <c r="D6" s="208"/>
      <c r="E6" s="208"/>
      <c r="F6" s="192"/>
      <c r="G6" s="197"/>
      <c r="H6" s="202"/>
      <c r="I6" s="202"/>
    </row>
    <row r="7" spans="1:9" s="64" customFormat="1" ht="21.75" customHeight="1">
      <c r="A7" s="198">
        <v>1</v>
      </c>
      <c r="B7" s="199"/>
      <c r="C7" s="8">
        <v>2</v>
      </c>
      <c r="D7" s="8">
        <v>3</v>
      </c>
      <c r="E7" s="8">
        <v>4</v>
      </c>
      <c r="F7" s="8">
        <v>5</v>
      </c>
      <c r="G7" s="8">
        <v>6</v>
      </c>
      <c r="H7" s="63">
        <v>7</v>
      </c>
      <c r="I7" s="63">
        <v>8</v>
      </c>
    </row>
    <row r="8" spans="1:10" ht="13.5" customHeight="1">
      <c r="A8" s="194" t="s">
        <v>7</v>
      </c>
      <c r="B8" s="195"/>
      <c r="C8" s="54"/>
      <c r="D8" s="54"/>
      <c r="E8" s="54"/>
      <c r="F8" s="54"/>
      <c r="G8" s="65">
        <f>G9+G175+G182+G201+G238+G326+G341+G594+G685+G726+G803</f>
        <v>954207.5999999999</v>
      </c>
      <c r="H8" s="66">
        <f>H9+H175+H182+H201+H238+H326+H341+H594+H685+H726+H803</f>
        <v>161937.69999999998</v>
      </c>
      <c r="I8" s="55">
        <f>H8/G8*100</f>
        <v>16.970908636653075</v>
      </c>
      <c r="J8" s="3"/>
    </row>
    <row r="9" spans="1:11" ht="13.5">
      <c r="A9" s="189" t="s">
        <v>8</v>
      </c>
      <c r="B9" s="190"/>
      <c r="C9" s="4" t="s">
        <v>9</v>
      </c>
      <c r="D9" s="5" t="s">
        <v>524</v>
      </c>
      <c r="E9" s="4"/>
      <c r="F9" s="4"/>
      <c r="G9" s="67">
        <f>G10+G16+G28+G64+G85+G90</f>
        <v>293560.1</v>
      </c>
      <c r="H9" s="68">
        <f>H10+H16+H28+H64+H85+H90</f>
        <v>56275.799999999996</v>
      </c>
      <c r="I9" s="55">
        <f aca="true" t="shared" si="0" ref="I9:I72">H9/G9*100</f>
        <v>19.170112014541484</v>
      </c>
      <c r="K9" s="3"/>
    </row>
    <row r="10" spans="1:9" ht="41.25" customHeight="1">
      <c r="A10" s="189" t="s">
        <v>10</v>
      </c>
      <c r="B10" s="190"/>
      <c r="C10" s="4" t="s">
        <v>9</v>
      </c>
      <c r="D10" s="4" t="s">
        <v>11</v>
      </c>
      <c r="E10" s="4"/>
      <c r="F10" s="4"/>
      <c r="G10" s="67">
        <f aca="true" t="shared" si="1" ref="G10:H14">G11</f>
        <v>5496</v>
      </c>
      <c r="H10" s="68">
        <f t="shared" si="1"/>
        <v>2258.2</v>
      </c>
      <c r="I10" s="55">
        <f t="shared" si="0"/>
        <v>41.088064046579326</v>
      </c>
    </row>
    <row r="11" spans="1:9" ht="42" customHeight="1">
      <c r="A11" s="187" t="s">
        <v>546</v>
      </c>
      <c r="B11" s="188"/>
      <c r="C11" s="6" t="s">
        <v>9</v>
      </c>
      <c r="D11" s="6" t="s">
        <v>11</v>
      </c>
      <c r="E11" s="6" t="s">
        <v>13</v>
      </c>
      <c r="F11" s="6"/>
      <c r="G11" s="69">
        <f t="shared" si="1"/>
        <v>5496</v>
      </c>
      <c r="H11" s="70">
        <f t="shared" si="1"/>
        <v>2258.2</v>
      </c>
      <c r="I11" s="56">
        <f t="shared" si="0"/>
        <v>41.088064046579326</v>
      </c>
    </row>
    <row r="12" spans="1:9" ht="30.75" customHeight="1">
      <c r="A12" s="187" t="s">
        <v>540</v>
      </c>
      <c r="B12" s="188"/>
      <c r="C12" s="6" t="s">
        <v>9</v>
      </c>
      <c r="D12" s="6" t="s">
        <v>11</v>
      </c>
      <c r="E12" s="6" t="s">
        <v>14</v>
      </c>
      <c r="F12" s="6"/>
      <c r="G12" s="69">
        <f t="shared" si="1"/>
        <v>5496</v>
      </c>
      <c r="H12" s="70">
        <f t="shared" si="1"/>
        <v>2258.2</v>
      </c>
      <c r="I12" s="56">
        <f t="shared" si="0"/>
        <v>41.088064046579326</v>
      </c>
    </row>
    <row r="13" spans="1:9" ht="31.5" customHeight="1">
      <c r="A13" s="187" t="s">
        <v>15</v>
      </c>
      <c r="B13" s="188"/>
      <c r="C13" s="6" t="s">
        <v>9</v>
      </c>
      <c r="D13" s="6" t="s">
        <v>11</v>
      </c>
      <c r="E13" s="6" t="s">
        <v>16</v>
      </c>
      <c r="F13" s="6"/>
      <c r="G13" s="69">
        <f t="shared" si="1"/>
        <v>5496</v>
      </c>
      <c r="H13" s="70">
        <f t="shared" si="1"/>
        <v>2258.2</v>
      </c>
      <c r="I13" s="56">
        <f t="shared" si="0"/>
        <v>41.088064046579326</v>
      </c>
    </row>
    <row r="14" spans="1:9" ht="54.75" customHeight="1">
      <c r="A14" s="187" t="s">
        <v>17</v>
      </c>
      <c r="B14" s="188"/>
      <c r="C14" s="6" t="s">
        <v>9</v>
      </c>
      <c r="D14" s="6" t="s">
        <v>11</v>
      </c>
      <c r="E14" s="6" t="s">
        <v>16</v>
      </c>
      <c r="F14" s="6" t="s">
        <v>18</v>
      </c>
      <c r="G14" s="69">
        <f t="shared" si="1"/>
        <v>5496</v>
      </c>
      <c r="H14" s="70">
        <f t="shared" si="1"/>
        <v>2258.2</v>
      </c>
      <c r="I14" s="56">
        <f t="shared" si="0"/>
        <v>41.088064046579326</v>
      </c>
    </row>
    <row r="15" spans="1:9" ht="29.25" customHeight="1">
      <c r="A15" s="187" t="s">
        <v>19</v>
      </c>
      <c r="B15" s="188"/>
      <c r="C15" s="6" t="s">
        <v>9</v>
      </c>
      <c r="D15" s="6" t="s">
        <v>11</v>
      </c>
      <c r="E15" s="6" t="s">
        <v>16</v>
      </c>
      <c r="F15" s="6" t="s">
        <v>20</v>
      </c>
      <c r="G15" s="69">
        <f>'Прил.4'!H16</f>
        <v>5496</v>
      </c>
      <c r="H15" s="70">
        <f>'Прил.4'!I16</f>
        <v>2258.2</v>
      </c>
      <c r="I15" s="56">
        <f t="shared" si="0"/>
        <v>41.088064046579326</v>
      </c>
    </row>
    <row r="16" spans="1:9" ht="39" customHeight="1">
      <c r="A16" s="189" t="s">
        <v>21</v>
      </c>
      <c r="B16" s="190"/>
      <c r="C16" s="4" t="s">
        <v>9</v>
      </c>
      <c r="D16" s="4" t="s">
        <v>22</v>
      </c>
      <c r="E16" s="4"/>
      <c r="F16" s="4"/>
      <c r="G16" s="67">
        <f>G17</f>
        <v>5189.5</v>
      </c>
      <c r="H16" s="68">
        <f>H17</f>
        <v>982.9</v>
      </c>
      <c r="I16" s="55">
        <f t="shared" si="0"/>
        <v>18.940167646208693</v>
      </c>
    </row>
    <row r="17" spans="1:9" ht="42" customHeight="1">
      <c r="A17" s="187" t="s">
        <v>12</v>
      </c>
      <c r="B17" s="188"/>
      <c r="C17" s="6" t="s">
        <v>9</v>
      </c>
      <c r="D17" s="6" t="s">
        <v>22</v>
      </c>
      <c r="E17" s="6" t="s">
        <v>13</v>
      </c>
      <c r="F17" s="6"/>
      <c r="G17" s="69">
        <f>G18</f>
        <v>5189.5</v>
      </c>
      <c r="H17" s="70">
        <f>H18</f>
        <v>982.9</v>
      </c>
      <c r="I17" s="56">
        <f t="shared" si="0"/>
        <v>18.940167646208693</v>
      </c>
    </row>
    <row r="18" spans="1:9" ht="14.25" customHeight="1">
      <c r="A18" s="187" t="s">
        <v>23</v>
      </c>
      <c r="B18" s="188"/>
      <c r="C18" s="6" t="s">
        <v>9</v>
      </c>
      <c r="D18" s="6" t="s">
        <v>22</v>
      </c>
      <c r="E18" s="6" t="s">
        <v>24</v>
      </c>
      <c r="F18" s="6"/>
      <c r="G18" s="69">
        <f>G19+G22+G25</f>
        <v>5189.5</v>
      </c>
      <c r="H18" s="70">
        <f>H19+H22+H25</f>
        <v>982.9</v>
      </c>
      <c r="I18" s="56">
        <f t="shared" si="0"/>
        <v>18.940167646208693</v>
      </c>
    </row>
    <row r="19" spans="1:9" ht="26.25" customHeight="1">
      <c r="A19" s="187" t="s">
        <v>15</v>
      </c>
      <c r="B19" s="188"/>
      <c r="C19" s="6" t="s">
        <v>9</v>
      </c>
      <c r="D19" s="6" t="s">
        <v>22</v>
      </c>
      <c r="E19" s="6" t="s">
        <v>25</v>
      </c>
      <c r="F19" s="6"/>
      <c r="G19" s="69">
        <f>G20</f>
        <v>4972.5</v>
      </c>
      <c r="H19" s="70">
        <f>H20</f>
        <v>976.4</v>
      </c>
      <c r="I19" s="56">
        <f t="shared" si="0"/>
        <v>19.635997988939167</v>
      </c>
    </row>
    <row r="20" spans="1:9" ht="54" customHeight="1">
      <c r="A20" s="187" t="s">
        <v>17</v>
      </c>
      <c r="B20" s="188"/>
      <c r="C20" s="6" t="s">
        <v>9</v>
      </c>
      <c r="D20" s="6" t="s">
        <v>22</v>
      </c>
      <c r="E20" s="6" t="s">
        <v>25</v>
      </c>
      <c r="F20" s="6" t="s">
        <v>18</v>
      </c>
      <c r="G20" s="69">
        <f>G21</f>
        <v>4972.5</v>
      </c>
      <c r="H20" s="70">
        <f>H21</f>
        <v>976.4</v>
      </c>
      <c r="I20" s="56">
        <f t="shared" si="0"/>
        <v>19.635997988939167</v>
      </c>
    </row>
    <row r="21" spans="1:9" ht="31.5" customHeight="1">
      <c r="A21" s="187" t="s">
        <v>19</v>
      </c>
      <c r="B21" s="188"/>
      <c r="C21" s="6" t="s">
        <v>9</v>
      </c>
      <c r="D21" s="6" t="s">
        <v>22</v>
      </c>
      <c r="E21" s="6" t="s">
        <v>25</v>
      </c>
      <c r="F21" s="6" t="s">
        <v>20</v>
      </c>
      <c r="G21" s="69">
        <f>'Прил.4'!H243</f>
        <v>4972.5</v>
      </c>
      <c r="H21" s="70">
        <f>'Прил.4'!I243</f>
        <v>976.4</v>
      </c>
      <c r="I21" s="56">
        <f t="shared" si="0"/>
        <v>19.635997988939167</v>
      </c>
    </row>
    <row r="22" spans="1:9" ht="13.5">
      <c r="A22" s="187" t="s">
        <v>26</v>
      </c>
      <c r="B22" s="188"/>
      <c r="C22" s="6" t="s">
        <v>9</v>
      </c>
      <c r="D22" s="6" t="s">
        <v>22</v>
      </c>
      <c r="E22" s="6" t="s">
        <v>27</v>
      </c>
      <c r="F22" s="6"/>
      <c r="G22" s="69">
        <f>G23</f>
        <v>187</v>
      </c>
      <c r="H22" s="70">
        <f>H23</f>
        <v>6.5</v>
      </c>
      <c r="I22" s="56">
        <f t="shared" si="0"/>
        <v>3.4759358288770055</v>
      </c>
    </row>
    <row r="23" spans="1:9" ht="30.75" customHeight="1">
      <c r="A23" s="187" t="s">
        <v>28</v>
      </c>
      <c r="B23" s="188"/>
      <c r="C23" s="6" t="s">
        <v>9</v>
      </c>
      <c r="D23" s="6" t="s">
        <v>22</v>
      </c>
      <c r="E23" s="6" t="s">
        <v>27</v>
      </c>
      <c r="F23" s="6" t="s">
        <v>29</v>
      </c>
      <c r="G23" s="69">
        <f>G24</f>
        <v>187</v>
      </c>
      <c r="H23" s="70">
        <f>H24</f>
        <v>6.5</v>
      </c>
      <c r="I23" s="56">
        <f t="shared" si="0"/>
        <v>3.4759358288770055</v>
      </c>
    </row>
    <row r="24" spans="1:9" ht="27.75" customHeight="1">
      <c r="A24" s="187" t="s">
        <v>30</v>
      </c>
      <c r="B24" s="188"/>
      <c r="C24" s="6" t="s">
        <v>9</v>
      </c>
      <c r="D24" s="6" t="s">
        <v>22</v>
      </c>
      <c r="E24" s="6" t="s">
        <v>27</v>
      </c>
      <c r="F24" s="6" t="s">
        <v>31</v>
      </c>
      <c r="G24" s="69">
        <f>'Прил.4'!H246</f>
        <v>187</v>
      </c>
      <c r="H24" s="70">
        <f>'Прил.4'!I246</f>
        <v>6.5</v>
      </c>
      <c r="I24" s="56">
        <f t="shared" si="0"/>
        <v>3.4759358288770055</v>
      </c>
    </row>
    <row r="25" spans="1:9" ht="13.5">
      <c r="A25" s="187" t="s">
        <v>32</v>
      </c>
      <c r="B25" s="188"/>
      <c r="C25" s="6" t="s">
        <v>9</v>
      </c>
      <c r="D25" s="6" t="s">
        <v>22</v>
      </c>
      <c r="E25" s="6" t="s">
        <v>33</v>
      </c>
      <c r="F25" s="6"/>
      <c r="G25" s="69">
        <f>G26</f>
        <v>30</v>
      </c>
      <c r="H25" s="70">
        <f>H26</f>
        <v>0</v>
      </c>
      <c r="I25" s="56">
        <f t="shared" si="0"/>
        <v>0</v>
      </c>
    </row>
    <row r="26" spans="1:9" ht="53.25" customHeight="1">
      <c r="A26" s="187" t="s">
        <v>17</v>
      </c>
      <c r="B26" s="188"/>
      <c r="C26" s="6" t="s">
        <v>9</v>
      </c>
      <c r="D26" s="6" t="s">
        <v>22</v>
      </c>
      <c r="E26" s="6" t="s">
        <v>33</v>
      </c>
      <c r="F26" s="6" t="s">
        <v>18</v>
      </c>
      <c r="G26" s="69">
        <f>G27</f>
        <v>30</v>
      </c>
      <c r="H26" s="70">
        <f>H27</f>
        <v>0</v>
      </c>
      <c r="I26" s="56">
        <f t="shared" si="0"/>
        <v>0</v>
      </c>
    </row>
    <row r="27" spans="1:9" ht="27" customHeight="1">
      <c r="A27" s="187" t="s">
        <v>19</v>
      </c>
      <c r="B27" s="188"/>
      <c r="C27" s="6" t="s">
        <v>9</v>
      </c>
      <c r="D27" s="6" t="s">
        <v>22</v>
      </c>
      <c r="E27" s="6" t="s">
        <v>33</v>
      </c>
      <c r="F27" s="6" t="s">
        <v>20</v>
      </c>
      <c r="G27" s="69">
        <f>'Прил.4'!H249</f>
        <v>30</v>
      </c>
      <c r="H27" s="70">
        <f>'Прил.4'!I249</f>
        <v>0</v>
      </c>
      <c r="I27" s="56">
        <f t="shared" si="0"/>
        <v>0</v>
      </c>
    </row>
    <row r="28" spans="1:9" ht="56.25" customHeight="1">
      <c r="A28" s="189" t="s">
        <v>34</v>
      </c>
      <c r="B28" s="190"/>
      <c r="C28" s="4" t="s">
        <v>9</v>
      </c>
      <c r="D28" s="4" t="s">
        <v>35</v>
      </c>
      <c r="E28" s="4"/>
      <c r="F28" s="4"/>
      <c r="G28" s="67">
        <f>G29+G45</f>
        <v>117834.9</v>
      </c>
      <c r="H28" s="68">
        <f>H29+H45</f>
        <v>21488.499999999996</v>
      </c>
      <c r="I28" s="55">
        <f t="shared" si="0"/>
        <v>18.236108317654615</v>
      </c>
    </row>
    <row r="29" spans="1:9" ht="54" customHeight="1">
      <c r="A29" s="187" t="s">
        <v>36</v>
      </c>
      <c r="B29" s="188"/>
      <c r="C29" s="6" t="s">
        <v>9</v>
      </c>
      <c r="D29" s="6" t="s">
        <v>35</v>
      </c>
      <c r="E29" s="6" t="s">
        <v>37</v>
      </c>
      <c r="F29" s="6"/>
      <c r="G29" s="69">
        <f>G30</f>
        <v>3051.5</v>
      </c>
      <c r="H29" s="70">
        <f>H30</f>
        <v>734</v>
      </c>
      <c r="I29" s="56">
        <f t="shared" si="0"/>
        <v>24.053744060298214</v>
      </c>
    </row>
    <row r="30" spans="1:9" ht="27" customHeight="1">
      <c r="A30" s="187" t="s">
        <v>38</v>
      </c>
      <c r="B30" s="188"/>
      <c r="C30" s="6" t="s">
        <v>9</v>
      </c>
      <c r="D30" s="6" t="s">
        <v>35</v>
      </c>
      <c r="E30" s="6" t="s">
        <v>39</v>
      </c>
      <c r="F30" s="6"/>
      <c r="G30" s="69">
        <f>G31+G34+G37+G40</f>
        <v>3051.5</v>
      </c>
      <c r="H30" s="70">
        <f>H31+H34+H37+H40</f>
        <v>734</v>
      </c>
      <c r="I30" s="56">
        <f t="shared" si="0"/>
        <v>24.053744060298214</v>
      </c>
    </row>
    <row r="31" spans="1:9" ht="27" customHeight="1">
      <c r="A31" s="187" t="s">
        <v>15</v>
      </c>
      <c r="B31" s="188"/>
      <c r="C31" s="6" t="s">
        <v>9</v>
      </c>
      <c r="D31" s="6" t="s">
        <v>35</v>
      </c>
      <c r="E31" s="6" t="s">
        <v>40</v>
      </c>
      <c r="F31" s="6"/>
      <c r="G31" s="69">
        <f>G32</f>
        <v>1580.9</v>
      </c>
      <c r="H31" s="70">
        <f>H32</f>
        <v>592.2</v>
      </c>
      <c r="I31" s="56">
        <f t="shared" si="0"/>
        <v>37.45967486874565</v>
      </c>
    </row>
    <row r="32" spans="1:9" ht="55.5" customHeight="1">
      <c r="A32" s="187" t="s">
        <v>17</v>
      </c>
      <c r="B32" s="188"/>
      <c r="C32" s="6" t="s">
        <v>9</v>
      </c>
      <c r="D32" s="6" t="s">
        <v>35</v>
      </c>
      <c r="E32" s="6" t="s">
        <v>40</v>
      </c>
      <c r="F32" s="6" t="s">
        <v>18</v>
      </c>
      <c r="G32" s="69">
        <f>G33</f>
        <v>1580.9</v>
      </c>
      <c r="H32" s="70">
        <f>H33</f>
        <v>592.2</v>
      </c>
      <c r="I32" s="56">
        <f t="shared" si="0"/>
        <v>37.45967486874565</v>
      </c>
    </row>
    <row r="33" spans="1:9" ht="28.5" customHeight="1">
      <c r="A33" s="187" t="s">
        <v>19</v>
      </c>
      <c r="B33" s="188"/>
      <c r="C33" s="6" t="s">
        <v>9</v>
      </c>
      <c r="D33" s="6" t="s">
        <v>35</v>
      </c>
      <c r="E33" s="6" t="s">
        <v>40</v>
      </c>
      <c r="F33" s="6" t="s">
        <v>20</v>
      </c>
      <c r="G33" s="69">
        <f>'Прил.4'!H22</f>
        <v>1580.9</v>
      </c>
      <c r="H33" s="70">
        <f>'Прил.4'!I22</f>
        <v>592.2</v>
      </c>
      <c r="I33" s="56">
        <f t="shared" si="0"/>
        <v>37.45967486874565</v>
      </c>
    </row>
    <row r="34" spans="1:9" ht="14.25" customHeight="1">
      <c r="A34" s="187" t="s">
        <v>26</v>
      </c>
      <c r="B34" s="188"/>
      <c r="C34" s="6" t="s">
        <v>9</v>
      </c>
      <c r="D34" s="6" t="s">
        <v>35</v>
      </c>
      <c r="E34" s="6" t="s">
        <v>41</v>
      </c>
      <c r="F34" s="6"/>
      <c r="G34" s="69">
        <f>G35</f>
        <v>270</v>
      </c>
      <c r="H34" s="70">
        <f>H35</f>
        <v>0.8</v>
      </c>
      <c r="I34" s="56">
        <f t="shared" si="0"/>
        <v>0.29629629629629634</v>
      </c>
    </row>
    <row r="35" spans="1:9" ht="30" customHeight="1">
      <c r="A35" s="187" t="s">
        <v>28</v>
      </c>
      <c r="B35" s="188"/>
      <c r="C35" s="6" t="s">
        <v>9</v>
      </c>
      <c r="D35" s="6" t="s">
        <v>35</v>
      </c>
      <c r="E35" s="6" t="s">
        <v>41</v>
      </c>
      <c r="F35" s="6" t="s">
        <v>29</v>
      </c>
      <c r="G35" s="69">
        <f>G36</f>
        <v>270</v>
      </c>
      <c r="H35" s="70">
        <f>H36</f>
        <v>0.8</v>
      </c>
      <c r="I35" s="56">
        <f t="shared" si="0"/>
        <v>0.29629629629629634</v>
      </c>
    </row>
    <row r="36" spans="1:9" ht="28.5" customHeight="1">
      <c r="A36" s="187" t="s">
        <v>30</v>
      </c>
      <c r="B36" s="188"/>
      <c r="C36" s="6" t="s">
        <v>9</v>
      </c>
      <c r="D36" s="6" t="s">
        <v>35</v>
      </c>
      <c r="E36" s="6" t="s">
        <v>41</v>
      </c>
      <c r="F36" s="6" t="s">
        <v>31</v>
      </c>
      <c r="G36" s="69">
        <f>'Прил.4'!H25</f>
        <v>270</v>
      </c>
      <c r="H36" s="70">
        <f>'Прил.4'!I25</f>
        <v>0.8</v>
      </c>
      <c r="I36" s="56">
        <f t="shared" si="0"/>
        <v>0.29629629629629634</v>
      </c>
    </row>
    <row r="37" spans="1:9" ht="64.5" customHeight="1">
      <c r="A37" s="187" t="s">
        <v>42</v>
      </c>
      <c r="B37" s="188"/>
      <c r="C37" s="6" t="s">
        <v>9</v>
      </c>
      <c r="D37" s="6" t="s">
        <v>35</v>
      </c>
      <c r="E37" s="6" t="s">
        <v>43</v>
      </c>
      <c r="F37" s="6"/>
      <c r="G37" s="69">
        <f>G38</f>
        <v>200</v>
      </c>
      <c r="H37" s="70">
        <f>H38</f>
        <v>0</v>
      </c>
      <c r="I37" s="56">
        <f t="shared" si="0"/>
        <v>0</v>
      </c>
    </row>
    <row r="38" spans="1:9" ht="60" customHeight="1">
      <c r="A38" s="187" t="s">
        <v>17</v>
      </c>
      <c r="B38" s="188"/>
      <c r="C38" s="6" t="s">
        <v>9</v>
      </c>
      <c r="D38" s="6" t="s">
        <v>35</v>
      </c>
      <c r="E38" s="6" t="s">
        <v>43</v>
      </c>
      <c r="F38" s="6" t="s">
        <v>18</v>
      </c>
      <c r="G38" s="69">
        <f>G39</f>
        <v>200</v>
      </c>
      <c r="H38" s="70">
        <f>H39</f>
        <v>0</v>
      </c>
      <c r="I38" s="56">
        <f t="shared" si="0"/>
        <v>0</v>
      </c>
    </row>
    <row r="39" spans="1:9" ht="30" customHeight="1">
      <c r="A39" s="187" t="s">
        <v>19</v>
      </c>
      <c r="B39" s="188"/>
      <c r="C39" s="6" t="s">
        <v>9</v>
      </c>
      <c r="D39" s="6" t="s">
        <v>35</v>
      </c>
      <c r="E39" s="6" t="s">
        <v>43</v>
      </c>
      <c r="F39" s="6" t="s">
        <v>20</v>
      </c>
      <c r="G39" s="69">
        <f>'Прил.4'!H28</f>
        <v>200</v>
      </c>
      <c r="H39" s="70">
        <f>'Прил.4'!I28</f>
        <v>0</v>
      </c>
      <c r="I39" s="56">
        <f t="shared" si="0"/>
        <v>0</v>
      </c>
    </row>
    <row r="40" spans="1:9" ht="81" customHeight="1">
      <c r="A40" s="187" t="s">
        <v>44</v>
      </c>
      <c r="B40" s="188"/>
      <c r="C40" s="6" t="s">
        <v>9</v>
      </c>
      <c r="D40" s="6" t="s">
        <v>35</v>
      </c>
      <c r="E40" s="6" t="s">
        <v>45</v>
      </c>
      <c r="F40" s="6"/>
      <c r="G40" s="69">
        <f>G41+G43</f>
        <v>1000.6</v>
      </c>
      <c r="H40" s="70">
        <f>H41+H43</f>
        <v>141</v>
      </c>
      <c r="I40" s="56">
        <f t="shared" si="0"/>
        <v>14.091545072956228</v>
      </c>
    </row>
    <row r="41" spans="1:9" ht="61.5" customHeight="1">
      <c r="A41" s="187" t="s">
        <v>17</v>
      </c>
      <c r="B41" s="188"/>
      <c r="C41" s="6" t="s">
        <v>9</v>
      </c>
      <c r="D41" s="6" t="s">
        <v>35</v>
      </c>
      <c r="E41" s="6" t="s">
        <v>45</v>
      </c>
      <c r="F41" s="6" t="s">
        <v>18</v>
      </c>
      <c r="G41" s="69">
        <f>G42</f>
        <v>827</v>
      </c>
      <c r="H41" s="70">
        <f>H42</f>
        <v>141</v>
      </c>
      <c r="I41" s="56">
        <f t="shared" si="0"/>
        <v>17.04957678355502</v>
      </c>
    </row>
    <row r="42" spans="1:9" ht="30.75" customHeight="1">
      <c r="A42" s="187" t="s">
        <v>19</v>
      </c>
      <c r="B42" s="188"/>
      <c r="C42" s="6" t="s">
        <v>9</v>
      </c>
      <c r="D42" s="6" t="s">
        <v>35</v>
      </c>
      <c r="E42" s="6" t="s">
        <v>45</v>
      </c>
      <c r="F42" s="6" t="s">
        <v>20</v>
      </c>
      <c r="G42" s="69">
        <f>'Прил.4'!H31</f>
        <v>827</v>
      </c>
      <c r="H42" s="70">
        <f>'Прил.4'!I31</f>
        <v>141</v>
      </c>
      <c r="I42" s="56">
        <f t="shared" si="0"/>
        <v>17.04957678355502</v>
      </c>
    </row>
    <row r="43" spans="1:9" ht="25.5" customHeight="1">
      <c r="A43" s="187" t="s">
        <v>28</v>
      </c>
      <c r="B43" s="188"/>
      <c r="C43" s="6" t="s">
        <v>9</v>
      </c>
      <c r="D43" s="6" t="s">
        <v>35</v>
      </c>
      <c r="E43" s="6" t="s">
        <v>45</v>
      </c>
      <c r="F43" s="6" t="s">
        <v>29</v>
      </c>
      <c r="G43" s="69">
        <f>G44</f>
        <v>173.6</v>
      </c>
      <c r="H43" s="70">
        <f>H44</f>
        <v>0</v>
      </c>
      <c r="I43" s="56">
        <f t="shared" si="0"/>
        <v>0</v>
      </c>
    </row>
    <row r="44" spans="1:9" ht="30" customHeight="1">
      <c r="A44" s="187" t="s">
        <v>30</v>
      </c>
      <c r="B44" s="188"/>
      <c r="C44" s="6" t="s">
        <v>9</v>
      </c>
      <c r="D44" s="6" t="s">
        <v>35</v>
      </c>
      <c r="E44" s="6" t="s">
        <v>45</v>
      </c>
      <c r="F44" s="6" t="s">
        <v>31</v>
      </c>
      <c r="G44" s="69">
        <f>'Прил.4'!H33</f>
        <v>173.6</v>
      </c>
      <c r="H44" s="70">
        <f>'Прил.4'!I33</f>
        <v>0</v>
      </c>
      <c r="I44" s="56">
        <f t="shared" si="0"/>
        <v>0</v>
      </c>
    </row>
    <row r="45" spans="1:9" ht="39" customHeight="1">
      <c r="A45" s="187" t="s">
        <v>546</v>
      </c>
      <c r="B45" s="188"/>
      <c r="C45" s="6" t="s">
        <v>9</v>
      </c>
      <c r="D45" s="6" t="s">
        <v>35</v>
      </c>
      <c r="E45" s="6" t="s">
        <v>13</v>
      </c>
      <c r="F45" s="6"/>
      <c r="G45" s="69">
        <f>G46</f>
        <v>114783.4</v>
      </c>
      <c r="H45" s="70">
        <f>H46</f>
        <v>20754.499999999996</v>
      </c>
      <c r="I45" s="56">
        <f t="shared" si="0"/>
        <v>18.08144731729501</v>
      </c>
    </row>
    <row r="46" spans="1:9" ht="13.5">
      <c r="A46" s="187" t="s">
        <v>23</v>
      </c>
      <c r="B46" s="188"/>
      <c r="C46" s="6" t="s">
        <v>9</v>
      </c>
      <c r="D46" s="6" t="s">
        <v>35</v>
      </c>
      <c r="E46" s="6" t="s">
        <v>24</v>
      </c>
      <c r="F46" s="6"/>
      <c r="G46" s="69">
        <f>G47+G50+G56+G59</f>
        <v>114783.4</v>
      </c>
      <c r="H46" s="70">
        <f>H47+H50+H56+H59</f>
        <v>20754.499999999996</v>
      </c>
      <c r="I46" s="56">
        <f t="shared" si="0"/>
        <v>18.08144731729501</v>
      </c>
    </row>
    <row r="47" spans="1:9" ht="24.75" customHeight="1">
      <c r="A47" s="187" t="s">
        <v>15</v>
      </c>
      <c r="B47" s="188"/>
      <c r="C47" s="6" t="s">
        <v>9</v>
      </c>
      <c r="D47" s="6" t="s">
        <v>35</v>
      </c>
      <c r="E47" s="6" t="s">
        <v>25</v>
      </c>
      <c r="F47" s="6"/>
      <c r="G47" s="69">
        <f>G48</f>
        <v>106131.9</v>
      </c>
      <c r="H47" s="70">
        <f>H48</f>
        <v>18436.8</v>
      </c>
      <c r="I47" s="56">
        <f t="shared" si="0"/>
        <v>17.37159138769776</v>
      </c>
    </row>
    <row r="48" spans="1:9" ht="57" customHeight="1">
      <c r="A48" s="187" t="s">
        <v>17</v>
      </c>
      <c r="B48" s="188"/>
      <c r="C48" s="6" t="s">
        <v>9</v>
      </c>
      <c r="D48" s="6" t="s">
        <v>35</v>
      </c>
      <c r="E48" s="6" t="s">
        <v>25</v>
      </c>
      <c r="F48" s="6" t="s">
        <v>18</v>
      </c>
      <c r="G48" s="69">
        <f>G49</f>
        <v>106131.9</v>
      </c>
      <c r="H48" s="70">
        <f>H49</f>
        <v>18436.8</v>
      </c>
      <c r="I48" s="56">
        <f t="shared" si="0"/>
        <v>17.37159138769776</v>
      </c>
    </row>
    <row r="49" spans="1:9" ht="30" customHeight="1">
      <c r="A49" s="187" t="s">
        <v>19</v>
      </c>
      <c r="B49" s="188"/>
      <c r="C49" s="6" t="s">
        <v>9</v>
      </c>
      <c r="D49" s="6" t="s">
        <v>35</v>
      </c>
      <c r="E49" s="6" t="s">
        <v>25</v>
      </c>
      <c r="F49" s="6" t="s">
        <v>20</v>
      </c>
      <c r="G49" s="69">
        <f>'Прил.4'!H38</f>
        <v>106131.9</v>
      </c>
      <c r="H49" s="70">
        <f>'Прил.4'!I38</f>
        <v>18436.8</v>
      </c>
      <c r="I49" s="56">
        <f t="shared" si="0"/>
        <v>17.37159138769776</v>
      </c>
    </row>
    <row r="50" spans="1:9" ht="13.5">
      <c r="A50" s="187" t="s">
        <v>26</v>
      </c>
      <c r="B50" s="188"/>
      <c r="C50" s="6" t="s">
        <v>9</v>
      </c>
      <c r="D50" s="6" t="s">
        <v>35</v>
      </c>
      <c r="E50" s="6" t="s">
        <v>27</v>
      </c>
      <c r="F50" s="6"/>
      <c r="G50" s="69">
        <f>G51+G53</f>
        <v>6151.5</v>
      </c>
      <c r="H50" s="70">
        <f>H51+H53</f>
        <v>1430.3</v>
      </c>
      <c r="I50" s="56">
        <f t="shared" si="0"/>
        <v>23.251239535072745</v>
      </c>
    </row>
    <row r="51" spans="1:9" ht="30" customHeight="1">
      <c r="A51" s="187" t="s">
        <v>28</v>
      </c>
      <c r="B51" s="188"/>
      <c r="C51" s="6" t="s">
        <v>9</v>
      </c>
      <c r="D51" s="6" t="s">
        <v>35</v>
      </c>
      <c r="E51" s="6" t="s">
        <v>27</v>
      </c>
      <c r="F51" s="6" t="s">
        <v>29</v>
      </c>
      <c r="G51" s="69">
        <f>G52</f>
        <v>5406.5</v>
      </c>
      <c r="H51" s="70">
        <f>H52</f>
        <v>1195.3</v>
      </c>
      <c r="I51" s="56">
        <f t="shared" si="0"/>
        <v>22.108573013964673</v>
      </c>
    </row>
    <row r="52" spans="1:9" ht="26.25" customHeight="1">
      <c r="A52" s="187" t="s">
        <v>30</v>
      </c>
      <c r="B52" s="188"/>
      <c r="C52" s="6" t="s">
        <v>9</v>
      </c>
      <c r="D52" s="6" t="s">
        <v>35</v>
      </c>
      <c r="E52" s="6" t="s">
        <v>27</v>
      </c>
      <c r="F52" s="6" t="s">
        <v>31</v>
      </c>
      <c r="G52" s="69">
        <f>'Прил.4'!H724+'Прил.4'!H41</f>
        <v>5406.5</v>
      </c>
      <c r="H52" s="70">
        <f>'Прил.4'!I724+'Прил.4'!I41</f>
        <v>1195.3</v>
      </c>
      <c r="I52" s="56">
        <f t="shared" si="0"/>
        <v>22.108573013964673</v>
      </c>
    </row>
    <row r="53" spans="1:9" ht="13.5">
      <c r="A53" s="187" t="s">
        <v>46</v>
      </c>
      <c r="B53" s="188"/>
      <c r="C53" s="6" t="s">
        <v>9</v>
      </c>
      <c r="D53" s="6" t="s">
        <v>35</v>
      </c>
      <c r="E53" s="6" t="s">
        <v>27</v>
      </c>
      <c r="F53" s="6" t="s">
        <v>47</v>
      </c>
      <c r="G53" s="69">
        <f>G54+G55</f>
        <v>745</v>
      </c>
      <c r="H53" s="70">
        <f>H54+H55</f>
        <v>235</v>
      </c>
      <c r="I53" s="56">
        <f t="shared" si="0"/>
        <v>31.543624161073826</v>
      </c>
    </row>
    <row r="54" spans="1:9" ht="13.5">
      <c r="A54" s="187" t="s">
        <v>48</v>
      </c>
      <c r="B54" s="188"/>
      <c r="C54" s="6" t="s">
        <v>9</v>
      </c>
      <c r="D54" s="6" t="s">
        <v>35</v>
      </c>
      <c r="E54" s="6" t="s">
        <v>27</v>
      </c>
      <c r="F54" s="6" t="s">
        <v>49</v>
      </c>
      <c r="G54" s="69">
        <f>'Прил.4'!H726</f>
        <v>150</v>
      </c>
      <c r="H54" s="70">
        <f>'Прил.4'!I726</f>
        <v>4.2</v>
      </c>
      <c r="I54" s="56">
        <f t="shared" si="0"/>
        <v>2.8000000000000003</v>
      </c>
    </row>
    <row r="55" spans="1:9" ht="13.5">
      <c r="A55" s="187" t="s">
        <v>50</v>
      </c>
      <c r="B55" s="188"/>
      <c r="C55" s="6" t="s">
        <v>9</v>
      </c>
      <c r="D55" s="6" t="s">
        <v>35</v>
      </c>
      <c r="E55" s="6" t="s">
        <v>27</v>
      </c>
      <c r="F55" s="6" t="s">
        <v>51</v>
      </c>
      <c r="G55" s="69">
        <f>'Прил.4'!H43+'Прил.4'!H727</f>
        <v>595</v>
      </c>
      <c r="H55" s="70">
        <f>'Прил.4'!I43+'Прил.4'!I727</f>
        <v>230.8</v>
      </c>
      <c r="I55" s="56">
        <f t="shared" si="0"/>
        <v>38.78991596638656</v>
      </c>
    </row>
    <row r="56" spans="1:9" ht="72.75" customHeight="1">
      <c r="A56" s="187" t="s">
        <v>42</v>
      </c>
      <c r="B56" s="188"/>
      <c r="C56" s="6" t="s">
        <v>9</v>
      </c>
      <c r="D56" s="6" t="s">
        <v>35</v>
      </c>
      <c r="E56" s="6" t="s">
        <v>52</v>
      </c>
      <c r="F56" s="6"/>
      <c r="G56" s="69">
        <f>G57</f>
        <v>2000</v>
      </c>
      <c r="H56" s="70">
        <f>H57</f>
        <v>480.3</v>
      </c>
      <c r="I56" s="56">
        <f t="shared" si="0"/>
        <v>24.015</v>
      </c>
    </row>
    <row r="57" spans="1:9" ht="56.25" customHeight="1">
      <c r="A57" s="187" t="s">
        <v>17</v>
      </c>
      <c r="B57" s="188"/>
      <c r="C57" s="6" t="s">
        <v>9</v>
      </c>
      <c r="D57" s="6" t="s">
        <v>35</v>
      </c>
      <c r="E57" s="6" t="s">
        <v>52</v>
      </c>
      <c r="F57" s="6" t="s">
        <v>18</v>
      </c>
      <c r="G57" s="69">
        <f>G58</f>
        <v>2000</v>
      </c>
      <c r="H57" s="70">
        <f>H58</f>
        <v>480.3</v>
      </c>
      <c r="I57" s="56">
        <f t="shared" si="0"/>
        <v>24.015</v>
      </c>
    </row>
    <row r="58" spans="1:9" ht="28.5" customHeight="1">
      <c r="A58" s="187" t="s">
        <v>19</v>
      </c>
      <c r="B58" s="188"/>
      <c r="C58" s="6" t="s">
        <v>9</v>
      </c>
      <c r="D58" s="6" t="s">
        <v>35</v>
      </c>
      <c r="E58" s="6" t="s">
        <v>52</v>
      </c>
      <c r="F58" s="6" t="s">
        <v>20</v>
      </c>
      <c r="G58" s="69">
        <f>'Прил.4'!H46</f>
        <v>2000</v>
      </c>
      <c r="H58" s="70">
        <f>'Прил.4'!I46</f>
        <v>480.3</v>
      </c>
      <c r="I58" s="56">
        <f t="shared" si="0"/>
        <v>24.015</v>
      </c>
    </row>
    <row r="59" spans="1:9" ht="15.75" customHeight="1">
      <c r="A59" s="187" t="s">
        <v>32</v>
      </c>
      <c r="B59" s="188"/>
      <c r="C59" s="6" t="s">
        <v>9</v>
      </c>
      <c r="D59" s="6" t="s">
        <v>35</v>
      </c>
      <c r="E59" s="6" t="s">
        <v>33</v>
      </c>
      <c r="F59" s="6"/>
      <c r="G59" s="69">
        <f>G60+G62</f>
        <v>500</v>
      </c>
      <c r="H59" s="70">
        <f>H60+H62</f>
        <v>407.09999999999997</v>
      </c>
      <c r="I59" s="56">
        <f t="shared" si="0"/>
        <v>81.41999999999999</v>
      </c>
    </row>
    <row r="60" spans="1:9" ht="54.75" customHeight="1">
      <c r="A60" s="187" t="s">
        <v>17</v>
      </c>
      <c r="B60" s="188"/>
      <c r="C60" s="6" t="s">
        <v>9</v>
      </c>
      <c r="D60" s="6" t="s">
        <v>35</v>
      </c>
      <c r="E60" s="6" t="s">
        <v>33</v>
      </c>
      <c r="F60" s="6" t="s">
        <v>18</v>
      </c>
      <c r="G60" s="69">
        <f>G61</f>
        <v>250</v>
      </c>
      <c r="H60" s="70">
        <f>H61</f>
        <v>14.2</v>
      </c>
      <c r="I60" s="56">
        <f t="shared" si="0"/>
        <v>5.68</v>
      </c>
    </row>
    <row r="61" spans="1:9" ht="29.25" customHeight="1">
      <c r="A61" s="187" t="s">
        <v>19</v>
      </c>
      <c r="B61" s="188"/>
      <c r="C61" s="6" t="s">
        <v>9</v>
      </c>
      <c r="D61" s="6" t="s">
        <v>35</v>
      </c>
      <c r="E61" s="6" t="s">
        <v>33</v>
      </c>
      <c r="F61" s="6" t="s">
        <v>20</v>
      </c>
      <c r="G61" s="69">
        <f>'Прил.4'!H49</f>
        <v>250</v>
      </c>
      <c r="H61" s="70">
        <f>'Прил.4'!I49</f>
        <v>14.2</v>
      </c>
      <c r="I61" s="56">
        <f t="shared" si="0"/>
        <v>5.68</v>
      </c>
    </row>
    <row r="62" spans="1:9" ht="13.5" customHeight="1">
      <c r="A62" s="187" t="s">
        <v>53</v>
      </c>
      <c r="B62" s="188"/>
      <c r="C62" s="6" t="s">
        <v>9</v>
      </c>
      <c r="D62" s="6" t="s">
        <v>35</v>
      </c>
      <c r="E62" s="6" t="s">
        <v>33</v>
      </c>
      <c r="F62" s="6" t="s">
        <v>54</v>
      </c>
      <c r="G62" s="69">
        <f>G63</f>
        <v>250</v>
      </c>
      <c r="H62" s="70">
        <f>H63</f>
        <v>392.9</v>
      </c>
      <c r="I62" s="56">
        <f t="shared" si="0"/>
        <v>157.16</v>
      </c>
    </row>
    <row r="63" spans="1:9" ht="30" customHeight="1">
      <c r="A63" s="187" t="s">
        <v>55</v>
      </c>
      <c r="B63" s="188"/>
      <c r="C63" s="6" t="s">
        <v>9</v>
      </c>
      <c r="D63" s="6" t="s">
        <v>35</v>
      </c>
      <c r="E63" s="6" t="s">
        <v>33</v>
      </c>
      <c r="F63" s="6" t="s">
        <v>56</v>
      </c>
      <c r="G63" s="69">
        <f>'Прил.4'!H51</f>
        <v>250</v>
      </c>
      <c r="H63" s="70">
        <f>'Прил.4'!I51</f>
        <v>392.9</v>
      </c>
      <c r="I63" s="56">
        <f t="shared" si="0"/>
        <v>157.16</v>
      </c>
    </row>
    <row r="64" spans="1:9" ht="45" customHeight="1">
      <c r="A64" s="189" t="s">
        <v>57</v>
      </c>
      <c r="B64" s="190"/>
      <c r="C64" s="4" t="s">
        <v>9</v>
      </c>
      <c r="D64" s="4" t="s">
        <v>58</v>
      </c>
      <c r="E64" s="4"/>
      <c r="F64" s="4"/>
      <c r="G64" s="67">
        <f>G65</f>
        <v>33426</v>
      </c>
      <c r="H64" s="68">
        <f>H65</f>
        <v>6983.5</v>
      </c>
      <c r="I64" s="55">
        <f t="shared" si="0"/>
        <v>20.89241907497158</v>
      </c>
    </row>
    <row r="65" spans="1:9" ht="42.75" customHeight="1">
      <c r="A65" s="187" t="s">
        <v>546</v>
      </c>
      <c r="B65" s="188"/>
      <c r="C65" s="6" t="s">
        <v>9</v>
      </c>
      <c r="D65" s="6" t="s">
        <v>58</v>
      </c>
      <c r="E65" s="6" t="s">
        <v>13</v>
      </c>
      <c r="F65" s="6"/>
      <c r="G65" s="69">
        <f>G66+G70</f>
        <v>33426</v>
      </c>
      <c r="H65" s="70">
        <f>H66+H70</f>
        <v>6983.5</v>
      </c>
      <c r="I65" s="56">
        <f t="shared" si="0"/>
        <v>20.89241907497158</v>
      </c>
    </row>
    <row r="66" spans="1:9" ht="27.75" customHeight="1">
      <c r="A66" s="187" t="s">
        <v>59</v>
      </c>
      <c r="B66" s="188"/>
      <c r="C66" s="6" t="s">
        <v>9</v>
      </c>
      <c r="D66" s="6" t="s">
        <v>58</v>
      </c>
      <c r="E66" s="6" t="s">
        <v>60</v>
      </c>
      <c r="F66" s="6"/>
      <c r="G66" s="69">
        <f aca="true" t="shared" si="2" ref="G66:H68">G67</f>
        <v>5921.1</v>
      </c>
      <c r="H66" s="70">
        <f t="shared" si="2"/>
        <v>1360.7</v>
      </c>
      <c r="I66" s="56">
        <f t="shared" si="0"/>
        <v>22.980527266892974</v>
      </c>
    </row>
    <row r="67" spans="1:9" ht="31.5" customHeight="1">
      <c r="A67" s="187" t="s">
        <v>15</v>
      </c>
      <c r="B67" s="188"/>
      <c r="C67" s="6" t="s">
        <v>9</v>
      </c>
      <c r="D67" s="6" t="s">
        <v>58</v>
      </c>
      <c r="E67" s="6" t="s">
        <v>61</v>
      </c>
      <c r="F67" s="6"/>
      <c r="G67" s="69">
        <f t="shared" si="2"/>
        <v>5921.1</v>
      </c>
      <c r="H67" s="70">
        <f t="shared" si="2"/>
        <v>1360.7</v>
      </c>
      <c r="I67" s="56">
        <f t="shared" si="0"/>
        <v>22.980527266892974</v>
      </c>
    </row>
    <row r="68" spans="1:9" ht="54" customHeight="1">
      <c r="A68" s="187" t="s">
        <v>17</v>
      </c>
      <c r="B68" s="188"/>
      <c r="C68" s="6" t="s">
        <v>9</v>
      </c>
      <c r="D68" s="6" t="s">
        <v>58</v>
      </c>
      <c r="E68" s="6" t="s">
        <v>61</v>
      </c>
      <c r="F68" s="6" t="s">
        <v>18</v>
      </c>
      <c r="G68" s="69">
        <f t="shared" si="2"/>
        <v>5921.1</v>
      </c>
      <c r="H68" s="70">
        <f t="shared" si="2"/>
        <v>1360.7</v>
      </c>
      <c r="I68" s="56">
        <f t="shared" si="0"/>
        <v>22.980527266892974</v>
      </c>
    </row>
    <row r="69" spans="1:9" ht="28.5" customHeight="1">
      <c r="A69" s="187" t="s">
        <v>19</v>
      </c>
      <c r="B69" s="188"/>
      <c r="C69" s="6" t="s">
        <v>9</v>
      </c>
      <c r="D69" s="6" t="s">
        <v>58</v>
      </c>
      <c r="E69" s="6" t="s">
        <v>61</v>
      </c>
      <c r="F69" s="6" t="s">
        <v>20</v>
      </c>
      <c r="G69" s="69">
        <f>'Прил.4'!H859</f>
        <v>5921.1</v>
      </c>
      <c r="H69" s="70">
        <f>'Прил.4'!I859</f>
        <v>1360.7</v>
      </c>
      <c r="I69" s="56">
        <f t="shared" si="0"/>
        <v>22.980527266892974</v>
      </c>
    </row>
    <row r="70" spans="1:9" ht="13.5">
      <c r="A70" s="187" t="s">
        <v>23</v>
      </c>
      <c r="B70" s="188"/>
      <c r="C70" s="6" t="s">
        <v>9</v>
      </c>
      <c r="D70" s="6" t="s">
        <v>58</v>
      </c>
      <c r="E70" s="6" t="s">
        <v>24</v>
      </c>
      <c r="F70" s="6"/>
      <c r="G70" s="69">
        <f>G71+G74+G79+G82</f>
        <v>27504.9</v>
      </c>
      <c r="H70" s="70">
        <f>H71+H74+H79+H82</f>
        <v>5622.8</v>
      </c>
      <c r="I70" s="56">
        <f t="shared" si="0"/>
        <v>20.44290290093765</v>
      </c>
    </row>
    <row r="71" spans="1:9" ht="28.5" customHeight="1">
      <c r="A71" s="187" t="s">
        <v>15</v>
      </c>
      <c r="B71" s="188"/>
      <c r="C71" s="6" t="s">
        <v>9</v>
      </c>
      <c r="D71" s="6" t="s">
        <v>58</v>
      </c>
      <c r="E71" s="6" t="s">
        <v>25</v>
      </c>
      <c r="F71" s="6"/>
      <c r="G71" s="69">
        <f>G72</f>
        <v>26247.4</v>
      </c>
      <c r="H71" s="70">
        <f>H72</f>
        <v>5173.2</v>
      </c>
      <c r="I71" s="56">
        <f t="shared" si="0"/>
        <v>19.709380738663636</v>
      </c>
    </row>
    <row r="72" spans="1:9" ht="54" customHeight="1">
      <c r="A72" s="187" t="s">
        <v>17</v>
      </c>
      <c r="B72" s="188"/>
      <c r="C72" s="6" t="s">
        <v>9</v>
      </c>
      <c r="D72" s="6" t="s">
        <v>58</v>
      </c>
      <c r="E72" s="6" t="s">
        <v>25</v>
      </c>
      <c r="F72" s="6" t="s">
        <v>18</v>
      </c>
      <c r="G72" s="69">
        <f>G73</f>
        <v>26247.4</v>
      </c>
      <c r="H72" s="70">
        <f>H73</f>
        <v>5173.2</v>
      </c>
      <c r="I72" s="56">
        <f t="shared" si="0"/>
        <v>19.709380738663636</v>
      </c>
    </row>
    <row r="73" spans="1:9" ht="29.25" customHeight="1">
      <c r="A73" s="187" t="s">
        <v>19</v>
      </c>
      <c r="B73" s="188"/>
      <c r="C73" s="6" t="s">
        <v>9</v>
      </c>
      <c r="D73" s="6" t="s">
        <v>58</v>
      </c>
      <c r="E73" s="6" t="s">
        <v>25</v>
      </c>
      <c r="F73" s="6" t="s">
        <v>20</v>
      </c>
      <c r="G73" s="69">
        <f>'Прил.4'!H863+'Прил.4'!H204</f>
        <v>26247.4</v>
      </c>
      <c r="H73" s="70">
        <f>'Прил.4'!I863+'Прил.4'!I204</f>
        <v>5173.2</v>
      </c>
      <c r="I73" s="56">
        <f aca="true" t="shared" si="3" ref="I73:I136">H73/G73*100</f>
        <v>19.709380738663636</v>
      </c>
    </row>
    <row r="74" spans="1:9" ht="13.5">
      <c r="A74" s="187" t="s">
        <v>26</v>
      </c>
      <c r="B74" s="188"/>
      <c r="C74" s="6" t="s">
        <v>9</v>
      </c>
      <c r="D74" s="6" t="s">
        <v>58</v>
      </c>
      <c r="E74" s="6" t="s">
        <v>27</v>
      </c>
      <c r="F74" s="6"/>
      <c r="G74" s="69">
        <f>G75+G77</f>
        <v>877.5</v>
      </c>
      <c r="H74" s="70">
        <f>H75+H77</f>
        <v>349.6</v>
      </c>
      <c r="I74" s="56">
        <f t="shared" si="3"/>
        <v>39.84045584045584</v>
      </c>
    </row>
    <row r="75" spans="1:9" ht="27.75" customHeight="1">
      <c r="A75" s="187" t="s">
        <v>28</v>
      </c>
      <c r="B75" s="188"/>
      <c r="C75" s="6" t="s">
        <v>9</v>
      </c>
      <c r="D75" s="6" t="s">
        <v>58</v>
      </c>
      <c r="E75" s="6" t="s">
        <v>27</v>
      </c>
      <c r="F75" s="6" t="s">
        <v>29</v>
      </c>
      <c r="G75" s="69">
        <f>G76</f>
        <v>873</v>
      </c>
      <c r="H75" s="70">
        <f>H76</f>
        <v>349.6</v>
      </c>
      <c r="I75" s="56">
        <f t="shared" si="3"/>
        <v>40.04581901489118</v>
      </c>
    </row>
    <row r="76" spans="1:9" ht="27" customHeight="1">
      <c r="A76" s="187" t="s">
        <v>30</v>
      </c>
      <c r="B76" s="188"/>
      <c r="C76" s="6" t="s">
        <v>9</v>
      </c>
      <c r="D76" s="6" t="s">
        <v>58</v>
      </c>
      <c r="E76" s="6" t="s">
        <v>27</v>
      </c>
      <c r="F76" s="6" t="s">
        <v>31</v>
      </c>
      <c r="G76" s="69">
        <f>'Прил.4'!H207+'Прил.4'!H866</f>
        <v>873</v>
      </c>
      <c r="H76" s="70">
        <f>'Прил.4'!I207+'Прил.4'!I866</f>
        <v>349.6</v>
      </c>
      <c r="I76" s="56">
        <f t="shared" si="3"/>
        <v>40.04581901489118</v>
      </c>
    </row>
    <row r="77" spans="1:9" ht="13.5">
      <c r="A77" s="187" t="s">
        <v>46</v>
      </c>
      <c r="B77" s="188"/>
      <c r="C77" s="6" t="s">
        <v>9</v>
      </c>
      <c r="D77" s="6" t="s">
        <v>58</v>
      </c>
      <c r="E77" s="6" t="s">
        <v>27</v>
      </c>
      <c r="F77" s="6" t="s">
        <v>47</v>
      </c>
      <c r="G77" s="69">
        <f>G78</f>
        <v>4.5</v>
      </c>
      <c r="H77" s="70">
        <f>H78</f>
        <v>0</v>
      </c>
      <c r="I77" s="56">
        <f t="shared" si="3"/>
        <v>0</v>
      </c>
    </row>
    <row r="78" spans="1:9" ht="13.5">
      <c r="A78" s="187" t="s">
        <v>50</v>
      </c>
      <c r="B78" s="188"/>
      <c r="C78" s="6" t="s">
        <v>9</v>
      </c>
      <c r="D78" s="6" t="s">
        <v>58</v>
      </c>
      <c r="E78" s="6" t="s">
        <v>27</v>
      </c>
      <c r="F78" s="6" t="s">
        <v>51</v>
      </c>
      <c r="G78" s="69">
        <f>'Прил.4'!H209</f>
        <v>4.5</v>
      </c>
      <c r="H78" s="70">
        <f>'Прил.4'!I209</f>
        <v>0</v>
      </c>
      <c r="I78" s="56">
        <f t="shared" si="3"/>
        <v>0</v>
      </c>
    </row>
    <row r="79" spans="1:9" ht="67.5" customHeight="1">
      <c r="A79" s="187" t="s">
        <v>42</v>
      </c>
      <c r="B79" s="188"/>
      <c r="C79" s="6" t="s">
        <v>9</v>
      </c>
      <c r="D79" s="6" t="s">
        <v>58</v>
      </c>
      <c r="E79" s="6" t="s">
        <v>52</v>
      </c>
      <c r="F79" s="6"/>
      <c r="G79" s="69">
        <f>G80</f>
        <v>360</v>
      </c>
      <c r="H79" s="70">
        <f>H80</f>
        <v>100</v>
      </c>
      <c r="I79" s="56">
        <f t="shared" si="3"/>
        <v>27.77777777777778</v>
      </c>
    </row>
    <row r="80" spans="1:9" ht="54" customHeight="1">
      <c r="A80" s="187" t="s">
        <v>17</v>
      </c>
      <c r="B80" s="188"/>
      <c r="C80" s="6" t="s">
        <v>9</v>
      </c>
      <c r="D80" s="6" t="s">
        <v>58</v>
      </c>
      <c r="E80" s="6" t="s">
        <v>52</v>
      </c>
      <c r="F80" s="6" t="s">
        <v>18</v>
      </c>
      <c r="G80" s="69">
        <f>G81</f>
        <v>360</v>
      </c>
      <c r="H80" s="70">
        <f>H81</f>
        <v>100</v>
      </c>
      <c r="I80" s="56">
        <f t="shared" si="3"/>
        <v>27.77777777777778</v>
      </c>
    </row>
    <row r="81" spans="1:9" ht="27.75" customHeight="1">
      <c r="A81" s="187" t="s">
        <v>19</v>
      </c>
      <c r="B81" s="188"/>
      <c r="C81" s="6" t="s">
        <v>9</v>
      </c>
      <c r="D81" s="6" t="s">
        <v>58</v>
      </c>
      <c r="E81" s="6" t="s">
        <v>52</v>
      </c>
      <c r="F81" s="6" t="s">
        <v>20</v>
      </c>
      <c r="G81" s="69">
        <f>'Прил.4'!H212+'Прил.4'!H869</f>
        <v>360</v>
      </c>
      <c r="H81" s="70">
        <f>'Прил.4'!I212+'Прил.4'!I869</f>
        <v>100</v>
      </c>
      <c r="I81" s="56">
        <f t="shared" si="3"/>
        <v>27.77777777777778</v>
      </c>
    </row>
    <row r="82" spans="1:9" ht="13.5">
      <c r="A82" s="187" t="s">
        <v>32</v>
      </c>
      <c r="B82" s="188"/>
      <c r="C82" s="6" t="s">
        <v>9</v>
      </c>
      <c r="D82" s="6" t="s">
        <v>58</v>
      </c>
      <c r="E82" s="6" t="s">
        <v>33</v>
      </c>
      <c r="F82" s="6"/>
      <c r="G82" s="69">
        <f>G83</f>
        <v>20</v>
      </c>
      <c r="H82" s="70">
        <f>H83</f>
        <v>0</v>
      </c>
      <c r="I82" s="56">
        <f t="shared" si="3"/>
        <v>0</v>
      </c>
    </row>
    <row r="83" spans="1:9" ht="52.5" customHeight="1">
      <c r="A83" s="187" t="s">
        <v>17</v>
      </c>
      <c r="B83" s="188"/>
      <c r="C83" s="6" t="s">
        <v>9</v>
      </c>
      <c r="D83" s="6" t="s">
        <v>58</v>
      </c>
      <c r="E83" s="6" t="s">
        <v>33</v>
      </c>
      <c r="F83" s="6" t="s">
        <v>18</v>
      </c>
      <c r="G83" s="69">
        <f>G84</f>
        <v>20</v>
      </c>
      <c r="H83" s="70">
        <f>H84</f>
        <v>0</v>
      </c>
      <c r="I83" s="56">
        <f t="shared" si="3"/>
        <v>0</v>
      </c>
    </row>
    <row r="84" spans="1:9" ht="30" customHeight="1">
      <c r="A84" s="187" t="s">
        <v>19</v>
      </c>
      <c r="B84" s="188"/>
      <c r="C84" s="6" t="s">
        <v>9</v>
      </c>
      <c r="D84" s="6" t="s">
        <v>58</v>
      </c>
      <c r="E84" s="6" t="s">
        <v>33</v>
      </c>
      <c r="F84" s="6" t="s">
        <v>20</v>
      </c>
      <c r="G84" s="69">
        <f>'Прил.4'!H872+'Прил.4'!H215</f>
        <v>20</v>
      </c>
      <c r="H84" s="70">
        <f>'Прил.4'!I872+'Прил.4'!I215</f>
        <v>0</v>
      </c>
      <c r="I84" s="56">
        <f t="shared" si="3"/>
        <v>0</v>
      </c>
    </row>
    <row r="85" spans="1:9" ht="13.5">
      <c r="A85" s="189" t="s">
        <v>62</v>
      </c>
      <c r="B85" s="190"/>
      <c r="C85" s="4" t="s">
        <v>9</v>
      </c>
      <c r="D85" s="4" t="s">
        <v>63</v>
      </c>
      <c r="E85" s="4"/>
      <c r="F85" s="4"/>
      <c r="G85" s="67">
        <f aca="true" t="shared" si="4" ref="G85:H88">G86</f>
        <v>500</v>
      </c>
      <c r="H85" s="68">
        <f t="shared" si="4"/>
        <v>0</v>
      </c>
      <c r="I85" s="55">
        <f t="shared" si="3"/>
        <v>0</v>
      </c>
    </row>
    <row r="86" spans="1:9" ht="13.5">
      <c r="A86" s="187" t="s">
        <v>62</v>
      </c>
      <c r="B86" s="188"/>
      <c r="C86" s="6" t="s">
        <v>9</v>
      </c>
      <c r="D86" s="6" t="s">
        <v>63</v>
      </c>
      <c r="E86" s="6" t="s">
        <v>64</v>
      </c>
      <c r="F86" s="6"/>
      <c r="G86" s="69">
        <f t="shared" si="4"/>
        <v>500</v>
      </c>
      <c r="H86" s="70">
        <f t="shared" si="4"/>
        <v>0</v>
      </c>
      <c r="I86" s="56">
        <f t="shared" si="3"/>
        <v>0</v>
      </c>
    </row>
    <row r="87" spans="1:9" ht="13.5">
      <c r="A87" s="187" t="s">
        <v>65</v>
      </c>
      <c r="B87" s="188"/>
      <c r="C87" s="6" t="s">
        <v>9</v>
      </c>
      <c r="D87" s="6" t="s">
        <v>63</v>
      </c>
      <c r="E87" s="6" t="s">
        <v>66</v>
      </c>
      <c r="F87" s="6"/>
      <c r="G87" s="69">
        <f t="shared" si="4"/>
        <v>500</v>
      </c>
      <c r="H87" s="70">
        <f t="shared" si="4"/>
        <v>0</v>
      </c>
      <c r="I87" s="56">
        <f t="shared" si="3"/>
        <v>0</v>
      </c>
    </row>
    <row r="88" spans="1:9" ht="13.5">
      <c r="A88" s="187" t="s">
        <v>46</v>
      </c>
      <c r="B88" s="188"/>
      <c r="C88" s="6" t="s">
        <v>9</v>
      </c>
      <c r="D88" s="6" t="s">
        <v>63</v>
      </c>
      <c r="E88" s="6" t="s">
        <v>66</v>
      </c>
      <c r="F88" s="6" t="s">
        <v>47</v>
      </c>
      <c r="G88" s="69">
        <f t="shared" si="4"/>
        <v>500</v>
      </c>
      <c r="H88" s="70">
        <f t="shared" si="4"/>
        <v>0</v>
      </c>
      <c r="I88" s="56">
        <f t="shared" si="3"/>
        <v>0</v>
      </c>
    </row>
    <row r="89" spans="1:9" ht="13.5">
      <c r="A89" s="187" t="s">
        <v>67</v>
      </c>
      <c r="B89" s="188"/>
      <c r="C89" s="6" t="s">
        <v>9</v>
      </c>
      <c r="D89" s="6" t="s">
        <v>63</v>
      </c>
      <c r="E89" s="6" t="s">
        <v>66</v>
      </c>
      <c r="F89" s="6" t="s">
        <v>68</v>
      </c>
      <c r="G89" s="69">
        <f>'Прил.4'!H220</f>
        <v>500</v>
      </c>
      <c r="H89" s="70">
        <f>'Прил.4'!I220</f>
        <v>0</v>
      </c>
      <c r="I89" s="56">
        <f t="shared" si="3"/>
        <v>0</v>
      </c>
    </row>
    <row r="90" spans="1:9" ht="13.5">
      <c r="A90" s="189" t="s">
        <v>69</v>
      </c>
      <c r="B90" s="190"/>
      <c r="C90" s="4" t="s">
        <v>9</v>
      </c>
      <c r="D90" s="4" t="s">
        <v>70</v>
      </c>
      <c r="E90" s="4"/>
      <c r="F90" s="4"/>
      <c r="G90" s="67">
        <f>G91+G103+G108+G113+G123+G128+G142+G152+G166</f>
        <v>131113.7</v>
      </c>
      <c r="H90" s="68">
        <f>H91+H103+H108+H113+H123+H128+H142+H152+H166</f>
        <v>24562.7</v>
      </c>
      <c r="I90" s="55">
        <f t="shared" si="3"/>
        <v>18.73389279686257</v>
      </c>
    </row>
    <row r="91" spans="1:9" ht="55.5" customHeight="1">
      <c r="A91" s="187" t="str">
        <f>'Прил.4'!A53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91" s="188"/>
      <c r="C91" s="6" t="s">
        <v>9</v>
      </c>
      <c r="D91" s="6" t="s">
        <v>70</v>
      </c>
      <c r="E91" s="6" t="s">
        <v>71</v>
      </c>
      <c r="F91" s="6"/>
      <c r="G91" s="69">
        <f>G92+G96</f>
        <v>191.2</v>
      </c>
      <c r="H91" s="70">
        <f>H92+H96</f>
        <v>0</v>
      </c>
      <c r="I91" s="56">
        <f t="shared" si="3"/>
        <v>0</v>
      </c>
    </row>
    <row r="92" spans="1:9" ht="29.25" customHeight="1">
      <c r="A92" s="187" t="s">
        <v>72</v>
      </c>
      <c r="B92" s="188"/>
      <c r="C92" s="6" t="s">
        <v>9</v>
      </c>
      <c r="D92" s="6" t="s">
        <v>70</v>
      </c>
      <c r="E92" s="6" t="s">
        <v>73</v>
      </c>
      <c r="F92" s="6"/>
      <c r="G92" s="69">
        <f aca="true" t="shared" si="5" ref="G92:H94">G93</f>
        <v>50</v>
      </c>
      <c r="H92" s="70">
        <f t="shared" si="5"/>
        <v>0</v>
      </c>
      <c r="I92" s="56">
        <f t="shared" si="3"/>
        <v>0</v>
      </c>
    </row>
    <row r="93" spans="1:9" ht="27" customHeight="1">
      <c r="A93" s="187" t="s">
        <v>74</v>
      </c>
      <c r="B93" s="188"/>
      <c r="C93" s="6" t="s">
        <v>9</v>
      </c>
      <c r="D93" s="6" t="s">
        <v>70</v>
      </c>
      <c r="E93" s="6" t="s">
        <v>75</v>
      </c>
      <c r="F93" s="6"/>
      <c r="G93" s="69">
        <f t="shared" si="5"/>
        <v>50</v>
      </c>
      <c r="H93" s="70">
        <f t="shared" si="5"/>
        <v>0</v>
      </c>
      <c r="I93" s="56">
        <f t="shared" si="3"/>
        <v>0</v>
      </c>
    </row>
    <row r="94" spans="1:9" ht="28.5" customHeight="1">
      <c r="A94" s="187" t="s">
        <v>28</v>
      </c>
      <c r="B94" s="188"/>
      <c r="C94" s="6" t="s">
        <v>9</v>
      </c>
      <c r="D94" s="6" t="s">
        <v>70</v>
      </c>
      <c r="E94" s="6" t="s">
        <v>75</v>
      </c>
      <c r="F94" s="6" t="s">
        <v>29</v>
      </c>
      <c r="G94" s="69">
        <f t="shared" si="5"/>
        <v>50</v>
      </c>
      <c r="H94" s="70">
        <f t="shared" si="5"/>
        <v>0</v>
      </c>
      <c r="I94" s="56">
        <f t="shared" si="3"/>
        <v>0</v>
      </c>
    </row>
    <row r="95" spans="1:9" ht="27" customHeight="1">
      <c r="A95" s="187" t="s">
        <v>30</v>
      </c>
      <c r="B95" s="188"/>
      <c r="C95" s="6" t="s">
        <v>9</v>
      </c>
      <c r="D95" s="6" t="s">
        <v>70</v>
      </c>
      <c r="E95" s="6" t="s">
        <v>75</v>
      </c>
      <c r="F95" s="6" t="s">
        <v>31</v>
      </c>
      <c r="G95" s="69">
        <f>'Прил.4'!H57</f>
        <v>50</v>
      </c>
      <c r="H95" s="70">
        <f>'Прил.4'!I57</f>
        <v>0</v>
      </c>
      <c r="I95" s="56">
        <f t="shared" si="3"/>
        <v>0</v>
      </c>
    </row>
    <row r="96" spans="1:9" ht="27.75" customHeight="1">
      <c r="A96" s="187" t="s">
        <v>76</v>
      </c>
      <c r="B96" s="188"/>
      <c r="C96" s="6" t="s">
        <v>9</v>
      </c>
      <c r="D96" s="6" t="s">
        <v>70</v>
      </c>
      <c r="E96" s="6" t="s">
        <v>77</v>
      </c>
      <c r="F96" s="6"/>
      <c r="G96" s="69">
        <f>G97+G100</f>
        <v>141.2</v>
      </c>
      <c r="H96" s="70">
        <f>H97+H100</f>
        <v>0</v>
      </c>
      <c r="I96" s="56">
        <f t="shared" si="3"/>
        <v>0</v>
      </c>
    </row>
    <row r="97" spans="1:9" ht="48" customHeight="1">
      <c r="A97" s="187" t="s">
        <v>78</v>
      </c>
      <c r="B97" s="188"/>
      <c r="C97" s="6" t="s">
        <v>9</v>
      </c>
      <c r="D97" s="6" t="s">
        <v>70</v>
      </c>
      <c r="E97" s="6" t="s">
        <v>79</v>
      </c>
      <c r="F97" s="6"/>
      <c r="G97" s="69">
        <f>G98</f>
        <v>14</v>
      </c>
      <c r="H97" s="70">
        <f>H98</f>
        <v>0</v>
      </c>
      <c r="I97" s="56">
        <f t="shared" si="3"/>
        <v>0</v>
      </c>
    </row>
    <row r="98" spans="1:9" ht="54.75" customHeight="1">
      <c r="A98" s="187" t="s">
        <v>17</v>
      </c>
      <c r="B98" s="188"/>
      <c r="C98" s="6" t="s">
        <v>9</v>
      </c>
      <c r="D98" s="6" t="s">
        <v>70</v>
      </c>
      <c r="E98" s="6" t="s">
        <v>79</v>
      </c>
      <c r="F98" s="6" t="s">
        <v>18</v>
      </c>
      <c r="G98" s="69">
        <f>G99</f>
        <v>14</v>
      </c>
      <c r="H98" s="70">
        <f>H99</f>
        <v>0</v>
      </c>
      <c r="I98" s="56">
        <f t="shared" si="3"/>
        <v>0</v>
      </c>
    </row>
    <row r="99" spans="1:9" ht="30" customHeight="1">
      <c r="A99" s="187" t="s">
        <v>19</v>
      </c>
      <c r="B99" s="188"/>
      <c r="C99" s="6" t="s">
        <v>9</v>
      </c>
      <c r="D99" s="6" t="s">
        <v>70</v>
      </c>
      <c r="E99" s="6" t="s">
        <v>79</v>
      </c>
      <c r="F99" s="6" t="s">
        <v>20</v>
      </c>
      <c r="G99" s="69">
        <f>'Прил.4'!H61</f>
        <v>14</v>
      </c>
      <c r="H99" s="70">
        <f>'Прил.4'!I61</f>
        <v>0</v>
      </c>
      <c r="I99" s="56">
        <f t="shared" si="3"/>
        <v>0</v>
      </c>
    </row>
    <row r="100" spans="1:9" ht="40.5" customHeight="1">
      <c r="A100" s="187" t="s">
        <v>80</v>
      </c>
      <c r="B100" s="188"/>
      <c r="C100" s="6" t="s">
        <v>9</v>
      </c>
      <c r="D100" s="6" t="s">
        <v>70</v>
      </c>
      <c r="E100" s="6" t="s">
        <v>81</v>
      </c>
      <c r="F100" s="6"/>
      <c r="G100" s="69">
        <f>G101</f>
        <v>127.2</v>
      </c>
      <c r="H100" s="70">
        <f>H101</f>
        <v>0</v>
      </c>
      <c r="I100" s="56">
        <f t="shared" si="3"/>
        <v>0</v>
      </c>
    </row>
    <row r="101" spans="1:9" ht="27.75" customHeight="1">
      <c r="A101" s="187" t="s">
        <v>28</v>
      </c>
      <c r="B101" s="188"/>
      <c r="C101" s="6" t="s">
        <v>9</v>
      </c>
      <c r="D101" s="6" t="s">
        <v>70</v>
      </c>
      <c r="E101" s="6" t="s">
        <v>81</v>
      </c>
      <c r="F101" s="6" t="s">
        <v>29</v>
      </c>
      <c r="G101" s="69">
        <f>G102</f>
        <v>127.2</v>
      </c>
      <c r="H101" s="70">
        <f>H102</f>
        <v>0</v>
      </c>
      <c r="I101" s="56">
        <f t="shared" si="3"/>
        <v>0</v>
      </c>
    </row>
    <row r="102" spans="1:9" ht="27" customHeight="1">
      <c r="A102" s="187" t="s">
        <v>30</v>
      </c>
      <c r="B102" s="188"/>
      <c r="C102" s="6" t="s">
        <v>9</v>
      </c>
      <c r="D102" s="6" t="s">
        <v>70</v>
      </c>
      <c r="E102" s="6" t="s">
        <v>81</v>
      </c>
      <c r="F102" s="6" t="s">
        <v>31</v>
      </c>
      <c r="G102" s="69">
        <f>'Прил.4'!H64</f>
        <v>127.2</v>
      </c>
      <c r="H102" s="70">
        <f>'Прил.4'!I64</f>
        <v>0</v>
      </c>
      <c r="I102" s="56">
        <f t="shared" si="3"/>
        <v>0</v>
      </c>
    </row>
    <row r="103" spans="1:9" ht="42" customHeight="1">
      <c r="A103" s="187" t="str">
        <f>'Прил.4'!A65</f>
        <v>Муниципальная программа "Развитие муниципальной службы в муниципальном образовании "Сусуманский муниципальный округ" на 2021- 2025 годы"</v>
      </c>
      <c r="B103" s="188"/>
      <c r="C103" s="6" t="s">
        <v>9</v>
      </c>
      <c r="D103" s="6" t="s">
        <v>70</v>
      </c>
      <c r="E103" s="6" t="s">
        <v>82</v>
      </c>
      <c r="F103" s="6"/>
      <c r="G103" s="69">
        <f aca="true" t="shared" si="6" ref="G103:H106">G104</f>
        <v>49</v>
      </c>
      <c r="H103" s="70">
        <f t="shared" si="6"/>
        <v>0</v>
      </c>
      <c r="I103" s="56">
        <f t="shared" si="3"/>
        <v>0</v>
      </c>
    </row>
    <row r="104" spans="1:9" ht="54.75" customHeight="1">
      <c r="A104" s="187" t="s">
        <v>83</v>
      </c>
      <c r="B104" s="188"/>
      <c r="C104" s="6" t="s">
        <v>9</v>
      </c>
      <c r="D104" s="6" t="s">
        <v>70</v>
      </c>
      <c r="E104" s="6" t="s">
        <v>84</v>
      </c>
      <c r="F104" s="6"/>
      <c r="G104" s="69">
        <f t="shared" si="6"/>
        <v>49</v>
      </c>
      <c r="H104" s="70">
        <f t="shared" si="6"/>
        <v>0</v>
      </c>
      <c r="I104" s="56">
        <f t="shared" si="3"/>
        <v>0</v>
      </c>
    </row>
    <row r="105" spans="1:9" ht="27.75" customHeight="1">
      <c r="A105" s="187" t="s">
        <v>85</v>
      </c>
      <c r="B105" s="188"/>
      <c r="C105" s="6" t="s">
        <v>9</v>
      </c>
      <c r="D105" s="6" t="s">
        <v>70</v>
      </c>
      <c r="E105" s="6" t="s">
        <v>86</v>
      </c>
      <c r="F105" s="6"/>
      <c r="G105" s="69">
        <f t="shared" si="6"/>
        <v>49</v>
      </c>
      <c r="H105" s="70">
        <f t="shared" si="6"/>
        <v>0</v>
      </c>
      <c r="I105" s="56">
        <f t="shared" si="3"/>
        <v>0</v>
      </c>
    </row>
    <row r="106" spans="1:9" ht="29.25" customHeight="1">
      <c r="A106" s="187" t="s">
        <v>28</v>
      </c>
      <c r="B106" s="188"/>
      <c r="C106" s="6" t="s">
        <v>9</v>
      </c>
      <c r="D106" s="6" t="s">
        <v>70</v>
      </c>
      <c r="E106" s="6" t="s">
        <v>86</v>
      </c>
      <c r="F106" s="6" t="s">
        <v>29</v>
      </c>
      <c r="G106" s="69">
        <f t="shared" si="6"/>
        <v>49</v>
      </c>
      <c r="H106" s="70">
        <f t="shared" si="6"/>
        <v>0</v>
      </c>
      <c r="I106" s="56">
        <f t="shared" si="3"/>
        <v>0</v>
      </c>
    </row>
    <row r="107" spans="1:9" ht="28.5" customHeight="1">
      <c r="A107" s="187" t="s">
        <v>30</v>
      </c>
      <c r="B107" s="188"/>
      <c r="C107" s="6" t="s">
        <v>9</v>
      </c>
      <c r="D107" s="6" t="s">
        <v>70</v>
      </c>
      <c r="E107" s="6" t="s">
        <v>86</v>
      </c>
      <c r="F107" s="6" t="s">
        <v>31</v>
      </c>
      <c r="G107" s="69">
        <f>'Прил.4'!H69</f>
        <v>49</v>
      </c>
      <c r="H107" s="70">
        <f>'Прил.4'!I69</f>
        <v>0</v>
      </c>
      <c r="I107" s="56">
        <f t="shared" si="3"/>
        <v>0</v>
      </c>
    </row>
    <row r="108" spans="1:9" ht="42" customHeight="1">
      <c r="A108" s="187" t="s">
        <v>87</v>
      </c>
      <c r="B108" s="188"/>
      <c r="C108" s="6" t="s">
        <v>9</v>
      </c>
      <c r="D108" s="6" t="s">
        <v>70</v>
      </c>
      <c r="E108" s="6" t="s">
        <v>88</v>
      </c>
      <c r="F108" s="6"/>
      <c r="G108" s="69">
        <f aca="true" t="shared" si="7" ref="G108:H111">G109</f>
        <v>20</v>
      </c>
      <c r="H108" s="70">
        <f t="shared" si="7"/>
        <v>0</v>
      </c>
      <c r="I108" s="56">
        <f t="shared" si="3"/>
        <v>0</v>
      </c>
    </row>
    <row r="109" spans="1:9" ht="26.25" customHeight="1">
      <c r="A109" s="187" t="s">
        <v>89</v>
      </c>
      <c r="B109" s="188"/>
      <c r="C109" s="6" t="s">
        <v>9</v>
      </c>
      <c r="D109" s="6" t="s">
        <v>70</v>
      </c>
      <c r="E109" s="6" t="s">
        <v>90</v>
      </c>
      <c r="F109" s="6"/>
      <c r="G109" s="69">
        <f t="shared" si="7"/>
        <v>20</v>
      </c>
      <c r="H109" s="70">
        <f t="shared" si="7"/>
        <v>0</v>
      </c>
      <c r="I109" s="56">
        <f t="shared" si="3"/>
        <v>0</v>
      </c>
    </row>
    <row r="110" spans="1:9" ht="30" customHeight="1">
      <c r="A110" s="187" t="s">
        <v>91</v>
      </c>
      <c r="B110" s="188"/>
      <c r="C110" s="6" t="s">
        <v>9</v>
      </c>
      <c r="D110" s="6" t="s">
        <v>70</v>
      </c>
      <c r="E110" s="6" t="s">
        <v>92</v>
      </c>
      <c r="F110" s="6"/>
      <c r="G110" s="69">
        <f t="shared" si="7"/>
        <v>20</v>
      </c>
      <c r="H110" s="70">
        <f t="shared" si="7"/>
        <v>0</v>
      </c>
      <c r="I110" s="56">
        <f t="shared" si="3"/>
        <v>0</v>
      </c>
    </row>
    <row r="111" spans="1:9" ht="27.75" customHeight="1">
      <c r="A111" s="187" t="s">
        <v>28</v>
      </c>
      <c r="B111" s="188"/>
      <c r="C111" s="6" t="s">
        <v>9</v>
      </c>
      <c r="D111" s="6" t="s">
        <v>70</v>
      </c>
      <c r="E111" s="6" t="s">
        <v>92</v>
      </c>
      <c r="F111" s="6" t="s">
        <v>29</v>
      </c>
      <c r="G111" s="69">
        <f t="shared" si="7"/>
        <v>20</v>
      </c>
      <c r="H111" s="70">
        <f t="shared" si="7"/>
        <v>0</v>
      </c>
      <c r="I111" s="56">
        <f t="shared" si="3"/>
        <v>0</v>
      </c>
    </row>
    <row r="112" spans="1:9" ht="30.75" customHeight="1">
      <c r="A112" s="187" t="s">
        <v>30</v>
      </c>
      <c r="B112" s="188"/>
      <c r="C112" s="6" t="s">
        <v>9</v>
      </c>
      <c r="D112" s="6" t="s">
        <v>70</v>
      </c>
      <c r="E112" s="6" t="s">
        <v>92</v>
      </c>
      <c r="F112" s="6" t="s">
        <v>31</v>
      </c>
      <c r="G112" s="69">
        <f>'Прил.4'!H74</f>
        <v>20</v>
      </c>
      <c r="H112" s="70">
        <f>'Прил.4'!I74</f>
        <v>0</v>
      </c>
      <c r="I112" s="56">
        <f t="shared" si="3"/>
        <v>0</v>
      </c>
    </row>
    <row r="113" spans="1:9" ht="41.25" customHeight="1">
      <c r="A113" s="187" t="str">
        <f>'Прил.4'!A75</f>
        <v>Муниципальная программа "Профилактика правонарушений и борьба с преступностью на территории Сусуманского муниципального округа на 2021- 2025 годы"</v>
      </c>
      <c r="B113" s="188"/>
      <c r="C113" s="6" t="s">
        <v>9</v>
      </c>
      <c r="D113" s="6" t="s">
        <v>70</v>
      </c>
      <c r="E113" s="6" t="s">
        <v>93</v>
      </c>
      <c r="F113" s="6"/>
      <c r="G113" s="69">
        <f>G114</f>
        <v>58.1</v>
      </c>
      <c r="H113" s="70">
        <f>H114</f>
        <v>0</v>
      </c>
      <c r="I113" s="56">
        <f t="shared" si="3"/>
        <v>0</v>
      </c>
    </row>
    <row r="114" spans="1:9" ht="27" customHeight="1">
      <c r="A114" s="187" t="s">
        <v>94</v>
      </c>
      <c r="B114" s="188"/>
      <c r="C114" s="6" t="s">
        <v>9</v>
      </c>
      <c r="D114" s="6" t="s">
        <v>70</v>
      </c>
      <c r="E114" s="6" t="s">
        <v>95</v>
      </c>
      <c r="F114" s="6"/>
      <c r="G114" s="69">
        <f>G115+G118</f>
        <v>58.1</v>
      </c>
      <c r="H114" s="70">
        <f>H115+H118</f>
        <v>0</v>
      </c>
      <c r="I114" s="56">
        <f t="shared" si="3"/>
        <v>0</v>
      </c>
    </row>
    <row r="115" spans="1:9" ht="54" customHeight="1">
      <c r="A115" s="187" t="s">
        <v>96</v>
      </c>
      <c r="B115" s="188"/>
      <c r="C115" s="6" t="s">
        <v>9</v>
      </c>
      <c r="D115" s="6" t="s">
        <v>70</v>
      </c>
      <c r="E115" s="6" t="s">
        <v>97</v>
      </c>
      <c r="F115" s="6"/>
      <c r="G115" s="69">
        <f>G116</f>
        <v>8</v>
      </c>
      <c r="H115" s="70">
        <f>H116</f>
        <v>0</v>
      </c>
      <c r="I115" s="56">
        <f t="shared" si="3"/>
        <v>0</v>
      </c>
    </row>
    <row r="116" spans="1:9" ht="27" customHeight="1">
      <c r="A116" s="187" t="s">
        <v>28</v>
      </c>
      <c r="B116" s="188"/>
      <c r="C116" s="6" t="s">
        <v>9</v>
      </c>
      <c r="D116" s="6" t="s">
        <v>70</v>
      </c>
      <c r="E116" s="6" t="s">
        <v>97</v>
      </c>
      <c r="F116" s="6" t="s">
        <v>29</v>
      </c>
      <c r="G116" s="69">
        <f>G117</f>
        <v>8</v>
      </c>
      <c r="H116" s="70">
        <f>H117</f>
        <v>0</v>
      </c>
      <c r="I116" s="56">
        <f t="shared" si="3"/>
        <v>0</v>
      </c>
    </row>
    <row r="117" spans="1:9" ht="28.5" customHeight="1">
      <c r="A117" s="187" t="s">
        <v>30</v>
      </c>
      <c r="B117" s="188"/>
      <c r="C117" s="6" t="s">
        <v>9</v>
      </c>
      <c r="D117" s="6" t="s">
        <v>70</v>
      </c>
      <c r="E117" s="6" t="s">
        <v>97</v>
      </c>
      <c r="F117" s="6" t="s">
        <v>31</v>
      </c>
      <c r="G117" s="69">
        <f>'Прил.4'!H79</f>
        <v>8</v>
      </c>
      <c r="H117" s="70">
        <f>'Прил.4'!I79</f>
        <v>0</v>
      </c>
      <c r="I117" s="56">
        <f t="shared" si="3"/>
        <v>0</v>
      </c>
    </row>
    <row r="118" spans="1:9" ht="27" customHeight="1">
      <c r="A118" s="187" t="s">
        <v>98</v>
      </c>
      <c r="B118" s="188"/>
      <c r="C118" s="6" t="s">
        <v>9</v>
      </c>
      <c r="D118" s="6" t="s">
        <v>70</v>
      </c>
      <c r="E118" s="6" t="s">
        <v>99</v>
      </c>
      <c r="F118" s="6"/>
      <c r="G118" s="69">
        <f>G119+G121</f>
        <v>50.1</v>
      </c>
      <c r="H118" s="70">
        <f>H119+H121</f>
        <v>0</v>
      </c>
      <c r="I118" s="56">
        <f t="shared" si="3"/>
        <v>0</v>
      </c>
    </row>
    <row r="119" spans="1:9" ht="54.75" customHeight="1">
      <c r="A119" s="187" t="s">
        <v>17</v>
      </c>
      <c r="B119" s="188"/>
      <c r="C119" s="6" t="s">
        <v>9</v>
      </c>
      <c r="D119" s="6" t="s">
        <v>70</v>
      </c>
      <c r="E119" s="6" t="s">
        <v>99</v>
      </c>
      <c r="F119" s="6" t="s">
        <v>18</v>
      </c>
      <c r="G119" s="69">
        <f>G120</f>
        <v>20</v>
      </c>
      <c r="H119" s="70">
        <f>H120</f>
        <v>0</v>
      </c>
      <c r="I119" s="56">
        <f t="shared" si="3"/>
        <v>0</v>
      </c>
    </row>
    <row r="120" spans="1:9" ht="27" customHeight="1">
      <c r="A120" s="187" t="s">
        <v>19</v>
      </c>
      <c r="B120" s="188"/>
      <c r="C120" s="6" t="s">
        <v>9</v>
      </c>
      <c r="D120" s="6" t="s">
        <v>70</v>
      </c>
      <c r="E120" s="6" t="s">
        <v>99</v>
      </c>
      <c r="F120" s="6" t="s">
        <v>20</v>
      </c>
      <c r="G120" s="69">
        <f>'Прил.4'!H82</f>
        <v>20</v>
      </c>
      <c r="H120" s="70">
        <f>'Прил.4'!I82</f>
        <v>0</v>
      </c>
      <c r="I120" s="56">
        <f t="shared" si="3"/>
        <v>0</v>
      </c>
    </row>
    <row r="121" spans="1:9" ht="30" customHeight="1">
      <c r="A121" s="187" t="s">
        <v>28</v>
      </c>
      <c r="B121" s="188"/>
      <c r="C121" s="6" t="s">
        <v>9</v>
      </c>
      <c r="D121" s="6" t="s">
        <v>70</v>
      </c>
      <c r="E121" s="6" t="s">
        <v>99</v>
      </c>
      <c r="F121" s="6" t="s">
        <v>29</v>
      </c>
      <c r="G121" s="69">
        <f>G122</f>
        <v>30.1</v>
      </c>
      <c r="H121" s="70">
        <f>H122</f>
        <v>0</v>
      </c>
      <c r="I121" s="56">
        <f t="shared" si="3"/>
        <v>0</v>
      </c>
    </row>
    <row r="122" spans="1:9" ht="30" customHeight="1">
      <c r="A122" s="187" t="s">
        <v>30</v>
      </c>
      <c r="B122" s="188"/>
      <c r="C122" s="6" t="s">
        <v>9</v>
      </c>
      <c r="D122" s="6" t="s">
        <v>70</v>
      </c>
      <c r="E122" s="6" t="s">
        <v>99</v>
      </c>
      <c r="F122" s="6" t="s">
        <v>31</v>
      </c>
      <c r="G122" s="69">
        <f>'Прил.4'!H84</f>
        <v>30.1</v>
      </c>
      <c r="H122" s="70">
        <f>'Прил.4'!I84</f>
        <v>0</v>
      </c>
      <c r="I122" s="56">
        <f t="shared" si="3"/>
        <v>0</v>
      </c>
    </row>
    <row r="123" spans="1:9" ht="56.25" customHeight="1">
      <c r="A123" s="187" t="s">
        <v>36</v>
      </c>
      <c r="B123" s="188"/>
      <c r="C123" s="6" t="s">
        <v>9</v>
      </c>
      <c r="D123" s="6" t="s">
        <v>70</v>
      </c>
      <c r="E123" s="6" t="s">
        <v>100</v>
      </c>
      <c r="F123" s="6"/>
      <c r="G123" s="69">
        <f aca="true" t="shared" si="8" ref="G123:H126">G124</f>
        <v>2.6</v>
      </c>
      <c r="H123" s="70">
        <f t="shared" si="8"/>
        <v>0</v>
      </c>
      <c r="I123" s="56">
        <f t="shared" si="3"/>
        <v>0</v>
      </c>
    </row>
    <row r="124" spans="1:9" ht="48" customHeight="1">
      <c r="A124" s="187" t="s">
        <v>101</v>
      </c>
      <c r="B124" s="188"/>
      <c r="C124" s="6" t="s">
        <v>9</v>
      </c>
      <c r="D124" s="6" t="s">
        <v>70</v>
      </c>
      <c r="E124" s="6" t="s">
        <v>102</v>
      </c>
      <c r="F124" s="6"/>
      <c r="G124" s="69">
        <f t="shared" si="8"/>
        <v>2.6</v>
      </c>
      <c r="H124" s="70">
        <f t="shared" si="8"/>
        <v>0</v>
      </c>
      <c r="I124" s="56">
        <f t="shared" si="3"/>
        <v>0</v>
      </c>
    </row>
    <row r="125" spans="1:9" ht="42" customHeight="1">
      <c r="A125" s="187" t="s">
        <v>103</v>
      </c>
      <c r="B125" s="188"/>
      <c r="C125" s="6" t="s">
        <v>9</v>
      </c>
      <c r="D125" s="6" t="s">
        <v>70</v>
      </c>
      <c r="E125" s="6" t="s">
        <v>104</v>
      </c>
      <c r="F125" s="6"/>
      <c r="G125" s="69">
        <f t="shared" si="8"/>
        <v>2.6</v>
      </c>
      <c r="H125" s="70">
        <f t="shared" si="8"/>
        <v>0</v>
      </c>
      <c r="I125" s="56">
        <f t="shared" si="3"/>
        <v>0</v>
      </c>
    </row>
    <row r="126" spans="1:9" ht="27.75" customHeight="1">
      <c r="A126" s="187" t="s">
        <v>28</v>
      </c>
      <c r="B126" s="188"/>
      <c r="C126" s="6" t="s">
        <v>9</v>
      </c>
      <c r="D126" s="6" t="s">
        <v>70</v>
      </c>
      <c r="E126" s="6" t="s">
        <v>104</v>
      </c>
      <c r="F126" s="6" t="s">
        <v>29</v>
      </c>
      <c r="G126" s="69">
        <f t="shared" si="8"/>
        <v>2.6</v>
      </c>
      <c r="H126" s="70">
        <f t="shared" si="8"/>
        <v>0</v>
      </c>
      <c r="I126" s="56">
        <f t="shared" si="3"/>
        <v>0</v>
      </c>
    </row>
    <row r="127" spans="1:9" ht="28.5" customHeight="1">
      <c r="A127" s="187" t="s">
        <v>30</v>
      </c>
      <c r="B127" s="188"/>
      <c r="C127" s="6" t="s">
        <v>9</v>
      </c>
      <c r="D127" s="6" t="s">
        <v>70</v>
      </c>
      <c r="E127" s="6" t="s">
        <v>104</v>
      </c>
      <c r="F127" s="6" t="s">
        <v>31</v>
      </c>
      <c r="G127" s="69">
        <f>'Прил.4'!H89</f>
        <v>2.6</v>
      </c>
      <c r="H127" s="70">
        <f>'Прил.4'!I89</f>
        <v>0</v>
      </c>
      <c r="I127" s="56">
        <f t="shared" si="3"/>
        <v>0</v>
      </c>
    </row>
    <row r="128" spans="1:9" ht="29.25" customHeight="1">
      <c r="A128" s="187" t="s">
        <v>105</v>
      </c>
      <c r="B128" s="188"/>
      <c r="C128" s="6" t="s">
        <v>9</v>
      </c>
      <c r="D128" s="6" t="s">
        <v>70</v>
      </c>
      <c r="E128" s="6" t="s">
        <v>106</v>
      </c>
      <c r="F128" s="6"/>
      <c r="G128" s="69">
        <f>G129+G132+G135</f>
        <v>91592</v>
      </c>
      <c r="H128" s="70">
        <f>H129+H132+H135</f>
        <v>18099.899999999998</v>
      </c>
      <c r="I128" s="56">
        <f t="shared" si="3"/>
        <v>19.761442047340378</v>
      </c>
    </row>
    <row r="129" spans="1:9" ht="66.75" customHeight="1">
      <c r="A129" s="187" t="s">
        <v>42</v>
      </c>
      <c r="B129" s="188"/>
      <c r="C129" s="6" t="s">
        <v>9</v>
      </c>
      <c r="D129" s="6" t="s">
        <v>70</v>
      </c>
      <c r="E129" s="6" t="s">
        <v>107</v>
      </c>
      <c r="F129" s="6"/>
      <c r="G129" s="69">
        <f>G130</f>
        <v>950</v>
      </c>
      <c r="H129" s="70">
        <f>H130</f>
        <v>99.8</v>
      </c>
      <c r="I129" s="56">
        <f t="shared" si="3"/>
        <v>10.505263157894737</v>
      </c>
    </row>
    <row r="130" spans="1:9" ht="57" customHeight="1">
      <c r="A130" s="187" t="s">
        <v>17</v>
      </c>
      <c r="B130" s="188"/>
      <c r="C130" s="6" t="s">
        <v>9</v>
      </c>
      <c r="D130" s="6" t="s">
        <v>70</v>
      </c>
      <c r="E130" s="6" t="s">
        <v>107</v>
      </c>
      <c r="F130" s="6" t="s">
        <v>18</v>
      </c>
      <c r="G130" s="69">
        <f>G131</f>
        <v>950</v>
      </c>
      <c r="H130" s="70">
        <f>H131</f>
        <v>99.8</v>
      </c>
      <c r="I130" s="56">
        <f t="shared" si="3"/>
        <v>10.505263157894737</v>
      </c>
    </row>
    <row r="131" spans="1:9" ht="13.5">
      <c r="A131" s="187" t="s">
        <v>108</v>
      </c>
      <c r="B131" s="188"/>
      <c r="C131" s="6" t="s">
        <v>9</v>
      </c>
      <c r="D131" s="6" t="s">
        <v>70</v>
      </c>
      <c r="E131" s="6" t="s">
        <v>107</v>
      </c>
      <c r="F131" s="6" t="s">
        <v>109</v>
      </c>
      <c r="G131" s="69">
        <f>'Прил.4'!H256</f>
        <v>950</v>
      </c>
      <c r="H131" s="70">
        <f>'Прил.4'!I256</f>
        <v>99.8</v>
      </c>
      <c r="I131" s="56">
        <f t="shared" si="3"/>
        <v>10.505263157894737</v>
      </c>
    </row>
    <row r="132" spans="1:9" ht="13.5">
      <c r="A132" s="187" t="s">
        <v>32</v>
      </c>
      <c r="B132" s="188"/>
      <c r="C132" s="6" t="s">
        <v>9</v>
      </c>
      <c r="D132" s="6" t="s">
        <v>70</v>
      </c>
      <c r="E132" s="6" t="s">
        <v>110</v>
      </c>
      <c r="F132" s="6"/>
      <c r="G132" s="69">
        <f>G133</f>
        <v>52</v>
      </c>
      <c r="H132" s="70">
        <f>H133</f>
        <v>0</v>
      </c>
      <c r="I132" s="56">
        <f t="shared" si="3"/>
        <v>0</v>
      </c>
    </row>
    <row r="133" spans="1:9" ht="57" customHeight="1">
      <c r="A133" s="187" t="s">
        <v>17</v>
      </c>
      <c r="B133" s="188"/>
      <c r="C133" s="6" t="s">
        <v>9</v>
      </c>
      <c r="D133" s="6" t="s">
        <v>70</v>
      </c>
      <c r="E133" s="6" t="s">
        <v>110</v>
      </c>
      <c r="F133" s="6" t="s">
        <v>18</v>
      </c>
      <c r="G133" s="69">
        <f>G134</f>
        <v>52</v>
      </c>
      <c r="H133" s="70">
        <f>H134</f>
        <v>0</v>
      </c>
      <c r="I133" s="56">
        <f t="shared" si="3"/>
        <v>0</v>
      </c>
    </row>
    <row r="134" spans="1:9" ht="13.5">
      <c r="A134" s="187" t="s">
        <v>108</v>
      </c>
      <c r="B134" s="188"/>
      <c r="C134" s="6" t="s">
        <v>9</v>
      </c>
      <c r="D134" s="6" t="s">
        <v>70</v>
      </c>
      <c r="E134" s="6" t="s">
        <v>110</v>
      </c>
      <c r="F134" s="6" t="s">
        <v>109</v>
      </c>
      <c r="G134" s="69">
        <f>'Прил.4'!H259</f>
        <v>52</v>
      </c>
      <c r="H134" s="70">
        <f>'Прил.4'!I259</f>
        <v>0</v>
      </c>
      <c r="I134" s="56">
        <f t="shared" si="3"/>
        <v>0</v>
      </c>
    </row>
    <row r="135" spans="1:9" ht="29.25" customHeight="1">
      <c r="A135" s="187" t="s">
        <v>111</v>
      </c>
      <c r="B135" s="188"/>
      <c r="C135" s="6" t="s">
        <v>9</v>
      </c>
      <c r="D135" s="6" t="s">
        <v>70</v>
      </c>
      <c r="E135" s="6" t="s">
        <v>112</v>
      </c>
      <c r="F135" s="6"/>
      <c r="G135" s="69">
        <f>G136+G138+G140</f>
        <v>90590</v>
      </c>
      <c r="H135" s="70">
        <f>H136+H138+H140</f>
        <v>18000.1</v>
      </c>
      <c r="I135" s="56">
        <f t="shared" si="3"/>
        <v>19.869853184678217</v>
      </c>
    </row>
    <row r="136" spans="1:9" ht="54" customHeight="1">
      <c r="A136" s="187" t="s">
        <v>17</v>
      </c>
      <c r="B136" s="188"/>
      <c r="C136" s="6" t="s">
        <v>9</v>
      </c>
      <c r="D136" s="6" t="s">
        <v>70</v>
      </c>
      <c r="E136" s="6" t="s">
        <v>112</v>
      </c>
      <c r="F136" s="6" t="s">
        <v>18</v>
      </c>
      <c r="G136" s="69">
        <f>G137</f>
        <v>63030.5</v>
      </c>
      <c r="H136" s="70">
        <f>H137</f>
        <v>11756.3</v>
      </c>
      <c r="I136" s="56">
        <f t="shared" si="3"/>
        <v>18.65176382862265</v>
      </c>
    </row>
    <row r="137" spans="1:9" ht="13.5">
      <c r="A137" s="187" t="s">
        <v>108</v>
      </c>
      <c r="B137" s="188"/>
      <c r="C137" s="6" t="s">
        <v>9</v>
      </c>
      <c r="D137" s="6" t="s">
        <v>70</v>
      </c>
      <c r="E137" s="6" t="s">
        <v>112</v>
      </c>
      <c r="F137" s="6" t="s">
        <v>109</v>
      </c>
      <c r="G137" s="69">
        <f>'Прил.4'!H262</f>
        <v>63030.5</v>
      </c>
      <c r="H137" s="70">
        <f>'Прил.4'!I262</f>
        <v>11756.3</v>
      </c>
      <c r="I137" s="56">
        <f aca="true" t="shared" si="9" ref="I137:I200">H137/G137*100</f>
        <v>18.65176382862265</v>
      </c>
    </row>
    <row r="138" spans="1:9" ht="27" customHeight="1">
      <c r="A138" s="187" t="s">
        <v>28</v>
      </c>
      <c r="B138" s="188"/>
      <c r="C138" s="6" t="s">
        <v>9</v>
      </c>
      <c r="D138" s="6" t="s">
        <v>70</v>
      </c>
      <c r="E138" s="6" t="s">
        <v>112</v>
      </c>
      <c r="F138" s="6" t="s">
        <v>29</v>
      </c>
      <c r="G138" s="69">
        <f>G139</f>
        <v>26960.5</v>
      </c>
      <c r="H138" s="70">
        <f>H139</f>
        <v>6220.9</v>
      </c>
      <c r="I138" s="56">
        <f t="shared" si="9"/>
        <v>23.074126963520705</v>
      </c>
    </row>
    <row r="139" spans="1:9" ht="26.25" customHeight="1">
      <c r="A139" s="187" t="s">
        <v>30</v>
      </c>
      <c r="B139" s="188"/>
      <c r="C139" s="6" t="s">
        <v>9</v>
      </c>
      <c r="D139" s="6" t="s">
        <v>70</v>
      </c>
      <c r="E139" s="6" t="s">
        <v>112</v>
      </c>
      <c r="F139" s="6" t="s">
        <v>31</v>
      </c>
      <c r="G139" s="69">
        <f>'Прил.4'!H264</f>
        <v>26960.5</v>
      </c>
      <c r="H139" s="70">
        <f>'Прил.4'!I264</f>
        <v>6220.9</v>
      </c>
      <c r="I139" s="56">
        <f t="shared" si="9"/>
        <v>23.074126963520705</v>
      </c>
    </row>
    <row r="140" spans="1:9" ht="13.5">
      <c r="A140" s="187" t="s">
        <v>46</v>
      </c>
      <c r="B140" s="188"/>
      <c r="C140" s="6" t="s">
        <v>9</v>
      </c>
      <c r="D140" s="6" t="s">
        <v>70</v>
      </c>
      <c r="E140" s="6" t="s">
        <v>112</v>
      </c>
      <c r="F140" s="6" t="s">
        <v>47</v>
      </c>
      <c r="G140" s="69">
        <f>G141</f>
        <v>599</v>
      </c>
      <c r="H140" s="70">
        <f>H141</f>
        <v>22.9</v>
      </c>
      <c r="I140" s="56">
        <f t="shared" si="9"/>
        <v>3.823038397328881</v>
      </c>
    </row>
    <row r="141" spans="1:9" ht="13.5">
      <c r="A141" s="187" t="s">
        <v>50</v>
      </c>
      <c r="B141" s="188"/>
      <c r="C141" s="6" t="s">
        <v>9</v>
      </c>
      <c r="D141" s="6" t="s">
        <v>70</v>
      </c>
      <c r="E141" s="6" t="s">
        <v>112</v>
      </c>
      <c r="F141" s="6" t="s">
        <v>51</v>
      </c>
      <c r="G141" s="69">
        <f>'Прил.4'!H266</f>
        <v>599</v>
      </c>
      <c r="H141" s="70">
        <f>'Прил.4'!I266</f>
        <v>22.9</v>
      </c>
      <c r="I141" s="56">
        <f t="shared" si="9"/>
        <v>3.823038397328881</v>
      </c>
    </row>
    <row r="142" spans="1:9" ht="29.25" customHeight="1">
      <c r="A142" s="187" t="s">
        <v>113</v>
      </c>
      <c r="B142" s="188"/>
      <c r="C142" s="6" t="s">
        <v>9</v>
      </c>
      <c r="D142" s="6" t="s">
        <v>70</v>
      </c>
      <c r="E142" s="6" t="s">
        <v>114</v>
      </c>
      <c r="F142" s="6"/>
      <c r="G142" s="69">
        <f>G143+G146+G149</f>
        <v>3990.2</v>
      </c>
      <c r="H142" s="70">
        <f>H143+H146+H149</f>
        <v>1.9</v>
      </c>
      <c r="I142" s="56">
        <f t="shared" si="9"/>
        <v>0.04761666081900657</v>
      </c>
    </row>
    <row r="143" spans="1:9" ht="25.5" customHeight="1">
      <c r="A143" s="187" t="s">
        <v>115</v>
      </c>
      <c r="B143" s="188"/>
      <c r="C143" s="6" t="s">
        <v>9</v>
      </c>
      <c r="D143" s="6" t="s">
        <v>70</v>
      </c>
      <c r="E143" s="6" t="s">
        <v>116</v>
      </c>
      <c r="F143" s="6"/>
      <c r="G143" s="69">
        <f>G144</f>
        <v>2250.2</v>
      </c>
      <c r="H143" s="70">
        <f>H144</f>
        <v>0</v>
      </c>
      <c r="I143" s="56">
        <f t="shared" si="9"/>
        <v>0</v>
      </c>
    </row>
    <row r="144" spans="1:9" ht="31.5" customHeight="1">
      <c r="A144" s="187" t="s">
        <v>28</v>
      </c>
      <c r="B144" s="188"/>
      <c r="C144" s="6" t="s">
        <v>9</v>
      </c>
      <c r="D144" s="6" t="s">
        <v>70</v>
      </c>
      <c r="E144" s="6" t="s">
        <v>116</v>
      </c>
      <c r="F144" s="6" t="s">
        <v>29</v>
      </c>
      <c r="G144" s="69">
        <f>G145</f>
        <v>2250.2</v>
      </c>
      <c r="H144" s="70">
        <f>H145</f>
        <v>0</v>
      </c>
      <c r="I144" s="56">
        <f t="shared" si="9"/>
        <v>0</v>
      </c>
    </row>
    <row r="145" spans="1:9" ht="28.5" customHeight="1">
      <c r="A145" s="187" t="s">
        <v>30</v>
      </c>
      <c r="B145" s="188"/>
      <c r="C145" s="6" t="s">
        <v>9</v>
      </c>
      <c r="D145" s="6" t="s">
        <v>70</v>
      </c>
      <c r="E145" s="6" t="s">
        <v>116</v>
      </c>
      <c r="F145" s="6" t="s">
        <v>31</v>
      </c>
      <c r="G145" s="69">
        <f>'Прил.4'!H270</f>
        <v>2250.2</v>
      </c>
      <c r="H145" s="70">
        <f>'Прил.4'!I270</f>
        <v>0</v>
      </c>
      <c r="I145" s="56">
        <f t="shared" si="9"/>
        <v>0</v>
      </c>
    </row>
    <row r="146" spans="1:9" ht="39.75" customHeight="1">
      <c r="A146" s="187" t="s">
        <v>117</v>
      </c>
      <c r="B146" s="188"/>
      <c r="C146" s="6" t="s">
        <v>9</v>
      </c>
      <c r="D146" s="6" t="s">
        <v>70</v>
      </c>
      <c r="E146" s="6" t="s">
        <v>118</v>
      </c>
      <c r="F146" s="6"/>
      <c r="G146" s="69">
        <f>G147</f>
        <v>1440</v>
      </c>
      <c r="H146" s="70">
        <f>H147</f>
        <v>1.9</v>
      </c>
      <c r="I146" s="56">
        <f t="shared" si="9"/>
        <v>0.13194444444444445</v>
      </c>
    </row>
    <row r="147" spans="1:9" ht="27" customHeight="1">
      <c r="A147" s="187" t="s">
        <v>28</v>
      </c>
      <c r="B147" s="188"/>
      <c r="C147" s="6" t="s">
        <v>9</v>
      </c>
      <c r="D147" s="6" t="s">
        <v>70</v>
      </c>
      <c r="E147" s="6" t="s">
        <v>118</v>
      </c>
      <c r="F147" s="6" t="s">
        <v>29</v>
      </c>
      <c r="G147" s="69">
        <f>G148</f>
        <v>1440</v>
      </c>
      <c r="H147" s="70">
        <f>H148</f>
        <v>1.9</v>
      </c>
      <c r="I147" s="56">
        <f t="shared" si="9"/>
        <v>0.13194444444444445</v>
      </c>
    </row>
    <row r="148" spans="1:9" ht="27" customHeight="1">
      <c r="A148" s="187" t="s">
        <v>30</v>
      </c>
      <c r="B148" s="188"/>
      <c r="C148" s="6" t="s">
        <v>9</v>
      </c>
      <c r="D148" s="6" t="s">
        <v>70</v>
      </c>
      <c r="E148" s="6" t="s">
        <v>118</v>
      </c>
      <c r="F148" s="6" t="s">
        <v>31</v>
      </c>
      <c r="G148" s="69">
        <f>'Прил.4'!H273+'Прил.4'!H732</f>
        <v>1440</v>
      </c>
      <c r="H148" s="70">
        <f>'Прил.4'!I273+'Прил.4'!I732</f>
        <v>1.9</v>
      </c>
      <c r="I148" s="56">
        <f t="shared" si="9"/>
        <v>0.13194444444444445</v>
      </c>
    </row>
    <row r="149" spans="1:9" ht="27" customHeight="1">
      <c r="A149" s="187" t="s">
        <v>111</v>
      </c>
      <c r="B149" s="188"/>
      <c r="C149" s="6" t="s">
        <v>9</v>
      </c>
      <c r="D149" s="6" t="s">
        <v>70</v>
      </c>
      <c r="E149" s="6" t="s">
        <v>119</v>
      </c>
      <c r="F149" s="6"/>
      <c r="G149" s="69">
        <f>G150</f>
        <v>300</v>
      </c>
      <c r="H149" s="70">
        <f>H150</f>
        <v>0</v>
      </c>
      <c r="I149" s="56">
        <f t="shared" si="9"/>
        <v>0</v>
      </c>
    </row>
    <row r="150" spans="1:9" ht="27" customHeight="1">
      <c r="A150" s="187" t="s">
        <v>28</v>
      </c>
      <c r="B150" s="188"/>
      <c r="C150" s="6" t="s">
        <v>9</v>
      </c>
      <c r="D150" s="6" t="s">
        <v>70</v>
      </c>
      <c r="E150" s="6" t="s">
        <v>119</v>
      </c>
      <c r="F150" s="6" t="s">
        <v>29</v>
      </c>
      <c r="G150" s="69">
        <f>G151</f>
        <v>300</v>
      </c>
      <c r="H150" s="70">
        <f>H151</f>
        <v>0</v>
      </c>
      <c r="I150" s="56">
        <f t="shared" si="9"/>
        <v>0</v>
      </c>
    </row>
    <row r="151" spans="1:9" ht="30.75" customHeight="1">
      <c r="A151" s="187" t="s">
        <v>30</v>
      </c>
      <c r="B151" s="188"/>
      <c r="C151" s="6" t="s">
        <v>9</v>
      </c>
      <c r="D151" s="6" t="s">
        <v>70</v>
      </c>
      <c r="E151" s="6" t="s">
        <v>119</v>
      </c>
      <c r="F151" s="6" t="s">
        <v>31</v>
      </c>
      <c r="G151" s="69">
        <f>'Прил.4'!H276</f>
        <v>300</v>
      </c>
      <c r="H151" s="70">
        <f>'Прил.4'!I276</f>
        <v>0</v>
      </c>
      <c r="I151" s="56">
        <f t="shared" si="9"/>
        <v>0</v>
      </c>
    </row>
    <row r="152" spans="1:9" ht="13.5">
      <c r="A152" s="187" t="s">
        <v>120</v>
      </c>
      <c r="B152" s="188"/>
      <c r="C152" s="6" t="s">
        <v>9</v>
      </c>
      <c r="D152" s="6" t="s">
        <v>70</v>
      </c>
      <c r="E152" s="6" t="s">
        <v>121</v>
      </c>
      <c r="F152" s="6"/>
      <c r="G152" s="69">
        <f>G153+G156+G159</f>
        <v>32973.4</v>
      </c>
      <c r="H152" s="70">
        <f>H153+H156+H159</f>
        <v>6460.900000000001</v>
      </c>
      <c r="I152" s="56">
        <f t="shared" si="9"/>
        <v>19.59427902491099</v>
      </c>
    </row>
    <row r="153" spans="1:9" ht="65.25" customHeight="1">
      <c r="A153" s="187" t="s">
        <v>42</v>
      </c>
      <c r="B153" s="188"/>
      <c r="C153" s="6" t="s">
        <v>9</v>
      </c>
      <c r="D153" s="6" t="s">
        <v>70</v>
      </c>
      <c r="E153" s="6" t="s">
        <v>122</v>
      </c>
      <c r="F153" s="6"/>
      <c r="G153" s="69">
        <f>G154</f>
        <v>700</v>
      </c>
      <c r="H153" s="70">
        <f>H154</f>
        <v>0</v>
      </c>
      <c r="I153" s="56">
        <f t="shared" si="9"/>
        <v>0</v>
      </c>
    </row>
    <row r="154" spans="1:9" ht="53.25" customHeight="1">
      <c r="A154" s="187" t="s">
        <v>17</v>
      </c>
      <c r="B154" s="188"/>
      <c r="C154" s="6" t="s">
        <v>9</v>
      </c>
      <c r="D154" s="6" t="s">
        <v>70</v>
      </c>
      <c r="E154" s="6" t="s">
        <v>122</v>
      </c>
      <c r="F154" s="6" t="s">
        <v>18</v>
      </c>
      <c r="G154" s="69">
        <f>G155</f>
        <v>700</v>
      </c>
      <c r="H154" s="70">
        <f>H155</f>
        <v>0</v>
      </c>
      <c r="I154" s="56">
        <f t="shared" si="9"/>
        <v>0</v>
      </c>
    </row>
    <row r="155" spans="1:9" ht="25.5" customHeight="1">
      <c r="A155" s="187" t="s">
        <v>19</v>
      </c>
      <c r="B155" s="188"/>
      <c r="C155" s="6" t="s">
        <v>9</v>
      </c>
      <c r="D155" s="6" t="s">
        <v>70</v>
      </c>
      <c r="E155" s="6" t="s">
        <v>122</v>
      </c>
      <c r="F155" s="6" t="s">
        <v>20</v>
      </c>
      <c r="G155" s="69">
        <f>'Прил.4'!H225</f>
        <v>700</v>
      </c>
      <c r="H155" s="70">
        <f>'Прил.4'!I225</f>
        <v>0</v>
      </c>
      <c r="I155" s="56">
        <f t="shared" si="9"/>
        <v>0</v>
      </c>
    </row>
    <row r="156" spans="1:9" ht="13.5">
      <c r="A156" s="187" t="s">
        <v>32</v>
      </c>
      <c r="B156" s="188"/>
      <c r="C156" s="6" t="s">
        <v>9</v>
      </c>
      <c r="D156" s="6" t="s">
        <v>70</v>
      </c>
      <c r="E156" s="6" t="s">
        <v>123</v>
      </c>
      <c r="F156" s="6"/>
      <c r="G156" s="69">
        <f>G157</f>
        <v>50</v>
      </c>
      <c r="H156" s="70">
        <f>H157</f>
        <v>0</v>
      </c>
      <c r="I156" s="56">
        <f t="shared" si="9"/>
        <v>0</v>
      </c>
    </row>
    <row r="157" spans="1:9" ht="54" customHeight="1">
      <c r="A157" s="187" t="s">
        <v>17</v>
      </c>
      <c r="B157" s="188"/>
      <c r="C157" s="6" t="s">
        <v>9</v>
      </c>
      <c r="D157" s="6" t="s">
        <v>70</v>
      </c>
      <c r="E157" s="6" t="s">
        <v>123</v>
      </c>
      <c r="F157" s="6" t="s">
        <v>18</v>
      </c>
      <c r="G157" s="69">
        <f>G158</f>
        <v>50</v>
      </c>
      <c r="H157" s="70">
        <f>H158</f>
        <v>0</v>
      </c>
      <c r="I157" s="56">
        <f t="shared" si="9"/>
        <v>0</v>
      </c>
    </row>
    <row r="158" spans="1:9" ht="27" customHeight="1">
      <c r="A158" s="187" t="s">
        <v>19</v>
      </c>
      <c r="B158" s="188"/>
      <c r="C158" s="6" t="s">
        <v>9</v>
      </c>
      <c r="D158" s="6" t="s">
        <v>70</v>
      </c>
      <c r="E158" s="6" t="s">
        <v>123</v>
      </c>
      <c r="F158" s="6" t="s">
        <v>20</v>
      </c>
      <c r="G158" s="69">
        <f>'Прил.4'!H228</f>
        <v>50</v>
      </c>
      <c r="H158" s="70">
        <f>'Прил.4'!I228</f>
        <v>0</v>
      </c>
      <c r="I158" s="56">
        <f t="shared" si="9"/>
        <v>0</v>
      </c>
    </row>
    <row r="159" spans="1:9" ht="25.5" customHeight="1">
      <c r="A159" s="187" t="s">
        <v>124</v>
      </c>
      <c r="B159" s="188"/>
      <c r="C159" s="6" t="s">
        <v>9</v>
      </c>
      <c r="D159" s="6" t="s">
        <v>70</v>
      </c>
      <c r="E159" s="6" t="s">
        <v>125</v>
      </c>
      <c r="F159" s="6"/>
      <c r="G159" s="69">
        <f>G160+G162+G164</f>
        <v>32223.4</v>
      </c>
      <c r="H159" s="70">
        <f>H160+H162+H164</f>
        <v>6460.900000000001</v>
      </c>
      <c r="I159" s="56">
        <f t="shared" si="9"/>
        <v>20.050336091163565</v>
      </c>
    </row>
    <row r="160" spans="1:9" ht="56.25" customHeight="1">
      <c r="A160" s="187" t="s">
        <v>17</v>
      </c>
      <c r="B160" s="188"/>
      <c r="C160" s="6" t="s">
        <v>9</v>
      </c>
      <c r="D160" s="6" t="s">
        <v>70</v>
      </c>
      <c r="E160" s="6" t="s">
        <v>125</v>
      </c>
      <c r="F160" s="6" t="s">
        <v>18</v>
      </c>
      <c r="G160" s="69">
        <f>G161</f>
        <v>31468.4</v>
      </c>
      <c r="H160" s="70">
        <f>H161</f>
        <v>6234.3</v>
      </c>
      <c r="I160" s="56">
        <f t="shared" si="9"/>
        <v>19.811302767220447</v>
      </c>
    </row>
    <row r="161" spans="1:9" ht="13.5">
      <c r="A161" s="187" t="s">
        <v>108</v>
      </c>
      <c r="B161" s="188"/>
      <c r="C161" s="6" t="s">
        <v>9</v>
      </c>
      <c r="D161" s="6" t="s">
        <v>70</v>
      </c>
      <c r="E161" s="6" t="s">
        <v>125</v>
      </c>
      <c r="F161" s="6" t="s">
        <v>109</v>
      </c>
      <c r="G161" s="69">
        <f>'Прил.4'!H231</f>
        <v>31468.4</v>
      </c>
      <c r="H161" s="70">
        <f>'Прил.4'!I231</f>
        <v>6234.3</v>
      </c>
      <c r="I161" s="56">
        <f t="shared" si="9"/>
        <v>19.811302767220447</v>
      </c>
    </row>
    <row r="162" spans="1:9" ht="30" customHeight="1">
      <c r="A162" s="187" t="s">
        <v>28</v>
      </c>
      <c r="B162" s="188"/>
      <c r="C162" s="6" t="s">
        <v>9</v>
      </c>
      <c r="D162" s="6" t="s">
        <v>70</v>
      </c>
      <c r="E162" s="6" t="s">
        <v>125</v>
      </c>
      <c r="F162" s="6" t="s">
        <v>29</v>
      </c>
      <c r="G162" s="69">
        <f>'Прил.4'!H233</f>
        <v>745</v>
      </c>
      <c r="H162" s="70">
        <f>'Прил.4'!I233</f>
        <v>226.6</v>
      </c>
      <c r="I162" s="56">
        <f t="shared" si="9"/>
        <v>30.416107382550333</v>
      </c>
    </row>
    <row r="163" spans="1:9" ht="30" customHeight="1">
      <c r="A163" s="187" t="s">
        <v>30</v>
      </c>
      <c r="B163" s="188"/>
      <c r="C163" s="6" t="s">
        <v>9</v>
      </c>
      <c r="D163" s="6" t="s">
        <v>70</v>
      </c>
      <c r="E163" s="6" t="s">
        <v>125</v>
      </c>
      <c r="F163" s="6" t="s">
        <v>31</v>
      </c>
      <c r="G163" s="69">
        <f>'Прил.4'!H233</f>
        <v>745</v>
      </c>
      <c r="H163" s="70">
        <f>'Прил.4'!I233</f>
        <v>226.6</v>
      </c>
      <c r="I163" s="56">
        <f t="shared" si="9"/>
        <v>30.416107382550333</v>
      </c>
    </row>
    <row r="164" spans="1:9" ht="13.5">
      <c r="A164" s="187" t="s">
        <v>46</v>
      </c>
      <c r="B164" s="188"/>
      <c r="C164" s="6" t="s">
        <v>9</v>
      </c>
      <c r="D164" s="6" t="s">
        <v>70</v>
      </c>
      <c r="E164" s="6" t="s">
        <v>125</v>
      </c>
      <c r="F164" s="6" t="s">
        <v>47</v>
      </c>
      <c r="G164" s="69">
        <f>G165</f>
        <v>10</v>
      </c>
      <c r="H164" s="70">
        <f>H165</f>
        <v>0</v>
      </c>
      <c r="I164" s="56">
        <f t="shared" si="9"/>
        <v>0</v>
      </c>
    </row>
    <row r="165" spans="1:9" ht="13.5">
      <c r="A165" s="187" t="s">
        <v>50</v>
      </c>
      <c r="B165" s="188"/>
      <c r="C165" s="6" t="s">
        <v>9</v>
      </c>
      <c r="D165" s="6" t="s">
        <v>70</v>
      </c>
      <c r="E165" s="6" t="s">
        <v>125</v>
      </c>
      <c r="F165" s="6" t="s">
        <v>51</v>
      </c>
      <c r="G165" s="69">
        <f>'Прил.4'!H235</f>
        <v>10</v>
      </c>
      <c r="H165" s="70">
        <f>'Прил.4'!I235</f>
        <v>0</v>
      </c>
      <c r="I165" s="56">
        <f t="shared" si="9"/>
        <v>0</v>
      </c>
    </row>
    <row r="166" spans="1:9" ht="57" customHeight="1">
      <c r="A166" s="187" t="s">
        <v>36</v>
      </c>
      <c r="B166" s="188"/>
      <c r="C166" s="6" t="s">
        <v>9</v>
      </c>
      <c r="D166" s="6" t="s">
        <v>70</v>
      </c>
      <c r="E166" s="6" t="s">
        <v>37</v>
      </c>
      <c r="F166" s="6"/>
      <c r="G166" s="69">
        <f>G167+G171</f>
        <v>2237.2</v>
      </c>
      <c r="H166" s="70">
        <f>H167+H171</f>
        <v>0</v>
      </c>
      <c r="I166" s="56">
        <f t="shared" si="9"/>
        <v>0</v>
      </c>
    </row>
    <row r="167" spans="1:9" ht="29.25" customHeight="1">
      <c r="A167" s="187" t="s">
        <v>126</v>
      </c>
      <c r="B167" s="188"/>
      <c r="C167" s="6" t="s">
        <v>9</v>
      </c>
      <c r="D167" s="6" t="s">
        <v>70</v>
      </c>
      <c r="E167" s="6" t="s">
        <v>127</v>
      </c>
      <c r="F167" s="6"/>
      <c r="G167" s="69">
        <f aca="true" t="shared" si="10" ref="G167:H169">G168</f>
        <v>1720.9</v>
      </c>
      <c r="H167" s="70">
        <f t="shared" si="10"/>
        <v>0</v>
      </c>
      <c r="I167" s="56">
        <f t="shared" si="9"/>
        <v>0</v>
      </c>
    </row>
    <row r="168" spans="1:9" ht="26.25" customHeight="1">
      <c r="A168" s="187" t="s">
        <v>128</v>
      </c>
      <c r="B168" s="188"/>
      <c r="C168" s="6" t="s">
        <v>9</v>
      </c>
      <c r="D168" s="6" t="s">
        <v>70</v>
      </c>
      <c r="E168" s="6" t="s">
        <v>129</v>
      </c>
      <c r="F168" s="6"/>
      <c r="G168" s="69">
        <f t="shared" si="10"/>
        <v>1720.9</v>
      </c>
      <c r="H168" s="70">
        <f t="shared" si="10"/>
        <v>0</v>
      </c>
      <c r="I168" s="56">
        <f t="shared" si="9"/>
        <v>0</v>
      </c>
    </row>
    <row r="169" spans="1:9" ht="54" customHeight="1">
      <c r="A169" s="187" t="s">
        <v>17</v>
      </c>
      <c r="B169" s="188"/>
      <c r="C169" s="6" t="s">
        <v>9</v>
      </c>
      <c r="D169" s="6" t="s">
        <v>70</v>
      </c>
      <c r="E169" s="6" t="s">
        <v>129</v>
      </c>
      <c r="F169" s="6" t="s">
        <v>18</v>
      </c>
      <c r="G169" s="69">
        <f t="shared" si="10"/>
        <v>1720.9</v>
      </c>
      <c r="H169" s="70">
        <f t="shared" si="10"/>
        <v>0</v>
      </c>
      <c r="I169" s="56">
        <f t="shared" si="9"/>
        <v>0</v>
      </c>
    </row>
    <row r="170" spans="1:9" ht="27.75" customHeight="1">
      <c r="A170" s="187" t="s">
        <v>19</v>
      </c>
      <c r="B170" s="188"/>
      <c r="C170" s="6" t="s">
        <v>9</v>
      </c>
      <c r="D170" s="6" t="s">
        <v>70</v>
      </c>
      <c r="E170" s="6" t="s">
        <v>129</v>
      </c>
      <c r="F170" s="6" t="s">
        <v>20</v>
      </c>
      <c r="G170" s="69">
        <f>'Прил.4'!H94</f>
        <v>1720.9</v>
      </c>
      <c r="H170" s="70">
        <f>'Прил.4'!I94</f>
        <v>0</v>
      </c>
      <c r="I170" s="56">
        <f t="shared" si="9"/>
        <v>0</v>
      </c>
    </row>
    <row r="171" spans="1:9" ht="42" customHeight="1">
      <c r="A171" s="187" t="s">
        <v>130</v>
      </c>
      <c r="B171" s="188"/>
      <c r="C171" s="6" t="s">
        <v>9</v>
      </c>
      <c r="D171" s="6" t="s">
        <v>70</v>
      </c>
      <c r="E171" s="6" t="s">
        <v>131</v>
      </c>
      <c r="F171" s="6"/>
      <c r="G171" s="69">
        <f aca="true" t="shared" si="11" ref="G171:H173">G172</f>
        <v>516.3</v>
      </c>
      <c r="H171" s="70">
        <f t="shared" si="11"/>
        <v>0</v>
      </c>
      <c r="I171" s="56">
        <f t="shared" si="9"/>
        <v>0</v>
      </c>
    </row>
    <row r="172" spans="1:9" ht="135" customHeight="1">
      <c r="A172" s="187" t="s">
        <v>132</v>
      </c>
      <c r="B172" s="188"/>
      <c r="C172" s="6" t="s">
        <v>9</v>
      </c>
      <c r="D172" s="6" t="s">
        <v>70</v>
      </c>
      <c r="E172" s="6" t="s">
        <v>133</v>
      </c>
      <c r="F172" s="6"/>
      <c r="G172" s="69">
        <f t="shared" si="11"/>
        <v>516.3</v>
      </c>
      <c r="H172" s="70">
        <f t="shared" si="11"/>
        <v>0</v>
      </c>
      <c r="I172" s="56">
        <f t="shared" si="9"/>
        <v>0</v>
      </c>
    </row>
    <row r="173" spans="1:9" ht="54" customHeight="1">
      <c r="A173" s="187" t="s">
        <v>17</v>
      </c>
      <c r="B173" s="188"/>
      <c r="C173" s="6" t="s">
        <v>9</v>
      </c>
      <c r="D173" s="6" t="s">
        <v>70</v>
      </c>
      <c r="E173" s="6" t="s">
        <v>133</v>
      </c>
      <c r="F173" s="6" t="s">
        <v>18</v>
      </c>
      <c r="G173" s="69">
        <f t="shared" si="11"/>
        <v>516.3</v>
      </c>
      <c r="H173" s="70">
        <f t="shared" si="11"/>
        <v>0</v>
      </c>
      <c r="I173" s="56">
        <f t="shared" si="9"/>
        <v>0</v>
      </c>
    </row>
    <row r="174" spans="1:9" ht="30.75" customHeight="1">
      <c r="A174" s="187" t="s">
        <v>19</v>
      </c>
      <c r="B174" s="188"/>
      <c r="C174" s="6" t="s">
        <v>9</v>
      </c>
      <c r="D174" s="6" t="s">
        <v>70</v>
      </c>
      <c r="E174" s="6" t="s">
        <v>133</v>
      </c>
      <c r="F174" s="6" t="s">
        <v>20</v>
      </c>
      <c r="G174" s="69">
        <f>'Прил.4'!H98</f>
        <v>516.3</v>
      </c>
      <c r="H174" s="70">
        <f>'Прил.4'!I98</f>
        <v>0</v>
      </c>
      <c r="I174" s="56">
        <f t="shared" si="9"/>
        <v>0</v>
      </c>
    </row>
    <row r="175" spans="1:9" ht="13.5">
      <c r="A175" s="189" t="s">
        <v>134</v>
      </c>
      <c r="B175" s="190"/>
      <c r="C175" s="4" t="s">
        <v>11</v>
      </c>
      <c r="D175" s="5" t="s">
        <v>524</v>
      </c>
      <c r="E175" s="4"/>
      <c r="F175" s="4"/>
      <c r="G175" s="67">
        <f aca="true" t="shared" si="12" ref="G175:H180">G176</f>
        <v>700.9</v>
      </c>
      <c r="H175" s="68">
        <f t="shared" si="12"/>
        <v>91.5</v>
      </c>
      <c r="I175" s="56">
        <f t="shared" si="9"/>
        <v>13.054644029105436</v>
      </c>
    </row>
    <row r="176" spans="1:9" ht="13.5">
      <c r="A176" s="189" t="s">
        <v>135</v>
      </c>
      <c r="B176" s="190"/>
      <c r="C176" s="4" t="s">
        <v>11</v>
      </c>
      <c r="D176" s="4" t="s">
        <v>22</v>
      </c>
      <c r="E176" s="4"/>
      <c r="F176" s="4"/>
      <c r="G176" s="67">
        <f t="shared" si="12"/>
        <v>700.9</v>
      </c>
      <c r="H176" s="68">
        <f t="shared" si="12"/>
        <v>91.5</v>
      </c>
      <c r="I176" s="56">
        <f t="shared" si="9"/>
        <v>13.054644029105436</v>
      </c>
    </row>
    <row r="177" spans="1:9" ht="54" customHeight="1">
      <c r="A177" s="187" t="s">
        <v>36</v>
      </c>
      <c r="B177" s="188"/>
      <c r="C177" s="6" t="s">
        <v>11</v>
      </c>
      <c r="D177" s="6" t="s">
        <v>22</v>
      </c>
      <c r="E177" s="6" t="s">
        <v>37</v>
      </c>
      <c r="F177" s="6"/>
      <c r="G177" s="69">
        <f t="shared" si="12"/>
        <v>700.9</v>
      </c>
      <c r="H177" s="70">
        <f t="shared" si="12"/>
        <v>91.5</v>
      </c>
      <c r="I177" s="56">
        <f t="shared" si="9"/>
        <v>13.054644029105436</v>
      </c>
    </row>
    <row r="178" spans="1:9" ht="42" customHeight="1">
      <c r="A178" s="187" t="s">
        <v>136</v>
      </c>
      <c r="B178" s="188"/>
      <c r="C178" s="6" t="s">
        <v>11</v>
      </c>
      <c r="D178" s="6" t="s">
        <v>22</v>
      </c>
      <c r="E178" s="6" t="s">
        <v>137</v>
      </c>
      <c r="F178" s="6"/>
      <c r="G178" s="69">
        <f t="shared" si="12"/>
        <v>700.9</v>
      </c>
      <c r="H178" s="70">
        <f t="shared" si="12"/>
        <v>91.5</v>
      </c>
      <c r="I178" s="56">
        <f t="shared" si="9"/>
        <v>13.054644029105436</v>
      </c>
    </row>
    <row r="179" spans="1:9" ht="27.75" customHeight="1">
      <c r="A179" s="187" t="s">
        <v>138</v>
      </c>
      <c r="B179" s="188"/>
      <c r="C179" s="6" t="s">
        <v>11</v>
      </c>
      <c r="D179" s="6" t="s">
        <v>22</v>
      </c>
      <c r="E179" s="6" t="s">
        <v>139</v>
      </c>
      <c r="F179" s="6"/>
      <c r="G179" s="69">
        <f t="shared" si="12"/>
        <v>700.9</v>
      </c>
      <c r="H179" s="70">
        <f t="shared" si="12"/>
        <v>91.5</v>
      </c>
      <c r="I179" s="56">
        <f t="shared" si="9"/>
        <v>13.054644029105436</v>
      </c>
    </row>
    <row r="180" spans="1:9" ht="53.25" customHeight="1">
      <c r="A180" s="187" t="s">
        <v>17</v>
      </c>
      <c r="B180" s="188"/>
      <c r="C180" s="6" t="s">
        <v>11</v>
      </c>
      <c r="D180" s="6" t="s">
        <v>22</v>
      </c>
      <c r="E180" s="6" t="s">
        <v>139</v>
      </c>
      <c r="F180" s="6" t="s">
        <v>18</v>
      </c>
      <c r="G180" s="69">
        <f t="shared" si="12"/>
        <v>700.9</v>
      </c>
      <c r="H180" s="70">
        <f t="shared" si="12"/>
        <v>91.5</v>
      </c>
      <c r="I180" s="56">
        <f t="shared" si="9"/>
        <v>13.054644029105436</v>
      </c>
    </row>
    <row r="181" spans="1:9" ht="25.5" customHeight="1">
      <c r="A181" s="187" t="s">
        <v>19</v>
      </c>
      <c r="B181" s="188"/>
      <c r="C181" s="6" t="s">
        <v>11</v>
      </c>
      <c r="D181" s="6" t="s">
        <v>22</v>
      </c>
      <c r="E181" s="6" t="s">
        <v>139</v>
      </c>
      <c r="F181" s="6" t="s">
        <v>20</v>
      </c>
      <c r="G181" s="69">
        <f>'Прил.4'!H105</f>
        <v>700.9</v>
      </c>
      <c r="H181" s="70">
        <f>'Прил.4'!I105</f>
        <v>91.5</v>
      </c>
      <c r="I181" s="56">
        <f t="shared" si="9"/>
        <v>13.054644029105436</v>
      </c>
    </row>
    <row r="182" spans="1:9" ht="27" customHeight="1">
      <c r="A182" s="189" t="s">
        <v>140</v>
      </c>
      <c r="B182" s="190"/>
      <c r="C182" s="4" t="s">
        <v>22</v>
      </c>
      <c r="D182" s="5" t="s">
        <v>524</v>
      </c>
      <c r="E182" s="4"/>
      <c r="F182" s="4"/>
      <c r="G182" s="67">
        <f>G183</f>
        <v>13204.3</v>
      </c>
      <c r="H182" s="68">
        <f>H183</f>
        <v>2362</v>
      </c>
      <c r="I182" s="55">
        <f t="shared" si="9"/>
        <v>17.888112205872332</v>
      </c>
    </row>
    <row r="183" spans="1:9" ht="40.5" customHeight="1">
      <c r="A183" s="189" t="s">
        <v>141</v>
      </c>
      <c r="B183" s="190"/>
      <c r="C183" s="4" t="s">
        <v>22</v>
      </c>
      <c r="D183" s="4" t="s">
        <v>142</v>
      </c>
      <c r="E183" s="4"/>
      <c r="F183" s="4"/>
      <c r="G183" s="67">
        <f>G184+G189</f>
        <v>13204.3</v>
      </c>
      <c r="H183" s="68">
        <f>H184+H189</f>
        <v>2362</v>
      </c>
      <c r="I183" s="55">
        <f t="shared" si="9"/>
        <v>17.888112205872332</v>
      </c>
    </row>
    <row r="184" spans="1:9" ht="58.5" customHeight="1">
      <c r="A184" s="187" t="str">
        <f>'Прил.4'!A108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муниципального округа на 2021- 2025 годы"</v>
      </c>
      <c r="B184" s="188"/>
      <c r="C184" s="6" t="s">
        <v>22</v>
      </c>
      <c r="D184" s="6" t="s">
        <v>142</v>
      </c>
      <c r="E184" s="6" t="s">
        <v>143</v>
      </c>
      <c r="F184" s="6"/>
      <c r="G184" s="69">
        <f aca="true" t="shared" si="13" ref="G184:H187">G185</f>
        <v>2284</v>
      </c>
      <c r="H184" s="70">
        <f t="shared" si="13"/>
        <v>97.5</v>
      </c>
      <c r="I184" s="56">
        <f t="shared" si="9"/>
        <v>4.268826619964973</v>
      </c>
    </row>
    <row r="185" spans="1:9" ht="54.75" customHeight="1">
      <c r="A185" s="187" t="s">
        <v>144</v>
      </c>
      <c r="B185" s="188"/>
      <c r="C185" s="6" t="s">
        <v>22</v>
      </c>
      <c r="D185" s="6" t="s">
        <v>142</v>
      </c>
      <c r="E185" s="6" t="s">
        <v>145</v>
      </c>
      <c r="F185" s="6"/>
      <c r="G185" s="69">
        <f t="shared" si="13"/>
        <v>2284</v>
      </c>
      <c r="H185" s="70">
        <f t="shared" si="13"/>
        <v>97.5</v>
      </c>
      <c r="I185" s="56">
        <f t="shared" si="9"/>
        <v>4.268826619964973</v>
      </c>
    </row>
    <row r="186" spans="1:9" ht="30" customHeight="1">
      <c r="A186" s="187" t="s">
        <v>146</v>
      </c>
      <c r="B186" s="188"/>
      <c r="C186" s="6" t="s">
        <v>22</v>
      </c>
      <c r="D186" s="6" t="s">
        <v>142</v>
      </c>
      <c r="E186" s="6" t="s">
        <v>147</v>
      </c>
      <c r="F186" s="6"/>
      <c r="G186" s="69">
        <f t="shared" si="13"/>
        <v>2284</v>
      </c>
      <c r="H186" s="70">
        <f t="shared" si="13"/>
        <v>97.5</v>
      </c>
      <c r="I186" s="56">
        <f t="shared" si="9"/>
        <v>4.268826619964973</v>
      </c>
    </row>
    <row r="187" spans="1:9" ht="26.25" customHeight="1">
      <c r="A187" s="187" t="s">
        <v>28</v>
      </c>
      <c r="B187" s="188"/>
      <c r="C187" s="6" t="s">
        <v>22</v>
      </c>
      <c r="D187" s="6" t="s">
        <v>142</v>
      </c>
      <c r="E187" s="6" t="s">
        <v>147</v>
      </c>
      <c r="F187" s="6" t="s">
        <v>29</v>
      </c>
      <c r="G187" s="69">
        <f t="shared" si="13"/>
        <v>2284</v>
      </c>
      <c r="H187" s="70">
        <f t="shared" si="13"/>
        <v>97.5</v>
      </c>
      <c r="I187" s="56">
        <f t="shared" si="9"/>
        <v>4.268826619964973</v>
      </c>
    </row>
    <row r="188" spans="1:9" ht="27" customHeight="1">
      <c r="A188" s="187" t="s">
        <v>30</v>
      </c>
      <c r="B188" s="188"/>
      <c r="C188" s="6" t="s">
        <v>22</v>
      </c>
      <c r="D188" s="6" t="s">
        <v>142</v>
      </c>
      <c r="E188" s="6" t="s">
        <v>147</v>
      </c>
      <c r="F188" s="6" t="s">
        <v>31</v>
      </c>
      <c r="G188" s="69">
        <f>'Прил.4'!H112</f>
        <v>2284</v>
      </c>
      <c r="H188" s="70">
        <f>'Прил.4'!I112</f>
        <v>97.5</v>
      </c>
      <c r="I188" s="56">
        <f t="shared" si="9"/>
        <v>4.268826619964973</v>
      </c>
    </row>
    <row r="189" spans="1:9" ht="41.25" customHeight="1">
      <c r="A189" s="187" t="s">
        <v>148</v>
      </c>
      <c r="B189" s="188"/>
      <c r="C189" s="6" t="s">
        <v>22</v>
      </c>
      <c r="D189" s="6" t="s">
        <v>142</v>
      </c>
      <c r="E189" s="6" t="s">
        <v>149</v>
      </c>
      <c r="F189" s="6"/>
      <c r="G189" s="69">
        <f>G190+G193+G198</f>
        <v>10920.3</v>
      </c>
      <c r="H189" s="70">
        <f>H190+H193+H198</f>
        <v>2264.5</v>
      </c>
      <c r="I189" s="56">
        <f t="shared" si="9"/>
        <v>20.73660980009707</v>
      </c>
    </row>
    <row r="190" spans="1:9" ht="66.75" customHeight="1">
      <c r="A190" s="187" t="s">
        <v>42</v>
      </c>
      <c r="B190" s="188"/>
      <c r="C190" s="6" t="s">
        <v>22</v>
      </c>
      <c r="D190" s="6" t="s">
        <v>142</v>
      </c>
      <c r="E190" s="6" t="s">
        <v>150</v>
      </c>
      <c r="F190" s="6"/>
      <c r="G190" s="69">
        <f>G191</f>
        <v>450</v>
      </c>
      <c r="H190" s="70">
        <f>H191</f>
        <v>0</v>
      </c>
      <c r="I190" s="56">
        <f t="shared" si="9"/>
        <v>0</v>
      </c>
    </row>
    <row r="191" spans="1:9" ht="63" customHeight="1">
      <c r="A191" s="187" t="s">
        <v>17</v>
      </c>
      <c r="B191" s="188"/>
      <c r="C191" s="6" t="s">
        <v>22</v>
      </c>
      <c r="D191" s="6" t="s">
        <v>142</v>
      </c>
      <c r="E191" s="6" t="s">
        <v>150</v>
      </c>
      <c r="F191" s="6" t="s">
        <v>18</v>
      </c>
      <c r="G191" s="69">
        <f>G192</f>
        <v>450</v>
      </c>
      <c r="H191" s="70">
        <f>H192</f>
        <v>0</v>
      </c>
      <c r="I191" s="56">
        <f t="shared" si="9"/>
        <v>0</v>
      </c>
    </row>
    <row r="192" spans="1:9" ht="24.75" customHeight="1">
      <c r="A192" s="187" t="s">
        <v>19</v>
      </c>
      <c r="B192" s="188"/>
      <c r="C192" s="6" t="s">
        <v>22</v>
      </c>
      <c r="D192" s="6" t="s">
        <v>142</v>
      </c>
      <c r="E192" s="6" t="s">
        <v>150</v>
      </c>
      <c r="F192" s="6" t="s">
        <v>20</v>
      </c>
      <c r="G192" s="69">
        <f>'Прил.4'!H116</f>
        <v>450</v>
      </c>
      <c r="H192" s="70">
        <f>'Прил.4'!I116</f>
        <v>0</v>
      </c>
      <c r="I192" s="56">
        <f t="shared" si="9"/>
        <v>0</v>
      </c>
    </row>
    <row r="193" spans="1:9" ht="27" customHeight="1">
      <c r="A193" s="187" t="s">
        <v>151</v>
      </c>
      <c r="B193" s="188"/>
      <c r="C193" s="6" t="s">
        <v>22</v>
      </c>
      <c r="D193" s="6" t="s">
        <v>142</v>
      </c>
      <c r="E193" s="6" t="s">
        <v>152</v>
      </c>
      <c r="F193" s="6"/>
      <c r="G193" s="69">
        <f>G194+G196</f>
        <v>10320.3</v>
      </c>
      <c r="H193" s="70">
        <f>H194+H196</f>
        <v>2264.5</v>
      </c>
      <c r="I193" s="56">
        <f t="shared" si="9"/>
        <v>21.94219160295728</v>
      </c>
    </row>
    <row r="194" spans="1:9" ht="55.5" customHeight="1">
      <c r="A194" s="187" t="s">
        <v>17</v>
      </c>
      <c r="B194" s="188"/>
      <c r="C194" s="6" t="s">
        <v>22</v>
      </c>
      <c r="D194" s="6" t="s">
        <v>142</v>
      </c>
      <c r="E194" s="6" t="s">
        <v>152</v>
      </c>
      <c r="F194" s="6" t="s">
        <v>18</v>
      </c>
      <c r="G194" s="69">
        <f>G195</f>
        <v>9742.3</v>
      </c>
      <c r="H194" s="70">
        <f>H195</f>
        <v>2192.5</v>
      </c>
      <c r="I194" s="56">
        <f t="shared" si="9"/>
        <v>22.50495262925593</v>
      </c>
    </row>
    <row r="195" spans="1:9" ht="25.5" customHeight="1">
      <c r="A195" s="187" t="s">
        <v>19</v>
      </c>
      <c r="B195" s="188"/>
      <c r="C195" s="6" t="s">
        <v>22</v>
      </c>
      <c r="D195" s="6" t="s">
        <v>142</v>
      </c>
      <c r="E195" s="6" t="s">
        <v>152</v>
      </c>
      <c r="F195" s="6" t="s">
        <v>20</v>
      </c>
      <c r="G195" s="69">
        <f>'Прил.4'!H119</f>
        <v>9742.3</v>
      </c>
      <c r="H195" s="70">
        <f>'Прил.4'!I119</f>
        <v>2192.5</v>
      </c>
      <c r="I195" s="56">
        <f t="shared" si="9"/>
        <v>22.50495262925593</v>
      </c>
    </row>
    <row r="196" spans="1:9" ht="24.75" customHeight="1">
      <c r="A196" s="187" t="s">
        <v>28</v>
      </c>
      <c r="B196" s="188"/>
      <c r="C196" s="6" t="s">
        <v>22</v>
      </c>
      <c r="D196" s="6" t="s">
        <v>142</v>
      </c>
      <c r="E196" s="6" t="s">
        <v>152</v>
      </c>
      <c r="F196" s="6" t="s">
        <v>29</v>
      </c>
      <c r="G196" s="69">
        <f>G197</f>
        <v>578</v>
      </c>
      <c r="H196" s="70">
        <f>H197</f>
        <v>72</v>
      </c>
      <c r="I196" s="56">
        <f t="shared" si="9"/>
        <v>12.45674740484429</v>
      </c>
    </row>
    <row r="197" spans="1:9" ht="27" customHeight="1">
      <c r="A197" s="187" t="s">
        <v>30</v>
      </c>
      <c r="B197" s="188"/>
      <c r="C197" s="6" t="s">
        <v>22</v>
      </c>
      <c r="D197" s="6" t="s">
        <v>142</v>
      </c>
      <c r="E197" s="6" t="s">
        <v>152</v>
      </c>
      <c r="F197" s="6" t="s">
        <v>31</v>
      </c>
      <c r="G197" s="69">
        <f>'Прил.4'!H121</f>
        <v>578</v>
      </c>
      <c r="H197" s="70">
        <f>'Прил.4'!I121</f>
        <v>72</v>
      </c>
      <c r="I197" s="56">
        <f t="shared" si="9"/>
        <v>12.45674740484429</v>
      </c>
    </row>
    <row r="198" spans="1:9" ht="39.75" customHeight="1">
      <c r="A198" s="187" t="s">
        <v>153</v>
      </c>
      <c r="B198" s="188"/>
      <c r="C198" s="6" t="s">
        <v>22</v>
      </c>
      <c r="D198" s="6" t="s">
        <v>142</v>
      </c>
      <c r="E198" s="6" t="s">
        <v>154</v>
      </c>
      <c r="F198" s="6"/>
      <c r="G198" s="69">
        <f>G199</f>
        <v>150</v>
      </c>
      <c r="H198" s="70">
        <f>H199</f>
        <v>0</v>
      </c>
      <c r="I198" s="56">
        <f t="shared" si="9"/>
        <v>0</v>
      </c>
    </row>
    <row r="199" spans="1:9" ht="28.5" customHeight="1">
      <c r="A199" s="187" t="s">
        <v>28</v>
      </c>
      <c r="B199" s="188"/>
      <c r="C199" s="6" t="s">
        <v>22</v>
      </c>
      <c r="D199" s="6" t="s">
        <v>142</v>
      </c>
      <c r="E199" s="6" t="s">
        <v>154</v>
      </c>
      <c r="F199" s="6" t="s">
        <v>29</v>
      </c>
      <c r="G199" s="69">
        <f>G200</f>
        <v>150</v>
      </c>
      <c r="H199" s="70">
        <f>H200</f>
        <v>0</v>
      </c>
      <c r="I199" s="56">
        <f t="shared" si="9"/>
        <v>0</v>
      </c>
    </row>
    <row r="200" spans="1:9" ht="28.5" customHeight="1">
      <c r="A200" s="187" t="s">
        <v>30</v>
      </c>
      <c r="B200" s="188"/>
      <c r="C200" s="6" t="s">
        <v>22</v>
      </c>
      <c r="D200" s="6" t="s">
        <v>142</v>
      </c>
      <c r="E200" s="6" t="s">
        <v>154</v>
      </c>
      <c r="F200" s="6" t="s">
        <v>31</v>
      </c>
      <c r="G200" s="69">
        <f>'Прил.4'!H124</f>
        <v>150</v>
      </c>
      <c r="H200" s="70">
        <f>'Прил.4'!I124</f>
        <v>0</v>
      </c>
      <c r="I200" s="56">
        <f t="shared" si="9"/>
        <v>0</v>
      </c>
    </row>
    <row r="201" spans="1:9" ht="13.5">
      <c r="A201" s="189" t="s">
        <v>155</v>
      </c>
      <c r="B201" s="190"/>
      <c r="C201" s="4" t="s">
        <v>35</v>
      </c>
      <c r="D201" s="5" t="s">
        <v>524</v>
      </c>
      <c r="E201" s="4"/>
      <c r="F201" s="4"/>
      <c r="G201" s="67">
        <f>G202+G207+G212+G227</f>
        <v>19501.2</v>
      </c>
      <c r="H201" s="68">
        <f>H202+H207+H212+H227</f>
        <v>150</v>
      </c>
      <c r="I201" s="56">
        <f aca="true" t="shared" si="14" ref="I201:I265">H201/G201*100</f>
        <v>0.7691834348655467</v>
      </c>
    </row>
    <row r="202" spans="1:9" ht="13.5">
      <c r="A202" s="189" t="s">
        <v>156</v>
      </c>
      <c r="B202" s="190"/>
      <c r="C202" s="4" t="s">
        <v>35</v>
      </c>
      <c r="D202" s="4" t="s">
        <v>58</v>
      </c>
      <c r="E202" s="4"/>
      <c r="F202" s="4"/>
      <c r="G202" s="67">
        <f aca="true" t="shared" si="15" ref="G202:H205">G203</f>
        <v>8.6</v>
      </c>
      <c r="H202" s="68">
        <f t="shared" si="15"/>
        <v>0</v>
      </c>
      <c r="I202" s="56">
        <f t="shared" si="14"/>
        <v>0</v>
      </c>
    </row>
    <row r="203" spans="1:9" ht="13.5">
      <c r="A203" s="187" t="s">
        <v>157</v>
      </c>
      <c r="B203" s="188"/>
      <c r="C203" s="6" t="s">
        <v>35</v>
      </c>
      <c r="D203" s="6" t="s">
        <v>58</v>
      </c>
      <c r="E203" s="6" t="s">
        <v>158</v>
      </c>
      <c r="F203" s="6"/>
      <c r="G203" s="69">
        <f t="shared" si="15"/>
        <v>8.6</v>
      </c>
      <c r="H203" s="70">
        <f t="shared" si="15"/>
        <v>0</v>
      </c>
      <c r="I203" s="56">
        <f t="shared" si="14"/>
        <v>0</v>
      </c>
    </row>
    <row r="204" spans="1:9" ht="13.5">
      <c r="A204" s="187" t="s">
        <v>159</v>
      </c>
      <c r="B204" s="188"/>
      <c r="C204" s="6" t="s">
        <v>35</v>
      </c>
      <c r="D204" s="6" t="s">
        <v>58</v>
      </c>
      <c r="E204" s="6" t="s">
        <v>160</v>
      </c>
      <c r="F204" s="6"/>
      <c r="G204" s="69">
        <f t="shared" si="15"/>
        <v>8.6</v>
      </c>
      <c r="H204" s="70">
        <f t="shared" si="15"/>
        <v>0</v>
      </c>
      <c r="I204" s="56">
        <f t="shared" si="14"/>
        <v>0</v>
      </c>
    </row>
    <row r="205" spans="1:9" ht="29.25" customHeight="1">
      <c r="A205" s="187" t="s">
        <v>28</v>
      </c>
      <c r="B205" s="188"/>
      <c r="C205" s="6" t="s">
        <v>35</v>
      </c>
      <c r="D205" s="6" t="s">
        <v>58</v>
      </c>
      <c r="E205" s="6" t="s">
        <v>160</v>
      </c>
      <c r="F205" s="6" t="s">
        <v>29</v>
      </c>
      <c r="G205" s="69">
        <f t="shared" si="15"/>
        <v>8.6</v>
      </c>
      <c r="H205" s="70">
        <f t="shared" si="15"/>
        <v>0</v>
      </c>
      <c r="I205" s="56">
        <f t="shared" si="14"/>
        <v>0</v>
      </c>
    </row>
    <row r="206" spans="1:9" ht="27" customHeight="1">
      <c r="A206" s="187" t="s">
        <v>30</v>
      </c>
      <c r="B206" s="188"/>
      <c r="C206" s="6" t="s">
        <v>35</v>
      </c>
      <c r="D206" s="6" t="s">
        <v>58</v>
      </c>
      <c r="E206" s="6" t="s">
        <v>160</v>
      </c>
      <c r="F206" s="6" t="s">
        <v>31</v>
      </c>
      <c r="G206" s="69">
        <f>'Прил.4'!H738</f>
        <v>8.6</v>
      </c>
      <c r="H206" s="70">
        <f>'Прил.4'!I738</f>
        <v>0</v>
      </c>
      <c r="I206" s="56">
        <f t="shared" si="14"/>
        <v>0</v>
      </c>
    </row>
    <row r="207" spans="1:9" ht="13.5">
      <c r="A207" s="189" t="s">
        <v>161</v>
      </c>
      <c r="B207" s="190"/>
      <c r="C207" s="4" t="s">
        <v>35</v>
      </c>
      <c r="D207" s="4" t="s">
        <v>162</v>
      </c>
      <c r="E207" s="4"/>
      <c r="F207" s="4"/>
      <c r="G207" s="67">
        <f aca="true" t="shared" si="16" ref="G207:H210">G208</f>
        <v>9515.3</v>
      </c>
      <c r="H207" s="68">
        <f t="shared" si="16"/>
        <v>0</v>
      </c>
      <c r="I207" s="55">
        <f t="shared" si="14"/>
        <v>0</v>
      </c>
    </row>
    <row r="208" spans="1:9" ht="13.5">
      <c r="A208" s="187" t="s">
        <v>163</v>
      </c>
      <c r="B208" s="188"/>
      <c r="C208" s="6" t="s">
        <v>35</v>
      </c>
      <c r="D208" s="6" t="s">
        <v>162</v>
      </c>
      <c r="E208" s="6" t="s">
        <v>164</v>
      </c>
      <c r="F208" s="6"/>
      <c r="G208" s="69">
        <f t="shared" si="16"/>
        <v>9515.3</v>
      </c>
      <c r="H208" s="70">
        <f t="shared" si="16"/>
        <v>0</v>
      </c>
      <c r="I208" s="56">
        <f t="shared" si="14"/>
        <v>0</v>
      </c>
    </row>
    <row r="209" spans="1:9" ht="27.75" customHeight="1">
      <c r="A209" s="187" t="s">
        <v>165</v>
      </c>
      <c r="B209" s="188"/>
      <c r="C209" s="6" t="s">
        <v>35</v>
      </c>
      <c r="D209" s="6" t="s">
        <v>162</v>
      </c>
      <c r="E209" s="6" t="s">
        <v>166</v>
      </c>
      <c r="F209" s="6"/>
      <c r="G209" s="69">
        <f t="shared" si="16"/>
        <v>9515.3</v>
      </c>
      <c r="H209" s="70">
        <f t="shared" si="16"/>
        <v>0</v>
      </c>
      <c r="I209" s="56">
        <f t="shared" si="14"/>
        <v>0</v>
      </c>
    </row>
    <row r="210" spans="1:9" ht="30" customHeight="1">
      <c r="A210" s="187" t="s">
        <v>28</v>
      </c>
      <c r="B210" s="188"/>
      <c r="C210" s="6" t="s">
        <v>35</v>
      </c>
      <c r="D210" s="6" t="s">
        <v>162</v>
      </c>
      <c r="E210" s="6" t="s">
        <v>166</v>
      </c>
      <c r="F210" s="6" t="s">
        <v>29</v>
      </c>
      <c r="G210" s="69">
        <f t="shared" si="16"/>
        <v>9515.3</v>
      </c>
      <c r="H210" s="70">
        <f t="shared" si="16"/>
        <v>0</v>
      </c>
      <c r="I210" s="56">
        <f t="shared" si="14"/>
        <v>0</v>
      </c>
    </row>
    <row r="211" spans="1:9" ht="30" customHeight="1">
      <c r="A211" s="187" t="s">
        <v>30</v>
      </c>
      <c r="B211" s="188"/>
      <c r="C211" s="6" t="s">
        <v>35</v>
      </c>
      <c r="D211" s="6" t="s">
        <v>162</v>
      </c>
      <c r="E211" s="6" t="s">
        <v>166</v>
      </c>
      <c r="F211" s="6" t="s">
        <v>31</v>
      </c>
      <c r="G211" s="69">
        <f>'Прил.4'!H130</f>
        <v>9515.3</v>
      </c>
      <c r="H211" s="70">
        <f>'Прил.4'!I130</f>
        <v>0</v>
      </c>
      <c r="I211" s="56">
        <f t="shared" si="14"/>
        <v>0</v>
      </c>
    </row>
    <row r="212" spans="1:9" ht="13.5">
      <c r="A212" s="189" t="s">
        <v>167</v>
      </c>
      <c r="B212" s="190"/>
      <c r="C212" s="4" t="s">
        <v>35</v>
      </c>
      <c r="D212" s="4" t="s">
        <v>168</v>
      </c>
      <c r="E212" s="4"/>
      <c r="F212" s="4"/>
      <c r="G212" s="67">
        <f>G213+G218+G223</f>
        <v>9442</v>
      </c>
      <c r="H212" s="68">
        <f>H213+H218+H223</f>
        <v>150</v>
      </c>
      <c r="I212" s="55">
        <f t="shared" si="14"/>
        <v>1.5886464732048295</v>
      </c>
    </row>
    <row r="213" spans="1:9" ht="42.75" customHeight="1">
      <c r="A213" s="187" t="str">
        <f>'Прил.4'!A740</f>
        <v>Муниципальная программа "Повышение безопасности дорожного движения на территории Сусуманского муниципального округа на 2021- 2025 годы"</v>
      </c>
      <c r="B213" s="188"/>
      <c r="C213" s="6" t="s">
        <v>35</v>
      </c>
      <c r="D213" s="6" t="s">
        <v>168</v>
      </c>
      <c r="E213" s="6" t="s">
        <v>169</v>
      </c>
      <c r="F213" s="6"/>
      <c r="G213" s="69">
        <f aca="true" t="shared" si="17" ref="G213:H216">G214</f>
        <v>500</v>
      </c>
      <c r="H213" s="70">
        <f t="shared" si="17"/>
        <v>0</v>
      </c>
      <c r="I213" s="56">
        <f t="shared" si="14"/>
        <v>0</v>
      </c>
    </row>
    <row r="214" spans="1:9" ht="13.5">
      <c r="A214" s="187" t="s">
        <v>170</v>
      </c>
      <c r="B214" s="188"/>
      <c r="C214" s="6" t="s">
        <v>35</v>
      </c>
      <c r="D214" s="6" t="s">
        <v>168</v>
      </c>
      <c r="E214" s="6" t="s">
        <v>171</v>
      </c>
      <c r="F214" s="6"/>
      <c r="G214" s="69">
        <f t="shared" si="17"/>
        <v>500</v>
      </c>
      <c r="H214" s="70">
        <f t="shared" si="17"/>
        <v>0</v>
      </c>
      <c r="I214" s="56">
        <f t="shared" si="14"/>
        <v>0</v>
      </c>
    </row>
    <row r="215" spans="1:9" ht="27" customHeight="1">
      <c r="A215" s="187" t="s">
        <v>172</v>
      </c>
      <c r="B215" s="188"/>
      <c r="C215" s="6" t="s">
        <v>35</v>
      </c>
      <c r="D215" s="6" t="s">
        <v>168</v>
      </c>
      <c r="E215" s="6" t="s">
        <v>173</v>
      </c>
      <c r="F215" s="6"/>
      <c r="G215" s="69">
        <f t="shared" si="17"/>
        <v>500</v>
      </c>
      <c r="H215" s="70">
        <f t="shared" si="17"/>
        <v>0</v>
      </c>
      <c r="I215" s="56">
        <f t="shared" si="14"/>
        <v>0</v>
      </c>
    </row>
    <row r="216" spans="1:9" ht="25.5" customHeight="1">
      <c r="A216" s="187" t="s">
        <v>28</v>
      </c>
      <c r="B216" s="188"/>
      <c r="C216" s="6" t="s">
        <v>35</v>
      </c>
      <c r="D216" s="6" t="s">
        <v>168</v>
      </c>
      <c r="E216" s="6" t="s">
        <v>173</v>
      </c>
      <c r="F216" s="6" t="s">
        <v>29</v>
      </c>
      <c r="G216" s="69">
        <f t="shared" si="17"/>
        <v>500</v>
      </c>
      <c r="H216" s="70">
        <f t="shared" si="17"/>
        <v>0</v>
      </c>
      <c r="I216" s="56">
        <f t="shared" si="14"/>
        <v>0</v>
      </c>
    </row>
    <row r="217" spans="1:9" ht="27" customHeight="1">
      <c r="A217" s="187" t="s">
        <v>30</v>
      </c>
      <c r="B217" s="188"/>
      <c r="C217" s="6" t="s">
        <v>35</v>
      </c>
      <c r="D217" s="6" t="s">
        <v>168</v>
      </c>
      <c r="E217" s="6" t="s">
        <v>173</v>
      </c>
      <c r="F217" s="6" t="s">
        <v>31</v>
      </c>
      <c r="G217" s="69">
        <f>'Прил.4'!H744</f>
        <v>500</v>
      </c>
      <c r="H217" s="70">
        <f>'Прил.4'!I744</f>
        <v>0</v>
      </c>
      <c r="I217" s="56">
        <f t="shared" si="14"/>
        <v>0</v>
      </c>
    </row>
    <row r="218" spans="1:9" ht="39" customHeight="1">
      <c r="A218" s="187" t="str">
        <f>'Прил.4'!A745</f>
        <v>Муниципальная программа "Содержание автомобильных дорог общего пользования местного значения Сусуманского муниципального округа на 2021- 2025 годы"</v>
      </c>
      <c r="B218" s="188"/>
      <c r="C218" s="6" t="s">
        <v>35</v>
      </c>
      <c r="D218" s="6" t="s">
        <v>168</v>
      </c>
      <c r="E218" s="6" t="s">
        <v>174</v>
      </c>
      <c r="F218" s="6"/>
      <c r="G218" s="69">
        <f aca="true" t="shared" si="18" ref="G218:H221">G219</f>
        <v>5260.7</v>
      </c>
      <c r="H218" s="70">
        <f t="shared" si="18"/>
        <v>0</v>
      </c>
      <c r="I218" s="56">
        <f t="shared" si="14"/>
        <v>0</v>
      </c>
    </row>
    <row r="219" spans="1:9" ht="27" customHeight="1">
      <c r="A219" s="187" t="s">
        <v>175</v>
      </c>
      <c r="B219" s="188"/>
      <c r="C219" s="6" t="s">
        <v>35</v>
      </c>
      <c r="D219" s="6" t="s">
        <v>168</v>
      </c>
      <c r="E219" s="6" t="s">
        <v>176</v>
      </c>
      <c r="F219" s="6"/>
      <c r="G219" s="69">
        <f t="shared" si="18"/>
        <v>5260.7</v>
      </c>
      <c r="H219" s="70">
        <f t="shared" si="18"/>
        <v>0</v>
      </c>
      <c r="I219" s="56">
        <f t="shared" si="14"/>
        <v>0</v>
      </c>
    </row>
    <row r="220" spans="1:9" ht="24.75" customHeight="1">
      <c r="A220" s="187" t="s">
        <v>177</v>
      </c>
      <c r="B220" s="188"/>
      <c r="C220" s="6" t="s">
        <v>35</v>
      </c>
      <c r="D220" s="6" t="s">
        <v>168</v>
      </c>
      <c r="E220" s="6" t="s">
        <v>178</v>
      </c>
      <c r="F220" s="6"/>
      <c r="G220" s="69">
        <f t="shared" si="18"/>
        <v>5260.7</v>
      </c>
      <c r="H220" s="70">
        <f t="shared" si="18"/>
        <v>0</v>
      </c>
      <c r="I220" s="56">
        <f t="shared" si="14"/>
        <v>0</v>
      </c>
    </row>
    <row r="221" spans="1:9" ht="27" customHeight="1">
      <c r="A221" s="187" t="s">
        <v>28</v>
      </c>
      <c r="B221" s="188"/>
      <c r="C221" s="6" t="s">
        <v>35</v>
      </c>
      <c r="D221" s="6" t="s">
        <v>168</v>
      </c>
      <c r="E221" s="6" t="s">
        <v>178</v>
      </c>
      <c r="F221" s="6" t="s">
        <v>29</v>
      </c>
      <c r="G221" s="69">
        <f t="shared" si="18"/>
        <v>5260.7</v>
      </c>
      <c r="H221" s="70">
        <f t="shared" si="18"/>
        <v>0</v>
      </c>
      <c r="I221" s="56">
        <f t="shared" si="14"/>
        <v>0</v>
      </c>
    </row>
    <row r="222" spans="1:9" ht="25.5" customHeight="1">
      <c r="A222" s="187" t="s">
        <v>30</v>
      </c>
      <c r="B222" s="188"/>
      <c r="C222" s="6" t="s">
        <v>35</v>
      </c>
      <c r="D222" s="6" t="s">
        <v>168</v>
      </c>
      <c r="E222" s="6" t="s">
        <v>178</v>
      </c>
      <c r="F222" s="6" t="s">
        <v>31</v>
      </c>
      <c r="G222" s="69">
        <f>'Прил.4'!H749</f>
        <v>5260.7</v>
      </c>
      <c r="H222" s="70">
        <f>'Прил.4'!I749</f>
        <v>0</v>
      </c>
      <c r="I222" s="56">
        <f t="shared" si="14"/>
        <v>0</v>
      </c>
    </row>
    <row r="223" spans="1:9" ht="13.5">
      <c r="A223" s="187" t="s">
        <v>179</v>
      </c>
      <c r="B223" s="188"/>
      <c r="C223" s="6" t="s">
        <v>35</v>
      </c>
      <c r="D223" s="6" t="s">
        <v>168</v>
      </c>
      <c r="E223" s="6" t="s">
        <v>180</v>
      </c>
      <c r="F223" s="6"/>
      <c r="G223" s="69">
        <f aca="true" t="shared" si="19" ref="G223:H225">G224</f>
        <v>3681.3</v>
      </c>
      <c r="H223" s="70">
        <f t="shared" si="19"/>
        <v>150</v>
      </c>
      <c r="I223" s="56">
        <f t="shared" si="14"/>
        <v>4.074647542987531</v>
      </c>
    </row>
    <row r="224" spans="1:9" ht="29.25" customHeight="1">
      <c r="A224" s="187" t="s">
        <v>181</v>
      </c>
      <c r="B224" s="188"/>
      <c r="C224" s="6" t="s">
        <v>35</v>
      </c>
      <c r="D224" s="6" t="s">
        <v>168</v>
      </c>
      <c r="E224" s="6" t="s">
        <v>182</v>
      </c>
      <c r="F224" s="6"/>
      <c r="G224" s="69">
        <f t="shared" si="19"/>
        <v>3681.3</v>
      </c>
      <c r="H224" s="70">
        <f t="shared" si="19"/>
        <v>150</v>
      </c>
      <c r="I224" s="56">
        <f t="shared" si="14"/>
        <v>4.074647542987531</v>
      </c>
    </row>
    <row r="225" spans="1:9" ht="27" customHeight="1">
      <c r="A225" s="187" t="s">
        <v>28</v>
      </c>
      <c r="B225" s="188"/>
      <c r="C225" s="6" t="s">
        <v>35</v>
      </c>
      <c r="D225" s="6" t="s">
        <v>168</v>
      </c>
      <c r="E225" s="6" t="s">
        <v>182</v>
      </c>
      <c r="F225" s="6" t="s">
        <v>29</v>
      </c>
      <c r="G225" s="69">
        <f t="shared" si="19"/>
        <v>3681.3</v>
      </c>
      <c r="H225" s="70">
        <f t="shared" si="19"/>
        <v>150</v>
      </c>
      <c r="I225" s="56">
        <f t="shared" si="14"/>
        <v>4.074647542987531</v>
      </c>
    </row>
    <row r="226" spans="1:9" ht="28.5" customHeight="1">
      <c r="A226" s="187" t="s">
        <v>30</v>
      </c>
      <c r="B226" s="188"/>
      <c r="C226" s="6" t="s">
        <v>35</v>
      </c>
      <c r="D226" s="6" t="s">
        <v>168</v>
      </c>
      <c r="E226" s="6" t="s">
        <v>182</v>
      </c>
      <c r="F226" s="6" t="s">
        <v>31</v>
      </c>
      <c r="G226" s="69">
        <f>'Прил.4'!H753</f>
        <v>3681.3</v>
      </c>
      <c r="H226" s="70">
        <f>'Прил.4'!I753</f>
        <v>150</v>
      </c>
      <c r="I226" s="56">
        <f t="shared" si="14"/>
        <v>4.074647542987531</v>
      </c>
    </row>
    <row r="227" spans="1:9" ht="13.5">
      <c r="A227" s="189" t="s">
        <v>183</v>
      </c>
      <c r="B227" s="190"/>
      <c r="C227" s="4" t="s">
        <v>35</v>
      </c>
      <c r="D227" s="4" t="s">
        <v>184</v>
      </c>
      <c r="E227" s="4"/>
      <c r="F227" s="4"/>
      <c r="G227" s="67">
        <f>G228+G233</f>
        <v>535.3</v>
      </c>
      <c r="H227" s="68">
        <f>H228+H233</f>
        <v>0</v>
      </c>
      <c r="I227" s="55">
        <f t="shared" si="14"/>
        <v>0</v>
      </c>
    </row>
    <row r="228" spans="1:9" ht="42" customHeight="1">
      <c r="A228" s="187" t="str">
        <f>'Прил.4'!A132</f>
        <v>Муниципальная программа "Развитие малого и среднего предпринимательства в Сусуманском муниципальном округе на 2021- 2025 годы"</v>
      </c>
      <c r="B228" s="188"/>
      <c r="C228" s="6" t="s">
        <v>35</v>
      </c>
      <c r="D228" s="6" t="s">
        <v>184</v>
      </c>
      <c r="E228" s="6" t="s">
        <v>185</v>
      </c>
      <c r="F228" s="6"/>
      <c r="G228" s="69">
        <f aca="true" t="shared" si="20" ref="G228:H231">G229</f>
        <v>100</v>
      </c>
      <c r="H228" s="70">
        <f t="shared" si="20"/>
        <v>0</v>
      </c>
      <c r="I228" s="56">
        <f t="shared" si="14"/>
        <v>0</v>
      </c>
    </row>
    <row r="229" spans="1:9" ht="39" customHeight="1">
      <c r="A229" s="187" t="s">
        <v>186</v>
      </c>
      <c r="B229" s="188"/>
      <c r="C229" s="6" t="s">
        <v>35</v>
      </c>
      <c r="D229" s="6" t="s">
        <v>184</v>
      </c>
      <c r="E229" s="6" t="s">
        <v>187</v>
      </c>
      <c r="F229" s="6"/>
      <c r="G229" s="69">
        <f t="shared" si="20"/>
        <v>100</v>
      </c>
      <c r="H229" s="70">
        <f t="shared" si="20"/>
        <v>0</v>
      </c>
      <c r="I229" s="56">
        <f t="shared" si="14"/>
        <v>0</v>
      </c>
    </row>
    <row r="230" spans="1:9" ht="29.25" customHeight="1">
      <c r="A230" s="187" t="s">
        <v>188</v>
      </c>
      <c r="B230" s="188"/>
      <c r="C230" s="6" t="s">
        <v>35</v>
      </c>
      <c r="D230" s="6" t="s">
        <v>184</v>
      </c>
      <c r="E230" s="6" t="s">
        <v>189</v>
      </c>
      <c r="F230" s="6"/>
      <c r="G230" s="69">
        <f t="shared" si="20"/>
        <v>100</v>
      </c>
      <c r="H230" s="70">
        <f t="shared" si="20"/>
        <v>0</v>
      </c>
      <c r="I230" s="56">
        <f t="shared" si="14"/>
        <v>0</v>
      </c>
    </row>
    <row r="231" spans="1:9" ht="13.5">
      <c r="A231" s="187" t="s">
        <v>46</v>
      </c>
      <c r="B231" s="188"/>
      <c r="C231" s="6" t="s">
        <v>35</v>
      </c>
      <c r="D231" s="6" t="s">
        <v>184</v>
      </c>
      <c r="E231" s="6" t="s">
        <v>189</v>
      </c>
      <c r="F231" s="6" t="s">
        <v>47</v>
      </c>
      <c r="G231" s="69">
        <f t="shared" si="20"/>
        <v>100</v>
      </c>
      <c r="H231" s="70">
        <f t="shared" si="20"/>
        <v>0</v>
      </c>
      <c r="I231" s="56">
        <f t="shared" si="14"/>
        <v>0</v>
      </c>
    </row>
    <row r="232" spans="1:9" ht="48" customHeight="1">
      <c r="A232" s="187" t="s">
        <v>190</v>
      </c>
      <c r="B232" s="188"/>
      <c r="C232" s="6" t="s">
        <v>35</v>
      </c>
      <c r="D232" s="6" t="s">
        <v>184</v>
      </c>
      <c r="E232" s="6" t="s">
        <v>189</v>
      </c>
      <c r="F232" s="6" t="s">
        <v>191</v>
      </c>
      <c r="G232" s="69">
        <f>'Прил.4'!H136</f>
        <v>100</v>
      </c>
      <c r="H232" s="70">
        <f>'Прил.4'!I136</f>
        <v>0</v>
      </c>
      <c r="I232" s="56">
        <f t="shared" si="14"/>
        <v>0</v>
      </c>
    </row>
    <row r="233" spans="1:9" ht="24.75" customHeight="1">
      <c r="A233" s="187" t="str">
        <f>'Прил.4'!A137</f>
        <v>Муниципальная программа "Развитие торговли на территории Сусуманского муниципального округа на 2021- 2025 годы"</v>
      </c>
      <c r="B233" s="188"/>
      <c r="C233" s="6" t="s">
        <v>35</v>
      </c>
      <c r="D233" s="6" t="s">
        <v>184</v>
      </c>
      <c r="E233" s="6" t="s">
        <v>192</v>
      </c>
      <c r="F233" s="6"/>
      <c r="G233" s="69">
        <f aca="true" t="shared" si="21" ref="G233:H236">G234</f>
        <v>435.3</v>
      </c>
      <c r="H233" s="70">
        <f t="shared" si="21"/>
        <v>0</v>
      </c>
      <c r="I233" s="56">
        <f t="shared" si="14"/>
        <v>0</v>
      </c>
    </row>
    <row r="234" spans="1:9" ht="27.75" customHeight="1">
      <c r="A234" s="187" t="s">
        <v>193</v>
      </c>
      <c r="B234" s="188"/>
      <c r="C234" s="6" t="s">
        <v>35</v>
      </c>
      <c r="D234" s="6" t="s">
        <v>184</v>
      </c>
      <c r="E234" s="6" t="s">
        <v>194</v>
      </c>
      <c r="F234" s="6"/>
      <c r="G234" s="69">
        <f t="shared" si="21"/>
        <v>435.3</v>
      </c>
      <c r="H234" s="70">
        <f t="shared" si="21"/>
        <v>0</v>
      </c>
      <c r="I234" s="56">
        <f t="shared" si="14"/>
        <v>0</v>
      </c>
    </row>
    <row r="235" spans="1:9" ht="27" customHeight="1">
      <c r="A235" s="187" t="s">
        <v>195</v>
      </c>
      <c r="B235" s="188"/>
      <c r="C235" s="6" t="s">
        <v>35</v>
      </c>
      <c r="D235" s="6" t="s">
        <v>184</v>
      </c>
      <c r="E235" s="6" t="s">
        <v>196</v>
      </c>
      <c r="F235" s="6"/>
      <c r="G235" s="69">
        <f t="shared" si="21"/>
        <v>435.3</v>
      </c>
      <c r="H235" s="70">
        <f t="shared" si="21"/>
        <v>0</v>
      </c>
      <c r="I235" s="56">
        <f t="shared" si="14"/>
        <v>0</v>
      </c>
    </row>
    <row r="236" spans="1:9" ht="27" customHeight="1">
      <c r="A236" s="187" t="s">
        <v>28</v>
      </c>
      <c r="B236" s="188"/>
      <c r="C236" s="6" t="s">
        <v>35</v>
      </c>
      <c r="D236" s="6" t="s">
        <v>184</v>
      </c>
      <c r="E236" s="6" t="s">
        <v>196</v>
      </c>
      <c r="F236" s="6" t="s">
        <v>29</v>
      </c>
      <c r="G236" s="69">
        <f t="shared" si="21"/>
        <v>435.3</v>
      </c>
      <c r="H236" s="70">
        <f t="shared" si="21"/>
        <v>0</v>
      </c>
      <c r="I236" s="56">
        <f t="shared" si="14"/>
        <v>0</v>
      </c>
    </row>
    <row r="237" spans="1:9" ht="29.25" customHeight="1">
      <c r="A237" s="187" t="s">
        <v>30</v>
      </c>
      <c r="B237" s="188"/>
      <c r="C237" s="6" t="s">
        <v>35</v>
      </c>
      <c r="D237" s="6" t="s">
        <v>184</v>
      </c>
      <c r="E237" s="6" t="s">
        <v>196</v>
      </c>
      <c r="F237" s="6" t="s">
        <v>31</v>
      </c>
      <c r="G237" s="69">
        <f>'Прил.4'!H141</f>
        <v>435.3</v>
      </c>
      <c r="H237" s="70">
        <f>'Прил.4'!I141</f>
        <v>0</v>
      </c>
      <c r="I237" s="56">
        <f t="shared" si="14"/>
        <v>0</v>
      </c>
    </row>
    <row r="238" spans="1:9" ht="13.5">
      <c r="A238" s="189" t="s">
        <v>197</v>
      </c>
      <c r="B238" s="190"/>
      <c r="C238" s="4" t="s">
        <v>198</v>
      </c>
      <c r="D238" s="5" t="s">
        <v>524</v>
      </c>
      <c r="E238" s="4"/>
      <c r="F238" s="4"/>
      <c r="G238" s="67">
        <f>G239+G263+G281+G321</f>
        <v>83379.1</v>
      </c>
      <c r="H238" s="68">
        <f>H239+H263+H281+H321</f>
        <v>10747.9</v>
      </c>
      <c r="I238" s="55">
        <f t="shared" si="14"/>
        <v>12.890400591994874</v>
      </c>
    </row>
    <row r="239" spans="1:9" ht="13.5">
      <c r="A239" s="189" t="s">
        <v>199</v>
      </c>
      <c r="B239" s="190"/>
      <c r="C239" s="4" t="s">
        <v>198</v>
      </c>
      <c r="D239" s="4" t="s">
        <v>9</v>
      </c>
      <c r="E239" s="4"/>
      <c r="F239" s="4"/>
      <c r="G239" s="67">
        <f>G240+G248+G253</f>
        <v>18692</v>
      </c>
      <c r="H239" s="68">
        <f>H240+H248+H253</f>
        <v>2754.9</v>
      </c>
      <c r="I239" s="55">
        <f t="shared" si="14"/>
        <v>14.738390755403383</v>
      </c>
    </row>
    <row r="240" spans="1:9" ht="42.75" customHeight="1">
      <c r="A240" s="187" t="str">
        <f>'Прил.4'!A756</f>
        <v>Муниципальная программа "Переселение граждан из аварийного жилищного фонда муниципального образования "Сусуманский муниципальный округ" на 2021- 2025 годы"</v>
      </c>
      <c r="B240" s="188"/>
      <c r="C240" s="6" t="s">
        <v>198</v>
      </c>
      <c r="D240" s="6" t="s">
        <v>9</v>
      </c>
      <c r="E240" s="6" t="s">
        <v>200</v>
      </c>
      <c r="F240" s="6"/>
      <c r="G240" s="69">
        <f>G241</f>
        <v>10604.1</v>
      </c>
      <c r="H240" s="70">
        <f>H241</f>
        <v>0</v>
      </c>
      <c r="I240" s="56">
        <f t="shared" si="14"/>
        <v>0</v>
      </c>
    </row>
    <row r="241" spans="1:9" ht="28.5" customHeight="1">
      <c r="A241" s="187" t="s">
        <v>201</v>
      </c>
      <c r="B241" s="188"/>
      <c r="C241" s="6" t="s">
        <v>198</v>
      </c>
      <c r="D241" s="6" t="s">
        <v>9</v>
      </c>
      <c r="E241" s="6" t="s">
        <v>202</v>
      </c>
      <c r="F241" s="6"/>
      <c r="G241" s="69">
        <f>G242+G245</f>
        <v>10604.1</v>
      </c>
      <c r="H241" s="70">
        <f>H242+H245</f>
        <v>0</v>
      </c>
      <c r="I241" s="56">
        <f t="shared" si="14"/>
        <v>0</v>
      </c>
    </row>
    <row r="242" spans="1:9" ht="27" customHeight="1">
      <c r="A242" s="187" t="s">
        <v>203</v>
      </c>
      <c r="B242" s="188"/>
      <c r="C242" s="6" t="s">
        <v>198</v>
      </c>
      <c r="D242" s="6" t="s">
        <v>9</v>
      </c>
      <c r="E242" s="6" t="s">
        <v>204</v>
      </c>
      <c r="F242" s="6"/>
      <c r="G242" s="69">
        <f>G243</f>
        <v>9604.1</v>
      </c>
      <c r="H242" s="70">
        <f>H243</f>
        <v>0</v>
      </c>
      <c r="I242" s="56">
        <f t="shared" si="14"/>
        <v>0</v>
      </c>
    </row>
    <row r="243" spans="1:9" ht="27" customHeight="1">
      <c r="A243" s="187" t="s">
        <v>28</v>
      </c>
      <c r="B243" s="188"/>
      <c r="C243" s="6" t="s">
        <v>198</v>
      </c>
      <c r="D243" s="6" t="s">
        <v>9</v>
      </c>
      <c r="E243" s="6" t="s">
        <v>204</v>
      </c>
      <c r="F243" s="6" t="s">
        <v>29</v>
      </c>
      <c r="G243" s="69">
        <f>G244</f>
        <v>9604.1</v>
      </c>
      <c r="H243" s="70">
        <f>H244</f>
        <v>0</v>
      </c>
      <c r="I243" s="56">
        <f t="shared" si="14"/>
        <v>0</v>
      </c>
    </row>
    <row r="244" spans="1:9" ht="29.25" customHeight="1">
      <c r="A244" s="187" t="s">
        <v>30</v>
      </c>
      <c r="B244" s="188"/>
      <c r="C244" s="6" t="s">
        <v>198</v>
      </c>
      <c r="D244" s="6" t="s">
        <v>9</v>
      </c>
      <c r="E244" s="6" t="s">
        <v>204</v>
      </c>
      <c r="F244" s="6" t="s">
        <v>31</v>
      </c>
      <c r="G244" s="69">
        <f>'Прил.4'!H760</f>
        <v>9604.1</v>
      </c>
      <c r="H244" s="70">
        <f>'Прил.4'!I760</f>
        <v>0</v>
      </c>
      <c r="I244" s="56">
        <f t="shared" si="14"/>
        <v>0</v>
      </c>
    </row>
    <row r="245" spans="1:9" ht="41.25" customHeight="1">
      <c r="A245" s="187" t="s">
        <v>205</v>
      </c>
      <c r="B245" s="188"/>
      <c r="C245" s="6" t="s">
        <v>198</v>
      </c>
      <c r="D245" s="6" t="s">
        <v>9</v>
      </c>
      <c r="E245" s="6" t="s">
        <v>206</v>
      </c>
      <c r="F245" s="6"/>
      <c r="G245" s="69">
        <f>G246</f>
        <v>1000</v>
      </c>
      <c r="H245" s="70">
        <f>H246</f>
        <v>0</v>
      </c>
      <c r="I245" s="56">
        <f t="shared" si="14"/>
        <v>0</v>
      </c>
    </row>
    <row r="246" spans="1:9" ht="27" customHeight="1">
      <c r="A246" s="187" t="s">
        <v>28</v>
      </c>
      <c r="B246" s="188"/>
      <c r="C246" s="6" t="s">
        <v>198</v>
      </c>
      <c r="D246" s="6" t="s">
        <v>9</v>
      </c>
      <c r="E246" s="6" t="s">
        <v>206</v>
      </c>
      <c r="F246" s="6" t="s">
        <v>29</v>
      </c>
      <c r="G246" s="69">
        <f>G247</f>
        <v>1000</v>
      </c>
      <c r="H246" s="70">
        <f>H247</f>
        <v>0</v>
      </c>
      <c r="I246" s="56">
        <f t="shared" si="14"/>
        <v>0</v>
      </c>
    </row>
    <row r="247" spans="1:9" ht="25.5" customHeight="1">
      <c r="A247" s="187" t="s">
        <v>30</v>
      </c>
      <c r="B247" s="188"/>
      <c r="C247" s="6" t="s">
        <v>198</v>
      </c>
      <c r="D247" s="6" t="s">
        <v>9</v>
      </c>
      <c r="E247" s="6" t="s">
        <v>206</v>
      </c>
      <c r="F247" s="6" t="s">
        <v>31</v>
      </c>
      <c r="G247" s="69">
        <f>'Прил.4'!H763</f>
        <v>1000</v>
      </c>
      <c r="H247" s="70">
        <f>'Прил.4'!I763</f>
        <v>0</v>
      </c>
      <c r="I247" s="56">
        <f t="shared" si="14"/>
        <v>0</v>
      </c>
    </row>
    <row r="248" spans="1:9" ht="56.25" customHeight="1">
      <c r="A248" s="187" t="str">
        <f>'Прил.4'!A764</f>
        <v>Муниципальная программа "Содействие в расселении граждан, проживающих в населенных пунктах, расположенных на территории Сусуманского муниципального округа на 2021- 2025 годы"</v>
      </c>
      <c r="B248" s="188"/>
      <c r="C248" s="6" t="s">
        <v>198</v>
      </c>
      <c r="D248" s="6" t="s">
        <v>9</v>
      </c>
      <c r="E248" s="6" t="s">
        <v>207</v>
      </c>
      <c r="F248" s="6"/>
      <c r="G248" s="69">
        <f aca="true" t="shared" si="22" ref="G248:H251">G249</f>
        <v>10</v>
      </c>
      <c r="H248" s="70">
        <f t="shared" si="22"/>
        <v>0</v>
      </c>
      <c r="I248" s="56">
        <f t="shared" si="14"/>
        <v>0</v>
      </c>
    </row>
    <row r="249" spans="1:9" ht="27.75" customHeight="1">
      <c r="A249" s="187" t="s">
        <v>208</v>
      </c>
      <c r="B249" s="188"/>
      <c r="C249" s="6" t="s">
        <v>198</v>
      </c>
      <c r="D249" s="6" t="s">
        <v>9</v>
      </c>
      <c r="E249" s="6" t="s">
        <v>209</v>
      </c>
      <c r="F249" s="6"/>
      <c r="G249" s="69">
        <f t="shared" si="22"/>
        <v>10</v>
      </c>
      <c r="H249" s="70">
        <f t="shared" si="22"/>
        <v>0</v>
      </c>
      <c r="I249" s="56">
        <f t="shared" si="14"/>
        <v>0</v>
      </c>
    </row>
    <row r="250" spans="1:9" ht="13.5">
      <c r="A250" s="187" t="s">
        <v>210</v>
      </c>
      <c r="B250" s="188"/>
      <c r="C250" s="6" t="s">
        <v>198</v>
      </c>
      <c r="D250" s="6" t="s">
        <v>9</v>
      </c>
      <c r="E250" s="6" t="s">
        <v>211</v>
      </c>
      <c r="F250" s="6"/>
      <c r="G250" s="69">
        <f t="shared" si="22"/>
        <v>10</v>
      </c>
      <c r="H250" s="70">
        <f t="shared" si="22"/>
        <v>0</v>
      </c>
      <c r="I250" s="56">
        <f t="shared" si="14"/>
        <v>0</v>
      </c>
    </row>
    <row r="251" spans="1:9" ht="27" customHeight="1">
      <c r="A251" s="187" t="s">
        <v>28</v>
      </c>
      <c r="B251" s="188"/>
      <c r="C251" s="6" t="s">
        <v>198</v>
      </c>
      <c r="D251" s="6" t="s">
        <v>9</v>
      </c>
      <c r="E251" s="6" t="s">
        <v>211</v>
      </c>
      <c r="F251" s="6" t="s">
        <v>29</v>
      </c>
      <c r="G251" s="69">
        <f t="shared" si="22"/>
        <v>10</v>
      </c>
      <c r="H251" s="70">
        <f t="shared" si="22"/>
        <v>0</v>
      </c>
      <c r="I251" s="56">
        <f t="shared" si="14"/>
        <v>0</v>
      </c>
    </row>
    <row r="252" spans="1:9" ht="30" customHeight="1">
      <c r="A252" s="187" t="s">
        <v>30</v>
      </c>
      <c r="B252" s="188"/>
      <c r="C252" s="6" t="s">
        <v>198</v>
      </c>
      <c r="D252" s="6" t="s">
        <v>9</v>
      </c>
      <c r="E252" s="6" t="s">
        <v>211</v>
      </c>
      <c r="F252" s="6" t="s">
        <v>31</v>
      </c>
      <c r="G252" s="69">
        <f>'Прил.4'!H768</f>
        <v>10</v>
      </c>
      <c r="H252" s="70">
        <f>'Прил.4'!I768</f>
        <v>0</v>
      </c>
      <c r="I252" s="56">
        <f t="shared" si="14"/>
        <v>0</v>
      </c>
    </row>
    <row r="253" spans="1:9" ht="13.5">
      <c r="A253" s="187" t="s">
        <v>212</v>
      </c>
      <c r="B253" s="188"/>
      <c r="C253" s="6" t="s">
        <v>198</v>
      </c>
      <c r="D253" s="6" t="s">
        <v>9</v>
      </c>
      <c r="E253" s="6" t="s">
        <v>213</v>
      </c>
      <c r="F253" s="6"/>
      <c r="G253" s="69">
        <f>G254+G257</f>
        <v>8077.9</v>
      </c>
      <c r="H253" s="70">
        <f>H254+H257</f>
        <v>2754.9</v>
      </c>
      <c r="I253" s="56">
        <f t="shared" si="14"/>
        <v>34.104160734844456</v>
      </c>
    </row>
    <row r="254" spans="1:9" ht="13.5">
      <c r="A254" s="187" t="s">
        <v>214</v>
      </c>
      <c r="B254" s="188"/>
      <c r="C254" s="6" t="s">
        <v>198</v>
      </c>
      <c r="D254" s="6" t="s">
        <v>9</v>
      </c>
      <c r="E254" s="6" t="s">
        <v>215</v>
      </c>
      <c r="F254" s="6"/>
      <c r="G254" s="69">
        <f>G255</f>
        <v>3455.9</v>
      </c>
      <c r="H254" s="70">
        <f>H255</f>
        <v>246.9</v>
      </c>
      <c r="I254" s="56">
        <f t="shared" si="14"/>
        <v>7.14430394397986</v>
      </c>
    </row>
    <row r="255" spans="1:9" ht="28.5" customHeight="1">
      <c r="A255" s="187" t="s">
        <v>28</v>
      </c>
      <c r="B255" s="188"/>
      <c r="C255" s="6" t="s">
        <v>198</v>
      </c>
      <c r="D255" s="6" t="s">
        <v>9</v>
      </c>
      <c r="E255" s="6" t="s">
        <v>215</v>
      </c>
      <c r="F255" s="6" t="s">
        <v>29</v>
      </c>
      <c r="G255" s="69">
        <f>G256</f>
        <v>3455.9</v>
      </c>
      <c r="H255" s="70">
        <f>H256</f>
        <v>246.9</v>
      </c>
      <c r="I255" s="56">
        <f t="shared" si="14"/>
        <v>7.14430394397986</v>
      </c>
    </row>
    <row r="256" spans="1:9" ht="27" customHeight="1">
      <c r="A256" s="187" t="s">
        <v>30</v>
      </c>
      <c r="B256" s="188"/>
      <c r="C256" s="6" t="s">
        <v>198</v>
      </c>
      <c r="D256" s="6" t="s">
        <v>9</v>
      </c>
      <c r="E256" s="6" t="s">
        <v>215</v>
      </c>
      <c r="F256" s="6" t="s">
        <v>31</v>
      </c>
      <c r="G256" s="69">
        <f>'Прил.4'!H281+'Прил.4'!H772+'Прил.4'!H147</f>
        <v>3455.9</v>
      </c>
      <c r="H256" s="70">
        <f>'Прил.4'!I281+'Прил.4'!I772+'Прил.4'!I147</f>
        <v>246.9</v>
      </c>
      <c r="I256" s="56">
        <f t="shared" si="14"/>
        <v>7.14430394397986</v>
      </c>
    </row>
    <row r="257" spans="1:9" ht="13.5">
      <c r="A257" s="187" t="s">
        <v>216</v>
      </c>
      <c r="B257" s="188"/>
      <c r="C257" s="6" t="s">
        <v>198</v>
      </c>
      <c r="D257" s="6" t="s">
        <v>9</v>
      </c>
      <c r="E257" s="6" t="s">
        <v>217</v>
      </c>
      <c r="F257" s="6"/>
      <c r="G257" s="69">
        <f>G258+G260</f>
        <v>4622</v>
      </c>
      <c r="H257" s="70">
        <f>H258+H260</f>
        <v>2508</v>
      </c>
      <c r="I257" s="56">
        <f t="shared" si="14"/>
        <v>54.2622241453916</v>
      </c>
    </row>
    <row r="258" spans="1:9" ht="27" customHeight="1">
      <c r="A258" s="187" t="s">
        <v>28</v>
      </c>
      <c r="B258" s="188"/>
      <c r="C258" s="6" t="s">
        <v>198</v>
      </c>
      <c r="D258" s="6" t="s">
        <v>9</v>
      </c>
      <c r="E258" s="6" t="s">
        <v>217</v>
      </c>
      <c r="F258" s="6" t="s">
        <v>29</v>
      </c>
      <c r="G258" s="69">
        <f>G259</f>
        <v>2622</v>
      </c>
      <c r="H258" s="70">
        <f>H259</f>
        <v>623.6</v>
      </c>
      <c r="I258" s="56">
        <f t="shared" si="14"/>
        <v>23.78337147215866</v>
      </c>
    </row>
    <row r="259" spans="1:9" ht="27.75" customHeight="1">
      <c r="A259" s="187" t="s">
        <v>30</v>
      </c>
      <c r="B259" s="188"/>
      <c r="C259" s="6" t="s">
        <v>198</v>
      </c>
      <c r="D259" s="6" t="s">
        <v>9</v>
      </c>
      <c r="E259" s="6" t="s">
        <v>217</v>
      </c>
      <c r="F259" s="6" t="s">
        <v>31</v>
      </c>
      <c r="G259" s="69">
        <f>'Прил.4'!H775</f>
        <v>2622</v>
      </c>
      <c r="H259" s="70">
        <f>'Прил.4'!I775</f>
        <v>623.6</v>
      </c>
      <c r="I259" s="56">
        <f t="shared" si="14"/>
        <v>23.78337147215866</v>
      </c>
    </row>
    <row r="260" spans="1:9" ht="13.5">
      <c r="A260" s="187" t="s">
        <v>46</v>
      </c>
      <c r="B260" s="188"/>
      <c r="C260" s="6" t="s">
        <v>198</v>
      </c>
      <c r="D260" s="6" t="s">
        <v>9</v>
      </c>
      <c r="E260" s="6" t="s">
        <v>217</v>
      </c>
      <c r="F260" s="6" t="s">
        <v>47</v>
      </c>
      <c r="G260" s="69">
        <f>G262</f>
        <v>2000</v>
      </c>
      <c r="H260" s="70">
        <f>H261+H262</f>
        <v>1884.3999999999999</v>
      </c>
      <c r="I260" s="56">
        <f t="shared" si="14"/>
        <v>94.22</v>
      </c>
    </row>
    <row r="261" spans="1:9" ht="13.5">
      <c r="A261" s="44" t="str">
        <f>'Прил.4'!A777</f>
        <v>Исполнение судебных актов</v>
      </c>
      <c r="B261" s="45"/>
      <c r="C261" s="6" t="s">
        <v>198</v>
      </c>
      <c r="D261" s="6" t="s">
        <v>9</v>
      </c>
      <c r="E261" s="6" t="s">
        <v>217</v>
      </c>
      <c r="F261" s="6" t="s">
        <v>47</v>
      </c>
      <c r="G261" s="69">
        <f>'Прил.4'!H777</f>
        <v>0</v>
      </c>
      <c r="H261" s="69">
        <f>'Прил.4'!I777</f>
        <v>192.1</v>
      </c>
      <c r="I261" s="56"/>
    </row>
    <row r="262" spans="1:9" ht="13.5">
      <c r="A262" s="187" t="s">
        <v>50</v>
      </c>
      <c r="B262" s="188"/>
      <c r="C262" s="6" t="s">
        <v>198</v>
      </c>
      <c r="D262" s="6" t="s">
        <v>9</v>
      </c>
      <c r="E262" s="6" t="s">
        <v>217</v>
      </c>
      <c r="F262" s="6" t="s">
        <v>51</v>
      </c>
      <c r="G262" s="69">
        <f>'Прил.4'!H778</f>
        <v>2000</v>
      </c>
      <c r="H262" s="70">
        <f>'Прил.4'!I778</f>
        <v>1692.3</v>
      </c>
      <c r="I262" s="56">
        <f t="shared" si="14"/>
        <v>84.615</v>
      </c>
    </row>
    <row r="263" spans="1:9" ht="13.5">
      <c r="A263" s="189" t="s">
        <v>218</v>
      </c>
      <c r="B263" s="190"/>
      <c r="C263" s="4" t="s">
        <v>198</v>
      </c>
      <c r="D263" s="4" t="s">
        <v>11</v>
      </c>
      <c r="E263" s="4"/>
      <c r="F263" s="4"/>
      <c r="G263" s="67">
        <f>G264+G272+G277</f>
        <v>16750</v>
      </c>
      <c r="H263" s="68">
        <f>H264+H272+H277</f>
        <v>1971.8</v>
      </c>
      <c r="I263" s="55">
        <f t="shared" si="14"/>
        <v>11.771940298507461</v>
      </c>
    </row>
    <row r="264" spans="1:9" ht="42" customHeight="1">
      <c r="A264" s="187" t="s">
        <v>219</v>
      </c>
      <c r="B264" s="188"/>
      <c r="C264" s="6" t="s">
        <v>198</v>
      </c>
      <c r="D264" s="6" t="s">
        <v>11</v>
      </c>
      <c r="E264" s="6" t="s">
        <v>220</v>
      </c>
      <c r="F264" s="6"/>
      <c r="G264" s="69">
        <f>G265</f>
        <v>3600</v>
      </c>
      <c r="H264" s="70">
        <f>H265</f>
        <v>0</v>
      </c>
      <c r="I264" s="56">
        <f t="shared" si="14"/>
        <v>0</v>
      </c>
    </row>
    <row r="265" spans="1:9" ht="41.25" customHeight="1">
      <c r="A265" s="187" t="s">
        <v>221</v>
      </c>
      <c r="B265" s="188"/>
      <c r="C265" s="6" t="s">
        <v>198</v>
      </c>
      <c r="D265" s="6" t="s">
        <v>11</v>
      </c>
      <c r="E265" s="6" t="s">
        <v>222</v>
      </c>
      <c r="F265" s="6"/>
      <c r="G265" s="69">
        <f>G266+G269</f>
        <v>3600</v>
      </c>
      <c r="H265" s="70">
        <f>H266+H269</f>
        <v>0</v>
      </c>
      <c r="I265" s="56">
        <f t="shared" si="14"/>
        <v>0</v>
      </c>
    </row>
    <row r="266" spans="1:9" ht="28.5" customHeight="1">
      <c r="A266" s="187" t="s">
        <v>223</v>
      </c>
      <c r="B266" s="188"/>
      <c r="C266" s="6" t="s">
        <v>198</v>
      </c>
      <c r="D266" s="6" t="s">
        <v>11</v>
      </c>
      <c r="E266" s="6" t="s">
        <v>224</v>
      </c>
      <c r="F266" s="6"/>
      <c r="G266" s="69">
        <f>G267</f>
        <v>300</v>
      </c>
      <c r="H266" s="70">
        <f>H267</f>
        <v>0</v>
      </c>
      <c r="I266" s="56">
        <f aca="true" t="shared" si="23" ref="I266:I329">H266/G266*100</f>
        <v>0</v>
      </c>
    </row>
    <row r="267" spans="1:9" ht="26.25" customHeight="1">
      <c r="A267" s="187" t="s">
        <v>28</v>
      </c>
      <c r="B267" s="188"/>
      <c r="C267" s="6" t="s">
        <v>198</v>
      </c>
      <c r="D267" s="6" t="s">
        <v>11</v>
      </c>
      <c r="E267" s="6" t="s">
        <v>224</v>
      </c>
      <c r="F267" s="6" t="s">
        <v>29</v>
      </c>
      <c r="G267" s="69">
        <f>G268</f>
        <v>300</v>
      </c>
      <c r="H267" s="70">
        <f>H268</f>
        <v>0</v>
      </c>
      <c r="I267" s="56">
        <f t="shared" si="23"/>
        <v>0</v>
      </c>
    </row>
    <row r="268" spans="1:9" ht="27" customHeight="1">
      <c r="A268" s="187" t="s">
        <v>30</v>
      </c>
      <c r="B268" s="188"/>
      <c r="C268" s="6" t="s">
        <v>198</v>
      </c>
      <c r="D268" s="6" t="s">
        <v>11</v>
      </c>
      <c r="E268" s="6" t="s">
        <v>224</v>
      </c>
      <c r="F268" s="6" t="s">
        <v>31</v>
      </c>
      <c r="G268" s="69">
        <f>'Прил.4'!H784</f>
        <v>300</v>
      </c>
      <c r="H268" s="70">
        <f>'Прил.4'!I784</f>
        <v>0</v>
      </c>
      <c r="I268" s="56">
        <f t="shared" si="23"/>
        <v>0</v>
      </c>
    </row>
    <row r="269" spans="1:9" ht="53.25" customHeight="1">
      <c r="A269" s="187" t="str">
        <f>'Прил.5'!A117</f>
        <v>Модернизация и реконструкция объектов инженерной и коммунальной инфраструктуры в населенных пунктах муниципальных округов Магаданской области за счет средств местного бюджета</v>
      </c>
      <c r="B269" s="188"/>
      <c r="C269" s="6" t="s">
        <v>198</v>
      </c>
      <c r="D269" s="6" t="s">
        <v>11</v>
      </c>
      <c r="E269" s="6" t="str">
        <f>'Прил.5'!B117</f>
        <v>7N 0 01 98200</v>
      </c>
      <c r="F269" s="6"/>
      <c r="G269" s="69">
        <f>G270</f>
        <v>3300</v>
      </c>
      <c r="H269" s="70">
        <f>H270</f>
        <v>0</v>
      </c>
      <c r="I269" s="56">
        <f t="shared" si="23"/>
        <v>0</v>
      </c>
    </row>
    <row r="270" spans="1:9" ht="28.5" customHeight="1">
      <c r="A270" s="187" t="s">
        <v>28</v>
      </c>
      <c r="B270" s="188"/>
      <c r="C270" s="6" t="s">
        <v>198</v>
      </c>
      <c r="D270" s="6" t="s">
        <v>11</v>
      </c>
      <c r="E270" s="6" t="str">
        <f>'Прил.5'!B117</f>
        <v>7N 0 01 98200</v>
      </c>
      <c r="F270" s="6" t="s">
        <v>29</v>
      </c>
      <c r="G270" s="69">
        <f>G271</f>
        <v>3300</v>
      </c>
      <c r="H270" s="70">
        <f>H271</f>
        <v>0</v>
      </c>
      <c r="I270" s="56">
        <f t="shared" si="23"/>
        <v>0</v>
      </c>
    </row>
    <row r="271" spans="1:9" ht="27.75" customHeight="1">
      <c r="A271" s="187" t="s">
        <v>30</v>
      </c>
      <c r="B271" s="188"/>
      <c r="C271" s="6" t="s">
        <v>198</v>
      </c>
      <c r="D271" s="6" t="s">
        <v>11</v>
      </c>
      <c r="E271" s="6" t="str">
        <f>'Прил.5'!B118</f>
        <v>7N 0 01 98200</v>
      </c>
      <c r="F271" s="6" t="s">
        <v>31</v>
      </c>
      <c r="G271" s="69">
        <f>'Прил.5'!M122</f>
        <v>3300</v>
      </c>
      <c r="H271" s="70">
        <f>'Прил.5'!N122</f>
        <v>0</v>
      </c>
      <c r="I271" s="56">
        <f t="shared" si="23"/>
        <v>0</v>
      </c>
    </row>
    <row r="272" spans="1:9" ht="40.5" customHeight="1">
      <c r="A272" s="187" t="str">
        <f>'Прил.4'!A788</f>
        <v>Муниципальная программа "Финансовая поддержка организациям коммунального комплекса Сусуманского муниципального округа на 2021- 2025 годы"</v>
      </c>
      <c r="B272" s="188"/>
      <c r="C272" s="6" t="s">
        <v>198</v>
      </c>
      <c r="D272" s="6" t="s">
        <v>11</v>
      </c>
      <c r="E272" s="6" t="s">
        <v>227</v>
      </c>
      <c r="F272" s="6"/>
      <c r="G272" s="69">
        <f aca="true" t="shared" si="24" ref="G272:H275">G273</f>
        <v>2700</v>
      </c>
      <c r="H272" s="70">
        <f t="shared" si="24"/>
        <v>0</v>
      </c>
      <c r="I272" s="56">
        <f t="shared" si="23"/>
        <v>0</v>
      </c>
    </row>
    <row r="273" spans="1:9" ht="27.75" customHeight="1">
      <c r="A273" s="187" t="s">
        <v>228</v>
      </c>
      <c r="B273" s="188"/>
      <c r="C273" s="6" t="s">
        <v>198</v>
      </c>
      <c r="D273" s="6" t="s">
        <v>11</v>
      </c>
      <c r="E273" s="6" t="s">
        <v>229</v>
      </c>
      <c r="F273" s="6"/>
      <c r="G273" s="69">
        <f t="shared" si="24"/>
        <v>2700</v>
      </c>
      <c r="H273" s="70">
        <f t="shared" si="24"/>
        <v>0</v>
      </c>
      <c r="I273" s="56">
        <f t="shared" si="23"/>
        <v>0</v>
      </c>
    </row>
    <row r="274" spans="1:9" ht="39.75" customHeight="1">
      <c r="A274" s="187" t="s">
        <v>230</v>
      </c>
      <c r="B274" s="188"/>
      <c r="C274" s="6" t="s">
        <v>198</v>
      </c>
      <c r="D274" s="6" t="s">
        <v>11</v>
      </c>
      <c r="E274" s="6" t="s">
        <v>231</v>
      </c>
      <c r="F274" s="6"/>
      <c r="G274" s="69">
        <f t="shared" si="24"/>
        <v>2700</v>
      </c>
      <c r="H274" s="70">
        <f t="shared" si="24"/>
        <v>0</v>
      </c>
      <c r="I274" s="56">
        <f t="shared" si="23"/>
        <v>0</v>
      </c>
    </row>
    <row r="275" spans="1:9" ht="13.5">
      <c r="A275" s="187" t="s">
        <v>46</v>
      </c>
      <c r="B275" s="188"/>
      <c r="C275" s="6" t="s">
        <v>198</v>
      </c>
      <c r="D275" s="6" t="s">
        <v>11</v>
      </c>
      <c r="E275" s="6" t="s">
        <v>231</v>
      </c>
      <c r="F275" s="6" t="s">
        <v>47</v>
      </c>
      <c r="G275" s="69">
        <f t="shared" si="24"/>
        <v>2700</v>
      </c>
      <c r="H275" s="70">
        <f t="shared" si="24"/>
        <v>0</v>
      </c>
      <c r="I275" s="56">
        <f t="shared" si="23"/>
        <v>0</v>
      </c>
    </row>
    <row r="276" spans="1:9" ht="42" customHeight="1">
      <c r="A276" s="187" t="s">
        <v>190</v>
      </c>
      <c r="B276" s="188"/>
      <c r="C276" s="6" t="s">
        <v>198</v>
      </c>
      <c r="D276" s="6" t="s">
        <v>11</v>
      </c>
      <c r="E276" s="6" t="s">
        <v>231</v>
      </c>
      <c r="F276" s="6" t="s">
        <v>191</v>
      </c>
      <c r="G276" s="69">
        <f>'Прил.4'!H792</f>
        <v>2700</v>
      </c>
      <c r="H276" s="70">
        <f>'Прил.4'!I792</f>
        <v>0</v>
      </c>
      <c r="I276" s="56">
        <f t="shared" si="23"/>
        <v>0</v>
      </c>
    </row>
    <row r="277" spans="1:9" ht="13.5">
      <c r="A277" s="187" t="s">
        <v>232</v>
      </c>
      <c r="B277" s="188"/>
      <c r="C277" s="6" t="s">
        <v>198</v>
      </c>
      <c r="D277" s="6" t="s">
        <v>11</v>
      </c>
      <c r="E277" s="6" t="s">
        <v>233</v>
      </c>
      <c r="F277" s="6"/>
      <c r="G277" s="69">
        <f aca="true" t="shared" si="25" ref="G277:H279">G278</f>
        <v>10450</v>
      </c>
      <c r="H277" s="70">
        <f t="shared" si="25"/>
        <v>1971.8</v>
      </c>
      <c r="I277" s="56">
        <f t="shared" si="23"/>
        <v>18.868899521531098</v>
      </c>
    </row>
    <row r="278" spans="1:9" ht="13.5">
      <c r="A278" s="187" t="s">
        <v>234</v>
      </c>
      <c r="B278" s="188"/>
      <c r="C278" s="6" t="s">
        <v>198</v>
      </c>
      <c r="D278" s="6" t="s">
        <v>11</v>
      </c>
      <c r="E278" s="6" t="s">
        <v>235</v>
      </c>
      <c r="F278" s="6"/>
      <c r="G278" s="69">
        <f t="shared" si="25"/>
        <v>10450</v>
      </c>
      <c r="H278" s="70">
        <f t="shared" si="25"/>
        <v>1971.8</v>
      </c>
      <c r="I278" s="56">
        <f t="shared" si="23"/>
        <v>18.868899521531098</v>
      </c>
    </row>
    <row r="279" spans="1:9" ht="30" customHeight="1">
      <c r="A279" s="187" t="s">
        <v>28</v>
      </c>
      <c r="B279" s="188"/>
      <c r="C279" s="6" t="s">
        <v>198</v>
      </c>
      <c r="D279" s="6" t="s">
        <v>11</v>
      </c>
      <c r="E279" s="6" t="s">
        <v>235</v>
      </c>
      <c r="F279" s="6" t="s">
        <v>29</v>
      </c>
      <c r="G279" s="69">
        <f t="shared" si="25"/>
        <v>10450</v>
      </c>
      <c r="H279" s="70">
        <f t="shared" si="25"/>
        <v>1971.8</v>
      </c>
      <c r="I279" s="56">
        <f t="shared" si="23"/>
        <v>18.868899521531098</v>
      </c>
    </row>
    <row r="280" spans="1:9" ht="30" customHeight="1">
      <c r="A280" s="187" t="s">
        <v>30</v>
      </c>
      <c r="B280" s="188"/>
      <c r="C280" s="6" t="s">
        <v>198</v>
      </c>
      <c r="D280" s="6" t="s">
        <v>11</v>
      </c>
      <c r="E280" s="6" t="s">
        <v>235</v>
      </c>
      <c r="F280" s="6" t="s">
        <v>31</v>
      </c>
      <c r="G280" s="69">
        <f>'Прил.4'!H796</f>
        <v>10450</v>
      </c>
      <c r="H280" s="70">
        <f>'Прил.4'!I796</f>
        <v>1971.8</v>
      </c>
      <c r="I280" s="56">
        <f t="shared" si="23"/>
        <v>18.868899521531098</v>
      </c>
    </row>
    <row r="281" spans="1:9" ht="13.5">
      <c r="A281" s="189" t="s">
        <v>236</v>
      </c>
      <c r="B281" s="190"/>
      <c r="C281" s="4" t="s">
        <v>198</v>
      </c>
      <c r="D281" s="4" t="s">
        <v>22</v>
      </c>
      <c r="E281" s="4"/>
      <c r="F281" s="4"/>
      <c r="G281" s="67">
        <f>G282+G291+G302+G309+G316</f>
        <v>25656.3</v>
      </c>
      <c r="H281" s="68">
        <f>H282+H291+H302+H309+H316</f>
        <v>6021.2</v>
      </c>
      <c r="I281" s="55">
        <f t="shared" si="23"/>
        <v>23.468699695591337</v>
      </c>
    </row>
    <row r="282" spans="1:9" ht="28.5" customHeight="1">
      <c r="A282" s="187" t="str">
        <f>'Прил.4'!A798</f>
        <v>Муниципальная программа "Благоустройство Сусуманского муниципального округа на 2021- 2025 годы"</v>
      </c>
      <c r="B282" s="188"/>
      <c r="C282" s="6" t="s">
        <v>198</v>
      </c>
      <c r="D282" s="6" t="s">
        <v>22</v>
      </c>
      <c r="E282" s="6" t="s">
        <v>237</v>
      </c>
      <c r="F282" s="6"/>
      <c r="G282" s="69">
        <f>G283+G287</f>
        <v>8221</v>
      </c>
      <c r="H282" s="70">
        <f>H283+H287</f>
        <v>3674.7</v>
      </c>
      <c r="I282" s="56">
        <f t="shared" si="23"/>
        <v>44.698941734582164</v>
      </c>
    </row>
    <row r="283" spans="1:9" ht="15" customHeight="1">
      <c r="A283" s="187" t="s">
        <v>170</v>
      </c>
      <c r="B283" s="188"/>
      <c r="C283" s="6" t="s">
        <v>198</v>
      </c>
      <c r="D283" s="6" t="s">
        <v>22</v>
      </c>
      <c r="E283" s="6" t="s">
        <v>238</v>
      </c>
      <c r="F283" s="6"/>
      <c r="G283" s="69">
        <f aca="true" t="shared" si="26" ref="G283:H285">G284</f>
        <v>721</v>
      </c>
      <c r="H283" s="70">
        <f t="shared" si="26"/>
        <v>0</v>
      </c>
      <c r="I283" s="56">
        <f t="shared" si="23"/>
        <v>0</v>
      </c>
    </row>
    <row r="284" spans="1:9" ht="27" customHeight="1">
      <c r="A284" s="187" t="s">
        <v>239</v>
      </c>
      <c r="B284" s="188"/>
      <c r="C284" s="6" t="s">
        <v>198</v>
      </c>
      <c r="D284" s="6" t="s">
        <v>22</v>
      </c>
      <c r="E284" s="6" t="s">
        <v>240</v>
      </c>
      <c r="F284" s="6"/>
      <c r="G284" s="69">
        <f t="shared" si="26"/>
        <v>721</v>
      </c>
      <c r="H284" s="70">
        <f t="shared" si="26"/>
        <v>0</v>
      </c>
      <c r="I284" s="56">
        <f t="shared" si="23"/>
        <v>0</v>
      </c>
    </row>
    <row r="285" spans="1:9" ht="27" customHeight="1">
      <c r="A285" s="187" t="s">
        <v>28</v>
      </c>
      <c r="B285" s="188"/>
      <c r="C285" s="6" t="s">
        <v>198</v>
      </c>
      <c r="D285" s="6" t="s">
        <v>22</v>
      </c>
      <c r="E285" s="6" t="s">
        <v>240</v>
      </c>
      <c r="F285" s="6" t="s">
        <v>29</v>
      </c>
      <c r="G285" s="69">
        <f t="shared" si="26"/>
        <v>721</v>
      </c>
      <c r="H285" s="70">
        <f t="shared" si="26"/>
        <v>0</v>
      </c>
      <c r="I285" s="56">
        <f t="shared" si="23"/>
        <v>0</v>
      </c>
    </row>
    <row r="286" spans="1:9" ht="32.25" customHeight="1">
      <c r="A286" s="187" t="s">
        <v>30</v>
      </c>
      <c r="B286" s="188"/>
      <c r="C286" s="6" t="s">
        <v>198</v>
      </c>
      <c r="D286" s="6" t="s">
        <v>22</v>
      </c>
      <c r="E286" s="6" t="s">
        <v>240</v>
      </c>
      <c r="F286" s="6" t="s">
        <v>31</v>
      </c>
      <c r="G286" s="69">
        <f>'Прил.4'!H802</f>
        <v>721</v>
      </c>
      <c r="H286" s="70">
        <f>'Прил.4'!I802</f>
        <v>0</v>
      </c>
      <c r="I286" s="56">
        <f t="shared" si="23"/>
        <v>0</v>
      </c>
    </row>
    <row r="287" spans="1:9" ht="13.5">
      <c r="A287" s="187" t="str">
        <f>'Прил.4'!A803</f>
        <v>Основное мероприятие «Реализация проекта «1000 дворов»</v>
      </c>
      <c r="B287" s="188"/>
      <c r="C287" s="6" t="s">
        <v>198</v>
      </c>
      <c r="D287" s="6" t="s">
        <v>22</v>
      </c>
      <c r="E287" s="6" t="str">
        <f>'Прил.4'!E803</f>
        <v>7Z 0 03 00000</v>
      </c>
      <c r="F287" s="6"/>
      <c r="G287" s="69">
        <f aca="true" t="shared" si="27" ref="G287:H289">G288</f>
        <v>7500</v>
      </c>
      <c r="H287" s="70">
        <f t="shared" si="27"/>
        <v>3674.7</v>
      </c>
      <c r="I287" s="56">
        <f t="shared" si="23"/>
        <v>48.995999999999995</v>
      </c>
    </row>
    <row r="288" spans="1:9" ht="32.25" customHeight="1">
      <c r="A288" s="187" t="str">
        <f>'Прил.4'!A804</f>
        <v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v>
      </c>
      <c r="B288" s="188"/>
      <c r="C288" s="6" t="s">
        <v>198</v>
      </c>
      <c r="D288" s="6" t="s">
        <v>22</v>
      </c>
      <c r="E288" s="6" t="str">
        <f>'Прил.4'!E804</f>
        <v>7Z 0 03 55050</v>
      </c>
      <c r="F288" s="6"/>
      <c r="G288" s="69">
        <f t="shared" si="27"/>
        <v>7500</v>
      </c>
      <c r="H288" s="70">
        <f t="shared" si="27"/>
        <v>3674.7</v>
      </c>
      <c r="I288" s="56">
        <f t="shared" si="23"/>
        <v>48.995999999999995</v>
      </c>
    </row>
    <row r="289" spans="1:9" ht="32.25" customHeight="1">
      <c r="A289" s="187" t="s">
        <v>28</v>
      </c>
      <c r="B289" s="188"/>
      <c r="C289" s="6" t="s">
        <v>198</v>
      </c>
      <c r="D289" s="6" t="s">
        <v>22</v>
      </c>
      <c r="E289" s="6" t="str">
        <f>'Прил.4'!E805</f>
        <v>7Z 0 03 55050</v>
      </c>
      <c r="F289" s="6" t="s">
        <v>29</v>
      </c>
      <c r="G289" s="69">
        <f t="shared" si="27"/>
        <v>7500</v>
      </c>
      <c r="H289" s="70">
        <f t="shared" si="27"/>
        <v>3674.7</v>
      </c>
      <c r="I289" s="56">
        <f t="shared" si="23"/>
        <v>48.995999999999995</v>
      </c>
    </row>
    <row r="290" spans="1:9" ht="32.25" customHeight="1">
      <c r="A290" s="187" t="s">
        <v>30</v>
      </c>
      <c r="B290" s="188"/>
      <c r="C290" s="6" t="s">
        <v>198</v>
      </c>
      <c r="D290" s="6" t="s">
        <v>22</v>
      </c>
      <c r="E290" s="6" t="str">
        <f>'Прил.4'!E806</f>
        <v>7Z 0 03 55050</v>
      </c>
      <c r="F290" s="6" t="s">
        <v>31</v>
      </c>
      <c r="G290" s="69">
        <f>'Прил.4'!H806</f>
        <v>7500</v>
      </c>
      <c r="H290" s="70">
        <f>'Прил.4'!I806</f>
        <v>3674.7</v>
      </c>
      <c r="I290" s="56">
        <f t="shared" si="23"/>
        <v>48.995999999999995</v>
      </c>
    </row>
    <row r="291" spans="1:9" ht="39.75" customHeight="1">
      <c r="A291" s="187" t="str">
        <f>'Прил.4'!A807</f>
        <v>Муниципальная программа "Формирование современной городской среды муниципального образования "Сусуманский муниципальный округ" на 2021- 2025 годы"</v>
      </c>
      <c r="B291" s="188"/>
      <c r="C291" s="6" t="s">
        <v>198</v>
      </c>
      <c r="D291" s="6" t="s">
        <v>22</v>
      </c>
      <c r="E291" s="6" t="s">
        <v>241</v>
      </c>
      <c r="F291" s="6"/>
      <c r="G291" s="69">
        <f>G292</f>
        <v>165</v>
      </c>
      <c r="H291" s="70">
        <f>H292</f>
        <v>0</v>
      </c>
      <c r="I291" s="56">
        <f t="shared" si="23"/>
        <v>0</v>
      </c>
    </row>
    <row r="292" spans="1:9" ht="41.25" customHeight="1">
      <c r="A292" s="187" t="s">
        <v>242</v>
      </c>
      <c r="B292" s="188"/>
      <c r="C292" s="6" t="s">
        <v>198</v>
      </c>
      <c r="D292" s="6" t="s">
        <v>22</v>
      </c>
      <c r="E292" s="6" t="s">
        <v>243</v>
      </c>
      <c r="F292" s="6"/>
      <c r="G292" s="69">
        <f>G293+G296+G299</f>
        <v>165</v>
      </c>
      <c r="H292" s="70">
        <f>H293+H296+H299</f>
        <v>0</v>
      </c>
      <c r="I292" s="56">
        <f t="shared" si="23"/>
        <v>0</v>
      </c>
    </row>
    <row r="293" spans="1:9" ht="27.75" customHeight="1">
      <c r="A293" s="187" t="s">
        <v>244</v>
      </c>
      <c r="B293" s="188"/>
      <c r="C293" s="6" t="s">
        <v>198</v>
      </c>
      <c r="D293" s="6" t="s">
        <v>22</v>
      </c>
      <c r="E293" s="6" t="s">
        <v>245</v>
      </c>
      <c r="F293" s="6"/>
      <c r="G293" s="69">
        <f>G294</f>
        <v>10</v>
      </c>
      <c r="H293" s="70">
        <f>H294</f>
        <v>0</v>
      </c>
      <c r="I293" s="56">
        <f t="shared" si="23"/>
        <v>0</v>
      </c>
    </row>
    <row r="294" spans="1:9" ht="26.25" customHeight="1">
      <c r="A294" s="187" t="s">
        <v>28</v>
      </c>
      <c r="B294" s="188"/>
      <c r="C294" s="6" t="s">
        <v>198</v>
      </c>
      <c r="D294" s="6" t="s">
        <v>22</v>
      </c>
      <c r="E294" s="6" t="s">
        <v>245</v>
      </c>
      <c r="F294" s="6" t="s">
        <v>29</v>
      </c>
      <c r="G294" s="69">
        <f>G295</f>
        <v>10</v>
      </c>
      <c r="H294" s="70">
        <f>H295</f>
        <v>0</v>
      </c>
      <c r="I294" s="56">
        <f t="shared" si="23"/>
        <v>0</v>
      </c>
    </row>
    <row r="295" spans="1:9" ht="27.75" customHeight="1">
      <c r="A295" s="187" t="s">
        <v>30</v>
      </c>
      <c r="B295" s="188"/>
      <c r="C295" s="6" t="s">
        <v>198</v>
      </c>
      <c r="D295" s="6" t="s">
        <v>22</v>
      </c>
      <c r="E295" s="6" t="s">
        <v>245</v>
      </c>
      <c r="F295" s="6" t="s">
        <v>31</v>
      </c>
      <c r="G295" s="69">
        <f>'Прил.4'!H811</f>
        <v>10</v>
      </c>
      <c r="H295" s="70">
        <f>'Прил.4'!I811</f>
        <v>0</v>
      </c>
      <c r="I295" s="56">
        <f t="shared" si="23"/>
        <v>0</v>
      </c>
    </row>
    <row r="296" spans="1:9" ht="13.5">
      <c r="A296" s="187" t="s">
        <v>521</v>
      </c>
      <c r="B296" s="188"/>
      <c r="C296" s="6" t="s">
        <v>198</v>
      </c>
      <c r="D296" s="6" t="s">
        <v>22</v>
      </c>
      <c r="E296" s="6" t="s">
        <v>522</v>
      </c>
      <c r="F296" s="6"/>
      <c r="G296" s="69">
        <f>G297</f>
        <v>55</v>
      </c>
      <c r="H296" s="70">
        <f>H297</f>
        <v>0</v>
      </c>
      <c r="I296" s="56">
        <f t="shared" si="23"/>
        <v>0</v>
      </c>
    </row>
    <row r="297" spans="1:9" ht="27" customHeight="1">
      <c r="A297" s="187" t="s">
        <v>28</v>
      </c>
      <c r="B297" s="188"/>
      <c r="C297" s="6" t="s">
        <v>198</v>
      </c>
      <c r="D297" s="6" t="s">
        <v>22</v>
      </c>
      <c r="E297" s="6" t="s">
        <v>522</v>
      </c>
      <c r="F297" s="6" t="s">
        <v>29</v>
      </c>
      <c r="G297" s="69">
        <f>G298</f>
        <v>55</v>
      </c>
      <c r="H297" s="70">
        <f>H298</f>
        <v>0</v>
      </c>
      <c r="I297" s="56">
        <f t="shared" si="23"/>
        <v>0</v>
      </c>
    </row>
    <row r="298" spans="1:9" ht="28.5" customHeight="1">
      <c r="A298" s="187" t="s">
        <v>30</v>
      </c>
      <c r="B298" s="188"/>
      <c r="C298" s="6" t="s">
        <v>198</v>
      </c>
      <c r="D298" s="6" t="s">
        <v>22</v>
      </c>
      <c r="E298" s="6" t="s">
        <v>522</v>
      </c>
      <c r="F298" s="6" t="s">
        <v>31</v>
      </c>
      <c r="G298" s="69">
        <f>'Прил.4'!H814</f>
        <v>55</v>
      </c>
      <c r="H298" s="70">
        <f>'Прил.4'!I814</f>
        <v>0</v>
      </c>
      <c r="I298" s="56">
        <f t="shared" si="23"/>
        <v>0</v>
      </c>
    </row>
    <row r="299" spans="1:9" ht="41.25" customHeight="1">
      <c r="A299" s="187" t="s">
        <v>246</v>
      </c>
      <c r="B299" s="188"/>
      <c r="C299" s="6" t="s">
        <v>198</v>
      </c>
      <c r="D299" s="6" t="s">
        <v>22</v>
      </c>
      <c r="E299" s="6" t="s">
        <v>247</v>
      </c>
      <c r="F299" s="6"/>
      <c r="G299" s="69">
        <f>G300</f>
        <v>100</v>
      </c>
      <c r="H299" s="70">
        <f>H300</f>
        <v>0</v>
      </c>
      <c r="I299" s="56">
        <f t="shared" si="23"/>
        <v>0</v>
      </c>
    </row>
    <row r="300" spans="1:9" ht="27.75" customHeight="1">
      <c r="A300" s="187" t="s">
        <v>28</v>
      </c>
      <c r="B300" s="188"/>
      <c r="C300" s="6" t="s">
        <v>198</v>
      </c>
      <c r="D300" s="6" t="s">
        <v>22</v>
      </c>
      <c r="E300" s="6" t="s">
        <v>247</v>
      </c>
      <c r="F300" s="6" t="s">
        <v>29</v>
      </c>
      <c r="G300" s="69">
        <f>G301</f>
        <v>100</v>
      </c>
      <c r="H300" s="70">
        <f>H301</f>
        <v>0</v>
      </c>
      <c r="I300" s="56">
        <f t="shared" si="23"/>
        <v>0</v>
      </c>
    </row>
    <row r="301" spans="1:9" ht="26.25" customHeight="1">
      <c r="A301" s="187" t="s">
        <v>30</v>
      </c>
      <c r="B301" s="188"/>
      <c r="C301" s="6" t="s">
        <v>198</v>
      </c>
      <c r="D301" s="6" t="s">
        <v>22</v>
      </c>
      <c r="E301" s="6" t="s">
        <v>247</v>
      </c>
      <c r="F301" s="6" t="s">
        <v>31</v>
      </c>
      <c r="G301" s="69">
        <f>'Прил.4'!H817</f>
        <v>100</v>
      </c>
      <c r="H301" s="70">
        <f>'Прил.4'!I817</f>
        <v>0</v>
      </c>
      <c r="I301" s="56">
        <f t="shared" si="23"/>
        <v>0</v>
      </c>
    </row>
    <row r="302" spans="1:9" ht="13.5">
      <c r="A302" s="187" t="s">
        <v>248</v>
      </c>
      <c r="B302" s="188"/>
      <c r="C302" s="6" t="s">
        <v>198</v>
      </c>
      <c r="D302" s="6" t="s">
        <v>22</v>
      </c>
      <c r="E302" s="6" t="s">
        <v>249</v>
      </c>
      <c r="F302" s="6"/>
      <c r="G302" s="69">
        <f>G303+G306</f>
        <v>8520</v>
      </c>
      <c r="H302" s="70">
        <f>H303+H306</f>
        <v>578.5</v>
      </c>
      <c r="I302" s="56">
        <f t="shared" si="23"/>
        <v>6.789906103286385</v>
      </c>
    </row>
    <row r="303" spans="1:9" ht="13.5">
      <c r="A303" s="187" t="s">
        <v>250</v>
      </c>
      <c r="B303" s="188"/>
      <c r="C303" s="6" t="s">
        <v>198</v>
      </c>
      <c r="D303" s="6" t="s">
        <v>22</v>
      </c>
      <c r="E303" s="6" t="s">
        <v>251</v>
      </c>
      <c r="F303" s="6"/>
      <c r="G303" s="69">
        <f>G304</f>
        <v>5000</v>
      </c>
      <c r="H303" s="70">
        <f>H304</f>
        <v>343.5</v>
      </c>
      <c r="I303" s="56">
        <f t="shared" si="23"/>
        <v>6.87</v>
      </c>
    </row>
    <row r="304" spans="1:9" ht="29.25" customHeight="1">
      <c r="A304" s="187" t="s">
        <v>28</v>
      </c>
      <c r="B304" s="188"/>
      <c r="C304" s="6" t="s">
        <v>198</v>
      </c>
      <c r="D304" s="6" t="s">
        <v>22</v>
      </c>
      <c r="E304" s="6" t="s">
        <v>251</v>
      </c>
      <c r="F304" s="6" t="s">
        <v>29</v>
      </c>
      <c r="G304" s="69">
        <f>G305</f>
        <v>5000</v>
      </c>
      <c r="H304" s="70">
        <f>H305</f>
        <v>343.5</v>
      </c>
      <c r="I304" s="56">
        <f t="shared" si="23"/>
        <v>6.87</v>
      </c>
    </row>
    <row r="305" spans="1:9" ht="26.25" customHeight="1">
      <c r="A305" s="187" t="s">
        <v>30</v>
      </c>
      <c r="B305" s="188"/>
      <c r="C305" s="6" t="s">
        <v>198</v>
      </c>
      <c r="D305" s="6" t="s">
        <v>22</v>
      </c>
      <c r="E305" s="6" t="s">
        <v>251</v>
      </c>
      <c r="F305" s="6" t="s">
        <v>31</v>
      </c>
      <c r="G305" s="69">
        <f>'Прил.4'!H821</f>
        <v>5000</v>
      </c>
      <c r="H305" s="70">
        <f>'Прил.4'!I821</f>
        <v>343.5</v>
      </c>
      <c r="I305" s="56">
        <f t="shared" si="23"/>
        <v>6.87</v>
      </c>
    </row>
    <row r="306" spans="1:9" ht="13.5">
      <c r="A306" s="187" t="s">
        <v>252</v>
      </c>
      <c r="B306" s="188"/>
      <c r="C306" s="6" t="s">
        <v>198</v>
      </c>
      <c r="D306" s="6" t="s">
        <v>22</v>
      </c>
      <c r="E306" s="6" t="s">
        <v>253</v>
      </c>
      <c r="F306" s="6"/>
      <c r="G306" s="69">
        <f>G307</f>
        <v>3520</v>
      </c>
      <c r="H306" s="70">
        <f>H307</f>
        <v>235</v>
      </c>
      <c r="I306" s="56">
        <f t="shared" si="23"/>
        <v>6.676136363636363</v>
      </c>
    </row>
    <row r="307" spans="1:9" ht="27.75" customHeight="1">
      <c r="A307" s="187" t="s">
        <v>28</v>
      </c>
      <c r="B307" s="188"/>
      <c r="C307" s="6" t="s">
        <v>198</v>
      </c>
      <c r="D307" s="6" t="s">
        <v>22</v>
      </c>
      <c r="E307" s="6" t="s">
        <v>253</v>
      </c>
      <c r="F307" s="6" t="s">
        <v>29</v>
      </c>
      <c r="G307" s="69">
        <f>G308</f>
        <v>3520</v>
      </c>
      <c r="H307" s="70">
        <f>H308</f>
        <v>235</v>
      </c>
      <c r="I307" s="56">
        <f t="shared" si="23"/>
        <v>6.676136363636363</v>
      </c>
    </row>
    <row r="308" spans="1:9" ht="26.25" customHeight="1">
      <c r="A308" s="187" t="s">
        <v>30</v>
      </c>
      <c r="B308" s="188"/>
      <c r="C308" s="6" t="s">
        <v>198</v>
      </c>
      <c r="D308" s="6" t="s">
        <v>22</v>
      </c>
      <c r="E308" s="6" t="s">
        <v>253</v>
      </c>
      <c r="F308" s="6" t="s">
        <v>31</v>
      </c>
      <c r="G308" s="69">
        <f>'Прил.4'!H824</f>
        <v>3520</v>
      </c>
      <c r="H308" s="70">
        <f>'Прил.4'!I824</f>
        <v>235</v>
      </c>
      <c r="I308" s="56">
        <f t="shared" si="23"/>
        <v>6.676136363636363</v>
      </c>
    </row>
    <row r="309" spans="1:9" ht="13.5">
      <c r="A309" s="187" t="s">
        <v>254</v>
      </c>
      <c r="B309" s="188"/>
      <c r="C309" s="6" t="s">
        <v>198</v>
      </c>
      <c r="D309" s="6" t="s">
        <v>22</v>
      </c>
      <c r="E309" s="6" t="s">
        <v>255</v>
      </c>
      <c r="F309" s="6"/>
      <c r="G309" s="69">
        <f>G310+G313</f>
        <v>6572.1</v>
      </c>
      <c r="H309" s="70">
        <f>H310+H313</f>
        <v>1518</v>
      </c>
      <c r="I309" s="56">
        <f t="shared" si="23"/>
        <v>23.097640023736705</v>
      </c>
    </row>
    <row r="310" spans="1:9" ht="27.75" customHeight="1">
      <c r="A310" s="187" t="s">
        <v>124</v>
      </c>
      <c r="B310" s="188"/>
      <c r="C310" s="6" t="s">
        <v>198</v>
      </c>
      <c r="D310" s="6" t="s">
        <v>22</v>
      </c>
      <c r="E310" s="6" t="s">
        <v>256</v>
      </c>
      <c r="F310" s="6"/>
      <c r="G310" s="69">
        <f>G311</f>
        <v>6072.1</v>
      </c>
      <c r="H310" s="70">
        <f>H311</f>
        <v>1518</v>
      </c>
      <c r="I310" s="56">
        <f t="shared" si="23"/>
        <v>24.999588280825414</v>
      </c>
    </row>
    <row r="311" spans="1:9" ht="27" customHeight="1">
      <c r="A311" s="187" t="s">
        <v>257</v>
      </c>
      <c r="B311" s="188"/>
      <c r="C311" s="6" t="s">
        <v>198</v>
      </c>
      <c r="D311" s="6" t="s">
        <v>22</v>
      </c>
      <c r="E311" s="6" t="s">
        <v>256</v>
      </c>
      <c r="F311" s="6" t="s">
        <v>258</v>
      </c>
      <c r="G311" s="69">
        <f>G312</f>
        <v>6072.1</v>
      </c>
      <c r="H311" s="70">
        <f>H312</f>
        <v>1518</v>
      </c>
      <c r="I311" s="56">
        <f t="shared" si="23"/>
        <v>24.999588280825414</v>
      </c>
    </row>
    <row r="312" spans="1:9" ht="13.5">
      <c r="A312" s="187" t="s">
        <v>259</v>
      </c>
      <c r="B312" s="188"/>
      <c r="C312" s="6" t="s">
        <v>198</v>
      </c>
      <c r="D312" s="6" t="s">
        <v>22</v>
      </c>
      <c r="E312" s="6" t="s">
        <v>256</v>
      </c>
      <c r="F312" s="6" t="s">
        <v>260</v>
      </c>
      <c r="G312" s="69">
        <f>'Прил.4'!H828</f>
        <v>6072.1</v>
      </c>
      <c r="H312" s="70">
        <f>'Прил.4'!I828</f>
        <v>1518</v>
      </c>
      <c r="I312" s="56">
        <f t="shared" si="23"/>
        <v>24.999588280825414</v>
      </c>
    </row>
    <row r="313" spans="1:9" ht="13.5">
      <c r="A313" s="187" t="s">
        <v>261</v>
      </c>
      <c r="B313" s="188"/>
      <c r="C313" s="6" t="s">
        <v>198</v>
      </c>
      <c r="D313" s="6" t="s">
        <v>22</v>
      </c>
      <c r="E313" s="6" t="s">
        <v>262</v>
      </c>
      <c r="F313" s="6"/>
      <c r="G313" s="69">
        <f>G314</f>
        <v>500</v>
      </c>
      <c r="H313" s="70">
        <f>H314</f>
        <v>0</v>
      </c>
      <c r="I313" s="56">
        <f t="shared" si="23"/>
        <v>0</v>
      </c>
    </row>
    <row r="314" spans="1:9" ht="29.25" customHeight="1">
      <c r="A314" s="187" t="s">
        <v>28</v>
      </c>
      <c r="B314" s="188"/>
      <c r="C314" s="6" t="s">
        <v>198</v>
      </c>
      <c r="D314" s="6" t="s">
        <v>22</v>
      </c>
      <c r="E314" s="6" t="s">
        <v>262</v>
      </c>
      <c r="F314" s="6" t="s">
        <v>29</v>
      </c>
      <c r="G314" s="69">
        <f>G315</f>
        <v>500</v>
      </c>
      <c r="H314" s="70">
        <f>H315</f>
        <v>0</v>
      </c>
      <c r="I314" s="56">
        <f t="shared" si="23"/>
        <v>0</v>
      </c>
    </row>
    <row r="315" spans="1:9" ht="32.25" customHeight="1">
      <c r="A315" s="187" t="s">
        <v>30</v>
      </c>
      <c r="B315" s="188"/>
      <c r="C315" s="6" t="s">
        <v>198</v>
      </c>
      <c r="D315" s="6" t="s">
        <v>22</v>
      </c>
      <c r="E315" s="6" t="s">
        <v>262</v>
      </c>
      <c r="F315" s="6" t="s">
        <v>31</v>
      </c>
      <c r="G315" s="69">
        <f>'Прил.4'!H831</f>
        <v>500</v>
      </c>
      <c r="H315" s="70">
        <f>'Прил.4'!I831</f>
        <v>0</v>
      </c>
      <c r="I315" s="56">
        <f t="shared" si="23"/>
        <v>0</v>
      </c>
    </row>
    <row r="316" spans="1:9" ht="54" customHeight="1">
      <c r="A316" s="187" t="s">
        <v>36</v>
      </c>
      <c r="B316" s="188"/>
      <c r="C316" s="6" t="s">
        <v>198</v>
      </c>
      <c r="D316" s="6" t="s">
        <v>22</v>
      </c>
      <c r="E316" s="6" t="s">
        <v>37</v>
      </c>
      <c r="F316" s="6"/>
      <c r="G316" s="69">
        <f aca="true" t="shared" si="28" ref="G316:H319">G317</f>
        <v>2178.2</v>
      </c>
      <c r="H316" s="70">
        <f t="shared" si="28"/>
        <v>250</v>
      </c>
      <c r="I316" s="56">
        <f t="shared" si="23"/>
        <v>11.477366632999725</v>
      </c>
    </row>
    <row r="317" spans="1:9" ht="42" customHeight="1">
      <c r="A317" s="187" t="s">
        <v>263</v>
      </c>
      <c r="B317" s="188"/>
      <c r="C317" s="6" t="s">
        <v>198</v>
      </c>
      <c r="D317" s="6" t="s">
        <v>22</v>
      </c>
      <c r="E317" s="6" t="s">
        <v>264</v>
      </c>
      <c r="F317" s="6"/>
      <c r="G317" s="69">
        <f t="shared" si="28"/>
        <v>2178.2</v>
      </c>
      <c r="H317" s="70">
        <f t="shared" si="28"/>
        <v>250</v>
      </c>
      <c r="I317" s="56">
        <f t="shared" si="23"/>
        <v>11.477366632999725</v>
      </c>
    </row>
    <row r="318" spans="1:9" ht="42.75" customHeight="1">
      <c r="A318" s="187" t="s">
        <v>265</v>
      </c>
      <c r="B318" s="188"/>
      <c r="C318" s="6" t="s">
        <v>198</v>
      </c>
      <c r="D318" s="6" t="s">
        <v>22</v>
      </c>
      <c r="E318" s="6" t="s">
        <v>266</v>
      </c>
      <c r="F318" s="6"/>
      <c r="G318" s="69">
        <f t="shared" si="28"/>
        <v>2178.2</v>
      </c>
      <c r="H318" s="70">
        <f t="shared" si="28"/>
        <v>250</v>
      </c>
      <c r="I318" s="56">
        <f t="shared" si="23"/>
        <v>11.477366632999725</v>
      </c>
    </row>
    <row r="319" spans="1:9" ht="30" customHeight="1">
      <c r="A319" s="187" t="s">
        <v>28</v>
      </c>
      <c r="B319" s="188"/>
      <c r="C319" s="6" t="s">
        <v>198</v>
      </c>
      <c r="D319" s="6" t="s">
        <v>22</v>
      </c>
      <c r="E319" s="6" t="s">
        <v>266</v>
      </c>
      <c r="F319" s="6" t="s">
        <v>29</v>
      </c>
      <c r="G319" s="69">
        <f t="shared" si="28"/>
        <v>2178.2</v>
      </c>
      <c r="H319" s="70">
        <f t="shared" si="28"/>
        <v>250</v>
      </c>
      <c r="I319" s="56">
        <f t="shared" si="23"/>
        <v>11.477366632999725</v>
      </c>
    </row>
    <row r="320" spans="1:9" ht="28.5" customHeight="1">
      <c r="A320" s="187" t="s">
        <v>30</v>
      </c>
      <c r="B320" s="188"/>
      <c r="C320" s="6" t="s">
        <v>198</v>
      </c>
      <c r="D320" s="6" t="s">
        <v>22</v>
      </c>
      <c r="E320" s="6" t="s">
        <v>266</v>
      </c>
      <c r="F320" s="6" t="s">
        <v>31</v>
      </c>
      <c r="G320" s="69">
        <f>'Прил.4'!H836</f>
        <v>2178.2</v>
      </c>
      <c r="H320" s="70">
        <f>'Прил.4'!I836</f>
        <v>250</v>
      </c>
      <c r="I320" s="56">
        <f t="shared" si="23"/>
        <v>11.477366632999725</v>
      </c>
    </row>
    <row r="321" spans="1:9" ht="13.5">
      <c r="A321" s="189" t="str">
        <f>'Прил.4'!A148</f>
        <v>Другие вопросы в области жилищно-коммунального хозяйства</v>
      </c>
      <c r="B321" s="190"/>
      <c r="C321" s="4" t="s">
        <v>198</v>
      </c>
      <c r="D321" s="5" t="str">
        <f>'Прил.4'!D148</f>
        <v>05</v>
      </c>
      <c r="E321" s="4"/>
      <c r="F321" s="4"/>
      <c r="G321" s="67">
        <f aca="true" t="shared" si="29" ref="G321:H324">G322</f>
        <v>22280.8</v>
      </c>
      <c r="H321" s="68">
        <f t="shared" si="29"/>
        <v>0</v>
      </c>
      <c r="I321" s="56">
        <f t="shared" si="23"/>
        <v>0</v>
      </c>
    </row>
    <row r="322" spans="1:9" ht="13.5" customHeight="1">
      <c r="A322" s="187" t="str">
        <f>'Прил.4'!A149</f>
        <v>Поддержка коммунального хозяйства</v>
      </c>
      <c r="B322" s="188"/>
      <c r="C322" s="6" t="s">
        <v>198</v>
      </c>
      <c r="D322" s="25" t="str">
        <f>'Прил.4'!D149</f>
        <v>05</v>
      </c>
      <c r="E322" s="6" t="str">
        <f>'Прил.4'!E149</f>
        <v>К1 0 00 00000</v>
      </c>
      <c r="F322" s="6"/>
      <c r="G322" s="69">
        <f t="shared" si="29"/>
        <v>22280.8</v>
      </c>
      <c r="H322" s="70">
        <f t="shared" si="29"/>
        <v>0</v>
      </c>
      <c r="I322" s="56">
        <f t="shared" si="23"/>
        <v>0</v>
      </c>
    </row>
    <row r="323" spans="1:9" ht="30" customHeight="1">
      <c r="A323" s="187" t="str">
        <f>'Прил.4'!A150</f>
        <v>Неустойка и судебные расходы на основании вступивших в законную силу судебных актов</v>
      </c>
      <c r="B323" s="188"/>
      <c r="C323" s="6" t="s">
        <v>198</v>
      </c>
      <c r="D323" s="25" t="str">
        <f>'Прил.4'!D150</f>
        <v>05</v>
      </c>
      <c r="E323" s="6" t="str">
        <f>'Прил.4'!E150</f>
        <v>К1 0 00 08190</v>
      </c>
      <c r="F323" s="6"/>
      <c r="G323" s="69">
        <f t="shared" si="29"/>
        <v>22280.8</v>
      </c>
      <c r="H323" s="70">
        <f t="shared" si="29"/>
        <v>0</v>
      </c>
      <c r="I323" s="56">
        <f t="shared" si="23"/>
        <v>0</v>
      </c>
    </row>
    <row r="324" spans="1:9" ht="13.5">
      <c r="A324" s="187" t="str">
        <f>'Прил.4'!A151</f>
        <v>Иные бюджетные ассигнования</v>
      </c>
      <c r="B324" s="188"/>
      <c r="C324" s="6" t="s">
        <v>198</v>
      </c>
      <c r="D324" s="25" t="str">
        <f>'Прил.4'!D151</f>
        <v>05</v>
      </c>
      <c r="E324" s="6" t="str">
        <f>'Прил.4'!E151</f>
        <v>К1 0 00 08190</v>
      </c>
      <c r="F324" s="6" t="str">
        <f>'Прил.4'!F151</f>
        <v>800</v>
      </c>
      <c r="G324" s="69">
        <f t="shared" si="29"/>
        <v>22280.8</v>
      </c>
      <c r="H324" s="70">
        <f t="shared" si="29"/>
        <v>0</v>
      </c>
      <c r="I324" s="56">
        <f t="shared" si="23"/>
        <v>0</v>
      </c>
    </row>
    <row r="325" spans="1:9" ht="13.5">
      <c r="A325" s="187" t="str">
        <f>'Прил.4'!A152</f>
        <v>Исполнение судебных актов</v>
      </c>
      <c r="B325" s="188"/>
      <c r="C325" s="6" t="s">
        <v>198</v>
      </c>
      <c r="D325" s="25" t="str">
        <f>'Прил.4'!D152</f>
        <v>05</v>
      </c>
      <c r="E325" s="6" t="str">
        <f>'Прил.4'!E152</f>
        <v>К1 0 00 08190</v>
      </c>
      <c r="F325" s="6">
        <f>'Прил.4'!F152</f>
        <v>830</v>
      </c>
      <c r="G325" s="69">
        <f>'Прил.4'!H152</f>
        <v>22280.8</v>
      </c>
      <c r="H325" s="70">
        <f>'Прил.4'!I152</f>
        <v>0</v>
      </c>
      <c r="I325" s="56">
        <f t="shared" si="23"/>
        <v>0</v>
      </c>
    </row>
    <row r="326" spans="1:9" ht="13.5">
      <c r="A326" s="189" t="s">
        <v>267</v>
      </c>
      <c r="B326" s="190"/>
      <c r="C326" s="4" t="s">
        <v>58</v>
      </c>
      <c r="D326" s="5" t="s">
        <v>524</v>
      </c>
      <c r="E326" s="4"/>
      <c r="F326" s="4"/>
      <c r="G326" s="67">
        <f>G327</f>
        <v>3972.6</v>
      </c>
      <c r="H326" s="68">
        <f>H327</f>
        <v>0</v>
      </c>
      <c r="I326" s="55">
        <f t="shared" si="23"/>
        <v>0</v>
      </c>
    </row>
    <row r="327" spans="1:9" ht="13.5">
      <c r="A327" s="189" t="s">
        <v>268</v>
      </c>
      <c r="B327" s="190"/>
      <c r="C327" s="4" t="s">
        <v>58</v>
      </c>
      <c r="D327" s="4" t="s">
        <v>198</v>
      </c>
      <c r="E327" s="4"/>
      <c r="F327" s="4"/>
      <c r="G327" s="67">
        <f>G328+G337</f>
        <v>3972.6</v>
      </c>
      <c r="H327" s="68">
        <f>H328+H337</f>
        <v>0</v>
      </c>
      <c r="I327" s="55">
        <f t="shared" si="23"/>
        <v>0</v>
      </c>
    </row>
    <row r="328" spans="1:9" ht="54.75" customHeight="1">
      <c r="A328" s="187" t="str">
        <f>'Прил.4'!A839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муниципальный округ" на 2021- 2025 годы"</v>
      </c>
      <c r="B328" s="188"/>
      <c r="C328" s="6" t="s">
        <v>58</v>
      </c>
      <c r="D328" s="6" t="s">
        <v>198</v>
      </c>
      <c r="E328" s="6" t="s">
        <v>269</v>
      </c>
      <c r="F328" s="6"/>
      <c r="G328" s="69">
        <f>G329+G334</f>
        <v>3822.6</v>
      </c>
      <c r="H328" s="70">
        <f>H329+H334</f>
        <v>0</v>
      </c>
      <c r="I328" s="56">
        <f t="shared" si="23"/>
        <v>0</v>
      </c>
    </row>
    <row r="329" spans="1:9" ht="27" customHeight="1">
      <c r="A329" s="187" t="s">
        <v>270</v>
      </c>
      <c r="B329" s="188"/>
      <c r="C329" s="6" t="s">
        <v>58</v>
      </c>
      <c r="D329" s="6" t="s">
        <v>198</v>
      </c>
      <c r="E329" s="6" t="s">
        <v>271</v>
      </c>
      <c r="F329" s="6"/>
      <c r="G329" s="69">
        <f aca="true" t="shared" si="30" ref="G329:H331">G330</f>
        <v>1050</v>
      </c>
      <c r="H329" s="70">
        <f t="shared" si="30"/>
        <v>0</v>
      </c>
      <c r="I329" s="56">
        <f t="shared" si="23"/>
        <v>0</v>
      </c>
    </row>
    <row r="330" spans="1:9" ht="29.25" customHeight="1">
      <c r="A330" s="187" t="s">
        <v>272</v>
      </c>
      <c r="B330" s="188"/>
      <c r="C330" s="6" t="s">
        <v>58</v>
      </c>
      <c r="D330" s="6" t="s">
        <v>198</v>
      </c>
      <c r="E330" s="6" t="s">
        <v>273</v>
      </c>
      <c r="F330" s="6"/>
      <c r="G330" s="69">
        <f t="shared" si="30"/>
        <v>1050</v>
      </c>
      <c r="H330" s="70">
        <f t="shared" si="30"/>
        <v>0</v>
      </c>
      <c r="I330" s="56">
        <f aca="true" t="shared" si="31" ref="I330:I393">H330/G330*100</f>
        <v>0</v>
      </c>
    </row>
    <row r="331" spans="1:9" ht="27.75" customHeight="1">
      <c r="A331" s="187" t="s">
        <v>28</v>
      </c>
      <c r="B331" s="188"/>
      <c r="C331" s="6" t="s">
        <v>58</v>
      </c>
      <c r="D331" s="6" t="s">
        <v>198</v>
      </c>
      <c r="E331" s="6" t="s">
        <v>273</v>
      </c>
      <c r="F331" s="6" t="s">
        <v>29</v>
      </c>
      <c r="G331" s="69">
        <f t="shared" si="30"/>
        <v>1050</v>
      </c>
      <c r="H331" s="70">
        <f t="shared" si="30"/>
        <v>0</v>
      </c>
      <c r="I331" s="56">
        <f t="shared" si="31"/>
        <v>0</v>
      </c>
    </row>
    <row r="332" spans="1:9" ht="27" customHeight="1">
      <c r="A332" s="187" t="s">
        <v>30</v>
      </c>
      <c r="B332" s="188"/>
      <c r="C332" s="6" t="s">
        <v>58</v>
      </c>
      <c r="D332" s="6" t="s">
        <v>198</v>
      </c>
      <c r="E332" s="6" t="s">
        <v>273</v>
      </c>
      <c r="F332" s="6" t="s">
        <v>31</v>
      </c>
      <c r="G332" s="69">
        <f>'Прил.4'!H843</f>
        <v>1050</v>
      </c>
      <c r="H332" s="70">
        <f>'Прил.4'!I843</f>
        <v>0</v>
      </c>
      <c r="I332" s="56">
        <f t="shared" si="31"/>
        <v>0</v>
      </c>
    </row>
    <row r="333" spans="1:9" ht="41.25" customHeight="1">
      <c r="A333" s="187" t="s">
        <v>274</v>
      </c>
      <c r="B333" s="188"/>
      <c r="C333" s="6" t="s">
        <v>58</v>
      </c>
      <c r="D333" s="6" t="s">
        <v>198</v>
      </c>
      <c r="E333" s="6" t="s">
        <v>275</v>
      </c>
      <c r="F333" s="6"/>
      <c r="G333" s="69">
        <f aca="true" t="shared" si="32" ref="G333:H335">G334</f>
        <v>2772.6</v>
      </c>
      <c r="H333" s="70">
        <f t="shared" si="32"/>
        <v>0</v>
      </c>
      <c r="I333" s="56">
        <f t="shared" si="31"/>
        <v>0</v>
      </c>
    </row>
    <row r="334" spans="1:9" ht="26.25" customHeight="1">
      <c r="A334" s="187" t="s">
        <v>276</v>
      </c>
      <c r="B334" s="188"/>
      <c r="C334" s="6" t="s">
        <v>58</v>
      </c>
      <c r="D334" s="6" t="s">
        <v>198</v>
      </c>
      <c r="E334" s="6" t="s">
        <v>277</v>
      </c>
      <c r="F334" s="6"/>
      <c r="G334" s="69">
        <f t="shared" si="32"/>
        <v>2772.6</v>
      </c>
      <c r="H334" s="70">
        <f t="shared" si="32"/>
        <v>0</v>
      </c>
      <c r="I334" s="56">
        <f t="shared" si="31"/>
        <v>0</v>
      </c>
    </row>
    <row r="335" spans="1:9" ht="27" customHeight="1">
      <c r="A335" s="187" t="s">
        <v>28</v>
      </c>
      <c r="B335" s="188"/>
      <c r="C335" s="6" t="s">
        <v>58</v>
      </c>
      <c r="D335" s="6" t="s">
        <v>198</v>
      </c>
      <c r="E335" s="6" t="s">
        <v>277</v>
      </c>
      <c r="F335" s="6" t="s">
        <v>29</v>
      </c>
      <c r="G335" s="69">
        <f t="shared" si="32"/>
        <v>2772.6</v>
      </c>
      <c r="H335" s="70">
        <f t="shared" si="32"/>
        <v>0</v>
      </c>
      <c r="I335" s="56">
        <f t="shared" si="31"/>
        <v>0</v>
      </c>
    </row>
    <row r="336" spans="1:9" ht="27.75" customHeight="1">
      <c r="A336" s="187" t="s">
        <v>30</v>
      </c>
      <c r="B336" s="188"/>
      <c r="C336" s="6" t="s">
        <v>58</v>
      </c>
      <c r="D336" s="6" t="s">
        <v>198</v>
      </c>
      <c r="E336" s="6" t="s">
        <v>277</v>
      </c>
      <c r="F336" s="6" t="s">
        <v>31</v>
      </c>
      <c r="G336" s="69">
        <f>'Прил.4'!H847</f>
        <v>2772.6</v>
      </c>
      <c r="H336" s="70">
        <f>'Прил.4'!I847</f>
        <v>0</v>
      </c>
      <c r="I336" s="56">
        <f t="shared" si="31"/>
        <v>0</v>
      </c>
    </row>
    <row r="337" spans="1:9" ht="13.5">
      <c r="A337" s="187" t="s">
        <v>278</v>
      </c>
      <c r="B337" s="188"/>
      <c r="C337" s="6" t="s">
        <v>58</v>
      </c>
      <c r="D337" s="6" t="s">
        <v>198</v>
      </c>
      <c r="E337" s="6" t="s">
        <v>279</v>
      </c>
      <c r="F337" s="6"/>
      <c r="G337" s="69">
        <f aca="true" t="shared" si="33" ref="G337:H339">G338</f>
        <v>150</v>
      </c>
      <c r="H337" s="70">
        <f t="shared" si="33"/>
        <v>0</v>
      </c>
      <c r="I337" s="56">
        <f t="shared" si="31"/>
        <v>0</v>
      </c>
    </row>
    <row r="338" spans="1:9" ht="13.5">
      <c r="A338" s="187" t="s">
        <v>280</v>
      </c>
      <c r="B338" s="188"/>
      <c r="C338" s="6" t="s">
        <v>58</v>
      </c>
      <c r="D338" s="6" t="s">
        <v>198</v>
      </c>
      <c r="E338" s="6" t="s">
        <v>281</v>
      </c>
      <c r="F338" s="6"/>
      <c r="G338" s="69">
        <f t="shared" si="33"/>
        <v>150</v>
      </c>
      <c r="H338" s="70">
        <f t="shared" si="33"/>
        <v>0</v>
      </c>
      <c r="I338" s="56">
        <f t="shared" si="31"/>
        <v>0</v>
      </c>
    </row>
    <row r="339" spans="1:9" ht="27.75" customHeight="1">
      <c r="A339" s="187" t="s">
        <v>28</v>
      </c>
      <c r="B339" s="188"/>
      <c r="C339" s="6" t="s">
        <v>58</v>
      </c>
      <c r="D339" s="6" t="s">
        <v>198</v>
      </c>
      <c r="E339" s="6" t="s">
        <v>281</v>
      </c>
      <c r="F339" s="6" t="s">
        <v>29</v>
      </c>
      <c r="G339" s="69">
        <f t="shared" si="33"/>
        <v>150</v>
      </c>
      <c r="H339" s="70">
        <f t="shared" si="33"/>
        <v>0</v>
      </c>
      <c r="I339" s="56">
        <f t="shared" si="31"/>
        <v>0</v>
      </c>
    </row>
    <row r="340" spans="1:9" ht="28.5" customHeight="1">
      <c r="A340" s="187" t="s">
        <v>30</v>
      </c>
      <c r="B340" s="188"/>
      <c r="C340" s="6" t="s">
        <v>58</v>
      </c>
      <c r="D340" s="6" t="s">
        <v>198</v>
      </c>
      <c r="E340" s="6" t="s">
        <v>281</v>
      </c>
      <c r="F340" s="6" t="s">
        <v>31</v>
      </c>
      <c r="G340" s="69">
        <f>'Прил.4'!H851</f>
        <v>150</v>
      </c>
      <c r="H340" s="70">
        <f>'Прил.4'!I851</f>
        <v>0</v>
      </c>
      <c r="I340" s="56">
        <f t="shared" si="31"/>
        <v>0</v>
      </c>
    </row>
    <row r="341" spans="1:9" ht="13.5">
      <c r="A341" s="189" t="s">
        <v>282</v>
      </c>
      <c r="B341" s="190"/>
      <c r="C341" s="4" t="s">
        <v>283</v>
      </c>
      <c r="D341" s="5" t="s">
        <v>524</v>
      </c>
      <c r="E341" s="4"/>
      <c r="F341" s="4"/>
      <c r="G341" s="67">
        <f>G342+G394+G470+G512+G555</f>
        <v>427547.39999999997</v>
      </c>
      <c r="H341" s="68">
        <f>H342+H394+H470+H512+H555</f>
        <v>71387.1</v>
      </c>
      <c r="I341" s="55">
        <f t="shared" si="31"/>
        <v>16.696885538305228</v>
      </c>
    </row>
    <row r="342" spans="1:9" ht="13.5">
      <c r="A342" s="189" t="s">
        <v>284</v>
      </c>
      <c r="B342" s="190"/>
      <c r="C342" s="4" t="s">
        <v>283</v>
      </c>
      <c r="D342" s="4" t="s">
        <v>9</v>
      </c>
      <c r="E342" s="4"/>
      <c r="F342" s="4"/>
      <c r="G342" s="67">
        <f>G343+G348+G359+G376+G384</f>
        <v>73549.29999999999</v>
      </c>
      <c r="H342" s="68">
        <f>H343+H348+H359+H376+H384</f>
        <v>15485.5</v>
      </c>
      <c r="I342" s="55">
        <f t="shared" si="31"/>
        <v>21.05458515580706</v>
      </c>
    </row>
    <row r="343" spans="1:9" ht="28.5" customHeight="1">
      <c r="A343" s="187" t="str">
        <f>'Прил.4'!A155</f>
        <v>Муниципальная программа "Развитие образования в Сусуманском муниципальном округе на 2021- 2025 годы"</v>
      </c>
      <c r="B343" s="188"/>
      <c r="C343" s="6" t="s">
        <v>283</v>
      </c>
      <c r="D343" s="6" t="s">
        <v>9</v>
      </c>
      <c r="E343" s="6" t="s">
        <v>285</v>
      </c>
      <c r="F343" s="6"/>
      <c r="G343" s="69">
        <f aca="true" t="shared" si="34" ref="G343:H346">G344</f>
        <v>58468</v>
      </c>
      <c r="H343" s="70">
        <f t="shared" si="34"/>
        <v>12032.5</v>
      </c>
      <c r="I343" s="56">
        <f t="shared" si="31"/>
        <v>20.579633303687487</v>
      </c>
    </row>
    <row r="344" spans="1:9" ht="39.75" customHeight="1">
      <c r="A344" s="187" t="s">
        <v>286</v>
      </c>
      <c r="B344" s="188"/>
      <c r="C344" s="6" t="s">
        <v>283</v>
      </c>
      <c r="D344" s="6" t="s">
        <v>9</v>
      </c>
      <c r="E344" s="6" t="s">
        <v>287</v>
      </c>
      <c r="F344" s="6"/>
      <c r="G344" s="69">
        <f t="shared" si="34"/>
        <v>58468</v>
      </c>
      <c r="H344" s="70">
        <f t="shared" si="34"/>
        <v>12032.5</v>
      </c>
      <c r="I344" s="56">
        <f t="shared" si="31"/>
        <v>20.579633303687487</v>
      </c>
    </row>
    <row r="345" spans="1:9" ht="13.5">
      <c r="A345" s="187" t="s">
        <v>288</v>
      </c>
      <c r="B345" s="188"/>
      <c r="C345" s="6" t="s">
        <v>283</v>
      </c>
      <c r="D345" s="6" t="s">
        <v>9</v>
      </c>
      <c r="E345" s="6" t="s">
        <v>289</v>
      </c>
      <c r="F345" s="6"/>
      <c r="G345" s="69">
        <f t="shared" si="34"/>
        <v>58468</v>
      </c>
      <c r="H345" s="70">
        <f t="shared" si="34"/>
        <v>12032.5</v>
      </c>
      <c r="I345" s="56">
        <f t="shared" si="31"/>
        <v>20.579633303687487</v>
      </c>
    </row>
    <row r="346" spans="1:9" ht="27.75" customHeight="1">
      <c r="A346" s="187" t="s">
        <v>257</v>
      </c>
      <c r="B346" s="188"/>
      <c r="C346" s="6" t="s">
        <v>283</v>
      </c>
      <c r="D346" s="6" t="s">
        <v>9</v>
      </c>
      <c r="E346" s="6" t="s">
        <v>289</v>
      </c>
      <c r="F346" s="6" t="s">
        <v>258</v>
      </c>
      <c r="G346" s="69">
        <f t="shared" si="34"/>
        <v>58468</v>
      </c>
      <c r="H346" s="70">
        <f t="shared" si="34"/>
        <v>12032.5</v>
      </c>
      <c r="I346" s="56">
        <f t="shared" si="31"/>
        <v>20.579633303687487</v>
      </c>
    </row>
    <row r="347" spans="1:9" ht="13.5">
      <c r="A347" s="187" t="s">
        <v>290</v>
      </c>
      <c r="B347" s="188"/>
      <c r="C347" s="6" t="s">
        <v>283</v>
      </c>
      <c r="D347" s="6" t="s">
        <v>9</v>
      </c>
      <c r="E347" s="6" t="s">
        <v>289</v>
      </c>
      <c r="F347" s="6" t="s">
        <v>291</v>
      </c>
      <c r="G347" s="69">
        <f>'Прил.4'!H296</f>
        <v>58468</v>
      </c>
      <c r="H347" s="70">
        <f>'Прил.4'!I296</f>
        <v>12032.5</v>
      </c>
      <c r="I347" s="56">
        <f t="shared" si="31"/>
        <v>20.579633303687487</v>
      </c>
    </row>
    <row r="348" spans="1:9" ht="42" customHeight="1">
      <c r="A348" s="187" t="s">
        <v>574</v>
      </c>
      <c r="B348" s="188"/>
      <c r="C348" s="6" t="s">
        <v>283</v>
      </c>
      <c r="D348" s="6" t="s">
        <v>9</v>
      </c>
      <c r="E348" s="6" t="s">
        <v>293</v>
      </c>
      <c r="F348" s="6"/>
      <c r="G348" s="69">
        <f>G349</f>
        <v>846.7</v>
      </c>
      <c r="H348" s="70">
        <f>H349</f>
        <v>33.6</v>
      </c>
      <c r="I348" s="56">
        <f t="shared" si="31"/>
        <v>3.9683477028463447</v>
      </c>
    </row>
    <row r="349" spans="1:9" ht="42" customHeight="1">
      <c r="A349" s="187" t="s">
        <v>294</v>
      </c>
      <c r="B349" s="188"/>
      <c r="C349" s="6" t="s">
        <v>283</v>
      </c>
      <c r="D349" s="6" t="s">
        <v>9</v>
      </c>
      <c r="E349" s="6" t="s">
        <v>295</v>
      </c>
      <c r="F349" s="6"/>
      <c r="G349" s="69">
        <f>G350+G353+G356</f>
        <v>846.7</v>
      </c>
      <c r="H349" s="70">
        <f>H350+H353+H356</f>
        <v>33.6</v>
      </c>
      <c r="I349" s="56">
        <f t="shared" si="31"/>
        <v>3.9683477028463447</v>
      </c>
    </row>
    <row r="350" spans="1:9" ht="27" customHeight="1">
      <c r="A350" s="187" t="s">
        <v>296</v>
      </c>
      <c r="B350" s="188"/>
      <c r="C350" s="6" t="s">
        <v>283</v>
      </c>
      <c r="D350" s="6" t="s">
        <v>9</v>
      </c>
      <c r="E350" s="6" t="s">
        <v>297</v>
      </c>
      <c r="F350" s="6"/>
      <c r="G350" s="69">
        <f>G351</f>
        <v>186.1</v>
      </c>
      <c r="H350" s="70">
        <f>H351</f>
        <v>33.6</v>
      </c>
      <c r="I350" s="56">
        <f t="shared" si="31"/>
        <v>18.054809242342827</v>
      </c>
    </row>
    <row r="351" spans="1:9" ht="27" customHeight="1">
      <c r="A351" s="187" t="s">
        <v>257</v>
      </c>
      <c r="B351" s="188"/>
      <c r="C351" s="6" t="s">
        <v>283</v>
      </c>
      <c r="D351" s="6" t="s">
        <v>9</v>
      </c>
      <c r="E351" s="6" t="s">
        <v>297</v>
      </c>
      <c r="F351" s="6" t="s">
        <v>258</v>
      </c>
      <c r="G351" s="69">
        <f>G352</f>
        <v>186.1</v>
      </c>
      <c r="H351" s="70">
        <f>H352</f>
        <v>33.6</v>
      </c>
      <c r="I351" s="56">
        <f t="shared" si="31"/>
        <v>18.054809242342827</v>
      </c>
    </row>
    <row r="352" spans="1:9" ht="13.5">
      <c r="A352" s="187" t="s">
        <v>290</v>
      </c>
      <c r="B352" s="188"/>
      <c r="C352" s="6" t="s">
        <v>283</v>
      </c>
      <c r="D352" s="6" t="s">
        <v>9</v>
      </c>
      <c r="E352" s="6" t="s">
        <v>297</v>
      </c>
      <c r="F352" s="6" t="s">
        <v>291</v>
      </c>
      <c r="G352" s="69">
        <f>'Прил.4'!H301</f>
        <v>186.1</v>
      </c>
      <c r="H352" s="70">
        <f>'Прил.4'!I301</f>
        <v>33.6</v>
      </c>
      <c r="I352" s="56">
        <f t="shared" si="31"/>
        <v>18.054809242342827</v>
      </c>
    </row>
    <row r="353" spans="1:9" ht="13.5">
      <c r="A353" s="187" t="s">
        <v>298</v>
      </c>
      <c r="B353" s="188"/>
      <c r="C353" s="6" t="s">
        <v>283</v>
      </c>
      <c r="D353" s="6" t="s">
        <v>9</v>
      </c>
      <c r="E353" s="6" t="s">
        <v>299</v>
      </c>
      <c r="F353" s="6"/>
      <c r="G353" s="69">
        <f>G354</f>
        <v>200</v>
      </c>
      <c r="H353" s="70">
        <f>H354</f>
        <v>0</v>
      </c>
      <c r="I353" s="56">
        <f t="shared" si="31"/>
        <v>0</v>
      </c>
    </row>
    <row r="354" spans="1:9" ht="30" customHeight="1">
      <c r="A354" s="187" t="s">
        <v>257</v>
      </c>
      <c r="B354" s="188"/>
      <c r="C354" s="6" t="s">
        <v>283</v>
      </c>
      <c r="D354" s="6" t="s">
        <v>9</v>
      </c>
      <c r="E354" s="6" t="s">
        <v>299</v>
      </c>
      <c r="F354" s="6" t="s">
        <v>258</v>
      </c>
      <c r="G354" s="69">
        <f>G355</f>
        <v>200</v>
      </c>
      <c r="H354" s="70">
        <f>H355</f>
        <v>0</v>
      </c>
      <c r="I354" s="56">
        <f t="shared" si="31"/>
        <v>0</v>
      </c>
    </row>
    <row r="355" spans="1:9" ht="13.5">
      <c r="A355" s="187" t="s">
        <v>290</v>
      </c>
      <c r="B355" s="188"/>
      <c r="C355" s="6" t="s">
        <v>283</v>
      </c>
      <c r="D355" s="6" t="s">
        <v>9</v>
      </c>
      <c r="E355" s="6" t="s">
        <v>299</v>
      </c>
      <c r="F355" s="6" t="s">
        <v>291</v>
      </c>
      <c r="G355" s="69">
        <f>'Прил.4'!H304</f>
        <v>200</v>
      </c>
      <c r="H355" s="70">
        <f>'Прил.4'!I304</f>
        <v>0</v>
      </c>
      <c r="I355" s="56">
        <f t="shared" si="31"/>
        <v>0</v>
      </c>
    </row>
    <row r="356" spans="1:9" ht="13.5">
      <c r="A356" s="187" t="s">
        <v>300</v>
      </c>
      <c r="B356" s="188"/>
      <c r="C356" s="6" t="s">
        <v>283</v>
      </c>
      <c r="D356" s="6" t="s">
        <v>9</v>
      </c>
      <c r="E356" s="6" t="s">
        <v>301</v>
      </c>
      <c r="F356" s="6"/>
      <c r="G356" s="69">
        <f>G357</f>
        <v>460.6</v>
      </c>
      <c r="H356" s="70">
        <f>H357</f>
        <v>0</v>
      </c>
      <c r="I356" s="56">
        <f t="shared" si="31"/>
        <v>0</v>
      </c>
    </row>
    <row r="357" spans="1:9" ht="27.75" customHeight="1">
      <c r="A357" s="187" t="s">
        <v>257</v>
      </c>
      <c r="B357" s="188"/>
      <c r="C357" s="6" t="s">
        <v>283</v>
      </c>
      <c r="D357" s="6" t="s">
        <v>9</v>
      </c>
      <c r="E357" s="6" t="s">
        <v>301</v>
      </c>
      <c r="F357" s="6" t="s">
        <v>258</v>
      </c>
      <c r="G357" s="69">
        <f>G358</f>
        <v>460.6</v>
      </c>
      <c r="H357" s="70">
        <f>H358</f>
        <v>0</v>
      </c>
      <c r="I357" s="56">
        <f t="shared" si="31"/>
        <v>0</v>
      </c>
    </row>
    <row r="358" spans="1:9" ht="13.5">
      <c r="A358" s="187" t="s">
        <v>290</v>
      </c>
      <c r="B358" s="188"/>
      <c r="C358" s="6" t="s">
        <v>283</v>
      </c>
      <c r="D358" s="6" t="s">
        <v>9</v>
      </c>
      <c r="E358" s="6" t="s">
        <v>301</v>
      </c>
      <c r="F358" s="6" t="s">
        <v>291</v>
      </c>
      <c r="G358" s="69">
        <f>'Прил.4'!H307</f>
        <v>460.6</v>
      </c>
      <c r="H358" s="70">
        <f>'Прил.4'!I307</f>
        <v>0</v>
      </c>
      <c r="I358" s="56">
        <f t="shared" si="31"/>
        <v>0</v>
      </c>
    </row>
    <row r="359" spans="1:9" ht="26.25" customHeight="1">
      <c r="A359" s="187" t="str">
        <f>'Прил.4'!A181</f>
        <v>Муниципальная программа "Пожарная безопасность в Сусуманском муниципальном округе на 2021- 2025 годы"</v>
      </c>
      <c r="B359" s="188"/>
      <c r="C359" s="6" t="s">
        <v>283</v>
      </c>
      <c r="D359" s="6" t="s">
        <v>9</v>
      </c>
      <c r="E359" s="6" t="s">
        <v>302</v>
      </c>
      <c r="F359" s="6"/>
      <c r="G359" s="69">
        <f>G360</f>
        <v>452.69999999999993</v>
      </c>
      <c r="H359" s="70">
        <f>H360</f>
        <v>0</v>
      </c>
      <c r="I359" s="56">
        <f t="shared" si="31"/>
        <v>0</v>
      </c>
    </row>
    <row r="360" spans="1:9" ht="42" customHeight="1">
      <c r="A360" s="187" t="s">
        <v>303</v>
      </c>
      <c r="B360" s="188"/>
      <c r="C360" s="6" t="s">
        <v>283</v>
      </c>
      <c r="D360" s="6" t="s">
        <v>9</v>
      </c>
      <c r="E360" s="6" t="s">
        <v>304</v>
      </c>
      <c r="F360" s="6"/>
      <c r="G360" s="69">
        <f>G361+G364+G367+G370+G373</f>
        <v>452.69999999999993</v>
      </c>
      <c r="H360" s="70">
        <f>H361+H364+H367+H370+H373</f>
        <v>0</v>
      </c>
      <c r="I360" s="56">
        <f t="shared" si="31"/>
        <v>0</v>
      </c>
    </row>
    <row r="361" spans="1:9" ht="42" customHeight="1">
      <c r="A361" s="187" t="s">
        <v>305</v>
      </c>
      <c r="B361" s="188"/>
      <c r="C361" s="6" t="s">
        <v>283</v>
      </c>
      <c r="D361" s="6" t="s">
        <v>9</v>
      </c>
      <c r="E361" s="6" t="s">
        <v>306</v>
      </c>
      <c r="F361" s="6"/>
      <c r="G361" s="69">
        <f>G362</f>
        <v>229.7</v>
      </c>
      <c r="H361" s="70">
        <f>H362</f>
        <v>0</v>
      </c>
      <c r="I361" s="56">
        <f t="shared" si="31"/>
        <v>0</v>
      </c>
    </row>
    <row r="362" spans="1:9" ht="29.25" customHeight="1">
      <c r="A362" s="187" t="s">
        <v>257</v>
      </c>
      <c r="B362" s="188"/>
      <c r="C362" s="6" t="s">
        <v>283</v>
      </c>
      <c r="D362" s="6" t="s">
        <v>9</v>
      </c>
      <c r="E362" s="6" t="s">
        <v>306</v>
      </c>
      <c r="F362" s="6" t="s">
        <v>258</v>
      </c>
      <c r="G362" s="69">
        <f>G363</f>
        <v>229.7</v>
      </c>
      <c r="H362" s="70">
        <f>H363</f>
        <v>0</v>
      </c>
      <c r="I362" s="56">
        <f t="shared" si="31"/>
        <v>0</v>
      </c>
    </row>
    <row r="363" spans="1:9" ht="13.5">
      <c r="A363" s="187" t="s">
        <v>290</v>
      </c>
      <c r="B363" s="188"/>
      <c r="C363" s="6" t="s">
        <v>283</v>
      </c>
      <c r="D363" s="6" t="s">
        <v>9</v>
      </c>
      <c r="E363" s="6" t="s">
        <v>306</v>
      </c>
      <c r="F363" s="6" t="s">
        <v>291</v>
      </c>
      <c r="G363" s="69">
        <f>'Прил.4'!H312</f>
        <v>229.7</v>
      </c>
      <c r="H363" s="70">
        <f>'Прил.4'!I312</f>
        <v>0</v>
      </c>
      <c r="I363" s="56">
        <f t="shared" si="31"/>
        <v>0</v>
      </c>
    </row>
    <row r="364" spans="1:9" ht="27.75" customHeight="1">
      <c r="A364" s="187" t="s">
        <v>307</v>
      </c>
      <c r="B364" s="188"/>
      <c r="C364" s="6" t="s">
        <v>283</v>
      </c>
      <c r="D364" s="6" t="s">
        <v>9</v>
      </c>
      <c r="E364" s="6" t="s">
        <v>308</v>
      </c>
      <c r="F364" s="6"/>
      <c r="G364" s="69">
        <f>G365</f>
        <v>100</v>
      </c>
      <c r="H364" s="70">
        <f>H365</f>
        <v>0</v>
      </c>
      <c r="I364" s="56">
        <f t="shared" si="31"/>
        <v>0</v>
      </c>
    </row>
    <row r="365" spans="1:9" ht="27" customHeight="1">
      <c r="A365" s="187" t="s">
        <v>257</v>
      </c>
      <c r="B365" s="188"/>
      <c r="C365" s="6" t="s">
        <v>283</v>
      </c>
      <c r="D365" s="6" t="s">
        <v>9</v>
      </c>
      <c r="E365" s="6" t="s">
        <v>308</v>
      </c>
      <c r="F365" s="6" t="s">
        <v>258</v>
      </c>
      <c r="G365" s="69">
        <f>G366</f>
        <v>100</v>
      </c>
      <c r="H365" s="70">
        <f>H366</f>
        <v>0</v>
      </c>
      <c r="I365" s="56">
        <f t="shared" si="31"/>
        <v>0</v>
      </c>
    </row>
    <row r="366" spans="1:9" ht="13.5">
      <c r="A366" s="187" t="s">
        <v>290</v>
      </c>
      <c r="B366" s="188"/>
      <c r="C366" s="6" t="s">
        <v>283</v>
      </c>
      <c r="D366" s="6" t="s">
        <v>9</v>
      </c>
      <c r="E366" s="6" t="s">
        <v>308</v>
      </c>
      <c r="F366" s="6" t="s">
        <v>291</v>
      </c>
      <c r="G366" s="69">
        <f>'Прил.4'!H329</f>
        <v>100</v>
      </c>
      <c r="H366" s="70">
        <f>'Прил.4'!I329</f>
        <v>0</v>
      </c>
      <c r="I366" s="56">
        <f t="shared" si="31"/>
        <v>0</v>
      </c>
    </row>
    <row r="367" spans="1:9" ht="25.5" customHeight="1">
      <c r="A367" s="187" t="s">
        <v>309</v>
      </c>
      <c r="B367" s="188"/>
      <c r="C367" s="6" t="s">
        <v>283</v>
      </c>
      <c r="D367" s="6" t="s">
        <v>9</v>
      </c>
      <c r="E367" s="6" t="s">
        <v>310</v>
      </c>
      <c r="F367" s="6"/>
      <c r="G367" s="69">
        <f>G368</f>
        <v>93.6</v>
      </c>
      <c r="H367" s="70">
        <f>H368</f>
        <v>0</v>
      </c>
      <c r="I367" s="56">
        <f t="shared" si="31"/>
        <v>0</v>
      </c>
    </row>
    <row r="368" spans="1:9" ht="29.25" customHeight="1">
      <c r="A368" s="187" t="s">
        <v>257</v>
      </c>
      <c r="B368" s="188"/>
      <c r="C368" s="6" t="s">
        <v>283</v>
      </c>
      <c r="D368" s="6" t="s">
        <v>9</v>
      </c>
      <c r="E368" s="6" t="s">
        <v>310</v>
      </c>
      <c r="F368" s="6" t="s">
        <v>258</v>
      </c>
      <c r="G368" s="69">
        <f>G369</f>
        <v>93.6</v>
      </c>
      <c r="H368" s="70">
        <f>H369</f>
        <v>0</v>
      </c>
      <c r="I368" s="56">
        <f t="shared" si="31"/>
        <v>0</v>
      </c>
    </row>
    <row r="369" spans="1:9" ht="13.5">
      <c r="A369" s="187" t="s">
        <v>290</v>
      </c>
      <c r="B369" s="188"/>
      <c r="C369" s="6" t="s">
        <v>283</v>
      </c>
      <c r="D369" s="6" t="s">
        <v>9</v>
      </c>
      <c r="E369" s="6" t="s">
        <v>310</v>
      </c>
      <c r="F369" s="6" t="s">
        <v>291</v>
      </c>
      <c r="G369" s="69">
        <f>'Прил.4'!H318</f>
        <v>93.6</v>
      </c>
      <c r="H369" s="70">
        <f>'Прил.4'!I318</f>
        <v>0</v>
      </c>
      <c r="I369" s="56">
        <f t="shared" si="31"/>
        <v>0</v>
      </c>
    </row>
    <row r="370" spans="1:9" ht="39" customHeight="1">
      <c r="A370" s="187" t="s">
        <v>311</v>
      </c>
      <c r="B370" s="188"/>
      <c r="C370" s="6" t="s">
        <v>283</v>
      </c>
      <c r="D370" s="6" t="s">
        <v>9</v>
      </c>
      <c r="E370" s="6" t="s">
        <v>312</v>
      </c>
      <c r="F370" s="6"/>
      <c r="G370" s="69">
        <f>G371</f>
        <v>23.4</v>
      </c>
      <c r="H370" s="70">
        <f>H371</f>
        <v>0</v>
      </c>
      <c r="I370" s="56">
        <f t="shared" si="31"/>
        <v>0</v>
      </c>
    </row>
    <row r="371" spans="1:9" ht="29.25" customHeight="1">
      <c r="A371" s="187" t="s">
        <v>257</v>
      </c>
      <c r="B371" s="188"/>
      <c r="C371" s="6" t="s">
        <v>283</v>
      </c>
      <c r="D371" s="6" t="s">
        <v>9</v>
      </c>
      <c r="E371" s="6" t="s">
        <v>312</v>
      </c>
      <c r="F371" s="6" t="s">
        <v>258</v>
      </c>
      <c r="G371" s="69">
        <f>G372</f>
        <v>23.4</v>
      </c>
      <c r="H371" s="70">
        <f>H372</f>
        <v>0</v>
      </c>
      <c r="I371" s="56">
        <f t="shared" si="31"/>
        <v>0</v>
      </c>
    </row>
    <row r="372" spans="1:9" ht="13.5">
      <c r="A372" s="187" t="s">
        <v>290</v>
      </c>
      <c r="B372" s="188"/>
      <c r="C372" s="6" t="s">
        <v>283</v>
      </c>
      <c r="D372" s="6" t="s">
        <v>9</v>
      </c>
      <c r="E372" s="6" t="s">
        <v>312</v>
      </c>
      <c r="F372" s="6" t="s">
        <v>291</v>
      </c>
      <c r="G372" s="69">
        <f>'Прил.4'!H321</f>
        <v>23.4</v>
      </c>
      <c r="H372" s="70">
        <f>'Прил.4'!I321</f>
        <v>0</v>
      </c>
      <c r="I372" s="56">
        <f t="shared" si="31"/>
        <v>0</v>
      </c>
    </row>
    <row r="373" spans="1:9" ht="13.5">
      <c r="A373" s="187" t="s">
        <v>313</v>
      </c>
      <c r="B373" s="188"/>
      <c r="C373" s="6" t="s">
        <v>283</v>
      </c>
      <c r="D373" s="6" t="s">
        <v>9</v>
      </c>
      <c r="E373" s="6" t="s">
        <v>314</v>
      </c>
      <c r="F373" s="6"/>
      <c r="G373" s="69">
        <f>G374</f>
        <v>6</v>
      </c>
      <c r="H373" s="70">
        <f>H374</f>
        <v>0</v>
      </c>
      <c r="I373" s="56">
        <f t="shared" si="31"/>
        <v>0</v>
      </c>
    </row>
    <row r="374" spans="1:9" ht="27" customHeight="1">
      <c r="A374" s="187" t="s">
        <v>257</v>
      </c>
      <c r="B374" s="188"/>
      <c r="C374" s="6" t="s">
        <v>283</v>
      </c>
      <c r="D374" s="6" t="s">
        <v>9</v>
      </c>
      <c r="E374" s="6" t="s">
        <v>314</v>
      </c>
      <c r="F374" s="6" t="s">
        <v>258</v>
      </c>
      <c r="G374" s="69">
        <f>G375</f>
        <v>6</v>
      </c>
      <c r="H374" s="70">
        <f>H375</f>
        <v>0</v>
      </c>
      <c r="I374" s="56">
        <f t="shared" si="31"/>
        <v>0</v>
      </c>
    </row>
    <row r="375" spans="1:9" ht="13.5">
      <c r="A375" s="187" t="s">
        <v>290</v>
      </c>
      <c r="B375" s="188"/>
      <c r="C375" s="6" t="s">
        <v>283</v>
      </c>
      <c r="D375" s="6" t="s">
        <v>9</v>
      </c>
      <c r="E375" s="6" t="s">
        <v>314</v>
      </c>
      <c r="F375" s="6" t="s">
        <v>291</v>
      </c>
      <c r="G375" s="69">
        <f>'Прил.4'!H324</f>
        <v>6</v>
      </c>
      <c r="H375" s="70">
        <f>'Прил.4'!I324</f>
        <v>0</v>
      </c>
      <c r="I375" s="56">
        <f t="shared" si="31"/>
        <v>0</v>
      </c>
    </row>
    <row r="376" spans="1:9" ht="39" customHeight="1">
      <c r="A376" s="187" t="str">
        <f>'Прил.4'!A325</f>
        <v>Муниципальная программа "Здоровье обучающихся и воспитанников в Сусуманском муниципальном округе на 2021- 2025 годы"</v>
      </c>
      <c r="B376" s="188"/>
      <c r="C376" s="6" t="s">
        <v>283</v>
      </c>
      <c r="D376" s="6" t="s">
        <v>9</v>
      </c>
      <c r="E376" s="6" t="s">
        <v>315</v>
      </c>
      <c r="F376" s="6"/>
      <c r="G376" s="69">
        <f>G377</f>
        <v>297.1</v>
      </c>
      <c r="H376" s="70">
        <f>H377</f>
        <v>29</v>
      </c>
      <c r="I376" s="56">
        <f t="shared" si="31"/>
        <v>9.761023224503534</v>
      </c>
    </row>
    <row r="377" spans="1:9" ht="41.25" customHeight="1">
      <c r="A377" s="187" t="s">
        <v>316</v>
      </c>
      <c r="B377" s="188"/>
      <c r="C377" s="6" t="s">
        <v>283</v>
      </c>
      <c r="D377" s="6" t="s">
        <v>9</v>
      </c>
      <c r="E377" s="6" t="s">
        <v>317</v>
      </c>
      <c r="F377" s="6"/>
      <c r="G377" s="69">
        <f>G378+G381</f>
        <v>297.1</v>
      </c>
      <c r="H377" s="70">
        <f>H378+H381</f>
        <v>29</v>
      </c>
      <c r="I377" s="56">
        <f t="shared" si="31"/>
        <v>9.761023224503534</v>
      </c>
    </row>
    <row r="378" spans="1:9" ht="27" customHeight="1">
      <c r="A378" s="187" t="s">
        <v>318</v>
      </c>
      <c r="B378" s="188"/>
      <c r="C378" s="6" t="s">
        <v>283</v>
      </c>
      <c r="D378" s="6" t="s">
        <v>9</v>
      </c>
      <c r="E378" s="6" t="s">
        <v>319</v>
      </c>
      <c r="F378" s="6"/>
      <c r="G378" s="69">
        <f>G379</f>
        <v>100</v>
      </c>
      <c r="H378" s="70">
        <f>H379</f>
        <v>0</v>
      </c>
      <c r="I378" s="56">
        <f t="shared" si="31"/>
        <v>0</v>
      </c>
    </row>
    <row r="379" spans="1:9" ht="27.75" customHeight="1">
      <c r="A379" s="187" t="s">
        <v>257</v>
      </c>
      <c r="B379" s="188"/>
      <c r="C379" s="6" t="s">
        <v>283</v>
      </c>
      <c r="D379" s="6" t="s">
        <v>9</v>
      </c>
      <c r="E379" s="6" t="s">
        <v>319</v>
      </c>
      <c r="F379" s="6" t="s">
        <v>258</v>
      </c>
      <c r="G379" s="69">
        <f>G380</f>
        <v>100</v>
      </c>
      <c r="H379" s="70">
        <f>H380</f>
        <v>0</v>
      </c>
      <c r="I379" s="56">
        <f t="shared" si="31"/>
        <v>0</v>
      </c>
    </row>
    <row r="380" spans="1:9" ht="13.5">
      <c r="A380" s="187" t="s">
        <v>290</v>
      </c>
      <c r="B380" s="188"/>
      <c r="C380" s="6" t="s">
        <v>283</v>
      </c>
      <c r="D380" s="6" t="s">
        <v>9</v>
      </c>
      <c r="E380" s="6" t="s">
        <v>319</v>
      </c>
      <c r="F380" s="6" t="s">
        <v>291</v>
      </c>
      <c r="G380" s="69">
        <f>'Прил.4'!H315</f>
        <v>100</v>
      </c>
      <c r="H380" s="70">
        <f>'Прил.4'!I315</f>
        <v>0</v>
      </c>
      <c r="I380" s="56">
        <f t="shared" si="31"/>
        <v>0</v>
      </c>
    </row>
    <row r="381" spans="1:9" ht="13.5">
      <c r="A381" s="187" t="s">
        <v>320</v>
      </c>
      <c r="B381" s="188"/>
      <c r="C381" s="6" t="s">
        <v>283</v>
      </c>
      <c r="D381" s="6" t="s">
        <v>9</v>
      </c>
      <c r="E381" s="6" t="s">
        <v>321</v>
      </c>
      <c r="F381" s="6"/>
      <c r="G381" s="69">
        <f>G382</f>
        <v>197.1</v>
      </c>
      <c r="H381" s="70">
        <f>H382</f>
        <v>29</v>
      </c>
      <c r="I381" s="56">
        <f t="shared" si="31"/>
        <v>14.713343480466767</v>
      </c>
    </row>
    <row r="382" spans="1:9" ht="13.5">
      <c r="A382" s="187" t="s">
        <v>257</v>
      </c>
      <c r="B382" s="188"/>
      <c r="C382" s="6" t="s">
        <v>283</v>
      </c>
      <c r="D382" s="6" t="s">
        <v>9</v>
      </c>
      <c r="E382" s="6" t="s">
        <v>321</v>
      </c>
      <c r="F382" s="6" t="s">
        <v>258</v>
      </c>
      <c r="G382" s="69">
        <f>G383</f>
        <v>197.1</v>
      </c>
      <c r="H382" s="70">
        <f>H383</f>
        <v>29</v>
      </c>
      <c r="I382" s="56">
        <f t="shared" si="31"/>
        <v>14.713343480466767</v>
      </c>
    </row>
    <row r="383" spans="1:9" ht="13.5">
      <c r="A383" s="187" t="s">
        <v>290</v>
      </c>
      <c r="B383" s="188"/>
      <c r="C383" s="6" t="s">
        <v>283</v>
      </c>
      <c r="D383" s="6" t="s">
        <v>9</v>
      </c>
      <c r="E383" s="6" t="s">
        <v>321</v>
      </c>
      <c r="F383" s="6" t="s">
        <v>291</v>
      </c>
      <c r="G383" s="69">
        <f>'Прил.4'!H332</f>
        <v>197.1</v>
      </c>
      <c r="H383" s="70">
        <f>'Прил.4'!I332</f>
        <v>29</v>
      </c>
      <c r="I383" s="56">
        <f t="shared" si="31"/>
        <v>14.713343480466767</v>
      </c>
    </row>
    <row r="384" spans="1:9" ht="13.5">
      <c r="A384" s="187" t="s">
        <v>322</v>
      </c>
      <c r="B384" s="188"/>
      <c r="C384" s="6" t="s">
        <v>283</v>
      </c>
      <c r="D384" s="6" t="s">
        <v>9</v>
      </c>
      <c r="E384" s="6" t="s">
        <v>323</v>
      </c>
      <c r="F384" s="6"/>
      <c r="G384" s="69">
        <f>G385+G388+G391</f>
        <v>13484.8</v>
      </c>
      <c r="H384" s="70">
        <f>H385+H388+H391</f>
        <v>3390.4</v>
      </c>
      <c r="I384" s="56">
        <f t="shared" si="31"/>
        <v>25.142382534409112</v>
      </c>
    </row>
    <row r="385" spans="1:9" ht="66" customHeight="1">
      <c r="A385" s="187" t="s">
        <v>42</v>
      </c>
      <c r="B385" s="188"/>
      <c r="C385" s="6" t="s">
        <v>283</v>
      </c>
      <c r="D385" s="6" t="s">
        <v>9</v>
      </c>
      <c r="E385" s="6" t="s">
        <v>324</v>
      </c>
      <c r="F385" s="6"/>
      <c r="G385" s="69">
        <f>G386</f>
        <v>1000</v>
      </c>
      <c r="H385" s="70">
        <f>H386</f>
        <v>205</v>
      </c>
      <c r="I385" s="56">
        <f t="shared" si="31"/>
        <v>20.5</v>
      </c>
    </row>
    <row r="386" spans="1:9" ht="27" customHeight="1">
      <c r="A386" s="187" t="s">
        <v>257</v>
      </c>
      <c r="B386" s="188"/>
      <c r="C386" s="6" t="s">
        <v>283</v>
      </c>
      <c r="D386" s="6" t="s">
        <v>9</v>
      </c>
      <c r="E386" s="6" t="s">
        <v>324</v>
      </c>
      <c r="F386" s="6" t="s">
        <v>258</v>
      </c>
      <c r="G386" s="69">
        <f>G387</f>
        <v>1000</v>
      </c>
      <c r="H386" s="70">
        <f>H387</f>
        <v>205</v>
      </c>
      <c r="I386" s="56">
        <f t="shared" si="31"/>
        <v>20.5</v>
      </c>
    </row>
    <row r="387" spans="1:9" ht="13.5">
      <c r="A387" s="187" t="s">
        <v>290</v>
      </c>
      <c r="B387" s="188"/>
      <c r="C387" s="6" t="s">
        <v>283</v>
      </c>
      <c r="D387" s="6" t="s">
        <v>9</v>
      </c>
      <c r="E387" s="6" t="s">
        <v>324</v>
      </c>
      <c r="F387" s="6" t="s">
        <v>291</v>
      </c>
      <c r="G387" s="69">
        <f>'Прил.4'!H336</f>
        <v>1000</v>
      </c>
      <c r="H387" s="70">
        <f>'Прил.4'!I336</f>
        <v>205</v>
      </c>
      <c r="I387" s="56">
        <f t="shared" si="31"/>
        <v>20.5</v>
      </c>
    </row>
    <row r="388" spans="1:9" ht="13.5">
      <c r="A388" s="187" t="s">
        <v>32</v>
      </c>
      <c r="B388" s="188"/>
      <c r="C388" s="6" t="s">
        <v>283</v>
      </c>
      <c r="D388" s="6" t="s">
        <v>9</v>
      </c>
      <c r="E388" s="6" t="s">
        <v>325</v>
      </c>
      <c r="F388" s="6"/>
      <c r="G388" s="69">
        <f>G389</f>
        <v>436</v>
      </c>
      <c r="H388" s="70">
        <f>H389</f>
        <v>0</v>
      </c>
      <c r="I388" s="56">
        <f t="shared" si="31"/>
        <v>0</v>
      </c>
    </row>
    <row r="389" spans="1:9" ht="30" customHeight="1">
      <c r="A389" s="187" t="s">
        <v>257</v>
      </c>
      <c r="B389" s="188"/>
      <c r="C389" s="6" t="s">
        <v>283</v>
      </c>
      <c r="D389" s="6" t="s">
        <v>9</v>
      </c>
      <c r="E389" s="6" t="s">
        <v>325</v>
      </c>
      <c r="F389" s="6" t="s">
        <v>258</v>
      </c>
      <c r="G389" s="69">
        <f>G390</f>
        <v>436</v>
      </c>
      <c r="H389" s="70">
        <f>H390</f>
        <v>0</v>
      </c>
      <c r="I389" s="56">
        <f t="shared" si="31"/>
        <v>0</v>
      </c>
    </row>
    <row r="390" spans="1:9" ht="13.5">
      <c r="A390" s="187" t="s">
        <v>290</v>
      </c>
      <c r="B390" s="188"/>
      <c r="C390" s="6" t="s">
        <v>283</v>
      </c>
      <c r="D390" s="6" t="s">
        <v>9</v>
      </c>
      <c r="E390" s="6" t="s">
        <v>325</v>
      </c>
      <c r="F390" s="6" t="s">
        <v>291</v>
      </c>
      <c r="G390" s="69">
        <f>'Прил.4'!H339</f>
        <v>436</v>
      </c>
      <c r="H390" s="70">
        <f>'Прил.4'!I339</f>
        <v>0</v>
      </c>
      <c r="I390" s="56">
        <f t="shared" si="31"/>
        <v>0</v>
      </c>
    </row>
    <row r="391" spans="1:9" ht="27" customHeight="1">
      <c r="A391" s="187" t="s">
        <v>111</v>
      </c>
      <c r="B391" s="188"/>
      <c r="C391" s="6" t="s">
        <v>283</v>
      </c>
      <c r="D391" s="6" t="s">
        <v>9</v>
      </c>
      <c r="E391" s="6" t="s">
        <v>326</v>
      </c>
      <c r="F391" s="6"/>
      <c r="G391" s="69">
        <f>G392</f>
        <v>12048.8</v>
      </c>
      <c r="H391" s="70">
        <f>H392</f>
        <v>3185.4</v>
      </c>
      <c r="I391" s="56">
        <f t="shared" si="31"/>
        <v>26.437487550627452</v>
      </c>
    </row>
    <row r="392" spans="1:9" ht="26.25" customHeight="1">
      <c r="A392" s="187" t="s">
        <v>257</v>
      </c>
      <c r="B392" s="188"/>
      <c r="C392" s="6" t="s">
        <v>283</v>
      </c>
      <c r="D392" s="6" t="s">
        <v>9</v>
      </c>
      <c r="E392" s="6" t="s">
        <v>326</v>
      </c>
      <c r="F392" s="6" t="s">
        <v>258</v>
      </c>
      <c r="G392" s="69">
        <f>G393</f>
        <v>12048.8</v>
      </c>
      <c r="H392" s="70">
        <f>H393</f>
        <v>3185.4</v>
      </c>
      <c r="I392" s="56">
        <f t="shared" si="31"/>
        <v>26.437487550627452</v>
      </c>
    </row>
    <row r="393" spans="1:9" ht="14.25" customHeight="1">
      <c r="A393" s="187" t="s">
        <v>290</v>
      </c>
      <c r="B393" s="188"/>
      <c r="C393" s="6" t="s">
        <v>283</v>
      </c>
      <c r="D393" s="6" t="s">
        <v>9</v>
      </c>
      <c r="E393" s="6" t="s">
        <v>326</v>
      </c>
      <c r="F393" s="6" t="s">
        <v>291</v>
      </c>
      <c r="G393" s="69">
        <f>'Прил.4'!H342</f>
        <v>12048.8</v>
      </c>
      <c r="H393" s="70">
        <f>'Прил.4'!I342</f>
        <v>3185.4</v>
      </c>
      <c r="I393" s="56">
        <f t="shared" si="31"/>
        <v>26.437487550627452</v>
      </c>
    </row>
    <row r="394" spans="1:9" ht="13.5">
      <c r="A394" s="189" t="s">
        <v>327</v>
      </c>
      <c r="B394" s="190"/>
      <c r="C394" s="4" t="s">
        <v>283</v>
      </c>
      <c r="D394" s="4" t="s">
        <v>11</v>
      </c>
      <c r="E394" s="4"/>
      <c r="F394" s="4"/>
      <c r="G394" s="67">
        <f>G395+G412+G426+G446+G460</f>
        <v>263549.1</v>
      </c>
      <c r="H394" s="68">
        <f>H395+H412+H426+H446+H460</f>
        <v>43683.9</v>
      </c>
      <c r="I394" s="55">
        <f aca="true" t="shared" si="35" ref="I394:I457">H394/G394*100</f>
        <v>16.575241577375905</v>
      </c>
    </row>
    <row r="395" spans="1:9" ht="30" customHeight="1">
      <c r="A395" s="187" t="str">
        <f>'Прил.4'!A174</f>
        <v>Муниципальная программа "Развитие образования в Сусуманском муниципальном округе на 2021- 2025 годы"</v>
      </c>
      <c r="B395" s="188"/>
      <c r="C395" s="6" t="s">
        <v>283</v>
      </c>
      <c r="D395" s="6" t="s">
        <v>11</v>
      </c>
      <c r="E395" s="6" t="s">
        <v>285</v>
      </c>
      <c r="F395" s="6"/>
      <c r="G395" s="69">
        <f>G396+G400+G404+G408</f>
        <v>206772.49999999997</v>
      </c>
      <c r="H395" s="70">
        <f>H396+H400+H404+H408</f>
        <v>33703.5</v>
      </c>
      <c r="I395" s="56">
        <f t="shared" si="35"/>
        <v>16.299798087269828</v>
      </c>
    </row>
    <row r="396" spans="1:9" ht="27.75" customHeight="1">
      <c r="A396" s="187" t="s">
        <v>328</v>
      </c>
      <c r="B396" s="188"/>
      <c r="C396" s="6" t="s">
        <v>283</v>
      </c>
      <c r="D396" s="6" t="s">
        <v>11</v>
      </c>
      <c r="E396" s="6" t="s">
        <v>329</v>
      </c>
      <c r="F396" s="6"/>
      <c r="G396" s="69">
        <f aca="true" t="shared" si="36" ref="G396:H398">G397</f>
        <v>8007.3</v>
      </c>
      <c r="H396" s="70">
        <f t="shared" si="36"/>
        <v>0</v>
      </c>
      <c r="I396" s="56">
        <f t="shared" si="35"/>
        <v>0</v>
      </c>
    </row>
    <row r="397" spans="1:9" ht="38.25" customHeight="1">
      <c r="A397" s="187" t="s">
        <v>330</v>
      </c>
      <c r="B397" s="188"/>
      <c r="C397" s="6" t="s">
        <v>283</v>
      </c>
      <c r="D397" s="6" t="s">
        <v>11</v>
      </c>
      <c r="E397" s="6" t="s">
        <v>331</v>
      </c>
      <c r="F397" s="6"/>
      <c r="G397" s="69">
        <f t="shared" si="36"/>
        <v>8007.3</v>
      </c>
      <c r="H397" s="70">
        <f t="shared" si="36"/>
        <v>0</v>
      </c>
      <c r="I397" s="56">
        <f t="shared" si="35"/>
        <v>0</v>
      </c>
    </row>
    <row r="398" spans="1:9" ht="27.75" customHeight="1">
      <c r="A398" s="187" t="s">
        <v>257</v>
      </c>
      <c r="B398" s="188"/>
      <c r="C398" s="6" t="s">
        <v>283</v>
      </c>
      <c r="D398" s="6" t="s">
        <v>11</v>
      </c>
      <c r="E398" s="6" t="s">
        <v>331</v>
      </c>
      <c r="F398" s="6" t="s">
        <v>258</v>
      </c>
      <c r="G398" s="69">
        <f t="shared" si="36"/>
        <v>8007.3</v>
      </c>
      <c r="H398" s="70">
        <f t="shared" si="36"/>
        <v>0</v>
      </c>
      <c r="I398" s="56">
        <f t="shared" si="35"/>
        <v>0</v>
      </c>
    </row>
    <row r="399" spans="1:9" ht="13.5">
      <c r="A399" s="187" t="s">
        <v>290</v>
      </c>
      <c r="B399" s="188"/>
      <c r="C399" s="6" t="s">
        <v>283</v>
      </c>
      <c r="D399" s="6" t="s">
        <v>11</v>
      </c>
      <c r="E399" s="6" t="s">
        <v>331</v>
      </c>
      <c r="F399" s="6" t="s">
        <v>291</v>
      </c>
      <c r="G399" s="69">
        <f>'Прил.4'!H348</f>
        <v>8007.3</v>
      </c>
      <c r="H399" s="70">
        <f>'Прил.4'!I348</f>
        <v>0</v>
      </c>
      <c r="I399" s="56">
        <f t="shared" si="35"/>
        <v>0</v>
      </c>
    </row>
    <row r="400" spans="1:9" ht="42" customHeight="1">
      <c r="A400" s="187" t="s">
        <v>286</v>
      </c>
      <c r="B400" s="188"/>
      <c r="C400" s="6" t="s">
        <v>283</v>
      </c>
      <c r="D400" s="6" t="s">
        <v>11</v>
      </c>
      <c r="E400" s="6" t="s">
        <v>287</v>
      </c>
      <c r="F400" s="6"/>
      <c r="G400" s="69">
        <f aca="true" t="shared" si="37" ref="G400:H402">G401</f>
        <v>189178.8</v>
      </c>
      <c r="H400" s="70">
        <f t="shared" si="37"/>
        <v>33703.5</v>
      </c>
      <c r="I400" s="56">
        <f t="shared" si="35"/>
        <v>17.815685478499706</v>
      </c>
    </row>
    <row r="401" spans="1:9" ht="13.5">
      <c r="A401" s="187" t="s">
        <v>288</v>
      </c>
      <c r="B401" s="188"/>
      <c r="C401" s="6" t="s">
        <v>283</v>
      </c>
      <c r="D401" s="6" t="s">
        <v>11</v>
      </c>
      <c r="E401" s="6" t="s">
        <v>289</v>
      </c>
      <c r="F401" s="6"/>
      <c r="G401" s="69">
        <f t="shared" si="37"/>
        <v>189178.8</v>
      </c>
      <c r="H401" s="70">
        <f t="shared" si="37"/>
        <v>33703.5</v>
      </c>
      <c r="I401" s="56">
        <f t="shared" si="35"/>
        <v>17.815685478499706</v>
      </c>
    </row>
    <row r="402" spans="1:9" ht="27" customHeight="1">
      <c r="A402" s="187" t="s">
        <v>257</v>
      </c>
      <c r="B402" s="188"/>
      <c r="C402" s="6" t="s">
        <v>283</v>
      </c>
      <c r="D402" s="6" t="s">
        <v>11</v>
      </c>
      <c r="E402" s="6" t="s">
        <v>289</v>
      </c>
      <c r="F402" s="6" t="s">
        <v>258</v>
      </c>
      <c r="G402" s="69">
        <f t="shared" si="37"/>
        <v>189178.8</v>
      </c>
      <c r="H402" s="70">
        <f t="shared" si="37"/>
        <v>33703.5</v>
      </c>
      <c r="I402" s="56">
        <f t="shared" si="35"/>
        <v>17.815685478499706</v>
      </c>
    </row>
    <row r="403" spans="1:9" ht="13.5">
      <c r="A403" s="187" t="s">
        <v>290</v>
      </c>
      <c r="B403" s="188"/>
      <c r="C403" s="6" t="s">
        <v>283</v>
      </c>
      <c r="D403" s="6" t="s">
        <v>11</v>
      </c>
      <c r="E403" s="6" t="s">
        <v>289</v>
      </c>
      <c r="F403" s="6" t="s">
        <v>291</v>
      </c>
      <c r="G403" s="69">
        <f>'Прил.4'!H352</f>
        <v>189178.8</v>
      </c>
      <c r="H403" s="70">
        <f>'Прил.4'!I352</f>
        <v>33703.5</v>
      </c>
      <c r="I403" s="56">
        <f t="shared" si="35"/>
        <v>17.815685478499706</v>
      </c>
    </row>
    <row r="404" spans="1:9" ht="48" customHeight="1">
      <c r="A404" s="187" t="s">
        <v>332</v>
      </c>
      <c r="B404" s="188"/>
      <c r="C404" s="6" t="s">
        <v>283</v>
      </c>
      <c r="D404" s="6" t="s">
        <v>11</v>
      </c>
      <c r="E404" s="6" t="s">
        <v>333</v>
      </c>
      <c r="F404" s="6"/>
      <c r="G404" s="69">
        <f aca="true" t="shared" si="38" ref="G404:H406">G405</f>
        <v>2360.5</v>
      </c>
      <c r="H404" s="70">
        <f t="shared" si="38"/>
        <v>0</v>
      </c>
      <c r="I404" s="56">
        <f t="shared" si="35"/>
        <v>0</v>
      </c>
    </row>
    <row r="405" spans="1:9" ht="69" customHeight="1">
      <c r="A405" s="187" t="s">
        <v>334</v>
      </c>
      <c r="B405" s="188"/>
      <c r="C405" s="6" t="s">
        <v>283</v>
      </c>
      <c r="D405" s="6" t="s">
        <v>11</v>
      </c>
      <c r="E405" s="6" t="s">
        <v>335</v>
      </c>
      <c r="F405" s="6"/>
      <c r="G405" s="69">
        <f t="shared" si="38"/>
        <v>2360.5</v>
      </c>
      <c r="H405" s="70">
        <f t="shared" si="38"/>
        <v>0</v>
      </c>
      <c r="I405" s="56">
        <f t="shared" si="35"/>
        <v>0</v>
      </c>
    </row>
    <row r="406" spans="1:9" ht="27.75" customHeight="1">
      <c r="A406" s="187" t="s">
        <v>257</v>
      </c>
      <c r="B406" s="188"/>
      <c r="C406" s="6" t="s">
        <v>283</v>
      </c>
      <c r="D406" s="6" t="s">
        <v>11</v>
      </c>
      <c r="E406" s="6" t="s">
        <v>335</v>
      </c>
      <c r="F406" s="6" t="s">
        <v>258</v>
      </c>
      <c r="G406" s="69">
        <f t="shared" si="38"/>
        <v>2360.5</v>
      </c>
      <c r="H406" s="70">
        <f t="shared" si="38"/>
        <v>0</v>
      </c>
      <c r="I406" s="56">
        <f t="shared" si="35"/>
        <v>0</v>
      </c>
    </row>
    <row r="407" spans="1:9" ht="13.5">
      <c r="A407" s="187" t="s">
        <v>290</v>
      </c>
      <c r="B407" s="188"/>
      <c r="C407" s="6" t="s">
        <v>283</v>
      </c>
      <c r="D407" s="6" t="s">
        <v>11</v>
      </c>
      <c r="E407" s="6" t="s">
        <v>335</v>
      </c>
      <c r="F407" s="6" t="s">
        <v>291</v>
      </c>
      <c r="G407" s="69">
        <f>'Прил.4'!H356</f>
        <v>2360.5</v>
      </c>
      <c r="H407" s="70">
        <f>'Прил.4'!I356</f>
        <v>0</v>
      </c>
      <c r="I407" s="56">
        <f t="shared" si="35"/>
        <v>0</v>
      </c>
    </row>
    <row r="408" spans="1:9" ht="42" customHeight="1">
      <c r="A408" s="187" t="s">
        <v>336</v>
      </c>
      <c r="B408" s="188"/>
      <c r="C408" s="6" t="s">
        <v>283</v>
      </c>
      <c r="D408" s="6" t="s">
        <v>11</v>
      </c>
      <c r="E408" s="6" t="s">
        <v>337</v>
      </c>
      <c r="F408" s="6"/>
      <c r="G408" s="69">
        <f aca="true" t="shared" si="39" ref="G408:H410">G409</f>
        <v>7225.9</v>
      </c>
      <c r="H408" s="70">
        <f t="shared" si="39"/>
        <v>0</v>
      </c>
      <c r="I408" s="56">
        <f t="shared" si="35"/>
        <v>0</v>
      </c>
    </row>
    <row r="409" spans="1:9" ht="42" customHeight="1">
      <c r="A409" s="187" t="s">
        <v>338</v>
      </c>
      <c r="B409" s="188"/>
      <c r="C409" s="6" t="s">
        <v>283</v>
      </c>
      <c r="D409" s="6" t="s">
        <v>11</v>
      </c>
      <c r="E409" s="6" t="s">
        <v>339</v>
      </c>
      <c r="F409" s="6"/>
      <c r="G409" s="69">
        <f t="shared" si="39"/>
        <v>7225.9</v>
      </c>
      <c r="H409" s="70">
        <f t="shared" si="39"/>
        <v>0</v>
      </c>
      <c r="I409" s="56">
        <f t="shared" si="35"/>
        <v>0</v>
      </c>
    </row>
    <row r="410" spans="1:9" ht="29.25" customHeight="1">
      <c r="A410" s="187" t="s">
        <v>257</v>
      </c>
      <c r="B410" s="188"/>
      <c r="C410" s="6" t="s">
        <v>283</v>
      </c>
      <c r="D410" s="6" t="s">
        <v>11</v>
      </c>
      <c r="E410" s="6" t="s">
        <v>339</v>
      </c>
      <c r="F410" s="6" t="s">
        <v>258</v>
      </c>
      <c r="G410" s="69">
        <f t="shared" si="39"/>
        <v>7225.9</v>
      </c>
      <c r="H410" s="70">
        <f t="shared" si="39"/>
        <v>0</v>
      </c>
      <c r="I410" s="56">
        <f t="shared" si="35"/>
        <v>0</v>
      </c>
    </row>
    <row r="411" spans="1:9" ht="13.5">
      <c r="A411" s="187" t="s">
        <v>290</v>
      </c>
      <c r="B411" s="188"/>
      <c r="C411" s="6" t="s">
        <v>283</v>
      </c>
      <c r="D411" s="6" t="s">
        <v>11</v>
      </c>
      <c r="E411" s="6" t="s">
        <v>339</v>
      </c>
      <c r="F411" s="6" t="s">
        <v>291</v>
      </c>
      <c r="G411" s="69">
        <f>'Прил.4'!H360</f>
        <v>7225.9</v>
      </c>
      <c r="H411" s="70">
        <f>'Прил.4'!I360</f>
        <v>0</v>
      </c>
      <c r="I411" s="56">
        <f t="shared" si="35"/>
        <v>0</v>
      </c>
    </row>
    <row r="412" spans="1:9" ht="44.25" customHeight="1">
      <c r="A412" s="187" t="s">
        <v>292</v>
      </c>
      <c r="B412" s="188"/>
      <c r="C412" s="6" t="s">
        <v>283</v>
      </c>
      <c r="D412" s="6" t="s">
        <v>11</v>
      </c>
      <c r="E412" s="6" t="s">
        <v>293</v>
      </c>
      <c r="F412" s="6"/>
      <c r="G412" s="69">
        <f>G413</f>
        <v>1783.1</v>
      </c>
      <c r="H412" s="70">
        <f>H413</f>
        <v>41.7</v>
      </c>
      <c r="I412" s="56">
        <f t="shared" si="35"/>
        <v>2.338623745162919</v>
      </c>
    </row>
    <row r="413" spans="1:9" ht="42" customHeight="1">
      <c r="A413" s="187" t="s">
        <v>294</v>
      </c>
      <c r="B413" s="188"/>
      <c r="C413" s="6" t="s">
        <v>283</v>
      </c>
      <c r="D413" s="6" t="s">
        <v>11</v>
      </c>
      <c r="E413" s="6" t="s">
        <v>295</v>
      </c>
      <c r="F413" s="6"/>
      <c r="G413" s="69">
        <f>G414+G417+G420+G423</f>
        <v>1783.1</v>
      </c>
      <c r="H413" s="70">
        <f>H414+H417+H420+H423</f>
        <v>41.7</v>
      </c>
      <c r="I413" s="56">
        <f t="shared" si="35"/>
        <v>2.338623745162919</v>
      </c>
    </row>
    <row r="414" spans="1:9" ht="26.25" customHeight="1">
      <c r="A414" s="187" t="s">
        <v>296</v>
      </c>
      <c r="B414" s="188"/>
      <c r="C414" s="6" t="s">
        <v>283</v>
      </c>
      <c r="D414" s="6" t="s">
        <v>11</v>
      </c>
      <c r="E414" s="6" t="s">
        <v>297</v>
      </c>
      <c r="F414" s="6"/>
      <c r="G414" s="69">
        <f>G415</f>
        <v>383.1</v>
      </c>
      <c r="H414" s="70">
        <f>H415</f>
        <v>41.7</v>
      </c>
      <c r="I414" s="56">
        <f t="shared" si="35"/>
        <v>10.884886452623336</v>
      </c>
    </row>
    <row r="415" spans="1:9" ht="27.75" customHeight="1">
      <c r="A415" s="187" t="s">
        <v>257</v>
      </c>
      <c r="B415" s="188"/>
      <c r="C415" s="6" t="s">
        <v>283</v>
      </c>
      <c r="D415" s="6" t="s">
        <v>11</v>
      </c>
      <c r="E415" s="6" t="s">
        <v>297</v>
      </c>
      <c r="F415" s="6" t="s">
        <v>258</v>
      </c>
      <c r="G415" s="69">
        <f>G416</f>
        <v>383.1</v>
      </c>
      <c r="H415" s="70">
        <f>H416</f>
        <v>41.7</v>
      </c>
      <c r="I415" s="56">
        <f t="shared" si="35"/>
        <v>10.884886452623336</v>
      </c>
    </row>
    <row r="416" spans="1:9" ht="13.5">
      <c r="A416" s="187" t="s">
        <v>290</v>
      </c>
      <c r="B416" s="188"/>
      <c r="C416" s="6" t="s">
        <v>283</v>
      </c>
      <c r="D416" s="6" t="s">
        <v>11</v>
      </c>
      <c r="E416" s="6" t="s">
        <v>297</v>
      </c>
      <c r="F416" s="6" t="s">
        <v>291</v>
      </c>
      <c r="G416" s="69">
        <f>'Прил.4'!H365</f>
        <v>383.1</v>
      </c>
      <c r="H416" s="70">
        <f>'Прил.4'!I365</f>
        <v>41.7</v>
      </c>
      <c r="I416" s="56">
        <f t="shared" si="35"/>
        <v>10.884886452623336</v>
      </c>
    </row>
    <row r="417" spans="1:9" ht="13.5">
      <c r="A417" s="187" t="s">
        <v>298</v>
      </c>
      <c r="B417" s="188"/>
      <c r="C417" s="6" t="s">
        <v>283</v>
      </c>
      <c r="D417" s="6" t="s">
        <v>11</v>
      </c>
      <c r="E417" s="6" t="s">
        <v>299</v>
      </c>
      <c r="F417" s="6"/>
      <c r="G417" s="69">
        <f>G418</f>
        <v>200</v>
      </c>
      <c r="H417" s="70">
        <f>H418</f>
        <v>0</v>
      </c>
      <c r="I417" s="56">
        <f t="shared" si="35"/>
        <v>0</v>
      </c>
    </row>
    <row r="418" spans="1:9" ht="26.25" customHeight="1">
      <c r="A418" s="187" t="s">
        <v>257</v>
      </c>
      <c r="B418" s="188"/>
      <c r="C418" s="6" t="s">
        <v>283</v>
      </c>
      <c r="D418" s="6" t="s">
        <v>11</v>
      </c>
      <c r="E418" s="6" t="s">
        <v>299</v>
      </c>
      <c r="F418" s="6" t="s">
        <v>258</v>
      </c>
      <c r="G418" s="69">
        <f>G419</f>
        <v>200</v>
      </c>
      <c r="H418" s="70">
        <f>H419</f>
        <v>0</v>
      </c>
      <c r="I418" s="56">
        <f t="shared" si="35"/>
        <v>0</v>
      </c>
    </row>
    <row r="419" spans="1:9" ht="13.5">
      <c r="A419" s="187" t="s">
        <v>290</v>
      </c>
      <c r="B419" s="188"/>
      <c r="C419" s="6" t="s">
        <v>283</v>
      </c>
      <c r="D419" s="6" t="s">
        <v>11</v>
      </c>
      <c r="E419" s="6" t="s">
        <v>299</v>
      </c>
      <c r="F419" s="6" t="s">
        <v>291</v>
      </c>
      <c r="G419" s="69">
        <f>'Прил.4'!H368</f>
        <v>200</v>
      </c>
      <c r="H419" s="70">
        <f>'Прил.4'!I368</f>
        <v>0</v>
      </c>
      <c r="I419" s="56">
        <f t="shared" si="35"/>
        <v>0</v>
      </c>
    </row>
    <row r="420" spans="1:9" ht="13.5">
      <c r="A420" s="187" t="s">
        <v>340</v>
      </c>
      <c r="B420" s="188"/>
      <c r="C420" s="6" t="s">
        <v>283</v>
      </c>
      <c r="D420" s="6" t="s">
        <v>11</v>
      </c>
      <c r="E420" s="6" t="s">
        <v>341</v>
      </c>
      <c r="F420" s="6"/>
      <c r="G420" s="69">
        <f>G421</f>
        <v>615</v>
      </c>
      <c r="H420" s="70">
        <f>H421</f>
        <v>0</v>
      </c>
      <c r="I420" s="56">
        <f t="shared" si="35"/>
        <v>0</v>
      </c>
    </row>
    <row r="421" spans="1:9" ht="29.25" customHeight="1">
      <c r="A421" s="187" t="s">
        <v>257</v>
      </c>
      <c r="B421" s="188"/>
      <c r="C421" s="6" t="s">
        <v>283</v>
      </c>
      <c r="D421" s="6" t="s">
        <v>11</v>
      </c>
      <c r="E421" s="6" t="s">
        <v>341</v>
      </c>
      <c r="F421" s="6" t="s">
        <v>258</v>
      </c>
      <c r="G421" s="69">
        <f>G422</f>
        <v>615</v>
      </c>
      <c r="H421" s="70">
        <f>H422</f>
        <v>0</v>
      </c>
      <c r="I421" s="56">
        <f t="shared" si="35"/>
        <v>0</v>
      </c>
    </row>
    <row r="422" spans="1:9" ht="13.5">
      <c r="A422" s="187" t="s">
        <v>290</v>
      </c>
      <c r="B422" s="188"/>
      <c r="C422" s="6" t="s">
        <v>283</v>
      </c>
      <c r="D422" s="6" t="s">
        <v>11</v>
      </c>
      <c r="E422" s="6" t="s">
        <v>341</v>
      </c>
      <c r="F422" s="6" t="s">
        <v>291</v>
      </c>
      <c r="G422" s="69">
        <f>'Прил.4'!H371</f>
        <v>615</v>
      </c>
      <c r="H422" s="70">
        <f>'Прил.4'!I371</f>
        <v>0</v>
      </c>
      <c r="I422" s="56">
        <f t="shared" si="35"/>
        <v>0</v>
      </c>
    </row>
    <row r="423" spans="1:9" ht="13.5">
      <c r="A423" s="187" t="s">
        <v>342</v>
      </c>
      <c r="B423" s="188"/>
      <c r="C423" s="6" t="s">
        <v>283</v>
      </c>
      <c r="D423" s="6" t="s">
        <v>11</v>
      </c>
      <c r="E423" s="6" t="s">
        <v>343</v>
      </c>
      <c r="F423" s="6"/>
      <c r="G423" s="69">
        <f>G424</f>
        <v>585</v>
      </c>
      <c r="H423" s="70">
        <f>H424</f>
        <v>0</v>
      </c>
      <c r="I423" s="56">
        <f t="shared" si="35"/>
        <v>0</v>
      </c>
    </row>
    <row r="424" spans="1:9" ht="27.75" customHeight="1">
      <c r="A424" s="187" t="s">
        <v>257</v>
      </c>
      <c r="B424" s="188"/>
      <c r="C424" s="6" t="s">
        <v>283</v>
      </c>
      <c r="D424" s="6" t="s">
        <v>11</v>
      </c>
      <c r="E424" s="6" t="s">
        <v>343</v>
      </c>
      <c r="F424" s="6" t="s">
        <v>258</v>
      </c>
      <c r="G424" s="69">
        <f>G425</f>
        <v>585</v>
      </c>
      <c r="H424" s="70">
        <f>H425</f>
        <v>0</v>
      </c>
      <c r="I424" s="56">
        <f t="shared" si="35"/>
        <v>0</v>
      </c>
    </row>
    <row r="425" spans="1:9" ht="13.5">
      <c r="A425" s="187" t="s">
        <v>290</v>
      </c>
      <c r="B425" s="188"/>
      <c r="C425" s="6" t="s">
        <v>283</v>
      </c>
      <c r="D425" s="6" t="s">
        <v>11</v>
      </c>
      <c r="E425" s="6" t="s">
        <v>343</v>
      </c>
      <c r="F425" s="6" t="s">
        <v>291</v>
      </c>
      <c r="G425" s="69">
        <f>'Прил.4'!H374</f>
        <v>585</v>
      </c>
      <c r="H425" s="70">
        <f>'Прил.4'!I374</f>
        <v>0</v>
      </c>
      <c r="I425" s="56">
        <f t="shared" si="35"/>
        <v>0</v>
      </c>
    </row>
    <row r="426" spans="1:9" ht="28.5" customHeight="1">
      <c r="A426" s="187" t="str">
        <f>'Прил.4'!A308</f>
        <v>Муниципальная программа "Пожарная безопасность в Сусуманском муниципальном округе на 2021- 2025 годы"</v>
      </c>
      <c r="B426" s="188"/>
      <c r="C426" s="6" t="s">
        <v>283</v>
      </c>
      <c r="D426" s="6" t="s">
        <v>11</v>
      </c>
      <c r="E426" s="6" t="s">
        <v>302</v>
      </c>
      <c r="F426" s="6"/>
      <c r="G426" s="69">
        <f>G427</f>
        <v>1524.2</v>
      </c>
      <c r="H426" s="70">
        <f>H427</f>
        <v>0</v>
      </c>
      <c r="I426" s="56">
        <f t="shared" si="35"/>
        <v>0</v>
      </c>
    </row>
    <row r="427" spans="1:9" ht="39.75" customHeight="1">
      <c r="A427" s="187" t="s">
        <v>303</v>
      </c>
      <c r="B427" s="188"/>
      <c r="C427" s="6" t="s">
        <v>283</v>
      </c>
      <c r="D427" s="6" t="s">
        <v>11</v>
      </c>
      <c r="E427" s="6" t="s">
        <v>304</v>
      </c>
      <c r="F427" s="6"/>
      <c r="G427" s="69">
        <f>G428+G431+G434+G437+G440+G443</f>
        <v>1524.2</v>
      </c>
      <c r="H427" s="70">
        <f>H428+H431+H434+H437+H440+H443</f>
        <v>0</v>
      </c>
      <c r="I427" s="56">
        <f t="shared" si="35"/>
        <v>0</v>
      </c>
    </row>
    <row r="428" spans="1:9" ht="43.5" customHeight="1">
      <c r="A428" s="187" t="s">
        <v>305</v>
      </c>
      <c r="B428" s="188"/>
      <c r="C428" s="6" t="s">
        <v>283</v>
      </c>
      <c r="D428" s="6" t="s">
        <v>11</v>
      </c>
      <c r="E428" s="6" t="s">
        <v>306</v>
      </c>
      <c r="F428" s="6"/>
      <c r="G428" s="69">
        <f>G429</f>
        <v>742.8</v>
      </c>
      <c r="H428" s="70">
        <f>H429</f>
        <v>0</v>
      </c>
      <c r="I428" s="56">
        <f t="shared" si="35"/>
        <v>0</v>
      </c>
    </row>
    <row r="429" spans="1:9" ht="27" customHeight="1">
      <c r="A429" s="187" t="s">
        <v>257</v>
      </c>
      <c r="B429" s="188"/>
      <c r="C429" s="6" t="s">
        <v>283</v>
      </c>
      <c r="D429" s="6" t="s">
        <v>11</v>
      </c>
      <c r="E429" s="6" t="s">
        <v>306</v>
      </c>
      <c r="F429" s="6" t="s">
        <v>258</v>
      </c>
      <c r="G429" s="69">
        <f>G430</f>
        <v>742.8</v>
      </c>
      <c r="H429" s="70">
        <f>H430</f>
        <v>0</v>
      </c>
      <c r="I429" s="56">
        <f t="shared" si="35"/>
        <v>0</v>
      </c>
    </row>
    <row r="430" spans="1:9" ht="13.5">
      <c r="A430" s="187" t="s">
        <v>290</v>
      </c>
      <c r="B430" s="188"/>
      <c r="C430" s="6" t="s">
        <v>283</v>
      </c>
      <c r="D430" s="6" t="s">
        <v>11</v>
      </c>
      <c r="E430" s="6" t="s">
        <v>306</v>
      </c>
      <c r="F430" s="6" t="s">
        <v>291</v>
      </c>
      <c r="G430" s="69">
        <f>'Прил.4'!H379</f>
        <v>742.8</v>
      </c>
      <c r="H430" s="70">
        <f>'Прил.4'!I379</f>
        <v>0</v>
      </c>
      <c r="I430" s="56">
        <f t="shared" si="35"/>
        <v>0</v>
      </c>
    </row>
    <row r="431" spans="1:9" ht="13.5">
      <c r="A431" s="187" t="s">
        <v>344</v>
      </c>
      <c r="B431" s="188"/>
      <c r="C431" s="6" t="s">
        <v>283</v>
      </c>
      <c r="D431" s="6" t="s">
        <v>11</v>
      </c>
      <c r="E431" s="6" t="s">
        <v>345</v>
      </c>
      <c r="F431" s="6"/>
      <c r="G431" s="69">
        <f>G432</f>
        <v>165.3</v>
      </c>
      <c r="H431" s="70">
        <f>H432</f>
        <v>0</v>
      </c>
      <c r="I431" s="56">
        <f t="shared" si="35"/>
        <v>0</v>
      </c>
    </row>
    <row r="432" spans="1:9" ht="29.25" customHeight="1">
      <c r="A432" s="187" t="s">
        <v>257</v>
      </c>
      <c r="B432" s="188"/>
      <c r="C432" s="6" t="s">
        <v>283</v>
      </c>
      <c r="D432" s="6" t="s">
        <v>11</v>
      </c>
      <c r="E432" s="6" t="s">
        <v>345</v>
      </c>
      <c r="F432" s="6" t="s">
        <v>258</v>
      </c>
      <c r="G432" s="69">
        <f>G433</f>
        <v>165.3</v>
      </c>
      <c r="H432" s="70">
        <f>H433</f>
        <v>0</v>
      </c>
      <c r="I432" s="56">
        <f t="shared" si="35"/>
        <v>0</v>
      </c>
    </row>
    <row r="433" spans="1:9" ht="13.5">
      <c r="A433" s="187" t="s">
        <v>290</v>
      </c>
      <c r="B433" s="188"/>
      <c r="C433" s="6" t="s">
        <v>283</v>
      </c>
      <c r="D433" s="6" t="s">
        <v>11</v>
      </c>
      <c r="E433" s="6" t="s">
        <v>345</v>
      </c>
      <c r="F433" s="6" t="s">
        <v>291</v>
      </c>
      <c r="G433" s="69">
        <f>'Прил.4'!H382</f>
        <v>165.3</v>
      </c>
      <c r="H433" s="70">
        <f>'Прил.4'!I382</f>
        <v>0</v>
      </c>
      <c r="I433" s="56">
        <f t="shared" si="35"/>
        <v>0</v>
      </c>
    </row>
    <row r="434" spans="1:9" ht="25.5" customHeight="1">
      <c r="A434" s="187" t="s">
        <v>307</v>
      </c>
      <c r="B434" s="188"/>
      <c r="C434" s="6" t="s">
        <v>283</v>
      </c>
      <c r="D434" s="6" t="s">
        <v>11</v>
      </c>
      <c r="E434" s="6" t="s">
        <v>308</v>
      </c>
      <c r="F434" s="6"/>
      <c r="G434" s="69">
        <f>G435</f>
        <v>270</v>
      </c>
      <c r="H434" s="70">
        <f>H435</f>
        <v>0</v>
      </c>
      <c r="I434" s="56">
        <f t="shared" si="35"/>
        <v>0</v>
      </c>
    </row>
    <row r="435" spans="1:9" ht="27" customHeight="1">
      <c r="A435" s="187" t="s">
        <v>257</v>
      </c>
      <c r="B435" s="188"/>
      <c r="C435" s="6" t="s">
        <v>283</v>
      </c>
      <c r="D435" s="6" t="s">
        <v>11</v>
      </c>
      <c r="E435" s="6" t="s">
        <v>308</v>
      </c>
      <c r="F435" s="6" t="s">
        <v>258</v>
      </c>
      <c r="G435" s="69">
        <f>G436</f>
        <v>270</v>
      </c>
      <c r="H435" s="70">
        <f>H436</f>
        <v>0</v>
      </c>
      <c r="I435" s="56">
        <f t="shared" si="35"/>
        <v>0</v>
      </c>
    </row>
    <row r="436" spans="1:9" ht="13.5">
      <c r="A436" s="187" t="s">
        <v>290</v>
      </c>
      <c r="B436" s="188"/>
      <c r="C436" s="6" t="s">
        <v>283</v>
      </c>
      <c r="D436" s="6" t="s">
        <v>11</v>
      </c>
      <c r="E436" s="6" t="s">
        <v>308</v>
      </c>
      <c r="F436" s="6" t="s">
        <v>291</v>
      </c>
      <c r="G436" s="69">
        <f>'Прил.4'!H385</f>
        <v>270</v>
      </c>
      <c r="H436" s="70">
        <f>'Прил.4'!I385</f>
        <v>0</v>
      </c>
      <c r="I436" s="56">
        <f t="shared" si="35"/>
        <v>0</v>
      </c>
    </row>
    <row r="437" spans="1:9" ht="30" customHeight="1">
      <c r="A437" s="187" t="s">
        <v>309</v>
      </c>
      <c r="B437" s="188"/>
      <c r="C437" s="6" t="s">
        <v>283</v>
      </c>
      <c r="D437" s="6" t="s">
        <v>11</v>
      </c>
      <c r="E437" s="6" t="s">
        <v>310</v>
      </c>
      <c r="F437" s="6"/>
      <c r="G437" s="69">
        <f>G438</f>
        <v>284.4</v>
      </c>
      <c r="H437" s="70">
        <f>H438</f>
        <v>0</v>
      </c>
      <c r="I437" s="56">
        <f t="shared" si="35"/>
        <v>0</v>
      </c>
    </row>
    <row r="438" spans="1:9" ht="27" customHeight="1">
      <c r="A438" s="187" t="s">
        <v>257</v>
      </c>
      <c r="B438" s="188"/>
      <c r="C438" s="6" t="s">
        <v>283</v>
      </c>
      <c r="D438" s="6" t="s">
        <v>11</v>
      </c>
      <c r="E438" s="6" t="s">
        <v>310</v>
      </c>
      <c r="F438" s="6" t="s">
        <v>258</v>
      </c>
      <c r="G438" s="69">
        <f>G439</f>
        <v>284.4</v>
      </c>
      <c r="H438" s="70">
        <f>H439</f>
        <v>0</v>
      </c>
      <c r="I438" s="56">
        <f t="shared" si="35"/>
        <v>0</v>
      </c>
    </row>
    <row r="439" spans="1:9" ht="13.5">
      <c r="A439" s="187" t="s">
        <v>290</v>
      </c>
      <c r="B439" s="188"/>
      <c r="C439" s="6" t="s">
        <v>283</v>
      </c>
      <c r="D439" s="6" t="s">
        <v>11</v>
      </c>
      <c r="E439" s="6" t="s">
        <v>310</v>
      </c>
      <c r="F439" s="6" t="s">
        <v>291</v>
      </c>
      <c r="G439" s="69">
        <f>'Прил.4'!H388</f>
        <v>284.4</v>
      </c>
      <c r="H439" s="70">
        <f>'Прил.4'!I388</f>
        <v>0</v>
      </c>
      <c r="I439" s="56">
        <f t="shared" si="35"/>
        <v>0</v>
      </c>
    </row>
    <row r="440" spans="1:9" ht="42" customHeight="1">
      <c r="A440" s="187" t="s">
        <v>311</v>
      </c>
      <c r="B440" s="188"/>
      <c r="C440" s="6" t="s">
        <v>283</v>
      </c>
      <c r="D440" s="6" t="s">
        <v>11</v>
      </c>
      <c r="E440" s="6" t="s">
        <v>312</v>
      </c>
      <c r="F440" s="6"/>
      <c r="G440" s="69">
        <f>G441</f>
        <v>43.7</v>
      </c>
      <c r="H440" s="70">
        <f>H441</f>
        <v>0</v>
      </c>
      <c r="I440" s="56">
        <f t="shared" si="35"/>
        <v>0</v>
      </c>
    </row>
    <row r="441" spans="1:9" ht="28.5" customHeight="1">
      <c r="A441" s="187" t="s">
        <v>257</v>
      </c>
      <c r="B441" s="188"/>
      <c r="C441" s="6" t="s">
        <v>283</v>
      </c>
      <c r="D441" s="6" t="s">
        <v>11</v>
      </c>
      <c r="E441" s="6" t="s">
        <v>312</v>
      </c>
      <c r="F441" s="6" t="s">
        <v>258</v>
      </c>
      <c r="G441" s="69">
        <f>G442</f>
        <v>43.7</v>
      </c>
      <c r="H441" s="70">
        <f>H442</f>
        <v>0</v>
      </c>
      <c r="I441" s="56">
        <f t="shared" si="35"/>
        <v>0</v>
      </c>
    </row>
    <row r="442" spans="1:9" ht="13.5">
      <c r="A442" s="187" t="s">
        <v>290</v>
      </c>
      <c r="B442" s="188"/>
      <c r="C442" s="6" t="s">
        <v>283</v>
      </c>
      <c r="D442" s="6" t="s">
        <v>11</v>
      </c>
      <c r="E442" s="6" t="s">
        <v>312</v>
      </c>
      <c r="F442" s="6" t="s">
        <v>291</v>
      </c>
      <c r="G442" s="69">
        <f>'Прил.4'!H391</f>
        <v>43.7</v>
      </c>
      <c r="H442" s="70">
        <f>'Прил.4'!I391</f>
        <v>0</v>
      </c>
      <c r="I442" s="56">
        <f t="shared" si="35"/>
        <v>0</v>
      </c>
    </row>
    <row r="443" spans="1:9" ht="13.5">
      <c r="A443" s="187" t="s">
        <v>313</v>
      </c>
      <c r="B443" s="188"/>
      <c r="C443" s="6" t="s">
        <v>283</v>
      </c>
      <c r="D443" s="6" t="s">
        <v>11</v>
      </c>
      <c r="E443" s="6" t="s">
        <v>314</v>
      </c>
      <c r="F443" s="6"/>
      <c r="G443" s="69">
        <f>G444</f>
        <v>18</v>
      </c>
      <c r="H443" s="70">
        <f>H444</f>
        <v>0</v>
      </c>
      <c r="I443" s="56">
        <f t="shared" si="35"/>
        <v>0</v>
      </c>
    </row>
    <row r="444" spans="1:9" ht="27" customHeight="1">
      <c r="A444" s="187" t="s">
        <v>257</v>
      </c>
      <c r="B444" s="188"/>
      <c r="C444" s="6" t="s">
        <v>283</v>
      </c>
      <c r="D444" s="6" t="s">
        <v>11</v>
      </c>
      <c r="E444" s="6" t="s">
        <v>314</v>
      </c>
      <c r="F444" s="6" t="s">
        <v>258</v>
      </c>
      <c r="G444" s="69">
        <f>G445</f>
        <v>18</v>
      </c>
      <c r="H444" s="70">
        <f>H445</f>
        <v>0</v>
      </c>
      <c r="I444" s="56">
        <f t="shared" si="35"/>
        <v>0</v>
      </c>
    </row>
    <row r="445" spans="1:9" ht="13.5">
      <c r="A445" s="187" t="s">
        <v>290</v>
      </c>
      <c r="B445" s="188"/>
      <c r="C445" s="6" t="s">
        <v>283</v>
      </c>
      <c r="D445" s="6" t="s">
        <v>11</v>
      </c>
      <c r="E445" s="6" t="s">
        <v>314</v>
      </c>
      <c r="F445" s="6" t="s">
        <v>291</v>
      </c>
      <c r="G445" s="69">
        <f>'Прил.4'!H394</f>
        <v>18</v>
      </c>
      <c r="H445" s="70">
        <f>'Прил.4'!I394</f>
        <v>0</v>
      </c>
      <c r="I445" s="56">
        <f t="shared" si="35"/>
        <v>0</v>
      </c>
    </row>
    <row r="446" spans="1:9" ht="39.75" customHeight="1">
      <c r="A446" s="187" t="str">
        <f>'Прил.4'!A395</f>
        <v>Муниципальная программа "Здоровье обучающихся и воспитанников в Сусуманском муниципальном округе на 2021- 2025 годы"</v>
      </c>
      <c r="B446" s="188"/>
      <c r="C446" s="6" t="s">
        <v>283</v>
      </c>
      <c r="D446" s="6" t="s">
        <v>11</v>
      </c>
      <c r="E446" s="6" t="s">
        <v>315</v>
      </c>
      <c r="F446" s="6"/>
      <c r="G446" s="69">
        <f>G447</f>
        <v>12624.2</v>
      </c>
      <c r="H446" s="70">
        <f>H447</f>
        <v>892.3</v>
      </c>
      <c r="I446" s="56">
        <f t="shared" si="35"/>
        <v>7.068170656358422</v>
      </c>
    </row>
    <row r="447" spans="1:9" ht="40.5" customHeight="1">
      <c r="A447" s="187" t="s">
        <v>316</v>
      </c>
      <c r="B447" s="188"/>
      <c r="C447" s="6" t="s">
        <v>283</v>
      </c>
      <c r="D447" s="6" t="s">
        <v>11</v>
      </c>
      <c r="E447" s="6" t="s">
        <v>317</v>
      </c>
      <c r="F447" s="6"/>
      <c r="G447" s="69">
        <f>G448+G451+G454+G457</f>
        <v>12624.2</v>
      </c>
      <c r="H447" s="70">
        <f>H448+H451+H454+H457</f>
        <v>892.3</v>
      </c>
      <c r="I447" s="56">
        <f t="shared" si="35"/>
        <v>7.068170656358422</v>
      </c>
    </row>
    <row r="448" spans="1:9" ht="27.75" customHeight="1">
      <c r="A448" s="187" t="s">
        <v>318</v>
      </c>
      <c r="B448" s="188"/>
      <c r="C448" s="6" t="s">
        <v>283</v>
      </c>
      <c r="D448" s="6" t="s">
        <v>11</v>
      </c>
      <c r="E448" s="6" t="s">
        <v>319</v>
      </c>
      <c r="F448" s="6"/>
      <c r="G448" s="69">
        <f>G449</f>
        <v>210</v>
      </c>
      <c r="H448" s="70">
        <f>H449</f>
        <v>0</v>
      </c>
      <c r="I448" s="56">
        <f t="shared" si="35"/>
        <v>0</v>
      </c>
    </row>
    <row r="449" spans="1:9" ht="27" customHeight="1">
      <c r="A449" s="187" t="s">
        <v>257</v>
      </c>
      <c r="B449" s="188"/>
      <c r="C449" s="6" t="s">
        <v>283</v>
      </c>
      <c r="D449" s="6" t="s">
        <v>11</v>
      </c>
      <c r="E449" s="6" t="s">
        <v>319</v>
      </c>
      <c r="F449" s="6" t="s">
        <v>258</v>
      </c>
      <c r="G449" s="69">
        <f>G450</f>
        <v>210</v>
      </c>
      <c r="H449" s="70">
        <f>H450</f>
        <v>0</v>
      </c>
      <c r="I449" s="56">
        <f t="shared" si="35"/>
        <v>0</v>
      </c>
    </row>
    <row r="450" spans="1:9" ht="13.5">
      <c r="A450" s="187" t="s">
        <v>290</v>
      </c>
      <c r="B450" s="188"/>
      <c r="C450" s="6" t="s">
        <v>283</v>
      </c>
      <c r="D450" s="6" t="s">
        <v>11</v>
      </c>
      <c r="E450" s="6" t="s">
        <v>319</v>
      </c>
      <c r="F450" s="6" t="s">
        <v>291</v>
      </c>
      <c r="G450" s="69">
        <f>'Прил.4'!H399</f>
        <v>210</v>
      </c>
      <c r="H450" s="70">
        <f>'Прил.4'!I399</f>
        <v>0</v>
      </c>
      <c r="I450" s="56">
        <f t="shared" si="35"/>
        <v>0</v>
      </c>
    </row>
    <row r="451" spans="1:9" ht="27" customHeight="1">
      <c r="A451" s="187" t="s">
        <v>346</v>
      </c>
      <c r="B451" s="188"/>
      <c r="C451" s="6" t="s">
        <v>283</v>
      </c>
      <c r="D451" s="6" t="s">
        <v>11</v>
      </c>
      <c r="E451" s="6" t="s">
        <v>347</v>
      </c>
      <c r="F451" s="6"/>
      <c r="G451" s="69">
        <f>G452</f>
        <v>141.5</v>
      </c>
      <c r="H451" s="70">
        <f>H452</f>
        <v>0</v>
      </c>
      <c r="I451" s="56">
        <f t="shared" si="35"/>
        <v>0</v>
      </c>
    </row>
    <row r="452" spans="1:9" ht="27.75" customHeight="1">
      <c r="A452" s="187" t="s">
        <v>257</v>
      </c>
      <c r="B452" s="188"/>
      <c r="C452" s="6" t="s">
        <v>283</v>
      </c>
      <c r="D452" s="6" t="s">
        <v>11</v>
      </c>
      <c r="E452" s="6" t="s">
        <v>347</v>
      </c>
      <c r="F452" s="6" t="s">
        <v>258</v>
      </c>
      <c r="G452" s="69">
        <f>G453</f>
        <v>141.5</v>
      </c>
      <c r="H452" s="70">
        <f>H453</f>
        <v>0</v>
      </c>
      <c r="I452" s="56">
        <f t="shared" si="35"/>
        <v>0</v>
      </c>
    </row>
    <row r="453" spans="1:9" ht="13.5">
      <c r="A453" s="187" t="s">
        <v>290</v>
      </c>
      <c r="B453" s="188"/>
      <c r="C453" s="6" t="s">
        <v>283</v>
      </c>
      <c r="D453" s="6" t="s">
        <v>11</v>
      </c>
      <c r="E453" s="6" t="s">
        <v>347</v>
      </c>
      <c r="F453" s="6" t="s">
        <v>291</v>
      </c>
      <c r="G453" s="69">
        <f>'Прил.4'!H402</f>
        <v>141.5</v>
      </c>
      <c r="H453" s="70">
        <f>'Прил.4'!I402</f>
        <v>0</v>
      </c>
      <c r="I453" s="56">
        <f t="shared" si="35"/>
        <v>0</v>
      </c>
    </row>
    <row r="454" spans="1:9" ht="54.75" customHeight="1">
      <c r="A454" s="187" t="s">
        <v>348</v>
      </c>
      <c r="B454" s="188"/>
      <c r="C454" s="6" t="s">
        <v>283</v>
      </c>
      <c r="D454" s="6" t="s">
        <v>11</v>
      </c>
      <c r="E454" s="6" t="s">
        <v>349</v>
      </c>
      <c r="F454" s="6"/>
      <c r="G454" s="69">
        <f>G455</f>
        <v>5592.8</v>
      </c>
      <c r="H454" s="70">
        <f>H455</f>
        <v>0</v>
      </c>
      <c r="I454" s="56">
        <f t="shared" si="35"/>
        <v>0</v>
      </c>
    </row>
    <row r="455" spans="1:9" ht="26.25" customHeight="1">
      <c r="A455" s="187" t="s">
        <v>257</v>
      </c>
      <c r="B455" s="188"/>
      <c r="C455" s="6" t="s">
        <v>283</v>
      </c>
      <c r="D455" s="6" t="s">
        <v>11</v>
      </c>
      <c r="E455" s="6" t="s">
        <v>349</v>
      </c>
      <c r="F455" s="6" t="s">
        <v>258</v>
      </c>
      <c r="G455" s="69">
        <f>G456</f>
        <v>5592.8</v>
      </c>
      <c r="H455" s="70">
        <f>H456</f>
        <v>0</v>
      </c>
      <c r="I455" s="56">
        <f t="shared" si="35"/>
        <v>0</v>
      </c>
    </row>
    <row r="456" spans="1:9" ht="13.5">
      <c r="A456" s="187" t="s">
        <v>290</v>
      </c>
      <c r="B456" s="188"/>
      <c r="C456" s="6" t="s">
        <v>283</v>
      </c>
      <c r="D456" s="6" t="s">
        <v>11</v>
      </c>
      <c r="E456" s="6" t="s">
        <v>349</v>
      </c>
      <c r="F456" s="6" t="s">
        <v>291</v>
      </c>
      <c r="G456" s="69">
        <f>'Прил.4'!H405</f>
        <v>5592.8</v>
      </c>
      <c r="H456" s="70">
        <f>'Прил.4'!I405</f>
        <v>0</v>
      </c>
      <c r="I456" s="56">
        <f t="shared" si="35"/>
        <v>0</v>
      </c>
    </row>
    <row r="457" spans="1:9" ht="13.5">
      <c r="A457" s="187" t="s">
        <v>320</v>
      </c>
      <c r="B457" s="188"/>
      <c r="C457" s="6" t="s">
        <v>283</v>
      </c>
      <c r="D457" s="6" t="s">
        <v>11</v>
      </c>
      <c r="E457" s="6" t="s">
        <v>321</v>
      </c>
      <c r="F457" s="6"/>
      <c r="G457" s="69">
        <f>G458</f>
        <v>6679.9</v>
      </c>
      <c r="H457" s="70">
        <f>H458</f>
        <v>892.3</v>
      </c>
      <c r="I457" s="56">
        <f t="shared" si="35"/>
        <v>13.357984400964087</v>
      </c>
    </row>
    <row r="458" spans="1:9" ht="28.5" customHeight="1">
      <c r="A458" s="187" t="s">
        <v>257</v>
      </c>
      <c r="B458" s="188"/>
      <c r="C458" s="6" t="s">
        <v>283</v>
      </c>
      <c r="D458" s="6" t="s">
        <v>11</v>
      </c>
      <c r="E458" s="6" t="s">
        <v>321</v>
      </c>
      <c r="F458" s="6" t="s">
        <v>258</v>
      </c>
      <c r="G458" s="69">
        <f>G459</f>
        <v>6679.9</v>
      </c>
      <c r="H458" s="70">
        <f>H459</f>
        <v>892.3</v>
      </c>
      <c r="I458" s="56">
        <f aca="true" t="shared" si="40" ref="I458:I521">H458/G458*100</f>
        <v>13.357984400964087</v>
      </c>
    </row>
    <row r="459" spans="1:9" ht="13.5">
      <c r="A459" s="187" t="s">
        <v>290</v>
      </c>
      <c r="B459" s="188"/>
      <c r="C459" s="6" t="s">
        <v>283</v>
      </c>
      <c r="D459" s="6" t="s">
        <v>11</v>
      </c>
      <c r="E459" s="6" t="s">
        <v>321</v>
      </c>
      <c r="F459" s="6" t="s">
        <v>291</v>
      </c>
      <c r="G459" s="69">
        <f>'Прил.4'!H408</f>
        <v>6679.9</v>
      </c>
      <c r="H459" s="70">
        <f>'Прил.4'!I408</f>
        <v>892.3</v>
      </c>
      <c r="I459" s="56">
        <f t="shared" si="40"/>
        <v>13.357984400964087</v>
      </c>
    </row>
    <row r="460" spans="1:9" ht="24.75" customHeight="1">
      <c r="A460" s="187" t="s">
        <v>350</v>
      </c>
      <c r="B460" s="188"/>
      <c r="C460" s="6" t="s">
        <v>283</v>
      </c>
      <c r="D460" s="6" t="s">
        <v>11</v>
      </c>
      <c r="E460" s="6" t="s">
        <v>351</v>
      </c>
      <c r="F460" s="6"/>
      <c r="G460" s="69">
        <f>G461+G464+G467</f>
        <v>40845.1</v>
      </c>
      <c r="H460" s="70">
        <f>H461+H464+H467</f>
        <v>9046.4</v>
      </c>
      <c r="I460" s="56">
        <f t="shared" si="40"/>
        <v>22.148066720365478</v>
      </c>
    </row>
    <row r="461" spans="1:9" ht="66.75" customHeight="1">
      <c r="A461" s="187" t="s">
        <v>42</v>
      </c>
      <c r="B461" s="188"/>
      <c r="C461" s="6" t="s">
        <v>283</v>
      </c>
      <c r="D461" s="6" t="s">
        <v>11</v>
      </c>
      <c r="E461" s="6" t="s">
        <v>352</v>
      </c>
      <c r="F461" s="6"/>
      <c r="G461" s="69">
        <f>G462</f>
        <v>3200</v>
      </c>
      <c r="H461" s="70">
        <f>H462</f>
        <v>1562.5</v>
      </c>
      <c r="I461" s="56">
        <f t="shared" si="40"/>
        <v>48.828125</v>
      </c>
    </row>
    <row r="462" spans="1:9" ht="27" customHeight="1">
      <c r="A462" s="187" t="s">
        <v>257</v>
      </c>
      <c r="B462" s="188"/>
      <c r="C462" s="6" t="s">
        <v>283</v>
      </c>
      <c r="D462" s="6" t="s">
        <v>11</v>
      </c>
      <c r="E462" s="6" t="s">
        <v>352</v>
      </c>
      <c r="F462" s="6" t="s">
        <v>258</v>
      </c>
      <c r="G462" s="69">
        <f>G463</f>
        <v>3200</v>
      </c>
      <c r="H462" s="70">
        <f>H463</f>
        <v>1562.5</v>
      </c>
      <c r="I462" s="56">
        <f t="shared" si="40"/>
        <v>48.828125</v>
      </c>
    </row>
    <row r="463" spans="1:9" ht="13.5">
      <c r="A463" s="187" t="s">
        <v>290</v>
      </c>
      <c r="B463" s="188"/>
      <c r="C463" s="6" t="s">
        <v>283</v>
      </c>
      <c r="D463" s="6" t="s">
        <v>11</v>
      </c>
      <c r="E463" s="6" t="s">
        <v>352</v>
      </c>
      <c r="F463" s="6" t="s">
        <v>291</v>
      </c>
      <c r="G463" s="69">
        <f>'Прил.4'!H412</f>
        <v>3200</v>
      </c>
      <c r="H463" s="70">
        <f>'Прил.4'!I412</f>
        <v>1562.5</v>
      </c>
      <c r="I463" s="56">
        <f t="shared" si="40"/>
        <v>48.828125</v>
      </c>
    </row>
    <row r="464" spans="1:9" ht="13.5">
      <c r="A464" s="187" t="s">
        <v>32</v>
      </c>
      <c r="B464" s="188"/>
      <c r="C464" s="6" t="s">
        <v>283</v>
      </c>
      <c r="D464" s="6" t="s">
        <v>11</v>
      </c>
      <c r="E464" s="6" t="s">
        <v>353</v>
      </c>
      <c r="F464" s="6"/>
      <c r="G464" s="69">
        <f>G465</f>
        <v>326</v>
      </c>
      <c r="H464" s="70">
        <f>H465</f>
        <v>254.3</v>
      </c>
      <c r="I464" s="56">
        <f t="shared" si="40"/>
        <v>78.00613496932516</v>
      </c>
    </row>
    <row r="465" spans="1:9" ht="29.25" customHeight="1">
      <c r="A465" s="187" t="s">
        <v>257</v>
      </c>
      <c r="B465" s="188"/>
      <c r="C465" s="6" t="s">
        <v>283</v>
      </c>
      <c r="D465" s="6" t="s">
        <v>11</v>
      </c>
      <c r="E465" s="6" t="s">
        <v>353</v>
      </c>
      <c r="F465" s="6" t="s">
        <v>258</v>
      </c>
      <c r="G465" s="69">
        <f>G466</f>
        <v>326</v>
      </c>
      <c r="H465" s="70">
        <f>H466</f>
        <v>254.3</v>
      </c>
      <c r="I465" s="56">
        <f t="shared" si="40"/>
        <v>78.00613496932516</v>
      </c>
    </row>
    <row r="466" spans="1:9" ht="13.5">
      <c r="A466" s="187" t="s">
        <v>290</v>
      </c>
      <c r="B466" s="188"/>
      <c r="C466" s="6" t="s">
        <v>283</v>
      </c>
      <c r="D466" s="6" t="s">
        <v>11</v>
      </c>
      <c r="E466" s="6" t="s">
        <v>353</v>
      </c>
      <c r="F466" s="6" t="s">
        <v>291</v>
      </c>
      <c r="G466" s="69">
        <f>'Прил.4'!H415</f>
        <v>326</v>
      </c>
      <c r="H466" s="70">
        <f>'Прил.4'!I415</f>
        <v>254.3</v>
      </c>
      <c r="I466" s="56">
        <f t="shared" si="40"/>
        <v>78.00613496932516</v>
      </c>
    </row>
    <row r="467" spans="1:9" ht="27" customHeight="1">
      <c r="A467" s="187" t="s">
        <v>111</v>
      </c>
      <c r="B467" s="188"/>
      <c r="C467" s="6" t="s">
        <v>283</v>
      </c>
      <c r="D467" s="6" t="s">
        <v>11</v>
      </c>
      <c r="E467" s="6" t="s">
        <v>354</v>
      </c>
      <c r="F467" s="6"/>
      <c r="G467" s="69">
        <f>G468</f>
        <v>37319.1</v>
      </c>
      <c r="H467" s="70">
        <f>H468</f>
        <v>7229.6</v>
      </c>
      <c r="I467" s="56">
        <f t="shared" si="40"/>
        <v>19.37238572205654</v>
      </c>
    </row>
    <row r="468" spans="1:9" ht="29.25" customHeight="1">
      <c r="A468" s="187" t="s">
        <v>257</v>
      </c>
      <c r="B468" s="188"/>
      <c r="C468" s="6" t="s">
        <v>283</v>
      </c>
      <c r="D468" s="6" t="s">
        <v>11</v>
      </c>
      <c r="E468" s="6" t="s">
        <v>354</v>
      </c>
      <c r="F468" s="6" t="s">
        <v>258</v>
      </c>
      <c r="G468" s="69">
        <f>G469</f>
        <v>37319.1</v>
      </c>
      <c r="H468" s="70">
        <f>H469</f>
        <v>7229.6</v>
      </c>
      <c r="I468" s="56">
        <f t="shared" si="40"/>
        <v>19.37238572205654</v>
      </c>
    </row>
    <row r="469" spans="1:9" ht="13.5">
      <c r="A469" s="187" t="s">
        <v>290</v>
      </c>
      <c r="B469" s="188"/>
      <c r="C469" s="6" t="s">
        <v>283</v>
      </c>
      <c r="D469" s="6" t="s">
        <v>11</v>
      </c>
      <c r="E469" s="6" t="s">
        <v>354</v>
      </c>
      <c r="F469" s="6" t="s">
        <v>291</v>
      </c>
      <c r="G469" s="69">
        <f>'Прил.4'!H418</f>
        <v>37319.1</v>
      </c>
      <c r="H469" s="70">
        <f>'Прил.4'!I418</f>
        <v>7229.6</v>
      </c>
      <c r="I469" s="56">
        <f t="shared" si="40"/>
        <v>19.37238572205654</v>
      </c>
    </row>
    <row r="470" spans="1:9" ht="13.5">
      <c r="A470" s="189" t="s">
        <v>355</v>
      </c>
      <c r="B470" s="190"/>
      <c r="C470" s="4" t="s">
        <v>283</v>
      </c>
      <c r="D470" s="4" t="s">
        <v>22</v>
      </c>
      <c r="E470" s="4"/>
      <c r="F470" s="4"/>
      <c r="G470" s="67">
        <f>G471+G480+G485+G502</f>
        <v>60460.6</v>
      </c>
      <c r="H470" s="68">
        <f>H471+H480+H485+H502</f>
        <v>9665.800000000001</v>
      </c>
      <c r="I470" s="55">
        <f t="shared" si="40"/>
        <v>15.986940255306765</v>
      </c>
    </row>
    <row r="471" spans="1:9" ht="28.5" customHeight="1">
      <c r="A471" s="187" t="str">
        <f>'Прил.4'!A292</f>
        <v>Муниципальная программа "Развитие образования в Сусуманском муниципальном округе на 2021- 2025 годы"</v>
      </c>
      <c r="B471" s="188"/>
      <c r="C471" s="6" t="s">
        <v>283</v>
      </c>
      <c r="D471" s="6" t="s">
        <v>22</v>
      </c>
      <c r="E471" s="6" t="s">
        <v>285</v>
      </c>
      <c r="F471" s="6"/>
      <c r="G471" s="69">
        <f>G472+G476</f>
        <v>2852.5</v>
      </c>
      <c r="H471" s="70">
        <f>H472+H476</f>
        <v>403.1</v>
      </c>
      <c r="I471" s="56">
        <f t="shared" si="40"/>
        <v>14.131463628396146</v>
      </c>
    </row>
    <row r="472" spans="1:9" ht="39" customHeight="1">
      <c r="A472" s="187" t="s">
        <v>286</v>
      </c>
      <c r="B472" s="188"/>
      <c r="C472" s="6" t="s">
        <v>283</v>
      </c>
      <c r="D472" s="6" t="s">
        <v>22</v>
      </c>
      <c r="E472" s="6" t="s">
        <v>287</v>
      </c>
      <c r="F472" s="6"/>
      <c r="G472" s="69">
        <f aca="true" t="shared" si="41" ref="G472:H474">G473</f>
        <v>2352.5</v>
      </c>
      <c r="H472" s="70">
        <f t="shared" si="41"/>
        <v>403.1</v>
      </c>
      <c r="I472" s="56">
        <f t="shared" si="40"/>
        <v>17.134962805526037</v>
      </c>
    </row>
    <row r="473" spans="1:9" ht="13.5">
      <c r="A473" s="187" t="s">
        <v>288</v>
      </c>
      <c r="B473" s="188"/>
      <c r="C473" s="6" t="s">
        <v>283</v>
      </c>
      <c r="D473" s="6" t="s">
        <v>22</v>
      </c>
      <c r="E473" s="6" t="s">
        <v>289</v>
      </c>
      <c r="F473" s="6"/>
      <c r="G473" s="69">
        <f t="shared" si="41"/>
        <v>2352.5</v>
      </c>
      <c r="H473" s="70">
        <f t="shared" si="41"/>
        <v>403.1</v>
      </c>
      <c r="I473" s="56">
        <f t="shared" si="40"/>
        <v>17.134962805526037</v>
      </c>
    </row>
    <row r="474" spans="1:9" ht="27.75" customHeight="1">
      <c r="A474" s="187" t="s">
        <v>257</v>
      </c>
      <c r="B474" s="188"/>
      <c r="C474" s="6" t="s">
        <v>283</v>
      </c>
      <c r="D474" s="6" t="s">
        <v>22</v>
      </c>
      <c r="E474" s="6" t="s">
        <v>289</v>
      </c>
      <c r="F474" s="6" t="s">
        <v>258</v>
      </c>
      <c r="G474" s="69">
        <f t="shared" si="41"/>
        <v>2352.5</v>
      </c>
      <c r="H474" s="70">
        <f t="shared" si="41"/>
        <v>403.1</v>
      </c>
      <c r="I474" s="56">
        <f t="shared" si="40"/>
        <v>17.134962805526037</v>
      </c>
    </row>
    <row r="475" spans="1:9" ht="13.5">
      <c r="A475" s="187" t="s">
        <v>290</v>
      </c>
      <c r="B475" s="188"/>
      <c r="C475" s="6" t="s">
        <v>283</v>
      </c>
      <c r="D475" s="6" t="s">
        <v>22</v>
      </c>
      <c r="E475" s="6" t="s">
        <v>289</v>
      </c>
      <c r="F475" s="6" t="s">
        <v>291</v>
      </c>
      <c r="G475" s="69">
        <f>'Прил.4'!H424</f>
        <v>2352.5</v>
      </c>
      <c r="H475" s="70">
        <f>'Прил.4'!I424</f>
        <v>403.1</v>
      </c>
      <c r="I475" s="56">
        <f t="shared" si="40"/>
        <v>17.134962805526037</v>
      </c>
    </row>
    <row r="476" spans="1:9" ht="31.5" customHeight="1">
      <c r="A476" s="187" t="s">
        <v>356</v>
      </c>
      <c r="B476" s="188"/>
      <c r="C476" s="6" t="s">
        <v>283</v>
      </c>
      <c r="D476" s="6" t="s">
        <v>22</v>
      </c>
      <c r="E476" s="6" t="s">
        <v>357</v>
      </c>
      <c r="F476" s="6"/>
      <c r="G476" s="69">
        <f aca="true" t="shared" si="42" ref="G476:H478">G477</f>
        <v>500</v>
      </c>
      <c r="H476" s="70">
        <f t="shared" si="42"/>
        <v>0</v>
      </c>
      <c r="I476" s="56">
        <f t="shared" si="40"/>
        <v>0</v>
      </c>
    </row>
    <row r="477" spans="1:9" ht="84.75" customHeight="1">
      <c r="A477" s="187" t="s">
        <v>358</v>
      </c>
      <c r="B477" s="188"/>
      <c r="C477" s="6" t="s">
        <v>283</v>
      </c>
      <c r="D477" s="6" t="s">
        <v>22</v>
      </c>
      <c r="E477" s="6" t="s">
        <v>359</v>
      </c>
      <c r="F477" s="6"/>
      <c r="G477" s="69">
        <f t="shared" si="42"/>
        <v>500</v>
      </c>
      <c r="H477" s="70">
        <f t="shared" si="42"/>
        <v>0</v>
      </c>
      <c r="I477" s="56">
        <f t="shared" si="40"/>
        <v>0</v>
      </c>
    </row>
    <row r="478" spans="1:9" ht="29.25" customHeight="1">
      <c r="A478" s="187" t="s">
        <v>257</v>
      </c>
      <c r="B478" s="188"/>
      <c r="C478" s="6" t="s">
        <v>283</v>
      </c>
      <c r="D478" s="6" t="s">
        <v>22</v>
      </c>
      <c r="E478" s="6" t="s">
        <v>359</v>
      </c>
      <c r="F478" s="6" t="s">
        <v>258</v>
      </c>
      <c r="G478" s="69">
        <f t="shared" si="42"/>
        <v>500</v>
      </c>
      <c r="H478" s="70">
        <f t="shared" si="42"/>
        <v>0</v>
      </c>
      <c r="I478" s="56">
        <f t="shared" si="40"/>
        <v>0</v>
      </c>
    </row>
    <row r="479" spans="1:9" ht="13.5">
      <c r="A479" s="187" t="s">
        <v>259</v>
      </c>
      <c r="B479" s="188"/>
      <c r="C479" s="6" t="s">
        <v>283</v>
      </c>
      <c r="D479" s="6" t="s">
        <v>22</v>
      </c>
      <c r="E479" s="6" t="s">
        <v>359</v>
      </c>
      <c r="F479" s="6" t="s">
        <v>260</v>
      </c>
      <c r="G479" s="69">
        <f>'Прил.4'!H428</f>
        <v>500</v>
      </c>
      <c r="H479" s="70">
        <f>'Прил.4'!I428</f>
        <v>0</v>
      </c>
      <c r="I479" s="56">
        <f t="shared" si="40"/>
        <v>0</v>
      </c>
    </row>
    <row r="480" spans="1:9" ht="48" customHeight="1">
      <c r="A480" s="187" t="s">
        <v>292</v>
      </c>
      <c r="B480" s="188"/>
      <c r="C480" s="6" t="s">
        <v>283</v>
      </c>
      <c r="D480" s="6" t="s">
        <v>22</v>
      </c>
      <c r="E480" s="6" t="s">
        <v>293</v>
      </c>
      <c r="F480" s="6"/>
      <c r="G480" s="69">
        <f aca="true" t="shared" si="43" ref="G480:H483">G481</f>
        <v>193.1</v>
      </c>
      <c r="H480" s="70">
        <f t="shared" si="43"/>
        <v>33.6</v>
      </c>
      <c r="I480" s="56">
        <f t="shared" si="40"/>
        <v>17.400310719834284</v>
      </c>
    </row>
    <row r="481" spans="1:9" ht="43.5" customHeight="1">
      <c r="A481" s="187" t="s">
        <v>294</v>
      </c>
      <c r="B481" s="188"/>
      <c r="C481" s="6" t="s">
        <v>283</v>
      </c>
      <c r="D481" s="6" t="s">
        <v>22</v>
      </c>
      <c r="E481" s="6" t="s">
        <v>295</v>
      </c>
      <c r="F481" s="6"/>
      <c r="G481" s="69">
        <f t="shared" si="43"/>
        <v>193.1</v>
      </c>
      <c r="H481" s="70">
        <f t="shared" si="43"/>
        <v>33.6</v>
      </c>
      <c r="I481" s="56">
        <f t="shared" si="40"/>
        <v>17.400310719834284</v>
      </c>
    </row>
    <row r="482" spans="1:9" ht="30" customHeight="1">
      <c r="A482" s="187" t="s">
        <v>296</v>
      </c>
      <c r="B482" s="188"/>
      <c r="C482" s="6" t="s">
        <v>283</v>
      </c>
      <c r="D482" s="6" t="s">
        <v>22</v>
      </c>
      <c r="E482" s="6" t="s">
        <v>297</v>
      </c>
      <c r="F482" s="6"/>
      <c r="G482" s="69">
        <f t="shared" si="43"/>
        <v>193.1</v>
      </c>
      <c r="H482" s="70">
        <f t="shared" si="43"/>
        <v>33.6</v>
      </c>
      <c r="I482" s="56">
        <f t="shared" si="40"/>
        <v>17.400310719834284</v>
      </c>
    </row>
    <row r="483" spans="1:9" ht="28.5" customHeight="1">
      <c r="A483" s="187" t="s">
        <v>257</v>
      </c>
      <c r="B483" s="188"/>
      <c r="C483" s="6" t="s">
        <v>283</v>
      </c>
      <c r="D483" s="6" t="s">
        <v>22</v>
      </c>
      <c r="E483" s="6" t="s">
        <v>297</v>
      </c>
      <c r="F483" s="6" t="s">
        <v>258</v>
      </c>
      <c r="G483" s="69">
        <f t="shared" si="43"/>
        <v>193.1</v>
      </c>
      <c r="H483" s="70">
        <f t="shared" si="43"/>
        <v>33.6</v>
      </c>
      <c r="I483" s="56">
        <f t="shared" si="40"/>
        <v>17.400310719834284</v>
      </c>
    </row>
    <row r="484" spans="1:9" ht="13.5">
      <c r="A484" s="187" t="s">
        <v>290</v>
      </c>
      <c r="B484" s="188"/>
      <c r="C484" s="6" t="s">
        <v>283</v>
      </c>
      <c r="D484" s="6" t="s">
        <v>22</v>
      </c>
      <c r="E484" s="6" t="s">
        <v>297</v>
      </c>
      <c r="F484" s="6" t="s">
        <v>291</v>
      </c>
      <c r="G484" s="69">
        <f>'Прил.4'!H433</f>
        <v>193.1</v>
      </c>
      <c r="H484" s="70">
        <f>'Прил.4'!I433</f>
        <v>33.6</v>
      </c>
      <c r="I484" s="56">
        <f t="shared" si="40"/>
        <v>17.400310719834284</v>
      </c>
    </row>
    <row r="485" spans="1:9" ht="27" customHeight="1">
      <c r="A485" s="187" t="str">
        <f>'Прил.4'!A375</f>
        <v>Муниципальная программа "Пожарная безопасность в Сусуманском муниципальном округе на 2021- 2025 годы"</v>
      </c>
      <c r="B485" s="188"/>
      <c r="C485" s="6" t="s">
        <v>283</v>
      </c>
      <c r="D485" s="6" t="s">
        <v>22</v>
      </c>
      <c r="E485" s="6" t="s">
        <v>302</v>
      </c>
      <c r="F485" s="6"/>
      <c r="G485" s="69">
        <f>G486</f>
        <v>408.79999999999995</v>
      </c>
      <c r="H485" s="70">
        <f>H486</f>
        <v>0</v>
      </c>
      <c r="I485" s="56">
        <f t="shared" si="40"/>
        <v>0</v>
      </c>
    </row>
    <row r="486" spans="1:9" ht="42" customHeight="1">
      <c r="A486" s="187" t="s">
        <v>303</v>
      </c>
      <c r="B486" s="188"/>
      <c r="C486" s="6" t="s">
        <v>283</v>
      </c>
      <c r="D486" s="6" t="s">
        <v>22</v>
      </c>
      <c r="E486" s="6" t="s">
        <v>304</v>
      </c>
      <c r="F486" s="6"/>
      <c r="G486" s="69">
        <f>G487+G490+G493+G496+G499</f>
        <v>408.79999999999995</v>
      </c>
      <c r="H486" s="70">
        <f>H487+H490+H493+H496+H499</f>
        <v>0</v>
      </c>
      <c r="I486" s="56">
        <f t="shared" si="40"/>
        <v>0</v>
      </c>
    </row>
    <row r="487" spans="1:9" ht="41.25" customHeight="1">
      <c r="A487" s="187" t="s">
        <v>305</v>
      </c>
      <c r="B487" s="188"/>
      <c r="C487" s="6" t="s">
        <v>283</v>
      </c>
      <c r="D487" s="6" t="s">
        <v>22</v>
      </c>
      <c r="E487" s="6" t="s">
        <v>306</v>
      </c>
      <c r="F487" s="6"/>
      <c r="G487" s="69">
        <f>G488</f>
        <v>247.9</v>
      </c>
      <c r="H487" s="70">
        <f>H488</f>
        <v>0</v>
      </c>
      <c r="I487" s="56">
        <f t="shared" si="40"/>
        <v>0</v>
      </c>
    </row>
    <row r="488" spans="1:9" ht="25.5" customHeight="1">
      <c r="A488" s="187" t="s">
        <v>257</v>
      </c>
      <c r="B488" s="188"/>
      <c r="C488" s="6" t="s">
        <v>283</v>
      </c>
      <c r="D488" s="6" t="s">
        <v>22</v>
      </c>
      <c r="E488" s="6" t="s">
        <v>306</v>
      </c>
      <c r="F488" s="6" t="s">
        <v>258</v>
      </c>
      <c r="G488" s="69">
        <f>G489</f>
        <v>247.9</v>
      </c>
      <c r="H488" s="70">
        <f>H489</f>
        <v>0</v>
      </c>
      <c r="I488" s="56">
        <f t="shared" si="40"/>
        <v>0</v>
      </c>
    </row>
    <row r="489" spans="1:9" ht="13.5">
      <c r="A489" s="187" t="s">
        <v>290</v>
      </c>
      <c r="B489" s="188"/>
      <c r="C489" s="6" t="s">
        <v>283</v>
      </c>
      <c r="D489" s="6" t="s">
        <v>22</v>
      </c>
      <c r="E489" s="6" t="s">
        <v>306</v>
      </c>
      <c r="F489" s="6" t="s">
        <v>291</v>
      </c>
      <c r="G489" s="69">
        <f>'Прил.4'!H438</f>
        <v>247.9</v>
      </c>
      <c r="H489" s="70">
        <f>'Прил.4'!I438</f>
        <v>0</v>
      </c>
      <c r="I489" s="56">
        <f t="shared" si="40"/>
        <v>0</v>
      </c>
    </row>
    <row r="490" spans="1:9" ht="27" customHeight="1">
      <c r="A490" s="187" t="s">
        <v>307</v>
      </c>
      <c r="B490" s="188"/>
      <c r="C490" s="6" t="s">
        <v>283</v>
      </c>
      <c r="D490" s="6" t="s">
        <v>22</v>
      </c>
      <c r="E490" s="6" t="s">
        <v>308</v>
      </c>
      <c r="F490" s="6"/>
      <c r="G490" s="69">
        <f>G491</f>
        <v>85</v>
      </c>
      <c r="H490" s="70">
        <f>H491</f>
        <v>0</v>
      </c>
      <c r="I490" s="56">
        <f t="shared" si="40"/>
        <v>0</v>
      </c>
    </row>
    <row r="491" spans="1:9" ht="25.5" customHeight="1">
      <c r="A491" s="187" t="s">
        <v>257</v>
      </c>
      <c r="B491" s="188"/>
      <c r="C491" s="6" t="s">
        <v>283</v>
      </c>
      <c r="D491" s="6" t="s">
        <v>22</v>
      </c>
      <c r="E491" s="6" t="s">
        <v>308</v>
      </c>
      <c r="F491" s="6" t="s">
        <v>258</v>
      </c>
      <c r="G491" s="69">
        <f>G492</f>
        <v>85</v>
      </c>
      <c r="H491" s="70">
        <f>H492</f>
        <v>0</v>
      </c>
      <c r="I491" s="56">
        <f t="shared" si="40"/>
        <v>0</v>
      </c>
    </row>
    <row r="492" spans="1:9" ht="13.5">
      <c r="A492" s="187" t="s">
        <v>290</v>
      </c>
      <c r="B492" s="188"/>
      <c r="C492" s="6" t="s">
        <v>283</v>
      </c>
      <c r="D492" s="6" t="s">
        <v>22</v>
      </c>
      <c r="E492" s="6" t="s">
        <v>308</v>
      </c>
      <c r="F492" s="6" t="s">
        <v>291</v>
      </c>
      <c r="G492" s="69">
        <f>'Прил.4'!H441</f>
        <v>85</v>
      </c>
      <c r="H492" s="70">
        <f>'Прил.4'!I441</f>
        <v>0</v>
      </c>
      <c r="I492" s="56">
        <f t="shared" si="40"/>
        <v>0</v>
      </c>
    </row>
    <row r="493" spans="1:9" ht="30" customHeight="1">
      <c r="A493" s="187" t="s">
        <v>309</v>
      </c>
      <c r="B493" s="188"/>
      <c r="C493" s="6" t="s">
        <v>283</v>
      </c>
      <c r="D493" s="6" t="s">
        <v>22</v>
      </c>
      <c r="E493" s="6" t="s">
        <v>310</v>
      </c>
      <c r="F493" s="6"/>
      <c r="G493" s="69">
        <f>G494</f>
        <v>46.9</v>
      </c>
      <c r="H493" s="70">
        <f>H494</f>
        <v>0</v>
      </c>
      <c r="I493" s="56">
        <f t="shared" si="40"/>
        <v>0</v>
      </c>
    </row>
    <row r="494" spans="1:9" ht="29.25" customHeight="1">
      <c r="A494" s="187" t="s">
        <v>257</v>
      </c>
      <c r="B494" s="188"/>
      <c r="C494" s="6" t="s">
        <v>283</v>
      </c>
      <c r="D494" s="6" t="s">
        <v>22</v>
      </c>
      <c r="E494" s="6" t="s">
        <v>310</v>
      </c>
      <c r="F494" s="6" t="s">
        <v>258</v>
      </c>
      <c r="G494" s="69">
        <f>G495</f>
        <v>46.9</v>
      </c>
      <c r="H494" s="70">
        <f>H495</f>
        <v>0</v>
      </c>
      <c r="I494" s="56">
        <f t="shared" si="40"/>
        <v>0</v>
      </c>
    </row>
    <row r="495" spans="1:9" ht="15" customHeight="1">
      <c r="A495" s="187" t="s">
        <v>290</v>
      </c>
      <c r="B495" s="188"/>
      <c r="C495" s="6" t="s">
        <v>283</v>
      </c>
      <c r="D495" s="6" t="s">
        <v>22</v>
      </c>
      <c r="E495" s="6" t="s">
        <v>310</v>
      </c>
      <c r="F495" s="6" t="s">
        <v>291</v>
      </c>
      <c r="G495" s="69">
        <f>'Прил.4'!H444</f>
        <v>46.9</v>
      </c>
      <c r="H495" s="70">
        <f>'Прил.4'!I444</f>
        <v>0</v>
      </c>
      <c r="I495" s="56">
        <f t="shared" si="40"/>
        <v>0</v>
      </c>
    </row>
    <row r="496" spans="1:9" ht="40.5" customHeight="1">
      <c r="A496" s="187" t="s">
        <v>311</v>
      </c>
      <c r="B496" s="188"/>
      <c r="C496" s="6" t="s">
        <v>283</v>
      </c>
      <c r="D496" s="6" t="s">
        <v>22</v>
      </c>
      <c r="E496" s="6" t="s">
        <v>312</v>
      </c>
      <c r="F496" s="6"/>
      <c r="G496" s="69">
        <f>G497</f>
        <v>17.8</v>
      </c>
      <c r="H496" s="70">
        <f>H497</f>
        <v>0</v>
      </c>
      <c r="I496" s="56">
        <f t="shared" si="40"/>
        <v>0</v>
      </c>
    </row>
    <row r="497" spans="1:9" ht="27.75" customHeight="1">
      <c r="A497" s="187" t="s">
        <v>257</v>
      </c>
      <c r="B497" s="188"/>
      <c r="C497" s="6" t="s">
        <v>283</v>
      </c>
      <c r="D497" s="6" t="s">
        <v>22</v>
      </c>
      <c r="E497" s="6" t="s">
        <v>312</v>
      </c>
      <c r="F497" s="6" t="s">
        <v>258</v>
      </c>
      <c r="G497" s="69">
        <f>G498</f>
        <v>17.8</v>
      </c>
      <c r="H497" s="70">
        <f>H498</f>
        <v>0</v>
      </c>
      <c r="I497" s="56">
        <f t="shared" si="40"/>
        <v>0</v>
      </c>
    </row>
    <row r="498" spans="1:9" ht="13.5">
      <c r="A498" s="187" t="s">
        <v>290</v>
      </c>
      <c r="B498" s="188"/>
      <c r="C498" s="6" t="s">
        <v>283</v>
      </c>
      <c r="D498" s="6" t="s">
        <v>22</v>
      </c>
      <c r="E498" s="6" t="s">
        <v>312</v>
      </c>
      <c r="F498" s="6" t="s">
        <v>291</v>
      </c>
      <c r="G498" s="69">
        <f>'Прил.4'!H447</f>
        <v>17.8</v>
      </c>
      <c r="H498" s="70">
        <f>'Прил.4'!I447</f>
        <v>0</v>
      </c>
      <c r="I498" s="56">
        <f t="shared" si="40"/>
        <v>0</v>
      </c>
    </row>
    <row r="499" spans="1:9" ht="13.5">
      <c r="A499" s="187" t="s">
        <v>313</v>
      </c>
      <c r="B499" s="188"/>
      <c r="C499" s="6" t="s">
        <v>283</v>
      </c>
      <c r="D499" s="6" t="s">
        <v>22</v>
      </c>
      <c r="E499" s="6" t="s">
        <v>314</v>
      </c>
      <c r="F499" s="6"/>
      <c r="G499" s="69">
        <f>G500</f>
        <v>11.2</v>
      </c>
      <c r="H499" s="70">
        <f>H500</f>
        <v>0</v>
      </c>
      <c r="I499" s="56">
        <f t="shared" si="40"/>
        <v>0</v>
      </c>
    </row>
    <row r="500" spans="1:9" ht="28.5" customHeight="1">
      <c r="A500" s="187" t="s">
        <v>257</v>
      </c>
      <c r="B500" s="188"/>
      <c r="C500" s="6" t="s">
        <v>283</v>
      </c>
      <c r="D500" s="6" t="s">
        <v>22</v>
      </c>
      <c r="E500" s="6" t="s">
        <v>314</v>
      </c>
      <c r="F500" s="6" t="s">
        <v>258</v>
      </c>
      <c r="G500" s="69">
        <f>G501</f>
        <v>11.2</v>
      </c>
      <c r="H500" s="70">
        <f>H501</f>
        <v>0</v>
      </c>
      <c r="I500" s="56">
        <f t="shared" si="40"/>
        <v>0</v>
      </c>
    </row>
    <row r="501" spans="1:9" ht="13.5">
      <c r="A501" s="187" t="s">
        <v>290</v>
      </c>
      <c r="B501" s="188"/>
      <c r="C501" s="6" t="s">
        <v>283</v>
      </c>
      <c r="D501" s="6" t="s">
        <v>22</v>
      </c>
      <c r="E501" s="6" t="s">
        <v>314</v>
      </c>
      <c r="F501" s="6" t="s">
        <v>291</v>
      </c>
      <c r="G501" s="69">
        <f>'Прил.4'!H450</f>
        <v>11.2</v>
      </c>
      <c r="H501" s="70">
        <f>'Прил.4'!I450</f>
        <v>0</v>
      </c>
      <c r="I501" s="56">
        <f t="shared" si="40"/>
        <v>0</v>
      </c>
    </row>
    <row r="502" spans="1:9" ht="13.5">
      <c r="A502" s="187" t="s">
        <v>360</v>
      </c>
      <c r="B502" s="188"/>
      <c r="C502" s="6" t="s">
        <v>283</v>
      </c>
      <c r="D502" s="6" t="s">
        <v>22</v>
      </c>
      <c r="E502" s="6" t="s">
        <v>361</v>
      </c>
      <c r="F502" s="6"/>
      <c r="G502" s="69">
        <f>G503+G506+G509</f>
        <v>57006.2</v>
      </c>
      <c r="H502" s="70">
        <f>H503+H506+H509</f>
        <v>9229.1</v>
      </c>
      <c r="I502" s="56">
        <f t="shared" si="40"/>
        <v>16.189642530110763</v>
      </c>
    </row>
    <row r="503" spans="1:9" ht="66" customHeight="1">
      <c r="A503" s="187" t="s">
        <v>42</v>
      </c>
      <c r="B503" s="188"/>
      <c r="C503" s="6" t="s">
        <v>283</v>
      </c>
      <c r="D503" s="6" t="s">
        <v>22</v>
      </c>
      <c r="E503" s="6" t="s">
        <v>362</v>
      </c>
      <c r="F503" s="6"/>
      <c r="G503" s="69">
        <f>G504</f>
        <v>1045</v>
      </c>
      <c r="H503" s="70">
        <f>H504</f>
        <v>0</v>
      </c>
      <c r="I503" s="56">
        <f t="shared" si="40"/>
        <v>0</v>
      </c>
    </row>
    <row r="504" spans="1:9" ht="27" customHeight="1">
      <c r="A504" s="187" t="s">
        <v>257</v>
      </c>
      <c r="B504" s="188"/>
      <c r="C504" s="6" t="s">
        <v>283</v>
      </c>
      <c r="D504" s="6" t="s">
        <v>22</v>
      </c>
      <c r="E504" s="6" t="s">
        <v>362</v>
      </c>
      <c r="F504" s="6" t="s">
        <v>258</v>
      </c>
      <c r="G504" s="69">
        <f>G505</f>
        <v>1045</v>
      </c>
      <c r="H504" s="70">
        <f>H505</f>
        <v>0</v>
      </c>
      <c r="I504" s="56">
        <f t="shared" si="40"/>
        <v>0</v>
      </c>
    </row>
    <row r="505" spans="1:9" ht="13.5">
      <c r="A505" s="187" t="s">
        <v>290</v>
      </c>
      <c r="B505" s="188"/>
      <c r="C505" s="6" t="s">
        <v>283</v>
      </c>
      <c r="D505" s="6" t="s">
        <v>22</v>
      </c>
      <c r="E505" s="6" t="s">
        <v>362</v>
      </c>
      <c r="F505" s="6" t="s">
        <v>291</v>
      </c>
      <c r="G505" s="69">
        <f>'Прил.4'!H454</f>
        <v>1045</v>
      </c>
      <c r="H505" s="70">
        <f>'Прил.4'!I454</f>
        <v>0</v>
      </c>
      <c r="I505" s="56">
        <f t="shared" si="40"/>
        <v>0</v>
      </c>
    </row>
    <row r="506" spans="1:9" ht="13.5">
      <c r="A506" s="187" t="s">
        <v>32</v>
      </c>
      <c r="B506" s="188"/>
      <c r="C506" s="6" t="s">
        <v>283</v>
      </c>
      <c r="D506" s="6" t="s">
        <v>22</v>
      </c>
      <c r="E506" s="6" t="s">
        <v>363</v>
      </c>
      <c r="F506" s="6"/>
      <c r="G506" s="69">
        <f>G507</f>
        <v>423</v>
      </c>
      <c r="H506" s="70">
        <f>H507</f>
        <v>12</v>
      </c>
      <c r="I506" s="56">
        <f t="shared" si="40"/>
        <v>2.8368794326241136</v>
      </c>
    </row>
    <row r="507" spans="1:9" ht="30" customHeight="1">
      <c r="A507" s="187" t="s">
        <v>257</v>
      </c>
      <c r="B507" s="188"/>
      <c r="C507" s="6" t="s">
        <v>283</v>
      </c>
      <c r="D507" s="6" t="s">
        <v>22</v>
      </c>
      <c r="E507" s="6" t="s">
        <v>363</v>
      </c>
      <c r="F507" s="6" t="s">
        <v>258</v>
      </c>
      <c r="G507" s="69">
        <f>G508</f>
        <v>423</v>
      </c>
      <c r="H507" s="70">
        <f>H508</f>
        <v>12</v>
      </c>
      <c r="I507" s="56">
        <f t="shared" si="40"/>
        <v>2.8368794326241136</v>
      </c>
    </row>
    <row r="508" spans="1:9" ht="13.5">
      <c r="A508" s="187" t="s">
        <v>290</v>
      </c>
      <c r="B508" s="188"/>
      <c r="C508" s="6" t="s">
        <v>283</v>
      </c>
      <c r="D508" s="6" t="s">
        <v>22</v>
      </c>
      <c r="E508" s="6" t="s">
        <v>363</v>
      </c>
      <c r="F508" s="6" t="s">
        <v>291</v>
      </c>
      <c r="G508" s="69">
        <f>'Прил.4'!H457</f>
        <v>423</v>
      </c>
      <c r="H508" s="70">
        <f>'Прил.4'!I457</f>
        <v>12</v>
      </c>
      <c r="I508" s="56">
        <f t="shared" si="40"/>
        <v>2.8368794326241136</v>
      </c>
    </row>
    <row r="509" spans="1:9" ht="27" customHeight="1">
      <c r="A509" s="187" t="s">
        <v>111</v>
      </c>
      <c r="B509" s="188"/>
      <c r="C509" s="6" t="s">
        <v>283</v>
      </c>
      <c r="D509" s="6" t="s">
        <v>22</v>
      </c>
      <c r="E509" s="6" t="s">
        <v>364</v>
      </c>
      <c r="F509" s="6"/>
      <c r="G509" s="69">
        <f>G510</f>
        <v>55538.2</v>
      </c>
      <c r="H509" s="70">
        <f>H510</f>
        <v>9217.1</v>
      </c>
      <c r="I509" s="56">
        <f t="shared" si="40"/>
        <v>16.595964579334584</v>
      </c>
    </row>
    <row r="510" spans="1:9" ht="28.5" customHeight="1">
      <c r="A510" s="187" t="s">
        <v>257</v>
      </c>
      <c r="B510" s="188"/>
      <c r="C510" s="6" t="s">
        <v>283</v>
      </c>
      <c r="D510" s="6" t="s">
        <v>22</v>
      </c>
      <c r="E510" s="6" t="s">
        <v>364</v>
      </c>
      <c r="F510" s="6" t="s">
        <v>258</v>
      </c>
      <c r="G510" s="69">
        <f>G511</f>
        <v>55538.2</v>
      </c>
      <c r="H510" s="70">
        <f>H511</f>
        <v>9217.1</v>
      </c>
      <c r="I510" s="56">
        <f t="shared" si="40"/>
        <v>16.595964579334584</v>
      </c>
    </row>
    <row r="511" spans="1:9" ht="13.5">
      <c r="A511" s="187" t="s">
        <v>290</v>
      </c>
      <c r="B511" s="188"/>
      <c r="C511" s="6" t="s">
        <v>283</v>
      </c>
      <c r="D511" s="6" t="s">
        <v>22</v>
      </c>
      <c r="E511" s="6" t="s">
        <v>364</v>
      </c>
      <c r="F511" s="6" t="s">
        <v>291</v>
      </c>
      <c r="G511" s="69">
        <f>'Прил.4'!H460</f>
        <v>55538.2</v>
      </c>
      <c r="H511" s="70">
        <f>'Прил.4'!I460</f>
        <v>9217.1</v>
      </c>
      <c r="I511" s="56">
        <f t="shared" si="40"/>
        <v>16.595964579334584</v>
      </c>
    </row>
    <row r="512" spans="1:9" ht="13.5">
      <c r="A512" s="189" t="s">
        <v>365</v>
      </c>
      <c r="B512" s="190"/>
      <c r="C512" s="4" t="s">
        <v>283</v>
      </c>
      <c r="D512" s="4" t="s">
        <v>283</v>
      </c>
      <c r="E512" s="4"/>
      <c r="F512" s="4"/>
      <c r="G512" s="67">
        <f>G513+G520+G528+G546+G551</f>
        <v>1489.6999999999998</v>
      </c>
      <c r="H512" s="68">
        <f>H513+H520+H528+H546+H551</f>
        <v>184.1</v>
      </c>
      <c r="I512" s="55">
        <f t="shared" si="40"/>
        <v>12.358192924749952</v>
      </c>
    </row>
    <row r="513" spans="1:9" ht="39" customHeight="1">
      <c r="A513" s="187" t="str">
        <f>'Прил.4'!A462</f>
        <v>Муниципальная программа "Патриотическое воспитание жителей Сусуманского муниципального округа на 2021- 2025 годы"</v>
      </c>
      <c r="B513" s="188"/>
      <c r="C513" s="6" t="s">
        <v>283</v>
      </c>
      <c r="D513" s="6" t="s">
        <v>283</v>
      </c>
      <c r="E513" s="6" t="s">
        <v>366</v>
      </c>
      <c r="F513" s="6"/>
      <c r="G513" s="69">
        <f>G514</f>
        <v>412.9</v>
      </c>
      <c r="H513" s="70">
        <f>H514</f>
        <v>124.1</v>
      </c>
      <c r="I513" s="56">
        <f t="shared" si="40"/>
        <v>30.055703560184067</v>
      </c>
    </row>
    <row r="514" spans="1:9" ht="42" customHeight="1">
      <c r="A514" s="187" t="s">
        <v>367</v>
      </c>
      <c r="B514" s="188"/>
      <c r="C514" s="6" t="s">
        <v>283</v>
      </c>
      <c r="D514" s="6" t="s">
        <v>283</v>
      </c>
      <c r="E514" s="6" t="s">
        <v>368</v>
      </c>
      <c r="F514" s="6"/>
      <c r="G514" s="69">
        <f>G515</f>
        <v>412.9</v>
      </c>
      <c r="H514" s="70">
        <f>H515</f>
        <v>124.1</v>
      </c>
      <c r="I514" s="56">
        <f t="shared" si="40"/>
        <v>30.055703560184067</v>
      </c>
    </row>
    <row r="515" spans="1:9" ht="13.5">
      <c r="A515" s="187" t="s">
        <v>369</v>
      </c>
      <c r="B515" s="188"/>
      <c r="C515" s="6" t="s">
        <v>283</v>
      </c>
      <c r="D515" s="6" t="s">
        <v>283</v>
      </c>
      <c r="E515" s="6" t="s">
        <v>370</v>
      </c>
      <c r="F515" s="6"/>
      <c r="G515" s="69">
        <f>G516+G518</f>
        <v>412.9</v>
      </c>
      <c r="H515" s="70">
        <f>H516+H518</f>
        <v>124.1</v>
      </c>
      <c r="I515" s="56">
        <f t="shared" si="40"/>
        <v>30.055703560184067</v>
      </c>
    </row>
    <row r="516" spans="1:9" ht="27.75" customHeight="1">
      <c r="A516" s="187" t="s">
        <v>28</v>
      </c>
      <c r="B516" s="188"/>
      <c r="C516" s="6" t="s">
        <v>283</v>
      </c>
      <c r="D516" s="6" t="s">
        <v>283</v>
      </c>
      <c r="E516" s="6" t="s">
        <v>370</v>
      </c>
      <c r="F516" s="6" t="s">
        <v>29</v>
      </c>
      <c r="G516" s="69">
        <f>G517</f>
        <v>300</v>
      </c>
      <c r="H516" s="70">
        <f>H517</f>
        <v>45</v>
      </c>
      <c r="I516" s="56">
        <f t="shared" si="40"/>
        <v>15</v>
      </c>
    </row>
    <row r="517" spans="1:9" ht="28.5" customHeight="1">
      <c r="A517" s="187" t="s">
        <v>30</v>
      </c>
      <c r="B517" s="188"/>
      <c r="C517" s="6" t="s">
        <v>283</v>
      </c>
      <c r="D517" s="6" t="s">
        <v>283</v>
      </c>
      <c r="E517" s="6" t="s">
        <v>370</v>
      </c>
      <c r="F517" s="6" t="s">
        <v>31</v>
      </c>
      <c r="G517" s="69">
        <f>'Прил.4'!H520</f>
        <v>300</v>
      </c>
      <c r="H517" s="69">
        <f>'Прил.4'!I520</f>
        <v>45</v>
      </c>
      <c r="I517" s="56">
        <f t="shared" si="40"/>
        <v>15</v>
      </c>
    </row>
    <row r="518" spans="1:9" ht="30" customHeight="1">
      <c r="A518" s="187" t="s">
        <v>257</v>
      </c>
      <c r="B518" s="188"/>
      <c r="C518" s="6" t="s">
        <v>283</v>
      </c>
      <c r="D518" s="6" t="s">
        <v>283</v>
      </c>
      <c r="E518" s="6" t="s">
        <v>370</v>
      </c>
      <c r="F518" s="6" t="s">
        <v>258</v>
      </c>
      <c r="G518" s="69">
        <f>G519</f>
        <v>112.9</v>
      </c>
      <c r="H518" s="70">
        <f>H519</f>
        <v>79.1</v>
      </c>
      <c r="I518" s="56">
        <f t="shared" si="40"/>
        <v>70.06200177147917</v>
      </c>
    </row>
    <row r="519" spans="1:9" ht="13.5">
      <c r="A519" s="187" t="s">
        <v>290</v>
      </c>
      <c r="B519" s="188"/>
      <c r="C519" s="6" t="s">
        <v>283</v>
      </c>
      <c r="D519" s="6" t="s">
        <v>283</v>
      </c>
      <c r="E519" s="6" t="s">
        <v>370</v>
      </c>
      <c r="F519" s="6" t="s">
        <v>291</v>
      </c>
      <c r="G519" s="69">
        <f>'Прил.4'!H466</f>
        <v>112.9</v>
      </c>
      <c r="H519" s="69">
        <f>'Прил.4'!I466</f>
        <v>79.1</v>
      </c>
      <c r="I519" s="56">
        <f t="shared" si="40"/>
        <v>70.06200177147917</v>
      </c>
    </row>
    <row r="520" spans="1:9" ht="24" customHeight="1">
      <c r="A520" s="187" t="str">
        <f>'Прил.4'!A467</f>
        <v>Муниципальная программа "Одаренные дети на 2021- 2025 годы"</v>
      </c>
      <c r="B520" s="188"/>
      <c r="C520" s="6" t="s">
        <v>283</v>
      </c>
      <c r="D520" s="6" t="s">
        <v>283</v>
      </c>
      <c r="E520" s="6" t="s">
        <v>371</v>
      </c>
      <c r="F520" s="6"/>
      <c r="G520" s="69">
        <f>G521</f>
        <v>526.8</v>
      </c>
      <c r="H520" s="70">
        <f>H521</f>
        <v>20</v>
      </c>
      <c r="I520" s="56">
        <f t="shared" si="40"/>
        <v>3.7965072133637054</v>
      </c>
    </row>
    <row r="521" spans="1:9" ht="27" customHeight="1">
      <c r="A521" s="187" t="s">
        <v>372</v>
      </c>
      <c r="B521" s="188"/>
      <c r="C521" s="6" t="s">
        <v>283</v>
      </c>
      <c r="D521" s="6" t="s">
        <v>283</v>
      </c>
      <c r="E521" s="6" t="s">
        <v>373</v>
      </c>
      <c r="F521" s="6"/>
      <c r="G521" s="69">
        <f>G522+G525</f>
        <v>526.8</v>
      </c>
      <c r="H521" s="70">
        <f>H522+H525</f>
        <v>20</v>
      </c>
      <c r="I521" s="56">
        <f t="shared" si="40"/>
        <v>3.7965072133637054</v>
      </c>
    </row>
    <row r="522" spans="1:9" ht="13.5">
      <c r="A522" s="187" t="s">
        <v>374</v>
      </c>
      <c r="B522" s="188"/>
      <c r="C522" s="6" t="s">
        <v>283</v>
      </c>
      <c r="D522" s="6" t="s">
        <v>283</v>
      </c>
      <c r="E522" s="6" t="s">
        <v>375</v>
      </c>
      <c r="F522" s="6"/>
      <c r="G522" s="69">
        <f>G523</f>
        <v>440.8</v>
      </c>
      <c r="H522" s="70">
        <f>H523</f>
        <v>20</v>
      </c>
      <c r="I522" s="56">
        <f aca="true" t="shared" si="44" ref="I522:I585">H522/G522*100</f>
        <v>4.537205081669692</v>
      </c>
    </row>
    <row r="523" spans="1:9" ht="13.5">
      <c r="A523" s="187" t="s">
        <v>53</v>
      </c>
      <c r="B523" s="188"/>
      <c r="C523" s="6" t="s">
        <v>283</v>
      </c>
      <c r="D523" s="6" t="s">
        <v>283</v>
      </c>
      <c r="E523" s="6" t="s">
        <v>375</v>
      </c>
      <c r="F523" s="6" t="s">
        <v>54</v>
      </c>
      <c r="G523" s="69">
        <f>G524</f>
        <v>440.8</v>
      </c>
      <c r="H523" s="70">
        <f>H524</f>
        <v>20</v>
      </c>
      <c r="I523" s="56">
        <f t="shared" si="44"/>
        <v>4.537205081669692</v>
      </c>
    </row>
    <row r="524" spans="1:9" ht="13.5">
      <c r="A524" s="187" t="s">
        <v>376</v>
      </c>
      <c r="B524" s="188"/>
      <c r="C524" s="6" t="s">
        <v>283</v>
      </c>
      <c r="D524" s="6" t="s">
        <v>283</v>
      </c>
      <c r="E524" s="6" t="s">
        <v>375</v>
      </c>
      <c r="F524" s="6" t="s">
        <v>377</v>
      </c>
      <c r="G524" s="69">
        <f>'Прил.4'!H471</f>
        <v>440.8</v>
      </c>
      <c r="H524" s="70">
        <f>'Прил.4'!I471</f>
        <v>20</v>
      </c>
      <c r="I524" s="56">
        <f t="shared" si="44"/>
        <v>4.537205081669692</v>
      </c>
    </row>
    <row r="525" spans="1:9" ht="13.5">
      <c r="A525" s="187" t="s">
        <v>378</v>
      </c>
      <c r="B525" s="188"/>
      <c r="C525" s="6" t="s">
        <v>283</v>
      </c>
      <c r="D525" s="6" t="s">
        <v>283</v>
      </c>
      <c r="E525" s="6" t="s">
        <v>379</v>
      </c>
      <c r="F525" s="6"/>
      <c r="G525" s="69">
        <f>G526</f>
        <v>86</v>
      </c>
      <c r="H525" s="70">
        <f>H526</f>
        <v>0</v>
      </c>
      <c r="I525" s="56">
        <f t="shared" si="44"/>
        <v>0</v>
      </c>
    </row>
    <row r="526" spans="1:9" ht="27" customHeight="1">
      <c r="A526" s="187" t="s">
        <v>28</v>
      </c>
      <c r="B526" s="188"/>
      <c r="C526" s="6" t="s">
        <v>283</v>
      </c>
      <c r="D526" s="6" t="s">
        <v>283</v>
      </c>
      <c r="E526" s="6" t="s">
        <v>379</v>
      </c>
      <c r="F526" s="6" t="s">
        <v>29</v>
      </c>
      <c r="G526" s="69">
        <f>G527</f>
        <v>86</v>
      </c>
      <c r="H526" s="70">
        <f>H527</f>
        <v>0</v>
      </c>
      <c r="I526" s="56">
        <f t="shared" si="44"/>
        <v>0</v>
      </c>
    </row>
    <row r="527" spans="1:9" ht="29.25" customHeight="1">
      <c r="A527" s="187" t="s">
        <v>30</v>
      </c>
      <c r="B527" s="188"/>
      <c r="C527" s="6" t="s">
        <v>283</v>
      </c>
      <c r="D527" s="6" t="s">
        <v>283</v>
      </c>
      <c r="E527" s="6" t="s">
        <v>379</v>
      </c>
      <c r="F527" s="6" t="s">
        <v>31</v>
      </c>
      <c r="G527" s="69">
        <f>'Прил.4'!H474</f>
        <v>86</v>
      </c>
      <c r="H527" s="70">
        <f>'Прил.4'!I474</f>
        <v>0</v>
      </c>
      <c r="I527" s="56">
        <f t="shared" si="44"/>
        <v>0</v>
      </c>
    </row>
    <row r="528" spans="1:9" ht="27" customHeight="1">
      <c r="A528" s="187" t="s">
        <v>389</v>
      </c>
      <c r="B528" s="188"/>
      <c r="C528" s="6" t="s">
        <v>283</v>
      </c>
      <c r="D528" s="6" t="s">
        <v>283</v>
      </c>
      <c r="E528" s="6" t="s">
        <v>390</v>
      </c>
      <c r="F528" s="6"/>
      <c r="G528" s="69">
        <f>G529+G533</f>
        <v>300</v>
      </c>
      <c r="H528" s="70">
        <f>H529+H533</f>
        <v>40</v>
      </c>
      <c r="I528" s="56">
        <f t="shared" si="44"/>
        <v>13.333333333333334</v>
      </c>
    </row>
    <row r="529" spans="1:9" ht="13.5">
      <c r="A529" s="187" t="s">
        <v>391</v>
      </c>
      <c r="B529" s="188"/>
      <c r="C529" s="6" t="s">
        <v>283</v>
      </c>
      <c r="D529" s="6" t="s">
        <v>283</v>
      </c>
      <c r="E529" s="6" t="s">
        <v>392</v>
      </c>
      <c r="F529" s="6"/>
      <c r="G529" s="69">
        <f aca="true" t="shared" si="45" ref="G529:H531">G530</f>
        <v>50</v>
      </c>
      <c r="H529" s="70">
        <f t="shared" si="45"/>
        <v>0</v>
      </c>
      <c r="I529" s="56">
        <f t="shared" si="44"/>
        <v>0</v>
      </c>
    </row>
    <row r="530" spans="1:9" ht="27" customHeight="1">
      <c r="A530" s="187" t="s">
        <v>393</v>
      </c>
      <c r="B530" s="188"/>
      <c r="C530" s="6" t="s">
        <v>283</v>
      </c>
      <c r="D530" s="6" t="s">
        <v>283</v>
      </c>
      <c r="E530" s="6" t="s">
        <v>394</v>
      </c>
      <c r="F530" s="6"/>
      <c r="G530" s="69">
        <f t="shared" si="45"/>
        <v>50</v>
      </c>
      <c r="H530" s="70">
        <f t="shared" si="45"/>
        <v>0</v>
      </c>
      <c r="I530" s="56">
        <f t="shared" si="44"/>
        <v>0</v>
      </c>
    </row>
    <row r="531" spans="1:9" ht="28.5" customHeight="1">
      <c r="A531" s="187" t="s">
        <v>28</v>
      </c>
      <c r="B531" s="188"/>
      <c r="C531" s="6" t="s">
        <v>283</v>
      </c>
      <c r="D531" s="6" t="s">
        <v>283</v>
      </c>
      <c r="E531" s="6" t="s">
        <v>394</v>
      </c>
      <c r="F531" s="6" t="s">
        <v>29</v>
      </c>
      <c r="G531" s="69">
        <f t="shared" si="45"/>
        <v>50</v>
      </c>
      <c r="H531" s="70">
        <f t="shared" si="45"/>
        <v>0</v>
      </c>
      <c r="I531" s="56">
        <f t="shared" si="44"/>
        <v>0</v>
      </c>
    </row>
    <row r="532" spans="1:9" ht="27.75" customHeight="1">
      <c r="A532" s="187" t="s">
        <v>30</v>
      </c>
      <c r="B532" s="188"/>
      <c r="C532" s="6" t="s">
        <v>283</v>
      </c>
      <c r="D532" s="6" t="s">
        <v>283</v>
      </c>
      <c r="E532" s="6" t="s">
        <v>394</v>
      </c>
      <c r="F532" s="6" t="s">
        <v>31</v>
      </c>
      <c r="G532" s="69">
        <f>'Прил.4'!H525</f>
        <v>50</v>
      </c>
      <c r="H532" s="70">
        <f>'Прил.4'!I525</f>
        <v>0</v>
      </c>
      <c r="I532" s="56">
        <f t="shared" si="44"/>
        <v>0</v>
      </c>
    </row>
    <row r="533" spans="1:9" ht="13.5">
      <c r="A533" s="187" t="s">
        <v>395</v>
      </c>
      <c r="B533" s="188"/>
      <c r="C533" s="6" t="s">
        <v>283</v>
      </c>
      <c r="D533" s="6" t="s">
        <v>283</v>
      </c>
      <c r="E533" s="6" t="s">
        <v>396</v>
      </c>
      <c r="F533" s="6"/>
      <c r="G533" s="69">
        <f>G534+G537+G540+G543</f>
        <v>250</v>
      </c>
      <c r="H533" s="70">
        <f>H534+H537+H540+H543</f>
        <v>40</v>
      </c>
      <c r="I533" s="56">
        <f t="shared" si="44"/>
        <v>16</v>
      </c>
    </row>
    <row r="534" spans="1:9" ht="13.5">
      <c r="A534" s="187" t="s">
        <v>397</v>
      </c>
      <c r="B534" s="188"/>
      <c r="C534" s="6" t="s">
        <v>283</v>
      </c>
      <c r="D534" s="6" t="s">
        <v>283</v>
      </c>
      <c r="E534" s="6" t="s">
        <v>398</v>
      </c>
      <c r="F534" s="6"/>
      <c r="G534" s="69">
        <f>G535</f>
        <v>95</v>
      </c>
      <c r="H534" s="70">
        <f>H535</f>
        <v>40</v>
      </c>
      <c r="I534" s="56">
        <f t="shared" si="44"/>
        <v>42.10526315789473</v>
      </c>
    </row>
    <row r="535" spans="1:9" ht="27.75" customHeight="1">
      <c r="A535" s="187" t="s">
        <v>28</v>
      </c>
      <c r="B535" s="188"/>
      <c r="C535" s="6" t="s">
        <v>283</v>
      </c>
      <c r="D535" s="6" t="s">
        <v>283</v>
      </c>
      <c r="E535" s="6" t="s">
        <v>398</v>
      </c>
      <c r="F535" s="6" t="s">
        <v>29</v>
      </c>
      <c r="G535" s="69">
        <f>G536</f>
        <v>95</v>
      </c>
      <c r="H535" s="70">
        <f>H536</f>
        <v>40</v>
      </c>
      <c r="I535" s="56">
        <f t="shared" si="44"/>
        <v>42.10526315789473</v>
      </c>
    </row>
    <row r="536" spans="1:9" ht="29.25" customHeight="1">
      <c r="A536" s="187" t="s">
        <v>30</v>
      </c>
      <c r="B536" s="188"/>
      <c r="C536" s="6" t="s">
        <v>283</v>
      </c>
      <c r="D536" s="6" t="s">
        <v>283</v>
      </c>
      <c r="E536" s="6" t="s">
        <v>398</v>
      </c>
      <c r="F536" s="6" t="s">
        <v>31</v>
      </c>
      <c r="G536" s="69">
        <f>'Прил.4'!H529</f>
        <v>95</v>
      </c>
      <c r="H536" s="70">
        <f>'Прил.4'!I529</f>
        <v>40</v>
      </c>
      <c r="I536" s="56">
        <f t="shared" si="44"/>
        <v>42.10526315789473</v>
      </c>
    </row>
    <row r="537" spans="1:9" ht="27" customHeight="1">
      <c r="A537" s="187" t="s">
        <v>399</v>
      </c>
      <c r="B537" s="188"/>
      <c r="C537" s="6" t="s">
        <v>283</v>
      </c>
      <c r="D537" s="6" t="s">
        <v>283</v>
      </c>
      <c r="E537" s="6" t="s">
        <v>400</v>
      </c>
      <c r="F537" s="6"/>
      <c r="G537" s="69">
        <f>G538</f>
        <v>100</v>
      </c>
      <c r="H537" s="70">
        <f>H538</f>
        <v>0</v>
      </c>
      <c r="I537" s="56">
        <f t="shared" si="44"/>
        <v>0</v>
      </c>
    </row>
    <row r="538" spans="1:9" ht="54" customHeight="1">
      <c r="A538" s="187" t="s">
        <v>17</v>
      </c>
      <c r="B538" s="188"/>
      <c r="C538" s="6" t="s">
        <v>283</v>
      </c>
      <c r="D538" s="6" t="s">
        <v>283</v>
      </c>
      <c r="E538" s="6" t="s">
        <v>400</v>
      </c>
      <c r="F538" s="6" t="s">
        <v>18</v>
      </c>
      <c r="G538" s="69">
        <f>G539</f>
        <v>100</v>
      </c>
      <c r="H538" s="70">
        <f>H539</f>
        <v>0</v>
      </c>
      <c r="I538" s="56">
        <f t="shared" si="44"/>
        <v>0</v>
      </c>
    </row>
    <row r="539" spans="1:9" ht="13.5">
      <c r="A539" s="187" t="s">
        <v>108</v>
      </c>
      <c r="B539" s="188"/>
      <c r="C539" s="6" t="s">
        <v>283</v>
      </c>
      <c r="D539" s="6" t="s">
        <v>283</v>
      </c>
      <c r="E539" s="6" t="s">
        <v>400</v>
      </c>
      <c r="F539" s="6" t="s">
        <v>109</v>
      </c>
      <c r="G539" s="69">
        <f>'Прил.4'!H532</f>
        <v>100</v>
      </c>
      <c r="H539" s="70">
        <f>'Прил.4'!I532</f>
        <v>0</v>
      </c>
      <c r="I539" s="56">
        <f t="shared" si="44"/>
        <v>0</v>
      </c>
    </row>
    <row r="540" spans="1:9" ht="13.5">
      <c r="A540" s="187" t="s">
        <v>401</v>
      </c>
      <c r="B540" s="188"/>
      <c r="C540" s="6" t="s">
        <v>283</v>
      </c>
      <c r="D540" s="6" t="s">
        <v>283</v>
      </c>
      <c r="E540" s="6" t="s">
        <v>402</v>
      </c>
      <c r="F540" s="6"/>
      <c r="G540" s="69">
        <f>G541</f>
        <v>35</v>
      </c>
      <c r="H540" s="70">
        <f>H541</f>
        <v>0</v>
      </c>
      <c r="I540" s="56">
        <f t="shared" si="44"/>
        <v>0</v>
      </c>
    </row>
    <row r="541" spans="1:9" ht="27.75" customHeight="1">
      <c r="A541" s="187" t="s">
        <v>28</v>
      </c>
      <c r="B541" s="188"/>
      <c r="C541" s="6" t="s">
        <v>283</v>
      </c>
      <c r="D541" s="6" t="s">
        <v>283</v>
      </c>
      <c r="E541" s="6" t="s">
        <v>402</v>
      </c>
      <c r="F541" s="6" t="s">
        <v>29</v>
      </c>
      <c r="G541" s="69">
        <f>G542</f>
        <v>35</v>
      </c>
      <c r="H541" s="70">
        <f>H542</f>
        <v>0</v>
      </c>
      <c r="I541" s="56">
        <f t="shared" si="44"/>
        <v>0</v>
      </c>
    </row>
    <row r="542" spans="1:9" ht="27" customHeight="1">
      <c r="A542" s="187" t="s">
        <v>30</v>
      </c>
      <c r="B542" s="188"/>
      <c r="C542" s="6" t="s">
        <v>283</v>
      </c>
      <c r="D542" s="6" t="s">
        <v>283</v>
      </c>
      <c r="E542" s="6" t="s">
        <v>402</v>
      </c>
      <c r="F542" s="6" t="s">
        <v>31</v>
      </c>
      <c r="G542" s="69">
        <f>'Прил.4'!H535</f>
        <v>35</v>
      </c>
      <c r="H542" s="70">
        <f>'Прил.4'!I535</f>
        <v>0</v>
      </c>
      <c r="I542" s="56">
        <f t="shared" si="44"/>
        <v>0</v>
      </c>
    </row>
    <row r="543" spans="1:9" ht="27.75" customHeight="1">
      <c r="A543" s="187" t="s">
        <v>403</v>
      </c>
      <c r="B543" s="188"/>
      <c r="C543" s="6" t="s">
        <v>283</v>
      </c>
      <c r="D543" s="6" t="s">
        <v>283</v>
      </c>
      <c r="E543" s="6" t="s">
        <v>404</v>
      </c>
      <c r="F543" s="6"/>
      <c r="G543" s="69">
        <f>G544</f>
        <v>20</v>
      </c>
      <c r="H543" s="70">
        <f>H544</f>
        <v>0</v>
      </c>
      <c r="I543" s="56">
        <f t="shared" si="44"/>
        <v>0</v>
      </c>
    </row>
    <row r="544" spans="1:9" ht="27" customHeight="1">
      <c r="A544" s="187" t="s">
        <v>28</v>
      </c>
      <c r="B544" s="188"/>
      <c r="C544" s="6" t="s">
        <v>283</v>
      </c>
      <c r="D544" s="6" t="s">
        <v>283</v>
      </c>
      <c r="E544" s="6" t="s">
        <v>404</v>
      </c>
      <c r="F544" s="6" t="s">
        <v>29</v>
      </c>
      <c r="G544" s="69">
        <f>G545</f>
        <v>20</v>
      </c>
      <c r="H544" s="70">
        <f>H545</f>
        <v>0</v>
      </c>
      <c r="I544" s="56">
        <f t="shared" si="44"/>
        <v>0</v>
      </c>
    </row>
    <row r="545" spans="1:9" ht="27" customHeight="1">
      <c r="A545" s="187" t="s">
        <v>30</v>
      </c>
      <c r="B545" s="188"/>
      <c r="C545" s="6" t="s">
        <v>283</v>
      </c>
      <c r="D545" s="6" t="s">
        <v>283</v>
      </c>
      <c r="E545" s="6" t="s">
        <v>404</v>
      </c>
      <c r="F545" s="6" t="s">
        <v>31</v>
      </c>
      <c r="G545" s="69">
        <f>'Прил.4'!H538</f>
        <v>20</v>
      </c>
      <c r="H545" s="70">
        <f>'Прил.4'!I538</f>
        <v>0</v>
      </c>
      <c r="I545" s="56">
        <f t="shared" si="44"/>
        <v>0</v>
      </c>
    </row>
    <row r="546" spans="1:9" ht="41.25" customHeight="1">
      <c r="A546" s="187" t="str">
        <f>'Прил.4'!A475</f>
        <v>Муниципальная программа "Профилактика правонарушений и борьба с преступностью на территории Сусуманского муниципального округа на 2021- 2025 годы"</v>
      </c>
      <c r="B546" s="188"/>
      <c r="C546" s="6" t="s">
        <v>283</v>
      </c>
      <c r="D546" s="6" t="s">
        <v>283</v>
      </c>
      <c r="E546" s="6" t="s">
        <v>93</v>
      </c>
      <c r="F546" s="6"/>
      <c r="G546" s="69">
        <f aca="true" t="shared" si="46" ref="G546:H549">G547</f>
        <v>200</v>
      </c>
      <c r="H546" s="70">
        <f t="shared" si="46"/>
        <v>0</v>
      </c>
      <c r="I546" s="56">
        <f t="shared" si="44"/>
        <v>0</v>
      </c>
    </row>
    <row r="547" spans="1:9" ht="29.25" customHeight="1">
      <c r="A547" s="187" t="s">
        <v>405</v>
      </c>
      <c r="B547" s="188"/>
      <c r="C547" s="6" t="s">
        <v>283</v>
      </c>
      <c r="D547" s="6" t="s">
        <v>283</v>
      </c>
      <c r="E547" s="6" t="s">
        <v>406</v>
      </c>
      <c r="F547" s="6"/>
      <c r="G547" s="69">
        <f t="shared" si="46"/>
        <v>200</v>
      </c>
      <c r="H547" s="70">
        <f t="shared" si="46"/>
        <v>0</v>
      </c>
      <c r="I547" s="56">
        <f t="shared" si="44"/>
        <v>0</v>
      </c>
    </row>
    <row r="548" spans="1:9" ht="27" customHeight="1">
      <c r="A548" s="187" t="s">
        <v>407</v>
      </c>
      <c r="B548" s="188"/>
      <c r="C548" s="6" t="s">
        <v>283</v>
      </c>
      <c r="D548" s="6" t="s">
        <v>283</v>
      </c>
      <c r="E548" s="6" t="s">
        <v>408</v>
      </c>
      <c r="F548" s="6"/>
      <c r="G548" s="69">
        <f t="shared" si="46"/>
        <v>200</v>
      </c>
      <c r="H548" s="70">
        <f t="shared" si="46"/>
        <v>0</v>
      </c>
      <c r="I548" s="56">
        <f t="shared" si="44"/>
        <v>0</v>
      </c>
    </row>
    <row r="549" spans="1:9" ht="27" customHeight="1">
      <c r="A549" s="187" t="s">
        <v>257</v>
      </c>
      <c r="B549" s="188"/>
      <c r="C549" s="6" t="s">
        <v>283</v>
      </c>
      <c r="D549" s="6" t="s">
        <v>283</v>
      </c>
      <c r="E549" s="6" t="s">
        <v>408</v>
      </c>
      <c r="F549" s="6" t="s">
        <v>258</v>
      </c>
      <c r="G549" s="69">
        <f t="shared" si="46"/>
        <v>200</v>
      </c>
      <c r="H549" s="70">
        <f t="shared" si="46"/>
        <v>0</v>
      </c>
      <c r="I549" s="56">
        <f t="shared" si="44"/>
        <v>0</v>
      </c>
    </row>
    <row r="550" spans="1:9" ht="13.5">
      <c r="A550" s="187" t="s">
        <v>290</v>
      </c>
      <c r="B550" s="188"/>
      <c r="C550" s="6" t="s">
        <v>283</v>
      </c>
      <c r="D550" s="6" t="s">
        <v>283</v>
      </c>
      <c r="E550" s="6" t="s">
        <v>408</v>
      </c>
      <c r="F550" s="6" t="s">
        <v>291</v>
      </c>
      <c r="G550" s="69">
        <f>'Прил.4'!H479</f>
        <v>200</v>
      </c>
      <c r="H550" s="70">
        <f>'Прил.4'!I479</f>
        <v>0</v>
      </c>
      <c r="I550" s="56">
        <f t="shared" si="44"/>
        <v>0</v>
      </c>
    </row>
    <row r="551" spans="1:9" ht="13.5">
      <c r="A551" s="187" t="s">
        <v>409</v>
      </c>
      <c r="B551" s="188"/>
      <c r="C551" s="6" t="s">
        <v>283</v>
      </c>
      <c r="D551" s="6" t="s">
        <v>283</v>
      </c>
      <c r="E551" s="6" t="s">
        <v>410</v>
      </c>
      <c r="F551" s="6"/>
      <c r="G551" s="69">
        <f aca="true" t="shared" si="47" ref="G551:H553">G552</f>
        <v>50</v>
      </c>
      <c r="H551" s="70">
        <f t="shared" si="47"/>
        <v>0</v>
      </c>
      <c r="I551" s="56">
        <f t="shared" si="44"/>
        <v>0</v>
      </c>
    </row>
    <row r="552" spans="1:9" ht="13.5">
      <c r="A552" s="187" t="s">
        <v>411</v>
      </c>
      <c r="B552" s="188"/>
      <c r="C552" s="6" t="s">
        <v>283</v>
      </c>
      <c r="D552" s="6" t="s">
        <v>283</v>
      </c>
      <c r="E552" s="6" t="s">
        <v>412</v>
      </c>
      <c r="F552" s="6"/>
      <c r="G552" s="69">
        <f t="shared" si="47"/>
        <v>50</v>
      </c>
      <c r="H552" s="70">
        <f t="shared" si="47"/>
        <v>0</v>
      </c>
      <c r="I552" s="56">
        <f t="shared" si="44"/>
        <v>0</v>
      </c>
    </row>
    <row r="553" spans="1:9" ht="27" customHeight="1">
      <c r="A553" s="187" t="s">
        <v>28</v>
      </c>
      <c r="B553" s="188"/>
      <c r="C553" s="6" t="s">
        <v>283</v>
      </c>
      <c r="D553" s="6" t="s">
        <v>283</v>
      </c>
      <c r="E553" s="6" t="s">
        <v>412</v>
      </c>
      <c r="F553" s="6" t="s">
        <v>29</v>
      </c>
      <c r="G553" s="69">
        <f t="shared" si="47"/>
        <v>50</v>
      </c>
      <c r="H553" s="70">
        <f t="shared" si="47"/>
        <v>0</v>
      </c>
      <c r="I553" s="56">
        <f t="shared" si="44"/>
        <v>0</v>
      </c>
    </row>
    <row r="554" spans="1:9" ht="27.75" customHeight="1">
      <c r="A554" s="187" t="s">
        <v>30</v>
      </c>
      <c r="B554" s="188"/>
      <c r="C554" s="6" t="s">
        <v>283</v>
      </c>
      <c r="D554" s="6" t="s">
        <v>283</v>
      </c>
      <c r="E554" s="6" t="s">
        <v>412</v>
      </c>
      <c r="F554" s="6" t="s">
        <v>31</v>
      </c>
      <c r="G554" s="69">
        <f>'Прил.4'!H542</f>
        <v>50</v>
      </c>
      <c r="H554" s="70">
        <f>'Прил.4'!I542</f>
        <v>0</v>
      </c>
      <c r="I554" s="56">
        <f t="shared" si="44"/>
        <v>0</v>
      </c>
    </row>
    <row r="555" spans="1:9" ht="13.5">
      <c r="A555" s="189" t="s">
        <v>413</v>
      </c>
      <c r="B555" s="190"/>
      <c r="C555" s="4" t="s">
        <v>283</v>
      </c>
      <c r="D555" s="4" t="s">
        <v>168</v>
      </c>
      <c r="E555" s="4"/>
      <c r="F555" s="4"/>
      <c r="G555" s="67">
        <f>G565+G578+G556</f>
        <v>28498.699999999997</v>
      </c>
      <c r="H555" s="68">
        <f>H565+H578+H556</f>
        <v>2367.8</v>
      </c>
      <c r="I555" s="55">
        <f t="shared" si="44"/>
        <v>8.308449157329985</v>
      </c>
    </row>
    <row r="556" spans="1:9" ht="39" customHeight="1">
      <c r="A556" s="33" t="str">
        <f>'Прил.4'!A481</f>
        <v>Муниципальная программа "Развитие молодежной политики в Сусуманском муниципальном округе на 2020-2024 годы"</v>
      </c>
      <c r="B556" s="32"/>
      <c r="C556" s="6" t="s">
        <v>283</v>
      </c>
      <c r="D556" s="6" t="s">
        <v>168</v>
      </c>
      <c r="E556" s="4" t="str">
        <f>'Прил.4'!E481</f>
        <v>7Л 0 00 00000</v>
      </c>
      <c r="F556" s="4"/>
      <c r="G556" s="67">
        <f>G557+G561</f>
        <v>13805.4</v>
      </c>
      <c r="H556" s="68">
        <f>H557+H561</f>
        <v>0</v>
      </c>
      <c r="I556" s="55">
        <f t="shared" si="44"/>
        <v>0</v>
      </c>
    </row>
    <row r="557" spans="1:9" ht="32.25" customHeight="1">
      <c r="A557" s="187" t="s">
        <v>381</v>
      </c>
      <c r="B557" s="188"/>
      <c r="C557" s="6" t="s">
        <v>283</v>
      </c>
      <c r="D557" s="6" t="s">
        <v>168</v>
      </c>
      <c r="E557" s="6" t="s">
        <v>382</v>
      </c>
      <c r="F557" s="6"/>
      <c r="G557" s="69">
        <f aca="true" t="shared" si="48" ref="G557:H559">G558</f>
        <v>12772.9</v>
      </c>
      <c r="H557" s="70">
        <f t="shared" si="48"/>
        <v>0</v>
      </c>
      <c r="I557" s="56">
        <f t="shared" si="44"/>
        <v>0</v>
      </c>
    </row>
    <row r="558" spans="1:9" ht="27" customHeight="1">
      <c r="A558" s="187" t="s">
        <v>383</v>
      </c>
      <c r="B558" s="188"/>
      <c r="C558" s="6" t="s">
        <v>283</v>
      </c>
      <c r="D558" s="6" t="s">
        <v>168</v>
      </c>
      <c r="E558" s="6" t="s">
        <v>384</v>
      </c>
      <c r="F558" s="6"/>
      <c r="G558" s="69">
        <f t="shared" si="48"/>
        <v>12772.9</v>
      </c>
      <c r="H558" s="70">
        <f t="shared" si="48"/>
        <v>0</v>
      </c>
      <c r="I558" s="56">
        <f t="shared" si="44"/>
        <v>0</v>
      </c>
    </row>
    <row r="559" spans="1:9" ht="13.5">
      <c r="A559" s="187" t="s">
        <v>257</v>
      </c>
      <c r="B559" s="188"/>
      <c r="C559" s="6" t="s">
        <v>283</v>
      </c>
      <c r="D559" s="6" t="s">
        <v>168</v>
      </c>
      <c r="E559" s="6" t="s">
        <v>384</v>
      </c>
      <c r="F559" s="6" t="s">
        <v>258</v>
      </c>
      <c r="G559" s="69">
        <f t="shared" si="48"/>
        <v>12772.9</v>
      </c>
      <c r="H559" s="70">
        <f t="shared" si="48"/>
        <v>0</v>
      </c>
      <c r="I559" s="56">
        <f t="shared" si="44"/>
        <v>0</v>
      </c>
    </row>
    <row r="560" spans="1:9" ht="13.5">
      <c r="A560" s="187" t="s">
        <v>290</v>
      </c>
      <c r="B560" s="188"/>
      <c r="C560" s="6" t="s">
        <v>283</v>
      </c>
      <c r="D560" s="6" t="s">
        <v>168</v>
      </c>
      <c r="E560" s="6" t="s">
        <v>384</v>
      </c>
      <c r="F560" s="6" t="s">
        <v>291</v>
      </c>
      <c r="G560" s="69">
        <f>'Прил.4'!H485</f>
        <v>12772.9</v>
      </c>
      <c r="H560" s="70">
        <f>'Прил.4'!I485</f>
        <v>0</v>
      </c>
      <c r="I560" s="56">
        <f t="shared" si="44"/>
        <v>0</v>
      </c>
    </row>
    <row r="561" spans="1:9" ht="27" customHeight="1">
      <c r="A561" s="187" t="s">
        <v>385</v>
      </c>
      <c r="B561" s="188"/>
      <c r="C561" s="6" t="s">
        <v>283</v>
      </c>
      <c r="D561" s="6" t="s">
        <v>168</v>
      </c>
      <c r="E561" s="6" t="s">
        <v>386</v>
      </c>
      <c r="F561" s="6"/>
      <c r="G561" s="69">
        <f aca="true" t="shared" si="49" ref="G561:H563">G562</f>
        <v>1032.5</v>
      </c>
      <c r="H561" s="70">
        <f t="shared" si="49"/>
        <v>0</v>
      </c>
      <c r="I561" s="56">
        <f t="shared" si="44"/>
        <v>0</v>
      </c>
    </row>
    <row r="562" spans="1:9" ht="28.5" customHeight="1">
      <c r="A562" s="187" t="s">
        <v>387</v>
      </c>
      <c r="B562" s="188"/>
      <c r="C562" s="6" t="s">
        <v>283</v>
      </c>
      <c r="D562" s="6" t="s">
        <v>168</v>
      </c>
      <c r="E562" s="6" t="s">
        <v>388</v>
      </c>
      <c r="F562" s="6"/>
      <c r="G562" s="69">
        <f t="shared" si="49"/>
        <v>1032.5</v>
      </c>
      <c r="H562" s="70">
        <f t="shared" si="49"/>
        <v>0</v>
      </c>
      <c r="I562" s="56">
        <f t="shared" si="44"/>
        <v>0</v>
      </c>
    </row>
    <row r="563" spans="1:9" ht="13.5">
      <c r="A563" s="187" t="s">
        <v>257</v>
      </c>
      <c r="B563" s="188"/>
      <c r="C563" s="6" t="s">
        <v>283</v>
      </c>
      <c r="D563" s="6" t="s">
        <v>168</v>
      </c>
      <c r="E563" s="6" t="s">
        <v>388</v>
      </c>
      <c r="F563" s="6" t="s">
        <v>258</v>
      </c>
      <c r="G563" s="69">
        <f t="shared" si="49"/>
        <v>1032.5</v>
      </c>
      <c r="H563" s="70">
        <f t="shared" si="49"/>
        <v>0</v>
      </c>
      <c r="I563" s="56">
        <f t="shared" si="44"/>
        <v>0</v>
      </c>
    </row>
    <row r="564" spans="1:9" ht="13.5">
      <c r="A564" s="187" t="s">
        <v>290</v>
      </c>
      <c r="B564" s="188"/>
      <c r="C564" s="6" t="s">
        <v>283</v>
      </c>
      <c r="D564" s="6" t="s">
        <v>168</v>
      </c>
      <c r="E564" s="6" t="s">
        <v>388</v>
      </c>
      <c r="F564" s="6" t="s">
        <v>291</v>
      </c>
      <c r="G564" s="69">
        <f>'Прил.4'!H489</f>
        <v>1032.5</v>
      </c>
      <c r="H564" s="70">
        <f>'Прил.4'!I489</f>
        <v>0</v>
      </c>
      <c r="I564" s="56">
        <f t="shared" si="44"/>
        <v>0</v>
      </c>
    </row>
    <row r="565" spans="1:9" ht="28.5" customHeight="1">
      <c r="A565" s="187" t="str">
        <f>'Прил.4'!A420</f>
        <v>Муниципальная программа "Развитие образования в Сусуманском муниципальном округе на 2021- 2025 годы"</v>
      </c>
      <c r="B565" s="188"/>
      <c r="C565" s="6" t="s">
        <v>283</v>
      </c>
      <c r="D565" s="6" t="s">
        <v>168</v>
      </c>
      <c r="E565" s="6" t="s">
        <v>285</v>
      </c>
      <c r="F565" s="6"/>
      <c r="G565" s="69">
        <f>G566+G572</f>
        <v>2249.1000000000004</v>
      </c>
      <c r="H565" s="70">
        <f>H566+H572</f>
        <v>478.4</v>
      </c>
      <c r="I565" s="56">
        <f t="shared" si="44"/>
        <v>21.27073051442799</v>
      </c>
    </row>
    <row r="566" spans="1:9" ht="13.5">
      <c r="A566" s="187" t="s">
        <v>414</v>
      </c>
      <c r="B566" s="188"/>
      <c r="C566" s="6" t="s">
        <v>283</v>
      </c>
      <c r="D566" s="6" t="s">
        <v>168</v>
      </c>
      <c r="E566" s="6" t="s">
        <v>415</v>
      </c>
      <c r="F566" s="6"/>
      <c r="G566" s="69">
        <f>G567</f>
        <v>137.3</v>
      </c>
      <c r="H566" s="70">
        <f>H567</f>
        <v>105</v>
      </c>
      <c r="I566" s="56">
        <f t="shared" si="44"/>
        <v>76.4748725418791</v>
      </c>
    </row>
    <row r="567" spans="1:9" ht="27" customHeight="1">
      <c r="A567" s="187" t="s">
        <v>416</v>
      </c>
      <c r="B567" s="188"/>
      <c r="C567" s="6" t="s">
        <v>283</v>
      </c>
      <c r="D567" s="6" t="s">
        <v>168</v>
      </c>
      <c r="E567" s="6" t="s">
        <v>417</v>
      </c>
      <c r="F567" s="6"/>
      <c r="G567" s="69">
        <f>G568+G570</f>
        <v>137.3</v>
      </c>
      <c r="H567" s="70">
        <f>H568+H570</f>
        <v>105</v>
      </c>
      <c r="I567" s="56">
        <f t="shared" si="44"/>
        <v>76.4748725418791</v>
      </c>
    </row>
    <row r="568" spans="1:9" ht="30" customHeight="1">
      <c r="A568" s="187" t="s">
        <v>28</v>
      </c>
      <c r="B568" s="188"/>
      <c r="C568" s="6" t="s">
        <v>283</v>
      </c>
      <c r="D568" s="6" t="s">
        <v>168</v>
      </c>
      <c r="E568" s="6" t="s">
        <v>417</v>
      </c>
      <c r="F568" s="6" t="s">
        <v>29</v>
      </c>
      <c r="G568" s="69">
        <f>G569</f>
        <v>41.6</v>
      </c>
      <c r="H568" s="70">
        <f>H569</f>
        <v>25</v>
      </c>
      <c r="I568" s="56">
        <f t="shared" si="44"/>
        <v>60.09615384615385</v>
      </c>
    </row>
    <row r="569" spans="1:9" ht="27.75" customHeight="1">
      <c r="A569" s="187" t="s">
        <v>30</v>
      </c>
      <c r="B569" s="188"/>
      <c r="C569" s="6" t="s">
        <v>283</v>
      </c>
      <c r="D569" s="6" t="s">
        <v>168</v>
      </c>
      <c r="E569" s="6" t="s">
        <v>417</v>
      </c>
      <c r="F569" s="6" t="s">
        <v>31</v>
      </c>
      <c r="G569" s="69">
        <f>'Прил.4'!H494</f>
        <v>41.6</v>
      </c>
      <c r="H569" s="70">
        <f>'Прил.4'!I494</f>
        <v>25</v>
      </c>
      <c r="I569" s="56">
        <f t="shared" si="44"/>
        <v>60.09615384615385</v>
      </c>
    </row>
    <row r="570" spans="1:9" ht="13.5">
      <c r="A570" s="187" t="s">
        <v>53</v>
      </c>
      <c r="B570" s="188"/>
      <c r="C570" s="6" t="s">
        <v>283</v>
      </c>
      <c r="D570" s="6" t="s">
        <v>168</v>
      </c>
      <c r="E570" s="6" t="s">
        <v>417</v>
      </c>
      <c r="F570" s="6" t="s">
        <v>54</v>
      </c>
      <c r="G570" s="69">
        <f>G571</f>
        <v>95.7</v>
      </c>
      <c r="H570" s="70">
        <f>H571</f>
        <v>80</v>
      </c>
      <c r="I570" s="56">
        <f t="shared" si="44"/>
        <v>83.59456635318703</v>
      </c>
    </row>
    <row r="571" spans="1:9" ht="13.5">
      <c r="A571" s="187" t="s">
        <v>418</v>
      </c>
      <c r="B571" s="188"/>
      <c r="C571" s="6" t="s">
        <v>283</v>
      </c>
      <c r="D571" s="6" t="s">
        <v>168</v>
      </c>
      <c r="E571" s="6" t="s">
        <v>417</v>
      </c>
      <c r="F571" s="6" t="s">
        <v>419</v>
      </c>
      <c r="G571" s="69">
        <f>'Прил.4'!H496</f>
        <v>95.7</v>
      </c>
      <c r="H571" s="70">
        <f>'Прил.4'!I496</f>
        <v>80</v>
      </c>
      <c r="I571" s="56">
        <f t="shared" si="44"/>
        <v>83.59456635318703</v>
      </c>
    </row>
    <row r="572" spans="1:9" ht="42" customHeight="1">
      <c r="A572" s="187" t="s">
        <v>286</v>
      </c>
      <c r="B572" s="188"/>
      <c r="C572" s="6" t="s">
        <v>283</v>
      </c>
      <c r="D572" s="6" t="s">
        <v>168</v>
      </c>
      <c r="E572" s="6" t="s">
        <v>287</v>
      </c>
      <c r="F572" s="6"/>
      <c r="G572" s="69">
        <f>G573</f>
        <v>2111.8</v>
      </c>
      <c r="H572" s="70">
        <f>H573</f>
        <v>373.4</v>
      </c>
      <c r="I572" s="56">
        <f t="shared" si="44"/>
        <v>17.68159863623449</v>
      </c>
    </row>
    <row r="573" spans="1:9" ht="13.5">
      <c r="A573" s="187" t="s">
        <v>288</v>
      </c>
      <c r="B573" s="188"/>
      <c r="C573" s="6" t="s">
        <v>283</v>
      </c>
      <c r="D573" s="6" t="s">
        <v>168</v>
      </c>
      <c r="E573" s="6" t="s">
        <v>289</v>
      </c>
      <c r="F573" s="6"/>
      <c r="G573" s="69">
        <f>G574+G576</f>
        <v>2111.8</v>
      </c>
      <c r="H573" s="70">
        <f>H574+H576</f>
        <v>373.4</v>
      </c>
      <c r="I573" s="56">
        <f t="shared" si="44"/>
        <v>17.68159863623449</v>
      </c>
    </row>
    <row r="574" spans="1:9" ht="54" customHeight="1">
      <c r="A574" s="187" t="s">
        <v>17</v>
      </c>
      <c r="B574" s="188"/>
      <c r="C574" s="6" t="s">
        <v>283</v>
      </c>
      <c r="D574" s="6" t="s">
        <v>168</v>
      </c>
      <c r="E574" s="6" t="s">
        <v>289</v>
      </c>
      <c r="F574" s="6" t="s">
        <v>18</v>
      </c>
      <c r="G574" s="69">
        <f>G575</f>
        <v>1919.8</v>
      </c>
      <c r="H574" s="70">
        <f>H575</f>
        <v>372.9</v>
      </c>
      <c r="I574" s="56">
        <f t="shared" si="44"/>
        <v>19.42389832274195</v>
      </c>
    </row>
    <row r="575" spans="1:9" ht="30" customHeight="1">
      <c r="A575" s="187" t="s">
        <v>19</v>
      </c>
      <c r="B575" s="188"/>
      <c r="C575" s="6" t="s">
        <v>283</v>
      </c>
      <c r="D575" s="6" t="s">
        <v>168</v>
      </c>
      <c r="E575" s="6" t="s">
        <v>289</v>
      </c>
      <c r="F575" s="6" t="s">
        <v>20</v>
      </c>
      <c r="G575" s="69">
        <f>'Прил.4'!H159</f>
        <v>1919.8</v>
      </c>
      <c r="H575" s="70">
        <f>'Прил.4'!I159</f>
        <v>372.9</v>
      </c>
      <c r="I575" s="56">
        <f t="shared" si="44"/>
        <v>19.42389832274195</v>
      </c>
    </row>
    <row r="576" spans="1:9" ht="26.25" customHeight="1">
      <c r="A576" s="187" t="s">
        <v>28</v>
      </c>
      <c r="B576" s="188"/>
      <c r="C576" s="6" t="s">
        <v>283</v>
      </c>
      <c r="D576" s="6" t="s">
        <v>168</v>
      </c>
      <c r="E576" s="6" t="s">
        <v>289</v>
      </c>
      <c r="F576" s="6" t="s">
        <v>29</v>
      </c>
      <c r="G576" s="69">
        <f>G577</f>
        <v>192</v>
      </c>
      <c r="H576" s="70">
        <f>H577</f>
        <v>0.5</v>
      </c>
      <c r="I576" s="56">
        <f t="shared" si="44"/>
        <v>0.26041666666666663</v>
      </c>
    </row>
    <row r="577" spans="1:9" ht="27.75" customHeight="1">
      <c r="A577" s="187" t="s">
        <v>30</v>
      </c>
      <c r="B577" s="188"/>
      <c r="C577" s="6" t="s">
        <v>283</v>
      </c>
      <c r="D577" s="6" t="s">
        <v>168</v>
      </c>
      <c r="E577" s="6" t="s">
        <v>289</v>
      </c>
      <c r="F577" s="6" t="s">
        <v>31</v>
      </c>
      <c r="G577" s="69">
        <f>'Прил.4'!H161</f>
        <v>192</v>
      </c>
      <c r="H577" s="70">
        <f>'Прил.4'!I161</f>
        <v>0.5</v>
      </c>
      <c r="I577" s="56">
        <f t="shared" si="44"/>
        <v>0.26041666666666663</v>
      </c>
    </row>
    <row r="578" spans="1:9" ht="42" customHeight="1">
      <c r="A578" s="187" t="s">
        <v>546</v>
      </c>
      <c r="B578" s="188"/>
      <c r="C578" s="6" t="s">
        <v>283</v>
      </c>
      <c r="D578" s="6" t="s">
        <v>168</v>
      </c>
      <c r="E578" s="6" t="s">
        <v>13</v>
      </c>
      <c r="F578" s="6"/>
      <c r="G578" s="69">
        <f>G579</f>
        <v>12444.199999999999</v>
      </c>
      <c r="H578" s="70">
        <f>H579</f>
        <v>1889.4</v>
      </c>
      <c r="I578" s="56">
        <f t="shared" si="44"/>
        <v>15.182976808473025</v>
      </c>
    </row>
    <row r="579" spans="1:9" ht="13.5">
      <c r="A579" s="187" t="s">
        <v>23</v>
      </c>
      <c r="B579" s="188"/>
      <c r="C579" s="6" t="s">
        <v>283</v>
      </c>
      <c r="D579" s="6" t="s">
        <v>168</v>
      </c>
      <c r="E579" s="6" t="s">
        <v>24</v>
      </c>
      <c r="F579" s="6"/>
      <c r="G579" s="69">
        <f>G580+G583+G588+G591</f>
        <v>12444.199999999999</v>
      </c>
      <c r="H579" s="70">
        <f>H580+H583+H588+H591</f>
        <v>1889.4</v>
      </c>
      <c r="I579" s="56">
        <f t="shared" si="44"/>
        <v>15.182976808473025</v>
      </c>
    </row>
    <row r="580" spans="1:9" ht="27" customHeight="1">
      <c r="A580" s="187" t="s">
        <v>15</v>
      </c>
      <c r="B580" s="188"/>
      <c r="C580" s="6" t="s">
        <v>283</v>
      </c>
      <c r="D580" s="6" t="s">
        <v>168</v>
      </c>
      <c r="E580" s="6" t="s">
        <v>25</v>
      </c>
      <c r="F580" s="6"/>
      <c r="G580" s="69">
        <f>G581</f>
        <v>11516.9</v>
      </c>
      <c r="H580" s="70">
        <f>H581</f>
        <v>1650.9</v>
      </c>
      <c r="I580" s="56">
        <f t="shared" si="44"/>
        <v>14.334586564092769</v>
      </c>
    </row>
    <row r="581" spans="1:9" ht="54" customHeight="1">
      <c r="A581" s="187" t="s">
        <v>17</v>
      </c>
      <c r="B581" s="188"/>
      <c r="C581" s="6" t="s">
        <v>283</v>
      </c>
      <c r="D581" s="6" t="s">
        <v>168</v>
      </c>
      <c r="E581" s="6" t="s">
        <v>25</v>
      </c>
      <c r="F581" s="6" t="s">
        <v>18</v>
      </c>
      <c r="G581" s="69">
        <f>G582</f>
        <v>11516.9</v>
      </c>
      <c r="H581" s="70">
        <f>H582</f>
        <v>1650.9</v>
      </c>
      <c r="I581" s="56">
        <f t="shared" si="44"/>
        <v>14.334586564092769</v>
      </c>
    </row>
    <row r="582" spans="1:9" ht="27" customHeight="1">
      <c r="A582" s="187" t="s">
        <v>19</v>
      </c>
      <c r="B582" s="188"/>
      <c r="C582" s="6" t="s">
        <v>283</v>
      </c>
      <c r="D582" s="6" t="s">
        <v>168</v>
      </c>
      <c r="E582" s="6" t="s">
        <v>25</v>
      </c>
      <c r="F582" s="6" t="s">
        <v>20</v>
      </c>
      <c r="G582" s="69">
        <f>'Прил.4'!H501</f>
        <v>11516.9</v>
      </c>
      <c r="H582" s="70">
        <f>'Прил.4'!I501</f>
        <v>1650.9</v>
      </c>
      <c r="I582" s="56">
        <f t="shared" si="44"/>
        <v>14.334586564092769</v>
      </c>
    </row>
    <row r="583" spans="1:9" ht="13.5">
      <c r="A583" s="187" t="s">
        <v>26</v>
      </c>
      <c r="B583" s="188"/>
      <c r="C583" s="6" t="s">
        <v>283</v>
      </c>
      <c r="D583" s="6" t="s">
        <v>168</v>
      </c>
      <c r="E583" s="6" t="s">
        <v>27</v>
      </c>
      <c r="F583" s="6"/>
      <c r="G583" s="69">
        <f>G584+G586</f>
        <v>521.3</v>
      </c>
      <c r="H583" s="70">
        <f>H584+H586</f>
        <v>170.3</v>
      </c>
      <c r="I583" s="56">
        <f t="shared" si="44"/>
        <v>32.66832917705736</v>
      </c>
    </row>
    <row r="584" spans="1:9" ht="27.75" customHeight="1">
      <c r="A584" s="187" t="s">
        <v>28</v>
      </c>
      <c r="B584" s="188"/>
      <c r="C584" s="6" t="s">
        <v>283</v>
      </c>
      <c r="D584" s="6" t="s">
        <v>168</v>
      </c>
      <c r="E584" s="6" t="s">
        <v>27</v>
      </c>
      <c r="F584" s="6" t="s">
        <v>29</v>
      </c>
      <c r="G584" s="69">
        <f>G585</f>
        <v>518.3</v>
      </c>
      <c r="H584" s="70">
        <f>H585</f>
        <v>170.3</v>
      </c>
      <c r="I584" s="56">
        <f t="shared" si="44"/>
        <v>32.85741848350377</v>
      </c>
    </row>
    <row r="585" spans="1:9" ht="28.5" customHeight="1">
      <c r="A585" s="187" t="s">
        <v>30</v>
      </c>
      <c r="B585" s="188"/>
      <c r="C585" s="6" t="s">
        <v>283</v>
      </c>
      <c r="D585" s="6" t="s">
        <v>168</v>
      </c>
      <c r="E585" s="6" t="s">
        <v>27</v>
      </c>
      <c r="F585" s="6" t="s">
        <v>31</v>
      </c>
      <c r="G585" s="69">
        <f>'Прил.4'!H504</f>
        <v>518.3</v>
      </c>
      <c r="H585" s="70">
        <f>'Прил.4'!I504</f>
        <v>170.3</v>
      </c>
      <c r="I585" s="56">
        <f t="shared" si="44"/>
        <v>32.85741848350377</v>
      </c>
    </row>
    <row r="586" spans="1:9" ht="13.5">
      <c r="A586" s="187" t="s">
        <v>46</v>
      </c>
      <c r="B586" s="188"/>
      <c r="C586" s="6" t="s">
        <v>283</v>
      </c>
      <c r="D586" s="6" t="s">
        <v>168</v>
      </c>
      <c r="E586" s="6" t="s">
        <v>27</v>
      </c>
      <c r="F586" s="6" t="s">
        <v>47</v>
      </c>
      <c r="G586" s="69">
        <f>G587</f>
        <v>3</v>
      </c>
      <c r="H586" s="70">
        <f>H587</f>
        <v>0</v>
      </c>
      <c r="I586" s="56">
        <f aca="true" t="shared" si="50" ref="I586:I649">H586/G586*100</f>
        <v>0</v>
      </c>
    </row>
    <row r="587" spans="1:9" ht="13.5">
      <c r="A587" s="187" t="s">
        <v>50</v>
      </c>
      <c r="B587" s="188"/>
      <c r="C587" s="6" t="s">
        <v>283</v>
      </c>
      <c r="D587" s="6" t="s">
        <v>168</v>
      </c>
      <c r="E587" s="6" t="s">
        <v>27</v>
      </c>
      <c r="F587" s="6" t="s">
        <v>51</v>
      </c>
      <c r="G587" s="69">
        <f>'Прил.4'!H506</f>
        <v>3</v>
      </c>
      <c r="H587" s="70">
        <f>'Прил.4'!I506</f>
        <v>0</v>
      </c>
      <c r="I587" s="56">
        <f t="shared" si="50"/>
        <v>0</v>
      </c>
    </row>
    <row r="588" spans="1:9" ht="69.75" customHeight="1">
      <c r="A588" s="187" t="s">
        <v>42</v>
      </c>
      <c r="B588" s="188"/>
      <c r="C588" s="6" t="s">
        <v>283</v>
      </c>
      <c r="D588" s="6" t="s">
        <v>168</v>
      </c>
      <c r="E588" s="6" t="s">
        <v>52</v>
      </c>
      <c r="F588" s="6"/>
      <c r="G588" s="69">
        <f>G589</f>
        <v>388</v>
      </c>
      <c r="H588" s="70">
        <f>H589</f>
        <v>68.2</v>
      </c>
      <c r="I588" s="56">
        <f t="shared" si="50"/>
        <v>17.577319587628867</v>
      </c>
    </row>
    <row r="589" spans="1:9" ht="55.5" customHeight="1">
      <c r="A589" s="187" t="s">
        <v>17</v>
      </c>
      <c r="B589" s="188"/>
      <c r="C589" s="6" t="s">
        <v>283</v>
      </c>
      <c r="D589" s="6" t="s">
        <v>168</v>
      </c>
      <c r="E589" s="6" t="s">
        <v>52</v>
      </c>
      <c r="F589" s="6" t="s">
        <v>18</v>
      </c>
      <c r="G589" s="69">
        <f>G590</f>
        <v>388</v>
      </c>
      <c r="H589" s="70">
        <f>H590</f>
        <v>68.2</v>
      </c>
      <c r="I589" s="56">
        <f t="shared" si="50"/>
        <v>17.577319587628867</v>
      </c>
    </row>
    <row r="590" spans="1:9" ht="27" customHeight="1">
      <c r="A590" s="187" t="s">
        <v>19</v>
      </c>
      <c r="B590" s="188"/>
      <c r="C590" s="6" t="s">
        <v>283</v>
      </c>
      <c r="D590" s="6" t="s">
        <v>168</v>
      </c>
      <c r="E590" s="6" t="s">
        <v>52</v>
      </c>
      <c r="F590" s="6" t="s">
        <v>20</v>
      </c>
      <c r="G590" s="69">
        <f>'Прил.4'!H509</f>
        <v>388</v>
      </c>
      <c r="H590" s="70">
        <f>'Прил.4'!I509</f>
        <v>68.2</v>
      </c>
      <c r="I590" s="56">
        <f t="shared" si="50"/>
        <v>17.577319587628867</v>
      </c>
    </row>
    <row r="591" spans="1:9" ht="13.5">
      <c r="A591" s="187" t="s">
        <v>32</v>
      </c>
      <c r="B591" s="188"/>
      <c r="C591" s="6" t="s">
        <v>283</v>
      </c>
      <c r="D591" s="6" t="s">
        <v>168</v>
      </c>
      <c r="E591" s="6" t="s">
        <v>33</v>
      </c>
      <c r="F591" s="6"/>
      <c r="G591" s="69">
        <f>G592</f>
        <v>18</v>
      </c>
      <c r="H591" s="70">
        <f>H592</f>
        <v>0</v>
      </c>
      <c r="I591" s="56">
        <f t="shared" si="50"/>
        <v>0</v>
      </c>
    </row>
    <row r="592" spans="1:9" ht="54" customHeight="1">
      <c r="A592" s="187" t="s">
        <v>17</v>
      </c>
      <c r="B592" s="188"/>
      <c r="C592" s="6" t="s">
        <v>283</v>
      </c>
      <c r="D592" s="6" t="s">
        <v>168</v>
      </c>
      <c r="E592" s="6" t="s">
        <v>33</v>
      </c>
      <c r="F592" s="6" t="s">
        <v>18</v>
      </c>
      <c r="G592" s="69">
        <f>G593</f>
        <v>18</v>
      </c>
      <c r="H592" s="70">
        <f>H593</f>
        <v>0</v>
      </c>
      <c r="I592" s="56">
        <f t="shared" si="50"/>
        <v>0</v>
      </c>
    </row>
    <row r="593" spans="1:9" ht="27.75" customHeight="1">
      <c r="A593" s="187" t="s">
        <v>19</v>
      </c>
      <c r="B593" s="188"/>
      <c r="C593" s="6" t="s">
        <v>283</v>
      </c>
      <c r="D593" s="6" t="s">
        <v>168</v>
      </c>
      <c r="E593" s="6" t="s">
        <v>33</v>
      </c>
      <c r="F593" s="6" t="s">
        <v>20</v>
      </c>
      <c r="G593" s="69">
        <f>'Прил.4'!H512</f>
        <v>18</v>
      </c>
      <c r="H593" s="70">
        <f>'Прил.4'!I512</f>
        <v>0</v>
      </c>
      <c r="I593" s="56">
        <f t="shared" si="50"/>
        <v>0</v>
      </c>
    </row>
    <row r="594" spans="1:9" ht="13.5">
      <c r="A594" s="189" t="s">
        <v>420</v>
      </c>
      <c r="B594" s="190"/>
      <c r="C594" s="4" t="s">
        <v>162</v>
      </c>
      <c r="D594" s="5" t="s">
        <v>524</v>
      </c>
      <c r="E594" s="4"/>
      <c r="F594" s="4"/>
      <c r="G594" s="67">
        <f>G595+G650</f>
        <v>51097.7</v>
      </c>
      <c r="H594" s="68">
        <f>H595+H650</f>
        <v>9942.600000000002</v>
      </c>
      <c r="I594" s="55">
        <f t="shared" si="50"/>
        <v>19.45801865837406</v>
      </c>
    </row>
    <row r="595" spans="1:9" ht="13.5">
      <c r="A595" s="189" t="s">
        <v>421</v>
      </c>
      <c r="B595" s="190"/>
      <c r="C595" s="4" t="s">
        <v>162</v>
      </c>
      <c r="D595" s="4" t="s">
        <v>9</v>
      </c>
      <c r="E595" s="4"/>
      <c r="F595" s="4"/>
      <c r="G595" s="67">
        <f>G596+G609+G626+G636+G646</f>
        <v>42981.399999999994</v>
      </c>
      <c r="H595" s="68">
        <f>H596+H609+H626+H636+H646</f>
        <v>8475.100000000002</v>
      </c>
      <c r="I595" s="55">
        <f t="shared" si="50"/>
        <v>19.718064092840166</v>
      </c>
    </row>
    <row r="596" spans="1:9" ht="27.75" customHeight="1">
      <c r="A596" s="187" t="str">
        <f>'Прил.4'!A545</f>
        <v>Муниципальная программа "Развитие культуры в Сусуманском муниципальном округе на 2021- 2025 годы"</v>
      </c>
      <c r="B596" s="188"/>
      <c r="C596" s="6" t="s">
        <v>162</v>
      </c>
      <c r="D596" s="6" t="s">
        <v>9</v>
      </c>
      <c r="E596" s="6" t="s">
        <v>422</v>
      </c>
      <c r="F596" s="6"/>
      <c r="G596" s="69">
        <f>G597+G601+G605</f>
        <v>1434.1</v>
      </c>
      <c r="H596" s="70">
        <f>H597+H601+H605</f>
        <v>178.9</v>
      </c>
      <c r="I596" s="56">
        <f t="shared" si="50"/>
        <v>12.474722822676245</v>
      </c>
    </row>
    <row r="597" spans="1:9" ht="30.75" customHeight="1">
      <c r="A597" s="187" t="s">
        <v>423</v>
      </c>
      <c r="B597" s="188"/>
      <c r="C597" s="6" t="s">
        <v>162</v>
      </c>
      <c r="D597" s="6" t="s">
        <v>9</v>
      </c>
      <c r="E597" s="6" t="s">
        <v>424</v>
      </c>
      <c r="F597" s="6"/>
      <c r="G597" s="69">
        <f aca="true" t="shared" si="51" ref="G597:H599">G598</f>
        <v>30</v>
      </c>
      <c r="H597" s="70">
        <f t="shared" si="51"/>
        <v>0</v>
      </c>
      <c r="I597" s="56">
        <f t="shared" si="50"/>
        <v>0</v>
      </c>
    </row>
    <row r="598" spans="1:9" ht="27.75" customHeight="1">
      <c r="A598" s="187" t="s">
        <v>425</v>
      </c>
      <c r="B598" s="188"/>
      <c r="C598" s="6" t="s">
        <v>162</v>
      </c>
      <c r="D598" s="6" t="s">
        <v>9</v>
      </c>
      <c r="E598" s="6" t="s">
        <v>426</v>
      </c>
      <c r="F598" s="6"/>
      <c r="G598" s="69">
        <f t="shared" si="51"/>
        <v>30</v>
      </c>
      <c r="H598" s="70">
        <f t="shared" si="51"/>
        <v>0</v>
      </c>
      <c r="I598" s="56">
        <f t="shared" si="50"/>
        <v>0</v>
      </c>
    </row>
    <row r="599" spans="1:9" ht="29.25" customHeight="1">
      <c r="A599" s="187" t="s">
        <v>257</v>
      </c>
      <c r="B599" s="188"/>
      <c r="C599" s="6" t="s">
        <v>162</v>
      </c>
      <c r="D599" s="6" t="s">
        <v>9</v>
      </c>
      <c r="E599" s="6" t="s">
        <v>426</v>
      </c>
      <c r="F599" s="6" t="s">
        <v>258</v>
      </c>
      <c r="G599" s="69">
        <f t="shared" si="51"/>
        <v>30</v>
      </c>
      <c r="H599" s="70">
        <f t="shared" si="51"/>
        <v>0</v>
      </c>
      <c r="I599" s="56">
        <f t="shared" si="50"/>
        <v>0</v>
      </c>
    </row>
    <row r="600" spans="1:9" ht="13.5">
      <c r="A600" s="187" t="s">
        <v>290</v>
      </c>
      <c r="B600" s="188"/>
      <c r="C600" s="6" t="s">
        <v>162</v>
      </c>
      <c r="D600" s="6" t="s">
        <v>9</v>
      </c>
      <c r="E600" s="6" t="s">
        <v>426</v>
      </c>
      <c r="F600" s="6" t="s">
        <v>291</v>
      </c>
      <c r="G600" s="69">
        <f>'Прил.4'!H549</f>
        <v>30</v>
      </c>
      <c r="H600" s="70">
        <f>'Прил.4'!I549</f>
        <v>0</v>
      </c>
      <c r="I600" s="56">
        <f t="shared" si="50"/>
        <v>0</v>
      </c>
    </row>
    <row r="601" spans="1:9" ht="53.25" customHeight="1">
      <c r="A601" s="187" t="s">
        <v>427</v>
      </c>
      <c r="B601" s="188"/>
      <c r="C601" s="6" t="s">
        <v>162</v>
      </c>
      <c r="D601" s="6" t="s">
        <v>9</v>
      </c>
      <c r="E601" s="6" t="s">
        <v>428</v>
      </c>
      <c r="F601" s="6"/>
      <c r="G601" s="69">
        <f aca="true" t="shared" si="52" ref="G601:H603">G602</f>
        <v>1144.1</v>
      </c>
      <c r="H601" s="70">
        <f t="shared" si="52"/>
        <v>178.9</v>
      </c>
      <c r="I601" s="56">
        <f t="shared" si="50"/>
        <v>15.636745039769254</v>
      </c>
    </row>
    <row r="602" spans="1:9" ht="13.5">
      <c r="A602" s="187" t="s">
        <v>288</v>
      </c>
      <c r="B602" s="188"/>
      <c r="C602" s="6" t="s">
        <v>162</v>
      </c>
      <c r="D602" s="6" t="s">
        <v>9</v>
      </c>
      <c r="E602" s="6" t="s">
        <v>429</v>
      </c>
      <c r="F602" s="6"/>
      <c r="G602" s="69">
        <f t="shared" si="52"/>
        <v>1144.1</v>
      </c>
      <c r="H602" s="70">
        <f t="shared" si="52"/>
        <v>178.9</v>
      </c>
      <c r="I602" s="56">
        <f t="shared" si="50"/>
        <v>15.636745039769254</v>
      </c>
    </row>
    <row r="603" spans="1:9" ht="29.25" customHeight="1">
      <c r="A603" s="187" t="s">
        <v>257</v>
      </c>
      <c r="B603" s="188"/>
      <c r="C603" s="6" t="s">
        <v>162</v>
      </c>
      <c r="D603" s="6" t="s">
        <v>9</v>
      </c>
      <c r="E603" s="6" t="s">
        <v>429</v>
      </c>
      <c r="F603" s="6" t="s">
        <v>258</v>
      </c>
      <c r="G603" s="69">
        <f t="shared" si="52"/>
        <v>1144.1</v>
      </c>
      <c r="H603" s="70">
        <f t="shared" si="52"/>
        <v>178.9</v>
      </c>
      <c r="I603" s="56">
        <f t="shared" si="50"/>
        <v>15.636745039769254</v>
      </c>
    </row>
    <row r="604" spans="1:9" ht="13.5">
      <c r="A604" s="187" t="s">
        <v>290</v>
      </c>
      <c r="B604" s="188"/>
      <c r="C604" s="6" t="s">
        <v>162</v>
      </c>
      <c r="D604" s="6" t="s">
        <v>9</v>
      </c>
      <c r="E604" s="6" t="s">
        <v>429</v>
      </c>
      <c r="F604" s="6" t="s">
        <v>291</v>
      </c>
      <c r="G604" s="69">
        <f>'Прил.4'!H553</f>
        <v>1144.1</v>
      </c>
      <c r="H604" s="70">
        <f>'Прил.4'!I553</f>
        <v>178.9</v>
      </c>
      <c r="I604" s="56">
        <f t="shared" si="50"/>
        <v>15.636745039769254</v>
      </c>
    </row>
    <row r="605" spans="1:9" ht="28.5" customHeight="1">
      <c r="A605" s="187" t="s">
        <v>430</v>
      </c>
      <c r="B605" s="188"/>
      <c r="C605" s="6" t="s">
        <v>162</v>
      </c>
      <c r="D605" s="6" t="s">
        <v>9</v>
      </c>
      <c r="E605" s="6" t="s">
        <v>431</v>
      </c>
      <c r="F605" s="6"/>
      <c r="G605" s="69">
        <f aca="true" t="shared" si="53" ref="G605:H607">G606</f>
        <v>260</v>
      </c>
      <c r="H605" s="70">
        <f t="shared" si="53"/>
        <v>0</v>
      </c>
      <c r="I605" s="56">
        <f t="shared" si="50"/>
        <v>0</v>
      </c>
    </row>
    <row r="606" spans="1:9" ht="27" customHeight="1">
      <c r="A606" s="187" t="s">
        <v>432</v>
      </c>
      <c r="B606" s="188"/>
      <c r="C606" s="6" t="s">
        <v>162</v>
      </c>
      <c r="D606" s="6" t="s">
        <v>9</v>
      </c>
      <c r="E606" s="6" t="s">
        <v>433</v>
      </c>
      <c r="F606" s="6"/>
      <c r="G606" s="69">
        <f t="shared" si="53"/>
        <v>260</v>
      </c>
      <c r="H606" s="70">
        <f t="shared" si="53"/>
        <v>0</v>
      </c>
      <c r="I606" s="56">
        <f t="shared" si="50"/>
        <v>0</v>
      </c>
    </row>
    <row r="607" spans="1:9" ht="27.75" customHeight="1">
      <c r="A607" s="187" t="s">
        <v>257</v>
      </c>
      <c r="B607" s="188"/>
      <c r="C607" s="6" t="s">
        <v>162</v>
      </c>
      <c r="D607" s="6" t="s">
        <v>9</v>
      </c>
      <c r="E607" s="6" t="s">
        <v>433</v>
      </c>
      <c r="F607" s="6" t="s">
        <v>258</v>
      </c>
      <c r="G607" s="69">
        <f t="shared" si="53"/>
        <v>260</v>
      </c>
      <c r="H607" s="70">
        <f t="shared" si="53"/>
        <v>0</v>
      </c>
      <c r="I607" s="56">
        <f t="shared" si="50"/>
        <v>0</v>
      </c>
    </row>
    <row r="608" spans="1:9" ht="13.5">
      <c r="A608" s="187" t="s">
        <v>290</v>
      </c>
      <c r="B608" s="188"/>
      <c r="C608" s="6" t="s">
        <v>162</v>
      </c>
      <c r="D608" s="6" t="s">
        <v>9</v>
      </c>
      <c r="E608" s="6" t="s">
        <v>433</v>
      </c>
      <c r="F608" s="6" t="s">
        <v>291</v>
      </c>
      <c r="G608" s="69">
        <f>'Прил.4'!H557</f>
        <v>260</v>
      </c>
      <c r="H608" s="70">
        <f>'Прил.4'!I557</f>
        <v>0</v>
      </c>
      <c r="I608" s="56">
        <f t="shared" si="50"/>
        <v>0</v>
      </c>
    </row>
    <row r="609" spans="1:9" ht="29.25" customHeight="1">
      <c r="A609" s="187" t="str">
        <f>'Прил.4'!A558</f>
        <v>Муниципальная программа "Пожарная безопасность в Сусуманском муниципальном округе на 2021- 2025 годы"</v>
      </c>
      <c r="B609" s="188"/>
      <c r="C609" s="6" t="s">
        <v>162</v>
      </c>
      <c r="D609" s="6" t="s">
        <v>9</v>
      </c>
      <c r="E609" s="6" t="s">
        <v>302</v>
      </c>
      <c r="F609" s="6"/>
      <c r="G609" s="69">
        <f>G610</f>
        <v>479.5</v>
      </c>
      <c r="H609" s="70">
        <f>H610</f>
        <v>39.9</v>
      </c>
      <c r="I609" s="56">
        <f t="shared" si="50"/>
        <v>8.321167883211679</v>
      </c>
    </row>
    <row r="610" spans="1:9" ht="42.75" customHeight="1">
      <c r="A610" s="187" t="s">
        <v>303</v>
      </c>
      <c r="B610" s="188"/>
      <c r="C610" s="6" t="s">
        <v>162</v>
      </c>
      <c r="D610" s="6" t="s">
        <v>9</v>
      </c>
      <c r="E610" s="6" t="s">
        <v>304</v>
      </c>
      <c r="F610" s="6"/>
      <c r="G610" s="69">
        <f>G611+G614+G617+G620+G623</f>
        <v>479.5</v>
      </c>
      <c r="H610" s="70">
        <f>H611+H614+H617+H620+H623</f>
        <v>39.9</v>
      </c>
      <c r="I610" s="56">
        <f t="shared" si="50"/>
        <v>8.321167883211679</v>
      </c>
    </row>
    <row r="611" spans="1:9" ht="42.75" customHeight="1">
      <c r="A611" s="187" t="s">
        <v>305</v>
      </c>
      <c r="B611" s="188"/>
      <c r="C611" s="6" t="s">
        <v>162</v>
      </c>
      <c r="D611" s="6" t="s">
        <v>9</v>
      </c>
      <c r="E611" s="6" t="s">
        <v>306</v>
      </c>
      <c r="F611" s="6"/>
      <c r="G611" s="69">
        <f>G612</f>
        <v>295</v>
      </c>
      <c r="H611" s="70">
        <f>H612</f>
        <v>39.9</v>
      </c>
      <c r="I611" s="56">
        <f t="shared" si="50"/>
        <v>13.52542372881356</v>
      </c>
    </row>
    <row r="612" spans="1:9" ht="30.75" customHeight="1">
      <c r="A612" s="187" t="s">
        <v>257</v>
      </c>
      <c r="B612" s="188"/>
      <c r="C612" s="6" t="s">
        <v>162</v>
      </c>
      <c r="D612" s="6" t="s">
        <v>9</v>
      </c>
      <c r="E612" s="6" t="s">
        <v>306</v>
      </c>
      <c r="F612" s="6" t="s">
        <v>258</v>
      </c>
      <c r="G612" s="69">
        <f>G613</f>
        <v>295</v>
      </c>
      <c r="H612" s="70">
        <f>H613</f>
        <v>39.9</v>
      </c>
      <c r="I612" s="56">
        <f t="shared" si="50"/>
        <v>13.52542372881356</v>
      </c>
    </row>
    <row r="613" spans="1:9" ht="13.5">
      <c r="A613" s="187" t="s">
        <v>290</v>
      </c>
      <c r="B613" s="188"/>
      <c r="C613" s="6" t="s">
        <v>162</v>
      </c>
      <c r="D613" s="6" t="s">
        <v>9</v>
      </c>
      <c r="E613" s="6" t="s">
        <v>306</v>
      </c>
      <c r="F613" s="6" t="s">
        <v>291</v>
      </c>
      <c r="G613" s="69">
        <f>'Прил.4'!H562</f>
        <v>295</v>
      </c>
      <c r="H613" s="70">
        <f>'Прил.4'!I562</f>
        <v>39.9</v>
      </c>
      <c r="I613" s="56">
        <f t="shared" si="50"/>
        <v>13.52542372881356</v>
      </c>
    </row>
    <row r="614" spans="1:9" ht="13.5">
      <c r="A614" s="187" t="s">
        <v>344</v>
      </c>
      <c r="B614" s="188"/>
      <c r="C614" s="6" t="s">
        <v>162</v>
      </c>
      <c r="D614" s="6" t="s">
        <v>9</v>
      </c>
      <c r="E614" s="6" t="s">
        <v>345</v>
      </c>
      <c r="F614" s="6"/>
      <c r="G614" s="69">
        <f>G615</f>
        <v>80</v>
      </c>
      <c r="H614" s="70">
        <f>H615</f>
        <v>0</v>
      </c>
      <c r="I614" s="56">
        <f t="shared" si="50"/>
        <v>0</v>
      </c>
    </row>
    <row r="615" spans="1:9" ht="30" customHeight="1">
      <c r="A615" s="187" t="s">
        <v>257</v>
      </c>
      <c r="B615" s="188"/>
      <c r="C615" s="6" t="s">
        <v>162</v>
      </c>
      <c r="D615" s="6" t="s">
        <v>9</v>
      </c>
      <c r="E615" s="6" t="s">
        <v>345</v>
      </c>
      <c r="F615" s="6" t="s">
        <v>258</v>
      </c>
      <c r="G615" s="69">
        <f>G616</f>
        <v>80</v>
      </c>
      <c r="H615" s="70">
        <f>H616</f>
        <v>0</v>
      </c>
      <c r="I615" s="56">
        <f t="shared" si="50"/>
        <v>0</v>
      </c>
    </row>
    <row r="616" spans="1:9" ht="13.5">
      <c r="A616" s="187" t="s">
        <v>290</v>
      </c>
      <c r="B616" s="188"/>
      <c r="C616" s="6" t="s">
        <v>162</v>
      </c>
      <c r="D616" s="6" t="s">
        <v>9</v>
      </c>
      <c r="E616" s="6" t="s">
        <v>345</v>
      </c>
      <c r="F616" s="6" t="s">
        <v>291</v>
      </c>
      <c r="G616" s="69">
        <f>'Прил.4'!H565</f>
        <v>80</v>
      </c>
      <c r="H616" s="70">
        <f>'Прил.4'!I565</f>
        <v>0</v>
      </c>
      <c r="I616" s="56">
        <f t="shared" si="50"/>
        <v>0</v>
      </c>
    </row>
    <row r="617" spans="1:9" ht="27.75" customHeight="1">
      <c r="A617" s="187" t="s">
        <v>307</v>
      </c>
      <c r="B617" s="188"/>
      <c r="C617" s="6" t="s">
        <v>162</v>
      </c>
      <c r="D617" s="6" t="s">
        <v>9</v>
      </c>
      <c r="E617" s="6" t="s">
        <v>308</v>
      </c>
      <c r="F617" s="6"/>
      <c r="G617" s="69">
        <f>G618</f>
        <v>34.5</v>
      </c>
      <c r="H617" s="70">
        <f>H618</f>
        <v>0</v>
      </c>
      <c r="I617" s="56">
        <f t="shared" si="50"/>
        <v>0</v>
      </c>
    </row>
    <row r="618" spans="1:9" ht="27.75" customHeight="1">
      <c r="A618" s="187" t="s">
        <v>257</v>
      </c>
      <c r="B618" s="188"/>
      <c r="C618" s="6" t="s">
        <v>162</v>
      </c>
      <c r="D618" s="6" t="s">
        <v>9</v>
      </c>
      <c r="E618" s="6" t="s">
        <v>308</v>
      </c>
      <c r="F618" s="6" t="s">
        <v>258</v>
      </c>
      <c r="G618" s="69">
        <f>G619</f>
        <v>34.5</v>
      </c>
      <c r="H618" s="70">
        <f>H619</f>
        <v>0</v>
      </c>
      <c r="I618" s="56">
        <f t="shared" si="50"/>
        <v>0</v>
      </c>
    </row>
    <row r="619" spans="1:9" ht="13.5">
      <c r="A619" s="187" t="s">
        <v>290</v>
      </c>
      <c r="B619" s="188"/>
      <c r="C619" s="6" t="s">
        <v>162</v>
      </c>
      <c r="D619" s="6" t="s">
        <v>9</v>
      </c>
      <c r="E619" s="6" t="s">
        <v>308</v>
      </c>
      <c r="F619" s="6" t="s">
        <v>291</v>
      </c>
      <c r="G619" s="69">
        <f>'Прил.4'!H568</f>
        <v>34.5</v>
      </c>
      <c r="H619" s="70">
        <f>'Прил.4'!I568</f>
        <v>0</v>
      </c>
      <c r="I619" s="56">
        <f t="shared" si="50"/>
        <v>0</v>
      </c>
    </row>
    <row r="620" spans="1:9" ht="29.25" customHeight="1">
      <c r="A620" s="187" t="s">
        <v>309</v>
      </c>
      <c r="B620" s="188"/>
      <c r="C620" s="6" t="s">
        <v>162</v>
      </c>
      <c r="D620" s="6" t="s">
        <v>9</v>
      </c>
      <c r="E620" s="6" t="s">
        <v>310</v>
      </c>
      <c r="F620" s="6"/>
      <c r="G620" s="69">
        <f>G621</f>
        <v>50</v>
      </c>
      <c r="H620" s="70">
        <f>H621</f>
        <v>0</v>
      </c>
      <c r="I620" s="56">
        <f t="shared" si="50"/>
        <v>0</v>
      </c>
    </row>
    <row r="621" spans="1:9" ht="30" customHeight="1">
      <c r="A621" s="187" t="s">
        <v>257</v>
      </c>
      <c r="B621" s="188"/>
      <c r="C621" s="6" t="s">
        <v>162</v>
      </c>
      <c r="D621" s="6" t="s">
        <v>9</v>
      </c>
      <c r="E621" s="6" t="s">
        <v>310</v>
      </c>
      <c r="F621" s="6" t="s">
        <v>258</v>
      </c>
      <c r="G621" s="69">
        <f>G622</f>
        <v>50</v>
      </c>
      <c r="H621" s="70">
        <f>H622</f>
        <v>0</v>
      </c>
      <c r="I621" s="56">
        <f t="shared" si="50"/>
        <v>0</v>
      </c>
    </row>
    <row r="622" spans="1:9" ht="13.5">
      <c r="A622" s="187" t="s">
        <v>290</v>
      </c>
      <c r="B622" s="188"/>
      <c r="C622" s="6" t="s">
        <v>162</v>
      </c>
      <c r="D622" s="6" t="s">
        <v>9</v>
      </c>
      <c r="E622" s="6" t="s">
        <v>310</v>
      </c>
      <c r="F622" s="6" t="s">
        <v>291</v>
      </c>
      <c r="G622" s="69">
        <f>'Прил.4'!H571</f>
        <v>50</v>
      </c>
      <c r="H622" s="70">
        <f>'Прил.4'!I571</f>
        <v>0</v>
      </c>
      <c r="I622" s="56">
        <f t="shared" si="50"/>
        <v>0</v>
      </c>
    </row>
    <row r="623" spans="1:9" ht="40.5" customHeight="1">
      <c r="A623" s="187" t="s">
        <v>311</v>
      </c>
      <c r="B623" s="188"/>
      <c r="C623" s="6" t="s">
        <v>162</v>
      </c>
      <c r="D623" s="6" t="s">
        <v>9</v>
      </c>
      <c r="E623" s="6" t="s">
        <v>312</v>
      </c>
      <c r="F623" s="6"/>
      <c r="G623" s="69">
        <f>G624</f>
        <v>20</v>
      </c>
      <c r="H623" s="70">
        <f>H624</f>
        <v>0</v>
      </c>
      <c r="I623" s="56">
        <f t="shared" si="50"/>
        <v>0</v>
      </c>
    </row>
    <row r="624" spans="1:9" ht="28.5" customHeight="1">
      <c r="A624" s="187" t="s">
        <v>257</v>
      </c>
      <c r="B624" s="188"/>
      <c r="C624" s="6" t="s">
        <v>162</v>
      </c>
      <c r="D624" s="6" t="s">
        <v>9</v>
      </c>
      <c r="E624" s="6" t="s">
        <v>312</v>
      </c>
      <c r="F624" s="6" t="s">
        <v>258</v>
      </c>
      <c r="G624" s="69">
        <f>G625</f>
        <v>20</v>
      </c>
      <c r="H624" s="70">
        <f>H625</f>
        <v>0</v>
      </c>
      <c r="I624" s="56">
        <f t="shared" si="50"/>
        <v>0</v>
      </c>
    </row>
    <row r="625" spans="1:9" ht="13.5">
      <c r="A625" s="187" t="s">
        <v>290</v>
      </c>
      <c r="B625" s="188"/>
      <c r="C625" s="6" t="s">
        <v>162</v>
      </c>
      <c r="D625" s="6" t="s">
        <v>9</v>
      </c>
      <c r="E625" s="6" t="s">
        <v>312</v>
      </c>
      <c r="F625" s="6" t="s">
        <v>291</v>
      </c>
      <c r="G625" s="69">
        <f>'Прил.4'!H574</f>
        <v>20</v>
      </c>
      <c r="H625" s="70">
        <f>'Прил.4'!I574</f>
        <v>0</v>
      </c>
      <c r="I625" s="56">
        <f t="shared" si="50"/>
        <v>0</v>
      </c>
    </row>
    <row r="626" spans="1:9" ht="13.5">
      <c r="A626" s="187" t="s">
        <v>434</v>
      </c>
      <c r="B626" s="188"/>
      <c r="C626" s="6" t="s">
        <v>162</v>
      </c>
      <c r="D626" s="6" t="s">
        <v>9</v>
      </c>
      <c r="E626" s="6" t="s">
        <v>435</v>
      </c>
      <c r="F626" s="6"/>
      <c r="G626" s="69">
        <f>G627+G630+G633</f>
        <v>18171.3</v>
      </c>
      <c r="H626" s="70">
        <f>H627+H630+H633</f>
        <v>3352.8</v>
      </c>
      <c r="I626" s="56">
        <f t="shared" si="50"/>
        <v>18.451073946277923</v>
      </c>
    </row>
    <row r="627" spans="1:9" ht="65.25" customHeight="1">
      <c r="A627" s="187" t="s">
        <v>42</v>
      </c>
      <c r="B627" s="188"/>
      <c r="C627" s="6" t="s">
        <v>162</v>
      </c>
      <c r="D627" s="6" t="s">
        <v>9</v>
      </c>
      <c r="E627" s="6" t="s">
        <v>436</v>
      </c>
      <c r="F627" s="6"/>
      <c r="G627" s="69">
        <f>G628</f>
        <v>280</v>
      </c>
      <c r="H627" s="70">
        <f>H628</f>
        <v>0</v>
      </c>
      <c r="I627" s="56">
        <f t="shared" si="50"/>
        <v>0</v>
      </c>
    </row>
    <row r="628" spans="1:9" ht="31.5" customHeight="1">
      <c r="A628" s="187" t="s">
        <v>257</v>
      </c>
      <c r="B628" s="188"/>
      <c r="C628" s="6" t="s">
        <v>162</v>
      </c>
      <c r="D628" s="6" t="s">
        <v>9</v>
      </c>
      <c r="E628" s="6" t="s">
        <v>436</v>
      </c>
      <c r="F628" s="6" t="s">
        <v>258</v>
      </c>
      <c r="G628" s="69">
        <f>G629</f>
        <v>280</v>
      </c>
      <c r="H628" s="70">
        <f>H629</f>
        <v>0</v>
      </c>
      <c r="I628" s="56">
        <f t="shared" si="50"/>
        <v>0</v>
      </c>
    </row>
    <row r="629" spans="1:9" ht="13.5">
      <c r="A629" s="187" t="s">
        <v>290</v>
      </c>
      <c r="B629" s="188"/>
      <c r="C629" s="6" t="s">
        <v>162</v>
      </c>
      <c r="D629" s="6" t="s">
        <v>9</v>
      </c>
      <c r="E629" s="6" t="s">
        <v>436</v>
      </c>
      <c r="F629" s="6" t="s">
        <v>291</v>
      </c>
      <c r="G629" s="69">
        <f>'Прил.4'!H578</f>
        <v>280</v>
      </c>
      <c r="H629" s="70">
        <f>'Прил.4'!I578</f>
        <v>0</v>
      </c>
      <c r="I629" s="56">
        <f t="shared" si="50"/>
        <v>0</v>
      </c>
    </row>
    <row r="630" spans="1:9" ht="13.5">
      <c r="A630" s="187" t="s">
        <v>32</v>
      </c>
      <c r="B630" s="188"/>
      <c r="C630" s="6" t="s">
        <v>162</v>
      </c>
      <c r="D630" s="6" t="s">
        <v>9</v>
      </c>
      <c r="E630" s="6" t="s">
        <v>437</v>
      </c>
      <c r="F630" s="6"/>
      <c r="G630" s="69">
        <f>G631</f>
        <v>18</v>
      </c>
      <c r="H630" s="70">
        <f>H631</f>
        <v>0</v>
      </c>
      <c r="I630" s="56">
        <f t="shared" si="50"/>
        <v>0</v>
      </c>
    </row>
    <row r="631" spans="1:9" ht="26.25" customHeight="1">
      <c r="A631" s="187" t="s">
        <v>257</v>
      </c>
      <c r="B631" s="188"/>
      <c r="C631" s="6" t="s">
        <v>162</v>
      </c>
      <c r="D631" s="6" t="s">
        <v>9</v>
      </c>
      <c r="E631" s="6" t="s">
        <v>437</v>
      </c>
      <c r="F631" s="6" t="s">
        <v>258</v>
      </c>
      <c r="G631" s="69">
        <f>G632</f>
        <v>18</v>
      </c>
      <c r="H631" s="70">
        <f>H632</f>
        <v>0</v>
      </c>
      <c r="I631" s="56">
        <f t="shared" si="50"/>
        <v>0</v>
      </c>
    </row>
    <row r="632" spans="1:9" ht="13.5">
      <c r="A632" s="187" t="s">
        <v>290</v>
      </c>
      <c r="B632" s="188"/>
      <c r="C632" s="6" t="s">
        <v>162</v>
      </c>
      <c r="D632" s="6" t="s">
        <v>9</v>
      </c>
      <c r="E632" s="6" t="s">
        <v>437</v>
      </c>
      <c r="F632" s="6" t="s">
        <v>291</v>
      </c>
      <c r="G632" s="69">
        <f>'Прил.4'!H581</f>
        <v>18</v>
      </c>
      <c r="H632" s="70">
        <f>'Прил.4'!I581</f>
        <v>0</v>
      </c>
      <c r="I632" s="56">
        <f t="shared" si="50"/>
        <v>0</v>
      </c>
    </row>
    <row r="633" spans="1:9" ht="27" customHeight="1">
      <c r="A633" s="187" t="s">
        <v>111</v>
      </c>
      <c r="B633" s="188"/>
      <c r="C633" s="6" t="s">
        <v>162</v>
      </c>
      <c r="D633" s="6" t="s">
        <v>9</v>
      </c>
      <c r="E633" s="6" t="s">
        <v>438</v>
      </c>
      <c r="F633" s="6"/>
      <c r="G633" s="69">
        <f>G634</f>
        <v>17873.3</v>
      </c>
      <c r="H633" s="70">
        <f>H634</f>
        <v>3352.8</v>
      </c>
      <c r="I633" s="56">
        <f t="shared" si="50"/>
        <v>18.7587071217962</v>
      </c>
    </row>
    <row r="634" spans="1:9" ht="27" customHeight="1">
      <c r="A634" s="187" t="s">
        <v>257</v>
      </c>
      <c r="B634" s="188"/>
      <c r="C634" s="6" t="s">
        <v>162</v>
      </c>
      <c r="D634" s="6" t="s">
        <v>9</v>
      </c>
      <c r="E634" s="6" t="s">
        <v>438</v>
      </c>
      <c r="F634" s="6" t="s">
        <v>258</v>
      </c>
      <c r="G634" s="69">
        <f>G635</f>
        <v>17873.3</v>
      </c>
      <c r="H634" s="70">
        <f>H635</f>
        <v>3352.8</v>
      </c>
      <c r="I634" s="56">
        <f t="shared" si="50"/>
        <v>18.7587071217962</v>
      </c>
    </row>
    <row r="635" spans="1:9" ht="13.5">
      <c r="A635" s="187" t="s">
        <v>290</v>
      </c>
      <c r="B635" s="188"/>
      <c r="C635" s="6" t="s">
        <v>162</v>
      </c>
      <c r="D635" s="6" t="s">
        <v>9</v>
      </c>
      <c r="E635" s="6" t="s">
        <v>438</v>
      </c>
      <c r="F635" s="6" t="s">
        <v>291</v>
      </c>
      <c r="G635" s="69">
        <f>'Прил.4'!H584</f>
        <v>17873.3</v>
      </c>
      <c r="H635" s="70">
        <f>'Прил.4'!I584</f>
        <v>3352.8</v>
      </c>
      <c r="I635" s="56">
        <f t="shared" si="50"/>
        <v>18.7587071217962</v>
      </c>
    </row>
    <row r="636" spans="1:9" ht="30" customHeight="1">
      <c r="A636" s="187" t="s">
        <v>439</v>
      </c>
      <c r="B636" s="188"/>
      <c r="C636" s="6" t="s">
        <v>162</v>
      </c>
      <c r="D636" s="6" t="s">
        <v>9</v>
      </c>
      <c r="E636" s="6" t="s">
        <v>440</v>
      </c>
      <c r="F636" s="6"/>
      <c r="G636" s="69">
        <f>G637+G640+G643</f>
        <v>22652.8</v>
      </c>
      <c r="H636" s="70">
        <f>H637+H640+H643</f>
        <v>4822.3</v>
      </c>
      <c r="I636" s="56">
        <f t="shared" si="50"/>
        <v>21.28787611244526</v>
      </c>
    </row>
    <row r="637" spans="1:9" ht="67.5" customHeight="1">
      <c r="A637" s="187" t="s">
        <v>42</v>
      </c>
      <c r="B637" s="188"/>
      <c r="C637" s="6" t="s">
        <v>162</v>
      </c>
      <c r="D637" s="6" t="s">
        <v>9</v>
      </c>
      <c r="E637" s="6" t="s">
        <v>441</v>
      </c>
      <c r="F637" s="6"/>
      <c r="G637" s="69">
        <f>G638</f>
        <v>240</v>
      </c>
      <c r="H637" s="70">
        <f>H638</f>
        <v>0</v>
      </c>
      <c r="I637" s="56">
        <f t="shared" si="50"/>
        <v>0</v>
      </c>
    </row>
    <row r="638" spans="1:9" ht="26.25" customHeight="1">
      <c r="A638" s="187" t="s">
        <v>257</v>
      </c>
      <c r="B638" s="188"/>
      <c r="C638" s="6" t="s">
        <v>162</v>
      </c>
      <c r="D638" s="6" t="s">
        <v>9</v>
      </c>
      <c r="E638" s="6" t="s">
        <v>441</v>
      </c>
      <c r="F638" s="6" t="s">
        <v>258</v>
      </c>
      <c r="G638" s="69">
        <f>G639</f>
        <v>240</v>
      </c>
      <c r="H638" s="70">
        <f>H639</f>
        <v>0</v>
      </c>
      <c r="I638" s="56">
        <f t="shared" si="50"/>
        <v>0</v>
      </c>
    </row>
    <row r="639" spans="1:9" ht="13.5">
      <c r="A639" s="187" t="s">
        <v>290</v>
      </c>
      <c r="B639" s="188"/>
      <c r="C639" s="6" t="s">
        <v>162</v>
      </c>
      <c r="D639" s="6" t="s">
        <v>9</v>
      </c>
      <c r="E639" s="6" t="s">
        <v>441</v>
      </c>
      <c r="F639" s="6" t="s">
        <v>291</v>
      </c>
      <c r="G639" s="69">
        <f>'Прил.4'!H588</f>
        <v>240</v>
      </c>
      <c r="H639" s="70">
        <f>'Прил.4'!I588</f>
        <v>0</v>
      </c>
      <c r="I639" s="56">
        <f t="shared" si="50"/>
        <v>0</v>
      </c>
    </row>
    <row r="640" spans="1:9" ht="13.5">
      <c r="A640" s="187" t="s">
        <v>32</v>
      </c>
      <c r="B640" s="188"/>
      <c r="C640" s="6" t="s">
        <v>162</v>
      </c>
      <c r="D640" s="6" t="s">
        <v>9</v>
      </c>
      <c r="E640" s="6" t="s">
        <v>442</v>
      </c>
      <c r="F640" s="6"/>
      <c r="G640" s="69">
        <f>G641</f>
        <v>7</v>
      </c>
      <c r="H640" s="70">
        <f>H641</f>
        <v>0</v>
      </c>
      <c r="I640" s="56">
        <f t="shared" si="50"/>
        <v>0</v>
      </c>
    </row>
    <row r="641" spans="1:9" ht="27" customHeight="1">
      <c r="A641" s="187" t="s">
        <v>257</v>
      </c>
      <c r="B641" s="188"/>
      <c r="C641" s="6" t="s">
        <v>162</v>
      </c>
      <c r="D641" s="6" t="s">
        <v>9</v>
      </c>
      <c r="E641" s="6" t="s">
        <v>442</v>
      </c>
      <c r="F641" s="6" t="s">
        <v>258</v>
      </c>
      <c r="G641" s="69">
        <f>G642</f>
        <v>7</v>
      </c>
      <c r="H641" s="70">
        <f>H642</f>
        <v>0</v>
      </c>
      <c r="I641" s="56">
        <f t="shared" si="50"/>
        <v>0</v>
      </c>
    </row>
    <row r="642" spans="1:9" ht="13.5">
      <c r="A642" s="187" t="s">
        <v>290</v>
      </c>
      <c r="B642" s="188"/>
      <c r="C642" s="6" t="s">
        <v>162</v>
      </c>
      <c r="D642" s="6" t="s">
        <v>9</v>
      </c>
      <c r="E642" s="6" t="s">
        <v>442</v>
      </c>
      <c r="F642" s="6" t="s">
        <v>291</v>
      </c>
      <c r="G642" s="69">
        <f>'Прил.4'!H591</f>
        <v>7</v>
      </c>
      <c r="H642" s="70">
        <f>'Прил.4'!I591</f>
        <v>0</v>
      </c>
      <c r="I642" s="56">
        <f t="shared" si="50"/>
        <v>0</v>
      </c>
    </row>
    <row r="643" spans="1:9" ht="24.75" customHeight="1">
      <c r="A643" s="187" t="s">
        <v>111</v>
      </c>
      <c r="B643" s="188"/>
      <c r="C643" s="6" t="s">
        <v>162</v>
      </c>
      <c r="D643" s="6" t="s">
        <v>9</v>
      </c>
      <c r="E643" s="6" t="s">
        <v>443</v>
      </c>
      <c r="F643" s="6"/>
      <c r="G643" s="69">
        <f>G644</f>
        <v>22405.8</v>
      </c>
      <c r="H643" s="70">
        <f>H644</f>
        <v>4822.3</v>
      </c>
      <c r="I643" s="56">
        <f t="shared" si="50"/>
        <v>21.522552196306314</v>
      </c>
    </row>
    <row r="644" spans="1:9" ht="27" customHeight="1">
      <c r="A644" s="187" t="s">
        <v>257</v>
      </c>
      <c r="B644" s="188"/>
      <c r="C644" s="6" t="s">
        <v>162</v>
      </c>
      <c r="D644" s="6" t="s">
        <v>9</v>
      </c>
      <c r="E644" s="6" t="s">
        <v>443</v>
      </c>
      <c r="F644" s="6" t="s">
        <v>258</v>
      </c>
      <c r="G644" s="69">
        <f>G645</f>
        <v>22405.8</v>
      </c>
      <c r="H644" s="70">
        <f>H645</f>
        <v>4822.3</v>
      </c>
      <c r="I644" s="56">
        <f t="shared" si="50"/>
        <v>21.522552196306314</v>
      </c>
    </row>
    <row r="645" spans="1:9" ht="13.5">
      <c r="A645" s="187" t="s">
        <v>290</v>
      </c>
      <c r="B645" s="188"/>
      <c r="C645" s="6" t="s">
        <v>162</v>
      </c>
      <c r="D645" s="6" t="s">
        <v>9</v>
      </c>
      <c r="E645" s="6" t="s">
        <v>443</v>
      </c>
      <c r="F645" s="6" t="s">
        <v>291</v>
      </c>
      <c r="G645" s="69">
        <f>'Прил.4'!H594</f>
        <v>22405.8</v>
      </c>
      <c r="H645" s="70">
        <f>'Прил.4'!I594</f>
        <v>4822.3</v>
      </c>
      <c r="I645" s="56">
        <f t="shared" si="50"/>
        <v>21.522552196306314</v>
      </c>
    </row>
    <row r="646" spans="1:9" ht="27.75" customHeight="1">
      <c r="A646" s="187" t="s">
        <v>444</v>
      </c>
      <c r="B646" s="188"/>
      <c r="C646" s="6" t="s">
        <v>162</v>
      </c>
      <c r="D646" s="6" t="s">
        <v>9</v>
      </c>
      <c r="E646" s="6" t="s">
        <v>445</v>
      </c>
      <c r="F646" s="6"/>
      <c r="G646" s="69">
        <f aca="true" t="shared" si="54" ref="G646:H648">G647</f>
        <v>243.7</v>
      </c>
      <c r="H646" s="70">
        <f t="shared" si="54"/>
        <v>81.2</v>
      </c>
      <c r="I646" s="56">
        <f t="shared" si="50"/>
        <v>33.31965531391055</v>
      </c>
    </row>
    <row r="647" spans="1:9" ht="27" customHeight="1">
      <c r="A647" s="187" t="s">
        <v>446</v>
      </c>
      <c r="B647" s="188"/>
      <c r="C647" s="6" t="s">
        <v>162</v>
      </c>
      <c r="D647" s="6" t="s">
        <v>9</v>
      </c>
      <c r="E647" s="6" t="s">
        <v>447</v>
      </c>
      <c r="F647" s="6"/>
      <c r="G647" s="69">
        <f t="shared" si="54"/>
        <v>243.7</v>
      </c>
      <c r="H647" s="70">
        <f t="shared" si="54"/>
        <v>81.2</v>
      </c>
      <c r="I647" s="56">
        <f t="shared" si="50"/>
        <v>33.31965531391055</v>
      </c>
    </row>
    <row r="648" spans="1:9" ht="28.5" customHeight="1">
      <c r="A648" s="187" t="s">
        <v>257</v>
      </c>
      <c r="B648" s="188"/>
      <c r="C648" s="6" t="s">
        <v>162</v>
      </c>
      <c r="D648" s="6" t="s">
        <v>9</v>
      </c>
      <c r="E648" s="6" t="s">
        <v>447</v>
      </c>
      <c r="F648" s="6" t="s">
        <v>258</v>
      </c>
      <c r="G648" s="69">
        <f t="shared" si="54"/>
        <v>243.7</v>
      </c>
      <c r="H648" s="70">
        <f t="shared" si="54"/>
        <v>81.2</v>
      </c>
      <c r="I648" s="56">
        <f t="shared" si="50"/>
        <v>33.31965531391055</v>
      </c>
    </row>
    <row r="649" spans="1:9" ht="13.5">
      <c r="A649" s="187" t="s">
        <v>290</v>
      </c>
      <c r="B649" s="188"/>
      <c r="C649" s="6" t="s">
        <v>162</v>
      </c>
      <c r="D649" s="6" t="s">
        <v>9</v>
      </c>
      <c r="E649" s="6" t="s">
        <v>447</v>
      </c>
      <c r="F649" s="6" t="s">
        <v>291</v>
      </c>
      <c r="G649" s="69">
        <f>'Прил.4'!H598</f>
        <v>243.7</v>
      </c>
      <c r="H649" s="70">
        <f>'Прил.4'!I598</f>
        <v>81.2</v>
      </c>
      <c r="I649" s="56">
        <f t="shared" si="50"/>
        <v>33.31965531391055</v>
      </c>
    </row>
    <row r="650" spans="1:9" ht="13.5">
      <c r="A650" s="189" t="s">
        <v>448</v>
      </c>
      <c r="B650" s="190"/>
      <c r="C650" s="4" t="s">
        <v>162</v>
      </c>
      <c r="D650" s="4" t="s">
        <v>35</v>
      </c>
      <c r="E650" s="4"/>
      <c r="F650" s="4"/>
      <c r="G650" s="67">
        <f>G651+G658+G663+G668</f>
        <v>8116.299999999999</v>
      </c>
      <c r="H650" s="68">
        <f>H651+H658+H663+H668</f>
        <v>1467.5</v>
      </c>
      <c r="I650" s="55">
        <f aca="true" t="shared" si="55" ref="I650:I713">H650/G650*100</f>
        <v>18.08089893177926</v>
      </c>
    </row>
    <row r="651" spans="1:9" ht="27" customHeight="1">
      <c r="A651" s="187" t="str">
        <f>'Прил.4'!A600</f>
        <v>Муниципальная программа "Развитие культуры в Сусуманском муниципальном округе на 2021- 2025 годы"</v>
      </c>
      <c r="B651" s="188"/>
      <c r="C651" s="6" t="s">
        <v>162</v>
      </c>
      <c r="D651" s="6" t="s">
        <v>35</v>
      </c>
      <c r="E651" s="6" t="s">
        <v>422</v>
      </c>
      <c r="F651" s="6"/>
      <c r="G651" s="69">
        <f>G652</f>
        <v>300</v>
      </c>
      <c r="H651" s="70">
        <f>H652</f>
        <v>120</v>
      </c>
      <c r="I651" s="56">
        <f t="shared" si="55"/>
        <v>40</v>
      </c>
    </row>
    <row r="652" spans="1:9" ht="27" customHeight="1">
      <c r="A652" s="187" t="s">
        <v>423</v>
      </c>
      <c r="B652" s="188"/>
      <c r="C652" s="6" t="s">
        <v>162</v>
      </c>
      <c r="D652" s="6" t="s">
        <v>35</v>
      </c>
      <c r="E652" s="6" t="s">
        <v>424</v>
      </c>
      <c r="F652" s="6"/>
      <c r="G652" s="69">
        <f>G653</f>
        <v>300</v>
      </c>
      <c r="H652" s="70">
        <f>H653</f>
        <v>120</v>
      </c>
      <c r="I652" s="56">
        <f t="shared" si="55"/>
        <v>40</v>
      </c>
    </row>
    <row r="653" spans="1:9" ht="27" customHeight="1">
      <c r="A653" s="187" t="s">
        <v>449</v>
      </c>
      <c r="B653" s="188"/>
      <c r="C653" s="6" t="s">
        <v>162</v>
      </c>
      <c r="D653" s="6" t="s">
        <v>35</v>
      </c>
      <c r="E653" s="6" t="s">
        <v>450</v>
      </c>
      <c r="F653" s="6"/>
      <c r="G653" s="69">
        <f>G654+G656</f>
        <v>300</v>
      </c>
      <c r="H653" s="70">
        <f>H654+H656</f>
        <v>120</v>
      </c>
      <c r="I653" s="56">
        <f t="shared" si="55"/>
        <v>40</v>
      </c>
    </row>
    <row r="654" spans="1:9" ht="54.75" customHeight="1">
      <c r="A654" s="187" t="s">
        <v>17</v>
      </c>
      <c r="B654" s="188"/>
      <c r="C654" s="6" t="s">
        <v>162</v>
      </c>
      <c r="D654" s="6" t="s">
        <v>35</v>
      </c>
      <c r="E654" s="6" t="s">
        <v>450</v>
      </c>
      <c r="F654" s="6" t="s">
        <v>18</v>
      </c>
      <c r="G654" s="69">
        <f>G655</f>
        <v>84</v>
      </c>
      <c r="H654" s="70">
        <f>H655</f>
        <v>0</v>
      </c>
      <c r="I654" s="56">
        <f t="shared" si="55"/>
        <v>0</v>
      </c>
    </row>
    <row r="655" spans="1:9" ht="13.5">
      <c r="A655" s="187" t="s">
        <v>108</v>
      </c>
      <c r="B655" s="188"/>
      <c r="C655" s="6" t="s">
        <v>162</v>
      </c>
      <c r="D655" s="6" t="s">
        <v>35</v>
      </c>
      <c r="E655" s="6" t="s">
        <v>450</v>
      </c>
      <c r="F655" s="6" t="s">
        <v>109</v>
      </c>
      <c r="G655" s="69">
        <f>'Прил.4'!H604</f>
        <v>84</v>
      </c>
      <c r="H655" s="70">
        <f>'Прил.4'!I604</f>
        <v>0</v>
      </c>
      <c r="I655" s="56">
        <f t="shared" si="55"/>
        <v>0</v>
      </c>
    </row>
    <row r="656" spans="1:9" ht="27" customHeight="1">
      <c r="A656" s="187" t="s">
        <v>28</v>
      </c>
      <c r="B656" s="188"/>
      <c r="C656" s="6" t="s">
        <v>162</v>
      </c>
      <c r="D656" s="6" t="s">
        <v>35</v>
      </c>
      <c r="E656" s="6" t="s">
        <v>450</v>
      </c>
      <c r="F656" s="6" t="s">
        <v>29</v>
      </c>
      <c r="G656" s="69">
        <f>G657</f>
        <v>216</v>
      </c>
      <c r="H656" s="70">
        <f>H657</f>
        <v>120</v>
      </c>
      <c r="I656" s="56">
        <f t="shared" si="55"/>
        <v>55.55555555555556</v>
      </c>
    </row>
    <row r="657" spans="1:9" ht="25.5" customHeight="1">
      <c r="A657" s="187" t="s">
        <v>30</v>
      </c>
      <c r="B657" s="188"/>
      <c r="C657" s="6" t="s">
        <v>162</v>
      </c>
      <c r="D657" s="6" t="s">
        <v>35</v>
      </c>
      <c r="E657" s="6" t="s">
        <v>450</v>
      </c>
      <c r="F657" s="6" t="s">
        <v>31</v>
      </c>
      <c r="G657" s="69">
        <f>'Прил.4'!H606</f>
        <v>216</v>
      </c>
      <c r="H657" s="70">
        <f>'Прил.4'!I606</f>
        <v>120</v>
      </c>
      <c r="I657" s="56">
        <f t="shared" si="55"/>
        <v>55.55555555555556</v>
      </c>
    </row>
    <row r="658" spans="1:9" ht="54" customHeight="1">
      <c r="A658" s="187" t="str">
        <f>'Прил.4'!A169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658" s="188"/>
      <c r="C658" s="6" t="s">
        <v>162</v>
      </c>
      <c r="D658" s="6" t="s">
        <v>35</v>
      </c>
      <c r="E658" s="6" t="s">
        <v>71</v>
      </c>
      <c r="F658" s="6"/>
      <c r="G658" s="69">
        <f aca="true" t="shared" si="56" ref="G658:H661">G659</f>
        <v>6</v>
      </c>
      <c r="H658" s="70">
        <f t="shared" si="56"/>
        <v>0</v>
      </c>
      <c r="I658" s="56">
        <f t="shared" si="55"/>
        <v>0</v>
      </c>
    </row>
    <row r="659" spans="1:9" ht="27.75" customHeight="1">
      <c r="A659" s="187" t="s">
        <v>76</v>
      </c>
      <c r="B659" s="188"/>
      <c r="C659" s="6" t="s">
        <v>162</v>
      </c>
      <c r="D659" s="6" t="s">
        <v>35</v>
      </c>
      <c r="E659" s="6" t="s">
        <v>77</v>
      </c>
      <c r="F659" s="6"/>
      <c r="G659" s="69">
        <f t="shared" si="56"/>
        <v>6</v>
      </c>
      <c r="H659" s="70">
        <f t="shared" si="56"/>
        <v>0</v>
      </c>
      <c r="I659" s="56">
        <f t="shared" si="55"/>
        <v>0</v>
      </c>
    </row>
    <row r="660" spans="1:9" ht="41.25" customHeight="1">
      <c r="A660" s="187" t="s">
        <v>80</v>
      </c>
      <c r="B660" s="188"/>
      <c r="C660" s="6" t="s">
        <v>162</v>
      </c>
      <c r="D660" s="6" t="s">
        <v>35</v>
      </c>
      <c r="E660" s="6" t="s">
        <v>81</v>
      </c>
      <c r="F660" s="6"/>
      <c r="G660" s="69">
        <f t="shared" si="56"/>
        <v>6</v>
      </c>
      <c r="H660" s="70">
        <f t="shared" si="56"/>
        <v>0</v>
      </c>
      <c r="I660" s="56">
        <f t="shared" si="55"/>
        <v>0</v>
      </c>
    </row>
    <row r="661" spans="1:9" ht="27" customHeight="1">
      <c r="A661" s="187" t="s">
        <v>28</v>
      </c>
      <c r="B661" s="188"/>
      <c r="C661" s="6" t="s">
        <v>162</v>
      </c>
      <c r="D661" s="6" t="s">
        <v>35</v>
      </c>
      <c r="E661" s="6" t="s">
        <v>81</v>
      </c>
      <c r="F661" s="6" t="s">
        <v>29</v>
      </c>
      <c r="G661" s="69">
        <f t="shared" si="56"/>
        <v>6</v>
      </c>
      <c r="H661" s="70">
        <f t="shared" si="56"/>
        <v>0</v>
      </c>
      <c r="I661" s="56">
        <f t="shared" si="55"/>
        <v>0</v>
      </c>
    </row>
    <row r="662" spans="1:9" ht="27.75" customHeight="1">
      <c r="A662" s="187" t="s">
        <v>30</v>
      </c>
      <c r="B662" s="188"/>
      <c r="C662" s="6" t="s">
        <v>162</v>
      </c>
      <c r="D662" s="6" t="s">
        <v>35</v>
      </c>
      <c r="E662" s="6" t="s">
        <v>81</v>
      </c>
      <c r="F662" s="6" t="s">
        <v>31</v>
      </c>
      <c r="G662" s="69">
        <f>'Прил.4'!H611</f>
        <v>6</v>
      </c>
      <c r="H662" s="70">
        <f>'Прил.4'!I611</f>
        <v>0</v>
      </c>
      <c r="I662" s="56">
        <f t="shared" si="55"/>
        <v>0</v>
      </c>
    </row>
    <row r="663" spans="1:9" ht="25.5" customHeight="1">
      <c r="A663" s="187" t="str">
        <f>'Прил.4'!A612</f>
        <v>Муниципальная программа "Пожарная безопасность в Сусуманском муниципальном округе на 2021- 2025 годы"</v>
      </c>
      <c r="B663" s="188"/>
      <c r="C663" s="6" t="s">
        <v>162</v>
      </c>
      <c r="D663" s="6" t="s">
        <v>35</v>
      </c>
      <c r="E663" s="6" t="s">
        <v>302</v>
      </c>
      <c r="F663" s="6"/>
      <c r="G663" s="69">
        <f aca="true" t="shared" si="57" ref="G663:H666">G664</f>
        <v>36.4</v>
      </c>
      <c r="H663" s="70">
        <f t="shared" si="57"/>
        <v>0</v>
      </c>
      <c r="I663" s="56">
        <f t="shared" si="55"/>
        <v>0</v>
      </c>
    </row>
    <row r="664" spans="1:9" ht="39" customHeight="1">
      <c r="A664" s="187" t="s">
        <v>303</v>
      </c>
      <c r="B664" s="188"/>
      <c r="C664" s="6" t="s">
        <v>162</v>
      </c>
      <c r="D664" s="6" t="s">
        <v>35</v>
      </c>
      <c r="E664" s="6" t="s">
        <v>304</v>
      </c>
      <c r="F664" s="6"/>
      <c r="G664" s="69">
        <f t="shared" si="57"/>
        <v>36.4</v>
      </c>
      <c r="H664" s="70">
        <f t="shared" si="57"/>
        <v>0</v>
      </c>
      <c r="I664" s="56">
        <f t="shared" si="55"/>
        <v>0</v>
      </c>
    </row>
    <row r="665" spans="1:9" ht="29.25" customHeight="1">
      <c r="A665" s="187" t="s">
        <v>307</v>
      </c>
      <c r="B665" s="188"/>
      <c r="C665" s="6" t="s">
        <v>162</v>
      </c>
      <c r="D665" s="6" t="s">
        <v>35</v>
      </c>
      <c r="E665" s="6" t="s">
        <v>308</v>
      </c>
      <c r="F665" s="6"/>
      <c r="G665" s="69">
        <f t="shared" si="57"/>
        <v>36.4</v>
      </c>
      <c r="H665" s="70">
        <f t="shared" si="57"/>
        <v>0</v>
      </c>
      <c r="I665" s="56">
        <f t="shared" si="55"/>
        <v>0</v>
      </c>
    </row>
    <row r="666" spans="1:9" ht="27" customHeight="1">
      <c r="A666" s="187" t="s">
        <v>28</v>
      </c>
      <c r="B666" s="188"/>
      <c r="C666" s="6" t="s">
        <v>162</v>
      </c>
      <c r="D666" s="6" t="s">
        <v>35</v>
      </c>
      <c r="E666" s="6" t="s">
        <v>308</v>
      </c>
      <c r="F666" s="6" t="s">
        <v>29</v>
      </c>
      <c r="G666" s="69">
        <f t="shared" si="57"/>
        <v>36.4</v>
      </c>
      <c r="H666" s="70">
        <f t="shared" si="57"/>
        <v>0</v>
      </c>
      <c r="I666" s="56">
        <f t="shared" si="55"/>
        <v>0</v>
      </c>
    </row>
    <row r="667" spans="1:9" ht="28.5" customHeight="1">
      <c r="A667" s="187" t="s">
        <v>30</v>
      </c>
      <c r="B667" s="188"/>
      <c r="C667" s="6" t="s">
        <v>162</v>
      </c>
      <c r="D667" s="6" t="s">
        <v>35</v>
      </c>
      <c r="E667" s="6" t="s">
        <v>308</v>
      </c>
      <c r="F667" s="6" t="s">
        <v>31</v>
      </c>
      <c r="G667" s="69">
        <f>'Прил.4'!H616</f>
        <v>36.4</v>
      </c>
      <c r="H667" s="70">
        <f>'Прил.4'!I616</f>
        <v>0</v>
      </c>
      <c r="I667" s="56">
        <f t="shared" si="55"/>
        <v>0</v>
      </c>
    </row>
    <row r="668" spans="1:9" ht="41.25" customHeight="1">
      <c r="A668" s="187" t="s">
        <v>12</v>
      </c>
      <c r="B668" s="188"/>
      <c r="C668" s="6" t="s">
        <v>162</v>
      </c>
      <c r="D668" s="6" t="s">
        <v>35</v>
      </c>
      <c r="E668" s="6" t="s">
        <v>451</v>
      </c>
      <c r="F668" s="6"/>
      <c r="G668" s="69">
        <f>G669</f>
        <v>7773.9</v>
      </c>
      <c r="H668" s="70">
        <f>H669</f>
        <v>1347.5</v>
      </c>
      <c r="I668" s="56">
        <f t="shared" si="55"/>
        <v>17.333642058683544</v>
      </c>
    </row>
    <row r="669" spans="1:9" ht="42" customHeight="1">
      <c r="A669" s="187" t="s">
        <v>546</v>
      </c>
      <c r="B669" s="188"/>
      <c r="C669" s="6" t="s">
        <v>162</v>
      </c>
      <c r="D669" s="6" t="s">
        <v>35</v>
      </c>
      <c r="E669" s="6" t="s">
        <v>13</v>
      </c>
      <c r="F669" s="6"/>
      <c r="G669" s="69">
        <f>G670</f>
        <v>7773.9</v>
      </c>
      <c r="H669" s="70">
        <f>H670</f>
        <v>1347.5</v>
      </c>
      <c r="I669" s="56">
        <f t="shared" si="55"/>
        <v>17.333642058683544</v>
      </c>
    </row>
    <row r="670" spans="1:9" ht="13.5">
      <c r="A670" s="187" t="s">
        <v>23</v>
      </c>
      <c r="B670" s="188"/>
      <c r="C670" s="6" t="s">
        <v>162</v>
      </c>
      <c r="D670" s="6" t="s">
        <v>35</v>
      </c>
      <c r="E670" s="6" t="s">
        <v>24</v>
      </c>
      <c r="F670" s="6"/>
      <c r="G670" s="69">
        <f>G671+G674+G679+G682+G677</f>
        <v>7773.9</v>
      </c>
      <c r="H670" s="70">
        <f>H671+H674+H679+H682+H677</f>
        <v>1347.5</v>
      </c>
      <c r="I670" s="56">
        <f t="shared" si="55"/>
        <v>17.333642058683544</v>
      </c>
    </row>
    <row r="671" spans="1:9" ht="28.5" customHeight="1">
      <c r="A671" s="187" t="s">
        <v>15</v>
      </c>
      <c r="B671" s="188"/>
      <c r="C671" s="6" t="s">
        <v>162</v>
      </c>
      <c r="D671" s="6" t="s">
        <v>35</v>
      </c>
      <c r="E671" s="6" t="s">
        <v>25</v>
      </c>
      <c r="F671" s="6"/>
      <c r="G671" s="69">
        <f>G672</f>
        <v>7010.2</v>
      </c>
      <c r="H671" s="70">
        <f>H672</f>
        <v>1086.3</v>
      </c>
      <c r="I671" s="56">
        <f t="shared" si="55"/>
        <v>15.495991555162478</v>
      </c>
    </row>
    <row r="672" spans="1:9" ht="55.5" customHeight="1">
      <c r="A672" s="187" t="s">
        <v>17</v>
      </c>
      <c r="B672" s="188"/>
      <c r="C672" s="6" t="s">
        <v>162</v>
      </c>
      <c r="D672" s="6" t="s">
        <v>35</v>
      </c>
      <c r="E672" s="6" t="s">
        <v>25</v>
      </c>
      <c r="F672" s="6" t="s">
        <v>18</v>
      </c>
      <c r="G672" s="69">
        <f>G673</f>
        <v>7010.2</v>
      </c>
      <c r="H672" s="70">
        <f>H673</f>
        <v>1086.3</v>
      </c>
      <c r="I672" s="56">
        <f t="shared" si="55"/>
        <v>15.495991555162478</v>
      </c>
    </row>
    <row r="673" spans="1:9" ht="26.25" customHeight="1">
      <c r="A673" s="187" t="s">
        <v>19</v>
      </c>
      <c r="B673" s="188"/>
      <c r="C673" s="6" t="s">
        <v>162</v>
      </c>
      <c r="D673" s="6" t="s">
        <v>35</v>
      </c>
      <c r="E673" s="6" t="s">
        <v>25</v>
      </c>
      <c r="F673" s="6" t="s">
        <v>20</v>
      </c>
      <c r="G673" s="69">
        <f>'Прил.4'!H621</f>
        <v>7010.2</v>
      </c>
      <c r="H673" s="70">
        <f>'Прил.4'!I621</f>
        <v>1086.3</v>
      </c>
      <c r="I673" s="56">
        <f t="shared" si="55"/>
        <v>15.495991555162478</v>
      </c>
    </row>
    <row r="674" spans="1:9" ht="13.5">
      <c r="A674" s="187" t="s">
        <v>26</v>
      </c>
      <c r="B674" s="188"/>
      <c r="C674" s="6" t="s">
        <v>162</v>
      </c>
      <c r="D674" s="6" t="s">
        <v>35</v>
      </c>
      <c r="E674" s="6" t="s">
        <v>27</v>
      </c>
      <c r="F674" s="6"/>
      <c r="G674" s="69">
        <f>G675</f>
        <v>450.7</v>
      </c>
      <c r="H674" s="70">
        <f>H675</f>
        <v>31.2</v>
      </c>
      <c r="I674" s="56">
        <f t="shared" si="55"/>
        <v>6.922564899045929</v>
      </c>
    </row>
    <row r="675" spans="1:9" ht="28.5" customHeight="1">
      <c r="A675" s="187" t="s">
        <v>28</v>
      </c>
      <c r="B675" s="188"/>
      <c r="C675" s="6" t="s">
        <v>162</v>
      </c>
      <c r="D675" s="6" t="s">
        <v>35</v>
      </c>
      <c r="E675" s="6" t="s">
        <v>27</v>
      </c>
      <c r="F675" s="6" t="s">
        <v>29</v>
      </c>
      <c r="G675" s="69">
        <f>G676</f>
        <v>450.7</v>
      </c>
      <c r="H675" s="70">
        <f>H676</f>
        <v>31.2</v>
      </c>
      <c r="I675" s="56">
        <f t="shared" si="55"/>
        <v>6.922564899045929</v>
      </c>
    </row>
    <row r="676" spans="1:9" ht="28.5" customHeight="1">
      <c r="A676" s="187" t="s">
        <v>30</v>
      </c>
      <c r="B676" s="188"/>
      <c r="C676" s="6" t="s">
        <v>162</v>
      </c>
      <c r="D676" s="6" t="s">
        <v>35</v>
      </c>
      <c r="E676" s="6" t="s">
        <v>27</v>
      </c>
      <c r="F676" s="6" t="s">
        <v>31</v>
      </c>
      <c r="G676" s="69">
        <f>'Прил.4'!H624</f>
        <v>450.7</v>
      </c>
      <c r="H676" s="70">
        <f>'Прил.4'!I624</f>
        <v>31.2</v>
      </c>
      <c r="I676" s="56">
        <f t="shared" si="55"/>
        <v>6.922564899045929</v>
      </c>
    </row>
    <row r="677" spans="1:9" ht="13.5">
      <c r="A677" s="187" t="s">
        <v>46</v>
      </c>
      <c r="B677" s="188"/>
      <c r="C677" s="6" t="s">
        <v>162</v>
      </c>
      <c r="D677" s="6" t="s">
        <v>35</v>
      </c>
      <c r="E677" s="6" t="s">
        <v>27</v>
      </c>
      <c r="F677" s="6" t="s">
        <v>47</v>
      </c>
      <c r="G677" s="69">
        <f>G678</f>
        <v>1</v>
      </c>
      <c r="H677" s="70">
        <f>H678</f>
        <v>0</v>
      </c>
      <c r="I677" s="56">
        <f t="shared" si="55"/>
        <v>0</v>
      </c>
    </row>
    <row r="678" spans="1:9" ht="13.5">
      <c r="A678" s="187" t="s">
        <v>50</v>
      </c>
      <c r="B678" s="188"/>
      <c r="C678" s="6" t="s">
        <v>162</v>
      </c>
      <c r="D678" s="6" t="s">
        <v>35</v>
      </c>
      <c r="E678" s="6" t="s">
        <v>27</v>
      </c>
      <c r="F678" s="6" t="s">
        <v>51</v>
      </c>
      <c r="G678" s="69">
        <f>'Прил.4'!H626</f>
        <v>1</v>
      </c>
      <c r="H678" s="70">
        <f>'Прил.4'!I626</f>
        <v>0</v>
      </c>
      <c r="I678" s="56">
        <f t="shared" si="55"/>
        <v>0</v>
      </c>
    </row>
    <row r="679" spans="1:9" ht="67.5" customHeight="1">
      <c r="A679" s="187" t="s">
        <v>42</v>
      </c>
      <c r="B679" s="188"/>
      <c r="C679" s="6" t="s">
        <v>162</v>
      </c>
      <c r="D679" s="6" t="s">
        <v>35</v>
      </c>
      <c r="E679" s="6" t="s">
        <v>52</v>
      </c>
      <c r="F679" s="6"/>
      <c r="G679" s="69">
        <f>G680</f>
        <v>300</v>
      </c>
      <c r="H679" s="70">
        <f>H680</f>
        <v>230</v>
      </c>
      <c r="I679" s="56">
        <f t="shared" si="55"/>
        <v>76.66666666666667</v>
      </c>
    </row>
    <row r="680" spans="1:9" ht="60" customHeight="1">
      <c r="A680" s="187" t="s">
        <v>17</v>
      </c>
      <c r="B680" s="188"/>
      <c r="C680" s="6" t="s">
        <v>162</v>
      </c>
      <c r="D680" s="6" t="s">
        <v>35</v>
      </c>
      <c r="E680" s="6" t="s">
        <v>52</v>
      </c>
      <c r="F680" s="6" t="s">
        <v>18</v>
      </c>
      <c r="G680" s="69">
        <f>G681</f>
        <v>300</v>
      </c>
      <c r="H680" s="70">
        <f>H681</f>
        <v>230</v>
      </c>
      <c r="I680" s="56">
        <f t="shared" si="55"/>
        <v>76.66666666666667</v>
      </c>
    </row>
    <row r="681" spans="1:9" ht="26.25" customHeight="1">
      <c r="A681" s="187" t="s">
        <v>19</v>
      </c>
      <c r="B681" s="188"/>
      <c r="C681" s="6" t="s">
        <v>162</v>
      </c>
      <c r="D681" s="6" t="s">
        <v>35</v>
      </c>
      <c r="E681" s="6" t="s">
        <v>52</v>
      </c>
      <c r="F681" s="6" t="s">
        <v>20</v>
      </c>
      <c r="G681" s="69">
        <f>'Прил.4'!H629</f>
        <v>300</v>
      </c>
      <c r="H681" s="70">
        <f>'Прил.4'!I629</f>
        <v>230</v>
      </c>
      <c r="I681" s="56">
        <f t="shared" si="55"/>
        <v>76.66666666666667</v>
      </c>
    </row>
    <row r="682" spans="1:9" ht="13.5">
      <c r="A682" s="187" t="s">
        <v>32</v>
      </c>
      <c r="B682" s="188"/>
      <c r="C682" s="6" t="s">
        <v>162</v>
      </c>
      <c r="D682" s="6" t="s">
        <v>35</v>
      </c>
      <c r="E682" s="6" t="s">
        <v>33</v>
      </c>
      <c r="F682" s="6"/>
      <c r="G682" s="69">
        <f>G683</f>
        <v>12</v>
      </c>
      <c r="H682" s="70">
        <f>H683</f>
        <v>0</v>
      </c>
      <c r="I682" s="56">
        <f t="shared" si="55"/>
        <v>0</v>
      </c>
    </row>
    <row r="683" spans="1:9" ht="60.75" customHeight="1">
      <c r="A683" s="187" t="s">
        <v>17</v>
      </c>
      <c r="B683" s="188"/>
      <c r="C683" s="6" t="s">
        <v>162</v>
      </c>
      <c r="D683" s="6" t="s">
        <v>35</v>
      </c>
      <c r="E683" s="6" t="s">
        <v>33</v>
      </c>
      <c r="F683" s="6" t="s">
        <v>18</v>
      </c>
      <c r="G683" s="69">
        <f>G684</f>
        <v>12</v>
      </c>
      <c r="H683" s="70">
        <f>H684</f>
        <v>0</v>
      </c>
      <c r="I683" s="56">
        <f t="shared" si="55"/>
        <v>0</v>
      </c>
    </row>
    <row r="684" spans="1:9" ht="28.5" customHeight="1">
      <c r="A684" s="187" t="s">
        <v>19</v>
      </c>
      <c r="B684" s="188"/>
      <c r="C684" s="6" t="s">
        <v>162</v>
      </c>
      <c r="D684" s="6" t="s">
        <v>35</v>
      </c>
      <c r="E684" s="6" t="s">
        <v>33</v>
      </c>
      <c r="F684" s="6" t="s">
        <v>20</v>
      </c>
      <c r="G684" s="69">
        <f>'Прил.4'!H632</f>
        <v>12</v>
      </c>
      <c r="H684" s="70">
        <f>'Прил.4'!I632</f>
        <v>0</v>
      </c>
      <c r="I684" s="56">
        <f t="shared" si="55"/>
        <v>0</v>
      </c>
    </row>
    <row r="685" spans="1:9" ht="13.5">
      <c r="A685" s="189" t="s">
        <v>452</v>
      </c>
      <c r="B685" s="190"/>
      <c r="C685" s="4" t="s">
        <v>142</v>
      </c>
      <c r="D685" s="5" t="s">
        <v>524</v>
      </c>
      <c r="E685" s="4"/>
      <c r="F685" s="4"/>
      <c r="G685" s="67">
        <f>G686+G691+G697</f>
        <v>18216.399999999998</v>
      </c>
      <c r="H685" s="68">
        <f>H686+H691+H697</f>
        <v>2365.7</v>
      </c>
      <c r="I685" s="55">
        <f t="shared" si="55"/>
        <v>12.98664939285479</v>
      </c>
    </row>
    <row r="686" spans="1:9" ht="13.5">
      <c r="A686" s="189" t="s">
        <v>453</v>
      </c>
      <c r="B686" s="190"/>
      <c r="C686" s="4" t="s">
        <v>142</v>
      </c>
      <c r="D686" s="4" t="s">
        <v>9</v>
      </c>
      <c r="E686" s="4"/>
      <c r="F686" s="4"/>
      <c r="G686" s="67">
        <f aca="true" t="shared" si="58" ref="G686:H689">G687</f>
        <v>10644.3</v>
      </c>
      <c r="H686" s="68">
        <f t="shared" si="58"/>
        <v>1849</v>
      </c>
      <c r="I686" s="55">
        <f t="shared" si="55"/>
        <v>17.370799394981354</v>
      </c>
    </row>
    <row r="687" spans="1:9" ht="13.5">
      <c r="A687" s="187" t="s">
        <v>454</v>
      </c>
      <c r="B687" s="188"/>
      <c r="C687" s="6" t="s">
        <v>142</v>
      </c>
      <c r="D687" s="6" t="s">
        <v>9</v>
      </c>
      <c r="E687" s="6" t="s">
        <v>455</v>
      </c>
      <c r="F687" s="6"/>
      <c r="G687" s="69">
        <f t="shared" si="58"/>
        <v>10644.3</v>
      </c>
      <c r="H687" s="70">
        <f t="shared" si="58"/>
        <v>1849</v>
      </c>
      <c r="I687" s="56">
        <f t="shared" si="55"/>
        <v>17.370799394981354</v>
      </c>
    </row>
    <row r="688" spans="1:9" ht="13.5">
      <c r="A688" s="187" t="s">
        <v>456</v>
      </c>
      <c r="B688" s="188"/>
      <c r="C688" s="6" t="s">
        <v>142</v>
      </c>
      <c r="D688" s="6" t="s">
        <v>9</v>
      </c>
      <c r="E688" s="6" t="s">
        <v>457</v>
      </c>
      <c r="F688" s="6"/>
      <c r="G688" s="69">
        <f t="shared" si="58"/>
        <v>10644.3</v>
      </c>
      <c r="H688" s="70">
        <f t="shared" si="58"/>
        <v>1849</v>
      </c>
      <c r="I688" s="56">
        <f t="shared" si="55"/>
        <v>17.370799394981354</v>
      </c>
    </row>
    <row r="689" spans="1:9" ht="13.5">
      <c r="A689" s="187" t="s">
        <v>53</v>
      </c>
      <c r="B689" s="188"/>
      <c r="C689" s="6" t="s">
        <v>142</v>
      </c>
      <c r="D689" s="6" t="s">
        <v>9</v>
      </c>
      <c r="E689" s="6" t="s">
        <v>457</v>
      </c>
      <c r="F689" s="6" t="s">
        <v>54</v>
      </c>
      <c r="G689" s="69">
        <f t="shared" si="58"/>
        <v>10644.3</v>
      </c>
      <c r="H689" s="70">
        <f t="shared" si="58"/>
        <v>1849</v>
      </c>
      <c r="I689" s="56">
        <f t="shared" si="55"/>
        <v>17.370799394981354</v>
      </c>
    </row>
    <row r="690" spans="1:9" ht="13.5">
      <c r="A690" s="187" t="s">
        <v>458</v>
      </c>
      <c r="B690" s="188"/>
      <c r="C690" s="6" t="s">
        <v>142</v>
      </c>
      <c r="D690" s="6" t="s">
        <v>9</v>
      </c>
      <c r="E690" s="6" t="s">
        <v>457</v>
      </c>
      <c r="F690" s="6" t="s">
        <v>459</v>
      </c>
      <c r="G690" s="69">
        <f>'Прил.4'!H167</f>
        <v>10644.3</v>
      </c>
      <c r="H690" s="70">
        <f>'Прил.4'!I167</f>
        <v>1849</v>
      </c>
      <c r="I690" s="56">
        <f t="shared" si="55"/>
        <v>17.370799394981354</v>
      </c>
    </row>
    <row r="691" spans="1:9" ht="13.5">
      <c r="A691" s="189" t="s">
        <v>460</v>
      </c>
      <c r="B691" s="190"/>
      <c r="C691" s="4" t="s">
        <v>142</v>
      </c>
      <c r="D691" s="4" t="s">
        <v>22</v>
      </c>
      <c r="E691" s="4"/>
      <c r="F691" s="4"/>
      <c r="G691" s="67">
        <f aca="true" t="shared" si="59" ref="G691:H695">G692</f>
        <v>50</v>
      </c>
      <c r="H691" s="68">
        <f t="shared" si="59"/>
        <v>0</v>
      </c>
      <c r="I691" s="55">
        <f t="shared" si="55"/>
        <v>0</v>
      </c>
    </row>
    <row r="692" spans="1:9" ht="40.5" customHeight="1">
      <c r="A692" s="187" t="str">
        <f>'Прил.4'!A635</f>
        <v>Муниципальная программа "Обеспечение жильем молодых семей в Сусуманском муниципальном округе на 2021- 2025 годы"</v>
      </c>
      <c r="B692" s="188"/>
      <c r="C692" s="6" t="s">
        <v>142</v>
      </c>
      <c r="D692" s="6" t="s">
        <v>22</v>
      </c>
      <c r="E692" s="6" t="s">
        <v>461</v>
      </c>
      <c r="F692" s="6"/>
      <c r="G692" s="69">
        <f t="shared" si="59"/>
        <v>50</v>
      </c>
      <c r="H692" s="70">
        <f t="shared" si="59"/>
        <v>0</v>
      </c>
      <c r="I692" s="56">
        <f t="shared" si="55"/>
        <v>0</v>
      </c>
    </row>
    <row r="693" spans="1:9" ht="29.25" customHeight="1">
      <c r="A693" s="187" t="s">
        <v>462</v>
      </c>
      <c r="B693" s="188"/>
      <c r="C693" s="6" t="s">
        <v>142</v>
      </c>
      <c r="D693" s="6" t="s">
        <v>22</v>
      </c>
      <c r="E693" s="6" t="s">
        <v>463</v>
      </c>
      <c r="F693" s="6"/>
      <c r="G693" s="69">
        <f t="shared" si="59"/>
        <v>50</v>
      </c>
      <c r="H693" s="70">
        <f t="shared" si="59"/>
        <v>0</v>
      </c>
      <c r="I693" s="56">
        <f t="shared" si="55"/>
        <v>0</v>
      </c>
    </row>
    <row r="694" spans="1:9" ht="25.5" customHeight="1">
      <c r="A694" s="187" t="s">
        <v>464</v>
      </c>
      <c r="B694" s="188"/>
      <c r="C694" s="6" t="s">
        <v>142</v>
      </c>
      <c r="D694" s="6" t="s">
        <v>22</v>
      </c>
      <c r="E694" s="6" t="s">
        <v>465</v>
      </c>
      <c r="F694" s="6"/>
      <c r="G694" s="69">
        <f t="shared" si="59"/>
        <v>50</v>
      </c>
      <c r="H694" s="70">
        <f t="shared" si="59"/>
        <v>0</v>
      </c>
      <c r="I694" s="56">
        <f t="shared" si="55"/>
        <v>0</v>
      </c>
    </row>
    <row r="695" spans="1:9" ht="13.5">
      <c r="A695" s="187" t="s">
        <v>53</v>
      </c>
      <c r="B695" s="188"/>
      <c r="C695" s="6" t="s">
        <v>142</v>
      </c>
      <c r="D695" s="6" t="s">
        <v>22</v>
      </c>
      <c r="E695" s="6" t="s">
        <v>465</v>
      </c>
      <c r="F695" s="6" t="s">
        <v>54</v>
      </c>
      <c r="G695" s="69">
        <f t="shared" si="59"/>
        <v>50</v>
      </c>
      <c r="H695" s="70">
        <f t="shared" si="59"/>
        <v>0</v>
      </c>
      <c r="I695" s="56">
        <f t="shared" si="55"/>
        <v>0</v>
      </c>
    </row>
    <row r="696" spans="1:9" ht="24" customHeight="1">
      <c r="A696" s="187" t="s">
        <v>55</v>
      </c>
      <c r="B696" s="188"/>
      <c r="C696" s="6" t="s">
        <v>142</v>
      </c>
      <c r="D696" s="6" t="s">
        <v>22</v>
      </c>
      <c r="E696" s="6" t="s">
        <v>465</v>
      </c>
      <c r="F696" s="6" t="s">
        <v>56</v>
      </c>
      <c r="G696" s="69">
        <f>'Прил.4'!H639</f>
        <v>50</v>
      </c>
      <c r="H696" s="70">
        <f>'Прил.4'!I639</f>
        <v>0</v>
      </c>
      <c r="I696" s="56">
        <f t="shared" si="55"/>
        <v>0</v>
      </c>
    </row>
    <row r="697" spans="1:9" ht="13.5">
      <c r="A697" s="189" t="s">
        <v>466</v>
      </c>
      <c r="B697" s="190"/>
      <c r="C697" s="4" t="s">
        <v>142</v>
      </c>
      <c r="D697" s="4" t="s">
        <v>58</v>
      </c>
      <c r="E697" s="4"/>
      <c r="F697" s="4"/>
      <c r="G697" s="67">
        <f>G698+G703+G710+G715+G722</f>
        <v>7522.099999999999</v>
      </c>
      <c r="H697" s="68">
        <f>H698+H703+H710+H715+H722</f>
        <v>516.7</v>
      </c>
      <c r="I697" s="55">
        <f t="shared" si="55"/>
        <v>6.869092407705296</v>
      </c>
    </row>
    <row r="698" spans="1:9" ht="60" customHeight="1">
      <c r="A698" s="187" t="str">
        <f>'Прил.4'!A607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698" s="188"/>
      <c r="C698" s="6" t="s">
        <v>142</v>
      </c>
      <c r="D698" s="6" t="s">
        <v>58</v>
      </c>
      <c r="E698" s="6" t="s">
        <v>71</v>
      </c>
      <c r="F698" s="6"/>
      <c r="G698" s="69">
        <f aca="true" t="shared" si="60" ref="G698:H701">G699</f>
        <v>30</v>
      </c>
      <c r="H698" s="70">
        <f t="shared" si="60"/>
        <v>0</v>
      </c>
      <c r="I698" s="56">
        <f t="shared" si="55"/>
        <v>0</v>
      </c>
    </row>
    <row r="699" spans="1:9" ht="42" customHeight="1">
      <c r="A699" s="187" t="s">
        <v>467</v>
      </c>
      <c r="B699" s="188"/>
      <c r="C699" s="6" t="s">
        <v>142</v>
      </c>
      <c r="D699" s="6" t="s">
        <v>58</v>
      </c>
      <c r="E699" s="6" t="s">
        <v>468</v>
      </c>
      <c r="F699" s="6"/>
      <c r="G699" s="69">
        <f t="shared" si="60"/>
        <v>30</v>
      </c>
      <c r="H699" s="70">
        <f t="shared" si="60"/>
        <v>0</v>
      </c>
      <c r="I699" s="56">
        <f t="shared" si="55"/>
        <v>0</v>
      </c>
    </row>
    <row r="700" spans="1:9" ht="27" customHeight="1">
      <c r="A700" s="187" t="s">
        <v>469</v>
      </c>
      <c r="B700" s="188"/>
      <c r="C700" s="6" t="s">
        <v>142</v>
      </c>
      <c r="D700" s="6" t="s">
        <v>58</v>
      </c>
      <c r="E700" s="6" t="s">
        <v>470</v>
      </c>
      <c r="F700" s="6"/>
      <c r="G700" s="69">
        <f t="shared" si="60"/>
        <v>30</v>
      </c>
      <c r="H700" s="70">
        <f t="shared" si="60"/>
        <v>0</v>
      </c>
      <c r="I700" s="56">
        <f t="shared" si="55"/>
        <v>0</v>
      </c>
    </row>
    <row r="701" spans="1:9" ht="26.25" customHeight="1">
      <c r="A701" s="187" t="s">
        <v>257</v>
      </c>
      <c r="B701" s="188"/>
      <c r="C701" s="6" t="s">
        <v>142</v>
      </c>
      <c r="D701" s="6" t="s">
        <v>58</v>
      </c>
      <c r="E701" s="6" t="s">
        <v>470</v>
      </c>
      <c r="F701" s="6" t="s">
        <v>258</v>
      </c>
      <c r="G701" s="69">
        <f t="shared" si="60"/>
        <v>30</v>
      </c>
      <c r="H701" s="70">
        <f t="shared" si="60"/>
        <v>0</v>
      </c>
      <c r="I701" s="56">
        <f t="shared" si="55"/>
        <v>0</v>
      </c>
    </row>
    <row r="702" spans="1:9" ht="39.75" customHeight="1">
      <c r="A702" s="187" t="str">
        <f>'Прил.4'!A780</f>
        <v>Муниципальная программа "Комплексное развитие систем коммунальной инфраструктуры Сусуманского муниципального округа на 2021- 2025 годы"</v>
      </c>
      <c r="B702" s="188"/>
      <c r="C702" s="6" t="s">
        <v>142</v>
      </c>
      <c r="D702" s="6" t="s">
        <v>58</v>
      </c>
      <c r="E702" s="6" t="s">
        <v>470</v>
      </c>
      <c r="F702" s="6" t="s">
        <v>472</v>
      </c>
      <c r="G702" s="69">
        <f>'Прил.4'!H173</f>
        <v>30</v>
      </c>
      <c r="H702" s="70">
        <f>'Прил.4'!I173</f>
        <v>0</v>
      </c>
      <c r="I702" s="56">
        <f t="shared" si="55"/>
        <v>0</v>
      </c>
    </row>
    <row r="703" spans="1:9" ht="27.75" customHeight="1">
      <c r="A703" s="187" t="str">
        <f>'Прил.4'!A490</f>
        <v>Муниципальная программа "Развитие образования в Сусуманском муниципальном округе на 2021- 2025 годы"</v>
      </c>
      <c r="B703" s="188"/>
      <c r="C703" s="6" t="s">
        <v>142</v>
      </c>
      <c r="D703" s="6" t="s">
        <v>58</v>
      </c>
      <c r="E703" s="6" t="s">
        <v>285</v>
      </c>
      <c r="F703" s="6"/>
      <c r="G703" s="69">
        <f>G704</f>
        <v>6335.4</v>
      </c>
      <c r="H703" s="70">
        <f>H704</f>
        <v>113.9</v>
      </c>
      <c r="I703" s="56">
        <f t="shared" si="55"/>
        <v>1.7978343908829753</v>
      </c>
    </row>
    <row r="704" spans="1:9" ht="42" customHeight="1">
      <c r="A704" s="187" t="s">
        <v>473</v>
      </c>
      <c r="B704" s="188"/>
      <c r="C704" s="6" t="s">
        <v>142</v>
      </c>
      <c r="D704" s="6" t="s">
        <v>58</v>
      </c>
      <c r="E704" s="6" t="s">
        <v>474</v>
      </c>
      <c r="F704" s="6"/>
      <c r="G704" s="69">
        <f>G705</f>
        <v>6335.4</v>
      </c>
      <c r="H704" s="70">
        <f>H705</f>
        <v>113.9</v>
      </c>
      <c r="I704" s="56">
        <f t="shared" si="55"/>
        <v>1.7978343908829753</v>
      </c>
    </row>
    <row r="705" spans="1:9" ht="28.5" customHeight="1">
      <c r="A705" s="187" t="s">
        <v>475</v>
      </c>
      <c r="B705" s="188"/>
      <c r="C705" s="6" t="s">
        <v>142</v>
      </c>
      <c r="D705" s="6" t="s">
        <v>58</v>
      </c>
      <c r="E705" s="6" t="s">
        <v>476</v>
      </c>
      <c r="F705" s="6"/>
      <c r="G705" s="69">
        <f>G706+G708</f>
        <v>6335.4</v>
      </c>
      <c r="H705" s="70">
        <f>H706+H708</f>
        <v>113.9</v>
      </c>
      <c r="I705" s="56">
        <f t="shared" si="55"/>
        <v>1.7978343908829753</v>
      </c>
    </row>
    <row r="706" spans="1:9" ht="54" customHeight="1">
      <c r="A706" s="187" t="s">
        <v>17</v>
      </c>
      <c r="B706" s="188"/>
      <c r="C706" s="6" t="s">
        <v>142</v>
      </c>
      <c r="D706" s="6" t="s">
        <v>58</v>
      </c>
      <c r="E706" s="6" t="s">
        <v>476</v>
      </c>
      <c r="F706" s="6" t="s">
        <v>18</v>
      </c>
      <c r="G706" s="69">
        <f>G707</f>
        <v>5759.5</v>
      </c>
      <c r="H706" s="70">
        <f>H707</f>
        <v>0</v>
      </c>
      <c r="I706" s="56">
        <f t="shared" si="55"/>
        <v>0</v>
      </c>
    </row>
    <row r="707" spans="1:9" ht="27.75" customHeight="1">
      <c r="A707" s="187" t="s">
        <v>19</v>
      </c>
      <c r="B707" s="188"/>
      <c r="C707" s="6" t="s">
        <v>142</v>
      </c>
      <c r="D707" s="6" t="s">
        <v>58</v>
      </c>
      <c r="E707" s="6" t="s">
        <v>476</v>
      </c>
      <c r="F707" s="6" t="s">
        <v>20</v>
      </c>
      <c r="G707" s="69">
        <f>'Прил.4'!H178</f>
        <v>5759.5</v>
      </c>
      <c r="H707" s="70">
        <f>'Прил.4'!I178</f>
        <v>0</v>
      </c>
      <c r="I707" s="56">
        <f t="shared" si="55"/>
        <v>0</v>
      </c>
    </row>
    <row r="708" spans="1:9" ht="26.25" customHeight="1">
      <c r="A708" s="187" t="s">
        <v>28</v>
      </c>
      <c r="B708" s="188"/>
      <c r="C708" s="6" t="s">
        <v>142</v>
      </c>
      <c r="D708" s="6" t="s">
        <v>58</v>
      </c>
      <c r="E708" s="6" t="s">
        <v>476</v>
      </c>
      <c r="F708" s="6" t="s">
        <v>29</v>
      </c>
      <c r="G708" s="69">
        <f>G709</f>
        <v>575.9</v>
      </c>
      <c r="H708" s="70">
        <f>H709</f>
        <v>113.9</v>
      </c>
      <c r="I708" s="56">
        <f t="shared" si="55"/>
        <v>19.777739190831745</v>
      </c>
    </row>
    <row r="709" spans="1:9" ht="27" customHeight="1">
      <c r="A709" s="187" t="s">
        <v>30</v>
      </c>
      <c r="B709" s="188"/>
      <c r="C709" s="6" t="s">
        <v>142</v>
      </c>
      <c r="D709" s="6" t="s">
        <v>58</v>
      </c>
      <c r="E709" s="6" t="s">
        <v>476</v>
      </c>
      <c r="F709" s="6" t="s">
        <v>31</v>
      </c>
      <c r="G709" s="69">
        <f>'Прил.4'!H180</f>
        <v>575.9</v>
      </c>
      <c r="H709" s="70">
        <f>'Прил.4'!I180</f>
        <v>113.9</v>
      </c>
      <c r="I709" s="56">
        <f t="shared" si="55"/>
        <v>19.777739190831745</v>
      </c>
    </row>
    <row r="710" spans="1:9" ht="27" customHeight="1">
      <c r="A710" s="187" t="str">
        <f>'Прил.4'!A612</f>
        <v>Муниципальная программа "Пожарная безопасность в Сусуманском муниципальном округе на 2021- 2025 годы"</v>
      </c>
      <c r="B710" s="188"/>
      <c r="C710" s="6" t="s">
        <v>142</v>
      </c>
      <c r="D710" s="6" t="s">
        <v>58</v>
      </c>
      <c r="E710" s="6" t="s">
        <v>302</v>
      </c>
      <c r="F710" s="6"/>
      <c r="G710" s="69">
        <f aca="true" t="shared" si="61" ref="G710:H713">G711</f>
        <v>24.5</v>
      </c>
      <c r="H710" s="70">
        <f t="shared" si="61"/>
        <v>0</v>
      </c>
      <c r="I710" s="56">
        <f t="shared" si="55"/>
        <v>0</v>
      </c>
    </row>
    <row r="711" spans="1:9" ht="42" customHeight="1">
      <c r="A711" s="187" t="s">
        <v>303</v>
      </c>
      <c r="B711" s="188"/>
      <c r="C711" s="6" t="s">
        <v>142</v>
      </c>
      <c r="D711" s="6" t="s">
        <v>58</v>
      </c>
      <c r="E711" s="6" t="s">
        <v>304</v>
      </c>
      <c r="F711" s="6"/>
      <c r="G711" s="69">
        <f t="shared" si="61"/>
        <v>24.5</v>
      </c>
      <c r="H711" s="70">
        <f t="shared" si="61"/>
        <v>0</v>
      </c>
      <c r="I711" s="56">
        <f t="shared" si="55"/>
        <v>0</v>
      </c>
    </row>
    <row r="712" spans="1:9" ht="39" customHeight="1">
      <c r="A712" s="187" t="s">
        <v>477</v>
      </c>
      <c r="B712" s="188"/>
      <c r="C712" s="6" t="s">
        <v>142</v>
      </c>
      <c r="D712" s="6" t="s">
        <v>58</v>
      </c>
      <c r="E712" s="6" t="s">
        <v>478</v>
      </c>
      <c r="F712" s="6"/>
      <c r="G712" s="69">
        <f t="shared" si="61"/>
        <v>24.5</v>
      </c>
      <c r="H712" s="70">
        <f t="shared" si="61"/>
        <v>0</v>
      </c>
      <c r="I712" s="56">
        <f t="shared" si="55"/>
        <v>0</v>
      </c>
    </row>
    <row r="713" spans="1:9" ht="13.5">
      <c r="A713" s="187" t="s">
        <v>53</v>
      </c>
      <c r="B713" s="188"/>
      <c r="C713" s="6" t="s">
        <v>142</v>
      </c>
      <c r="D713" s="6" t="s">
        <v>58</v>
      </c>
      <c r="E713" s="6" t="s">
        <v>478</v>
      </c>
      <c r="F713" s="6" t="s">
        <v>54</v>
      </c>
      <c r="G713" s="69">
        <f t="shared" si="61"/>
        <v>24.5</v>
      </c>
      <c r="H713" s="70">
        <f t="shared" si="61"/>
        <v>0</v>
      </c>
      <c r="I713" s="56">
        <f t="shared" si="55"/>
        <v>0</v>
      </c>
    </row>
    <row r="714" spans="1:9" ht="13.5">
      <c r="A714" s="187" t="s">
        <v>479</v>
      </c>
      <c r="B714" s="188"/>
      <c r="C714" s="6" t="s">
        <v>142</v>
      </c>
      <c r="D714" s="6" t="s">
        <v>58</v>
      </c>
      <c r="E714" s="6" t="s">
        <v>478</v>
      </c>
      <c r="F714" s="6" t="s">
        <v>480</v>
      </c>
      <c r="G714" s="69">
        <f>'Прил.4'!H185</f>
        <v>24.5</v>
      </c>
      <c r="H714" s="70">
        <f>'Прил.4'!I185</f>
        <v>0</v>
      </c>
      <c r="I714" s="56">
        <f aca="true" t="shared" si="62" ref="I714:I777">H714/G714*100</f>
        <v>0</v>
      </c>
    </row>
    <row r="715" spans="1:9" ht="60" customHeight="1">
      <c r="A715" s="187" t="s">
        <v>36</v>
      </c>
      <c r="B715" s="188"/>
      <c r="C715" s="6" t="s">
        <v>142</v>
      </c>
      <c r="D715" s="6" t="s">
        <v>58</v>
      </c>
      <c r="E715" s="6" t="s">
        <v>37</v>
      </c>
      <c r="F715" s="6"/>
      <c r="G715" s="69">
        <f>G716</f>
        <v>430.20000000000005</v>
      </c>
      <c r="H715" s="70">
        <f>H716</f>
        <v>32.7</v>
      </c>
      <c r="I715" s="56">
        <f t="shared" si="62"/>
        <v>7.601115760111576</v>
      </c>
    </row>
    <row r="716" spans="1:9" ht="27.75" customHeight="1">
      <c r="A716" s="187" t="s">
        <v>481</v>
      </c>
      <c r="B716" s="188"/>
      <c r="C716" s="6" t="s">
        <v>142</v>
      </c>
      <c r="D716" s="6" t="s">
        <v>58</v>
      </c>
      <c r="E716" s="6" t="s">
        <v>482</v>
      </c>
      <c r="F716" s="6"/>
      <c r="G716" s="69">
        <f>G717</f>
        <v>430.20000000000005</v>
      </c>
      <c r="H716" s="70">
        <f>H717</f>
        <v>32.7</v>
      </c>
      <c r="I716" s="56">
        <f t="shared" si="62"/>
        <v>7.601115760111576</v>
      </c>
    </row>
    <row r="717" spans="1:9" ht="30" customHeight="1">
      <c r="A717" s="187" t="s">
        <v>475</v>
      </c>
      <c r="B717" s="188"/>
      <c r="C717" s="6" t="s">
        <v>142</v>
      </c>
      <c r="D717" s="6" t="s">
        <v>58</v>
      </c>
      <c r="E717" s="6" t="s">
        <v>483</v>
      </c>
      <c r="F717" s="6"/>
      <c r="G717" s="69">
        <f>G718+G720</f>
        <v>430.20000000000005</v>
      </c>
      <c r="H717" s="70">
        <f>H718+H720</f>
        <v>32.7</v>
      </c>
      <c r="I717" s="56">
        <f t="shared" si="62"/>
        <v>7.601115760111576</v>
      </c>
    </row>
    <row r="718" spans="1:9" ht="54" customHeight="1">
      <c r="A718" s="187" t="s">
        <v>17</v>
      </c>
      <c r="B718" s="188"/>
      <c r="C718" s="6" t="s">
        <v>142</v>
      </c>
      <c r="D718" s="6" t="s">
        <v>58</v>
      </c>
      <c r="E718" s="6" t="s">
        <v>483</v>
      </c>
      <c r="F718" s="6" t="s">
        <v>18</v>
      </c>
      <c r="G718" s="69">
        <f>G719</f>
        <v>391.1</v>
      </c>
      <c r="H718" s="70">
        <f>H719</f>
        <v>32.7</v>
      </c>
      <c r="I718" s="56">
        <f t="shared" si="62"/>
        <v>8.361032983891588</v>
      </c>
    </row>
    <row r="719" spans="1:9" ht="27" customHeight="1">
      <c r="A719" s="187" t="s">
        <v>19</v>
      </c>
      <c r="B719" s="188"/>
      <c r="C719" s="6" t="s">
        <v>142</v>
      </c>
      <c r="D719" s="6" t="s">
        <v>58</v>
      </c>
      <c r="E719" s="6" t="s">
        <v>483</v>
      </c>
      <c r="F719" s="6" t="s">
        <v>20</v>
      </c>
      <c r="G719" s="69">
        <f>'Прил.4'!H190</f>
        <v>391.1</v>
      </c>
      <c r="H719" s="70">
        <f>'Прил.4'!I190</f>
        <v>32.7</v>
      </c>
      <c r="I719" s="56">
        <f t="shared" si="62"/>
        <v>8.361032983891588</v>
      </c>
    </row>
    <row r="720" spans="1:9" ht="27.75" customHeight="1">
      <c r="A720" s="187" t="s">
        <v>28</v>
      </c>
      <c r="B720" s="188"/>
      <c r="C720" s="6" t="s">
        <v>142</v>
      </c>
      <c r="D720" s="6" t="s">
        <v>58</v>
      </c>
      <c r="E720" s="6" t="s">
        <v>483</v>
      </c>
      <c r="F720" s="6" t="s">
        <v>29</v>
      </c>
      <c r="G720" s="69">
        <f>G721</f>
        <v>39.1</v>
      </c>
      <c r="H720" s="70">
        <f>H721</f>
        <v>0</v>
      </c>
      <c r="I720" s="56">
        <f t="shared" si="62"/>
        <v>0</v>
      </c>
    </row>
    <row r="721" spans="1:9" ht="26.25" customHeight="1">
      <c r="A721" s="187" t="s">
        <v>30</v>
      </c>
      <c r="B721" s="188"/>
      <c r="C721" s="6" t="s">
        <v>142</v>
      </c>
      <c r="D721" s="6" t="s">
        <v>58</v>
      </c>
      <c r="E721" s="6" t="s">
        <v>483</v>
      </c>
      <c r="F721" s="6" t="s">
        <v>31</v>
      </c>
      <c r="G721" s="69">
        <f>'Прил.4'!H192</f>
        <v>39.1</v>
      </c>
      <c r="H721" s="70">
        <f>'Прил.4'!I192</f>
        <v>0</v>
      </c>
      <c r="I721" s="56">
        <f t="shared" si="62"/>
        <v>0</v>
      </c>
    </row>
    <row r="722" spans="1:9" ht="24" customHeight="1">
      <c r="A722" s="187" t="s">
        <v>444</v>
      </c>
      <c r="B722" s="188"/>
      <c r="C722" s="6" t="s">
        <v>142</v>
      </c>
      <c r="D722" s="6" t="s">
        <v>58</v>
      </c>
      <c r="E722" s="6" t="s">
        <v>445</v>
      </c>
      <c r="F722" s="6"/>
      <c r="G722" s="69">
        <f aca="true" t="shared" si="63" ref="G722:H724">G723</f>
        <v>702</v>
      </c>
      <c r="H722" s="70">
        <f t="shared" si="63"/>
        <v>370.1</v>
      </c>
      <c r="I722" s="56">
        <f t="shared" si="62"/>
        <v>52.72079772079772</v>
      </c>
    </row>
    <row r="723" spans="1:9" ht="26.25" customHeight="1">
      <c r="A723" s="187" t="s">
        <v>446</v>
      </c>
      <c r="B723" s="188"/>
      <c r="C723" s="6" t="s">
        <v>142</v>
      </c>
      <c r="D723" s="6" t="s">
        <v>58</v>
      </c>
      <c r="E723" s="6" t="s">
        <v>447</v>
      </c>
      <c r="F723" s="6"/>
      <c r="G723" s="69">
        <f t="shared" si="63"/>
        <v>702</v>
      </c>
      <c r="H723" s="70">
        <f t="shared" si="63"/>
        <v>370.1</v>
      </c>
      <c r="I723" s="56">
        <f t="shared" si="62"/>
        <v>52.72079772079772</v>
      </c>
    </row>
    <row r="724" spans="1:9" ht="13.5">
      <c r="A724" s="187" t="s">
        <v>53</v>
      </c>
      <c r="B724" s="188"/>
      <c r="C724" s="6" t="s">
        <v>142</v>
      </c>
      <c r="D724" s="6" t="s">
        <v>58</v>
      </c>
      <c r="E724" s="6" t="s">
        <v>447</v>
      </c>
      <c r="F724" s="6" t="s">
        <v>54</v>
      </c>
      <c r="G724" s="69">
        <f t="shared" si="63"/>
        <v>702</v>
      </c>
      <c r="H724" s="70">
        <f t="shared" si="63"/>
        <v>370.1</v>
      </c>
      <c r="I724" s="56">
        <f t="shared" si="62"/>
        <v>52.72079772079772</v>
      </c>
    </row>
    <row r="725" spans="1:9" ht="13.5">
      <c r="A725" s="187" t="s">
        <v>479</v>
      </c>
      <c r="B725" s="188"/>
      <c r="C725" s="6" t="s">
        <v>142</v>
      </c>
      <c r="D725" s="6" t="s">
        <v>58</v>
      </c>
      <c r="E725" s="6" t="s">
        <v>447</v>
      </c>
      <c r="F725" s="6" t="s">
        <v>480</v>
      </c>
      <c r="G725" s="69">
        <f>'Прил.4'!H196</f>
        <v>702</v>
      </c>
      <c r="H725" s="70">
        <f>'Прил.4'!I196</f>
        <v>370.1</v>
      </c>
      <c r="I725" s="56">
        <f t="shared" si="62"/>
        <v>52.72079772079772</v>
      </c>
    </row>
    <row r="726" spans="1:9" ht="13.5">
      <c r="A726" s="189" t="s">
        <v>484</v>
      </c>
      <c r="B726" s="190"/>
      <c r="C726" s="4" t="s">
        <v>63</v>
      </c>
      <c r="D726" s="5" t="s">
        <v>524</v>
      </c>
      <c r="E726" s="4"/>
      <c r="F726" s="4"/>
      <c r="G726" s="67">
        <f>G727+G738+G764</f>
        <v>37057.9</v>
      </c>
      <c r="H726" s="68">
        <f>H727+H738+H764</f>
        <v>6867.8</v>
      </c>
      <c r="I726" s="55">
        <f t="shared" si="62"/>
        <v>18.532620574830197</v>
      </c>
    </row>
    <row r="727" spans="1:9" ht="13.5">
      <c r="A727" s="189" t="s">
        <v>485</v>
      </c>
      <c r="B727" s="190"/>
      <c r="C727" s="4" t="s">
        <v>63</v>
      </c>
      <c r="D727" s="4" t="s">
        <v>9</v>
      </c>
      <c r="E727" s="4"/>
      <c r="F727" s="4"/>
      <c r="G727" s="67">
        <f>G728</f>
        <v>23684.8</v>
      </c>
      <c r="H727" s="68">
        <f>H728</f>
        <v>4457</v>
      </c>
      <c r="I727" s="55">
        <f t="shared" si="62"/>
        <v>18.817976085928528</v>
      </c>
    </row>
    <row r="728" spans="1:9" ht="27" customHeight="1">
      <c r="A728" s="187" t="s">
        <v>486</v>
      </c>
      <c r="B728" s="188"/>
      <c r="C728" s="6" t="s">
        <v>63</v>
      </c>
      <c r="D728" s="6" t="s">
        <v>9</v>
      </c>
      <c r="E728" s="6" t="s">
        <v>487</v>
      </c>
      <c r="F728" s="6"/>
      <c r="G728" s="69">
        <f>G729+G732+G735</f>
        <v>23684.8</v>
      </c>
      <c r="H728" s="70">
        <f>H729+H732+H735</f>
        <v>4457</v>
      </c>
      <c r="I728" s="56">
        <f t="shared" si="62"/>
        <v>18.817976085928528</v>
      </c>
    </row>
    <row r="729" spans="1:9" ht="69.75" customHeight="1">
      <c r="A729" s="187" t="s">
        <v>42</v>
      </c>
      <c r="B729" s="188"/>
      <c r="C729" s="6" t="s">
        <v>63</v>
      </c>
      <c r="D729" s="6" t="s">
        <v>9</v>
      </c>
      <c r="E729" s="6" t="s">
        <v>488</v>
      </c>
      <c r="F729" s="6"/>
      <c r="G729" s="69">
        <f>G730</f>
        <v>500</v>
      </c>
      <c r="H729" s="70">
        <f>H730</f>
        <v>211.3</v>
      </c>
      <c r="I729" s="56">
        <f t="shared" si="62"/>
        <v>42.260000000000005</v>
      </c>
    </row>
    <row r="730" spans="1:9" ht="27" customHeight="1">
      <c r="A730" s="187" t="s">
        <v>257</v>
      </c>
      <c r="B730" s="188"/>
      <c r="C730" s="6" t="s">
        <v>63</v>
      </c>
      <c r="D730" s="6" t="s">
        <v>9</v>
      </c>
      <c r="E730" s="6" t="s">
        <v>488</v>
      </c>
      <c r="F730" s="6" t="s">
        <v>258</v>
      </c>
      <c r="G730" s="69">
        <f>G731</f>
        <v>500</v>
      </c>
      <c r="H730" s="70">
        <f>H731</f>
        <v>211.3</v>
      </c>
      <c r="I730" s="56">
        <f t="shared" si="62"/>
        <v>42.260000000000005</v>
      </c>
    </row>
    <row r="731" spans="1:9" ht="13.5">
      <c r="A731" s="187" t="s">
        <v>290</v>
      </c>
      <c r="B731" s="188"/>
      <c r="C731" s="6" t="s">
        <v>63</v>
      </c>
      <c r="D731" s="6" t="s">
        <v>9</v>
      </c>
      <c r="E731" s="6" t="s">
        <v>488</v>
      </c>
      <c r="F731" s="6" t="s">
        <v>291</v>
      </c>
      <c r="G731" s="69">
        <f>'Прил.4'!H645</f>
        <v>500</v>
      </c>
      <c r="H731" s="70">
        <f>'Прил.4'!I645</f>
        <v>211.3</v>
      </c>
      <c r="I731" s="56">
        <f t="shared" si="62"/>
        <v>42.260000000000005</v>
      </c>
    </row>
    <row r="732" spans="1:9" ht="13.5">
      <c r="A732" s="187" t="s">
        <v>32</v>
      </c>
      <c r="B732" s="188"/>
      <c r="C732" s="6" t="s">
        <v>63</v>
      </c>
      <c r="D732" s="6" t="s">
        <v>9</v>
      </c>
      <c r="E732" s="6" t="s">
        <v>489</v>
      </c>
      <c r="F732" s="6"/>
      <c r="G732" s="69">
        <f>G733</f>
        <v>28</v>
      </c>
      <c r="H732" s="70">
        <f>H733</f>
        <v>0</v>
      </c>
      <c r="I732" s="56">
        <f t="shared" si="62"/>
        <v>0</v>
      </c>
    </row>
    <row r="733" spans="1:9" ht="27.75" customHeight="1">
      <c r="A733" s="187" t="s">
        <v>257</v>
      </c>
      <c r="B733" s="188"/>
      <c r="C733" s="6" t="s">
        <v>63</v>
      </c>
      <c r="D733" s="6" t="s">
        <v>9</v>
      </c>
      <c r="E733" s="6" t="s">
        <v>489</v>
      </c>
      <c r="F733" s="6" t="s">
        <v>258</v>
      </c>
      <c r="G733" s="69">
        <f>G734</f>
        <v>28</v>
      </c>
      <c r="H733" s="70">
        <f>H734</f>
        <v>0</v>
      </c>
      <c r="I733" s="56">
        <f t="shared" si="62"/>
        <v>0</v>
      </c>
    </row>
    <row r="734" spans="1:9" ht="13.5">
      <c r="A734" s="187" t="s">
        <v>290</v>
      </c>
      <c r="B734" s="188"/>
      <c r="C734" s="6" t="s">
        <v>63</v>
      </c>
      <c r="D734" s="6" t="s">
        <v>9</v>
      </c>
      <c r="E734" s="6" t="s">
        <v>489</v>
      </c>
      <c r="F734" s="6" t="s">
        <v>291</v>
      </c>
      <c r="G734" s="69">
        <f>'Прил.4'!H648</f>
        <v>28</v>
      </c>
      <c r="H734" s="70">
        <f>'Прил.4'!I648</f>
        <v>0</v>
      </c>
      <c r="I734" s="56">
        <f t="shared" si="62"/>
        <v>0</v>
      </c>
    </row>
    <row r="735" spans="1:9" ht="30" customHeight="1">
      <c r="A735" s="187" t="s">
        <v>111</v>
      </c>
      <c r="B735" s="188"/>
      <c r="C735" s="6" t="s">
        <v>63</v>
      </c>
      <c r="D735" s="6" t="s">
        <v>9</v>
      </c>
      <c r="E735" s="6" t="s">
        <v>490</v>
      </c>
      <c r="F735" s="6"/>
      <c r="G735" s="69">
        <f>G736</f>
        <v>23156.8</v>
      </c>
      <c r="H735" s="70">
        <f>H736</f>
        <v>4245.7</v>
      </c>
      <c r="I735" s="56">
        <f t="shared" si="62"/>
        <v>18.334571270641884</v>
      </c>
    </row>
    <row r="736" spans="1:9" ht="30.75" customHeight="1">
      <c r="A736" s="187" t="s">
        <v>257</v>
      </c>
      <c r="B736" s="188"/>
      <c r="C736" s="6" t="s">
        <v>63</v>
      </c>
      <c r="D736" s="6" t="s">
        <v>9</v>
      </c>
      <c r="E736" s="6" t="s">
        <v>490</v>
      </c>
      <c r="F736" s="6" t="s">
        <v>258</v>
      </c>
      <c r="G736" s="69">
        <f>G737</f>
        <v>23156.8</v>
      </c>
      <c r="H736" s="70">
        <f>H737</f>
        <v>4245.7</v>
      </c>
      <c r="I736" s="56">
        <f t="shared" si="62"/>
        <v>18.334571270641884</v>
      </c>
    </row>
    <row r="737" spans="1:9" ht="13.5">
      <c r="A737" s="187" t="s">
        <v>290</v>
      </c>
      <c r="B737" s="188"/>
      <c r="C737" s="6" t="s">
        <v>63</v>
      </c>
      <c r="D737" s="6" t="s">
        <v>9</v>
      </c>
      <c r="E737" s="6" t="s">
        <v>490</v>
      </c>
      <c r="F737" s="6" t="s">
        <v>291</v>
      </c>
      <c r="G737" s="69">
        <f>'Прил.4'!H651</f>
        <v>23156.8</v>
      </c>
      <c r="H737" s="70">
        <f>'Прил.4'!I651</f>
        <v>4245.7</v>
      </c>
      <c r="I737" s="56">
        <f t="shared" si="62"/>
        <v>18.334571270641884</v>
      </c>
    </row>
    <row r="738" spans="1:9" ht="13.5">
      <c r="A738" s="189" t="s">
        <v>491</v>
      </c>
      <c r="B738" s="190"/>
      <c r="C738" s="4" t="s">
        <v>63</v>
      </c>
      <c r="D738" s="4" t="s">
        <v>22</v>
      </c>
      <c r="E738" s="4"/>
      <c r="F738" s="4"/>
      <c r="G738" s="67">
        <f>G739+G750+G760</f>
        <v>8620</v>
      </c>
      <c r="H738" s="68">
        <f>H739+H750+H760</f>
        <v>1638.1</v>
      </c>
      <c r="I738" s="55">
        <f t="shared" si="62"/>
        <v>19.003480278422273</v>
      </c>
    </row>
    <row r="739" spans="1:9" ht="42.75" customHeight="1">
      <c r="A739" s="187" t="str">
        <f>'Прил.4'!A653</f>
        <v>Муниципальная программа "Развитие физической культуры и спорта в Сусуманском муниципальном округе на 2021- 2025 годы"</v>
      </c>
      <c r="B739" s="188"/>
      <c r="C739" s="6" t="s">
        <v>63</v>
      </c>
      <c r="D739" s="6" t="s">
        <v>22</v>
      </c>
      <c r="E739" s="6" t="s">
        <v>492</v>
      </c>
      <c r="F739" s="6"/>
      <c r="G739" s="69">
        <f>G740</f>
        <v>527.6</v>
      </c>
      <c r="H739" s="70">
        <f>H740</f>
        <v>157</v>
      </c>
      <c r="I739" s="56">
        <f t="shared" si="62"/>
        <v>29.757391963608793</v>
      </c>
    </row>
    <row r="740" spans="1:9" ht="40.5" customHeight="1">
      <c r="A740" s="187" t="s">
        <v>493</v>
      </c>
      <c r="B740" s="188"/>
      <c r="C740" s="6" t="s">
        <v>63</v>
      </c>
      <c r="D740" s="6" t="s">
        <v>22</v>
      </c>
      <c r="E740" s="6" t="s">
        <v>494</v>
      </c>
      <c r="F740" s="6"/>
      <c r="G740" s="69">
        <f>G741+G744+G747</f>
        <v>527.6</v>
      </c>
      <c r="H740" s="70">
        <f>H741+H744+H747</f>
        <v>157</v>
      </c>
      <c r="I740" s="56">
        <f t="shared" si="62"/>
        <v>29.757391963608793</v>
      </c>
    </row>
    <row r="741" spans="1:9" ht="13.5" customHeight="1">
      <c r="A741" s="187" t="s">
        <v>288</v>
      </c>
      <c r="B741" s="188"/>
      <c r="C741" s="6" t="s">
        <v>63</v>
      </c>
      <c r="D741" s="6" t="s">
        <v>22</v>
      </c>
      <c r="E741" s="6" t="s">
        <v>495</v>
      </c>
      <c r="F741" s="6"/>
      <c r="G741" s="69">
        <f>G742</f>
        <v>87.6</v>
      </c>
      <c r="H741" s="70">
        <f>H742</f>
        <v>0</v>
      </c>
      <c r="I741" s="56">
        <f t="shared" si="62"/>
        <v>0</v>
      </c>
    </row>
    <row r="742" spans="1:9" ht="30" customHeight="1">
      <c r="A742" s="187" t="s">
        <v>257</v>
      </c>
      <c r="B742" s="188"/>
      <c r="C742" s="6" t="s">
        <v>63</v>
      </c>
      <c r="D742" s="6" t="s">
        <v>22</v>
      </c>
      <c r="E742" s="6" t="s">
        <v>495</v>
      </c>
      <c r="F742" s="6" t="s">
        <v>258</v>
      </c>
      <c r="G742" s="69">
        <f>G743</f>
        <v>87.6</v>
      </c>
      <c r="H742" s="70">
        <f>H743</f>
        <v>0</v>
      </c>
      <c r="I742" s="56">
        <f t="shared" si="62"/>
        <v>0</v>
      </c>
    </row>
    <row r="743" spans="1:9" ht="13.5">
      <c r="A743" s="187" t="s">
        <v>290</v>
      </c>
      <c r="B743" s="188"/>
      <c r="C743" s="6" t="s">
        <v>63</v>
      </c>
      <c r="D743" s="6" t="s">
        <v>22</v>
      </c>
      <c r="E743" s="6" t="s">
        <v>495</v>
      </c>
      <c r="F743" s="6" t="s">
        <v>291</v>
      </c>
      <c r="G743" s="69">
        <f>'Прил.4'!H657</f>
        <v>87.6</v>
      </c>
      <c r="H743" s="70">
        <f>'Прил.4'!I657</f>
        <v>0</v>
      </c>
      <c r="I743" s="56">
        <f t="shared" si="62"/>
        <v>0</v>
      </c>
    </row>
    <row r="744" spans="1:9" ht="13.5">
      <c r="A744" s="187" t="s">
        <v>496</v>
      </c>
      <c r="B744" s="188"/>
      <c r="C744" s="6" t="s">
        <v>63</v>
      </c>
      <c r="D744" s="6" t="s">
        <v>22</v>
      </c>
      <c r="E744" s="6" t="s">
        <v>497</v>
      </c>
      <c r="F744" s="6"/>
      <c r="G744" s="69">
        <f>G745</f>
        <v>250</v>
      </c>
      <c r="H744" s="70">
        <f>H745</f>
        <v>0</v>
      </c>
      <c r="I744" s="56">
        <f t="shared" si="62"/>
        <v>0</v>
      </c>
    </row>
    <row r="745" spans="1:9" ht="26.25" customHeight="1">
      <c r="A745" s="187" t="s">
        <v>257</v>
      </c>
      <c r="B745" s="188"/>
      <c r="C745" s="6" t="s">
        <v>63</v>
      </c>
      <c r="D745" s="6" t="s">
        <v>22</v>
      </c>
      <c r="E745" s="6" t="s">
        <v>497</v>
      </c>
      <c r="F745" s="6" t="s">
        <v>258</v>
      </c>
      <c r="G745" s="69">
        <f>G746</f>
        <v>250</v>
      </c>
      <c r="H745" s="70">
        <f>H746</f>
        <v>0</v>
      </c>
      <c r="I745" s="56">
        <f t="shared" si="62"/>
        <v>0</v>
      </c>
    </row>
    <row r="746" spans="1:9" ht="13.5">
      <c r="A746" s="187" t="s">
        <v>290</v>
      </c>
      <c r="B746" s="188"/>
      <c r="C746" s="6" t="s">
        <v>63</v>
      </c>
      <c r="D746" s="6" t="s">
        <v>22</v>
      </c>
      <c r="E746" s="6" t="s">
        <v>497</v>
      </c>
      <c r="F746" s="6" t="s">
        <v>291</v>
      </c>
      <c r="G746" s="69">
        <f>'Прил.4'!H660</f>
        <v>250</v>
      </c>
      <c r="H746" s="70">
        <f>'Прил.4'!I660</f>
        <v>0</v>
      </c>
      <c r="I746" s="56">
        <f t="shared" si="62"/>
        <v>0</v>
      </c>
    </row>
    <row r="747" spans="1:9" ht="27" customHeight="1">
      <c r="A747" s="187" t="s">
        <v>498</v>
      </c>
      <c r="B747" s="188"/>
      <c r="C747" s="6" t="s">
        <v>63</v>
      </c>
      <c r="D747" s="6" t="s">
        <v>22</v>
      </c>
      <c r="E747" s="6" t="s">
        <v>499</v>
      </c>
      <c r="F747" s="6"/>
      <c r="G747" s="69">
        <f>G748</f>
        <v>190</v>
      </c>
      <c r="H747" s="70">
        <f>H748</f>
        <v>157</v>
      </c>
      <c r="I747" s="56">
        <f t="shared" si="62"/>
        <v>82.63157894736842</v>
      </c>
    </row>
    <row r="748" spans="1:9" ht="30" customHeight="1">
      <c r="A748" s="187" t="s">
        <v>257</v>
      </c>
      <c r="B748" s="188"/>
      <c r="C748" s="6" t="s">
        <v>63</v>
      </c>
      <c r="D748" s="6" t="s">
        <v>22</v>
      </c>
      <c r="E748" s="6" t="s">
        <v>499</v>
      </c>
      <c r="F748" s="6" t="s">
        <v>258</v>
      </c>
      <c r="G748" s="69">
        <f>G749</f>
        <v>190</v>
      </c>
      <c r="H748" s="70">
        <f>H749</f>
        <v>157</v>
      </c>
      <c r="I748" s="56">
        <f t="shared" si="62"/>
        <v>82.63157894736842</v>
      </c>
    </row>
    <row r="749" spans="1:9" ht="13.5">
      <c r="A749" s="187" t="s">
        <v>290</v>
      </c>
      <c r="B749" s="188"/>
      <c r="C749" s="6" t="s">
        <v>63</v>
      </c>
      <c r="D749" s="6" t="s">
        <v>22</v>
      </c>
      <c r="E749" s="6" t="s">
        <v>499</v>
      </c>
      <c r="F749" s="6" t="s">
        <v>291</v>
      </c>
      <c r="G749" s="69">
        <f>'Прил.4'!H663</f>
        <v>190</v>
      </c>
      <c r="H749" s="70">
        <f>'Прил.4'!I663</f>
        <v>157</v>
      </c>
      <c r="I749" s="56">
        <f t="shared" si="62"/>
        <v>82.63157894736842</v>
      </c>
    </row>
    <row r="750" spans="1:9" ht="27.75" customHeight="1">
      <c r="A750" s="187" t="s">
        <v>486</v>
      </c>
      <c r="B750" s="188"/>
      <c r="C750" s="6" t="s">
        <v>63</v>
      </c>
      <c r="D750" s="6" t="s">
        <v>22</v>
      </c>
      <c r="E750" s="6" t="s">
        <v>487</v>
      </c>
      <c r="F750" s="6"/>
      <c r="G750" s="69">
        <f>G751+G754+G757</f>
        <v>7986.4</v>
      </c>
      <c r="H750" s="70">
        <f>H751+H754+H757</f>
        <v>1480.6</v>
      </c>
      <c r="I750" s="56">
        <f t="shared" si="62"/>
        <v>18.53901632775719</v>
      </c>
    </row>
    <row r="751" spans="1:9" ht="64.5" customHeight="1">
      <c r="A751" s="187" t="s">
        <v>42</v>
      </c>
      <c r="B751" s="188"/>
      <c r="C751" s="6" t="s">
        <v>63</v>
      </c>
      <c r="D751" s="6" t="s">
        <v>22</v>
      </c>
      <c r="E751" s="6" t="s">
        <v>488</v>
      </c>
      <c r="F751" s="6"/>
      <c r="G751" s="69">
        <f>G752</f>
        <v>300</v>
      </c>
      <c r="H751" s="70">
        <f>H752</f>
        <v>0</v>
      </c>
      <c r="I751" s="56">
        <f t="shared" si="62"/>
        <v>0</v>
      </c>
    </row>
    <row r="752" spans="1:9" ht="26.25" customHeight="1">
      <c r="A752" s="187" t="s">
        <v>257</v>
      </c>
      <c r="B752" s="188"/>
      <c r="C752" s="6" t="s">
        <v>63</v>
      </c>
      <c r="D752" s="6" t="s">
        <v>22</v>
      </c>
      <c r="E752" s="6" t="s">
        <v>488</v>
      </c>
      <c r="F752" s="6" t="s">
        <v>258</v>
      </c>
      <c r="G752" s="69">
        <f>G753</f>
        <v>300</v>
      </c>
      <c r="H752" s="70">
        <f>H753</f>
        <v>0</v>
      </c>
      <c r="I752" s="56">
        <f t="shared" si="62"/>
        <v>0</v>
      </c>
    </row>
    <row r="753" spans="1:9" ht="13.5">
      <c r="A753" s="187" t="s">
        <v>290</v>
      </c>
      <c r="B753" s="188"/>
      <c r="C753" s="6" t="s">
        <v>63</v>
      </c>
      <c r="D753" s="6" t="s">
        <v>22</v>
      </c>
      <c r="E753" s="6" t="s">
        <v>488</v>
      </c>
      <c r="F753" s="6" t="s">
        <v>291</v>
      </c>
      <c r="G753" s="69">
        <f>'Прил.4'!H667</f>
        <v>300</v>
      </c>
      <c r="H753" s="70">
        <f>'Прил.4'!I667</f>
        <v>0</v>
      </c>
      <c r="I753" s="56">
        <f t="shared" si="62"/>
        <v>0</v>
      </c>
    </row>
    <row r="754" spans="1:9" ht="13.5">
      <c r="A754" s="187" t="s">
        <v>32</v>
      </c>
      <c r="B754" s="188"/>
      <c r="C754" s="6" t="s">
        <v>63</v>
      </c>
      <c r="D754" s="6" t="s">
        <v>22</v>
      </c>
      <c r="E754" s="6" t="s">
        <v>489</v>
      </c>
      <c r="F754" s="6"/>
      <c r="G754" s="69">
        <f>G755</f>
        <v>10</v>
      </c>
      <c r="H754" s="70">
        <f>H755</f>
        <v>0</v>
      </c>
      <c r="I754" s="56">
        <f t="shared" si="62"/>
        <v>0</v>
      </c>
    </row>
    <row r="755" spans="1:9" ht="27" customHeight="1">
      <c r="A755" s="187" t="s">
        <v>257</v>
      </c>
      <c r="B755" s="188"/>
      <c r="C755" s="6" t="s">
        <v>63</v>
      </c>
      <c r="D755" s="6" t="s">
        <v>22</v>
      </c>
      <c r="E755" s="6" t="s">
        <v>489</v>
      </c>
      <c r="F755" s="6" t="s">
        <v>258</v>
      </c>
      <c r="G755" s="69">
        <f>G756</f>
        <v>10</v>
      </c>
      <c r="H755" s="70">
        <f>H756</f>
        <v>0</v>
      </c>
      <c r="I755" s="56">
        <f t="shared" si="62"/>
        <v>0</v>
      </c>
    </row>
    <row r="756" spans="1:9" ht="13.5">
      <c r="A756" s="187" t="s">
        <v>290</v>
      </c>
      <c r="B756" s="188"/>
      <c r="C756" s="6" t="s">
        <v>63</v>
      </c>
      <c r="D756" s="6" t="s">
        <v>22</v>
      </c>
      <c r="E756" s="6" t="s">
        <v>489</v>
      </c>
      <c r="F756" s="6" t="s">
        <v>291</v>
      </c>
      <c r="G756" s="69">
        <f>'Прил.4'!H670</f>
        <v>10</v>
      </c>
      <c r="H756" s="70">
        <f>'Прил.4'!I670</f>
        <v>0</v>
      </c>
      <c r="I756" s="56">
        <f t="shared" si="62"/>
        <v>0</v>
      </c>
    </row>
    <row r="757" spans="1:9" ht="27" customHeight="1">
      <c r="A757" s="187" t="s">
        <v>111</v>
      </c>
      <c r="B757" s="188"/>
      <c r="C757" s="6" t="s">
        <v>63</v>
      </c>
      <c r="D757" s="6" t="s">
        <v>22</v>
      </c>
      <c r="E757" s="6" t="s">
        <v>490</v>
      </c>
      <c r="F757" s="6"/>
      <c r="G757" s="69">
        <f>G758</f>
        <v>7676.4</v>
      </c>
      <c r="H757" s="70">
        <f>H758</f>
        <v>1480.6</v>
      </c>
      <c r="I757" s="56">
        <f t="shared" si="62"/>
        <v>19.28768693658486</v>
      </c>
    </row>
    <row r="758" spans="1:9" ht="28.5" customHeight="1">
      <c r="A758" s="187" t="s">
        <v>257</v>
      </c>
      <c r="B758" s="188"/>
      <c r="C758" s="6" t="s">
        <v>63</v>
      </c>
      <c r="D758" s="6" t="s">
        <v>22</v>
      </c>
      <c r="E758" s="6" t="s">
        <v>490</v>
      </c>
      <c r="F758" s="6" t="s">
        <v>258</v>
      </c>
      <c r="G758" s="69">
        <f>G759</f>
        <v>7676.4</v>
      </c>
      <c r="H758" s="70">
        <f>H759</f>
        <v>1480.6</v>
      </c>
      <c r="I758" s="56">
        <f t="shared" si="62"/>
        <v>19.28768693658486</v>
      </c>
    </row>
    <row r="759" spans="1:9" ht="13.5">
      <c r="A759" s="187" t="s">
        <v>290</v>
      </c>
      <c r="B759" s="188"/>
      <c r="C759" s="6" t="s">
        <v>63</v>
      </c>
      <c r="D759" s="6" t="s">
        <v>22</v>
      </c>
      <c r="E759" s="6" t="s">
        <v>490</v>
      </c>
      <c r="F759" s="6" t="s">
        <v>291</v>
      </c>
      <c r="G759" s="69">
        <f>'Прил.4'!H673</f>
        <v>7676.4</v>
      </c>
      <c r="H759" s="70">
        <f>'Прил.4'!I673</f>
        <v>1480.6</v>
      </c>
      <c r="I759" s="56">
        <f t="shared" si="62"/>
        <v>19.28768693658486</v>
      </c>
    </row>
    <row r="760" spans="1:9" ht="29.25" customHeight="1">
      <c r="A760" s="187" t="s">
        <v>500</v>
      </c>
      <c r="B760" s="188"/>
      <c r="C760" s="6" t="s">
        <v>63</v>
      </c>
      <c r="D760" s="6" t="s">
        <v>22</v>
      </c>
      <c r="E760" s="6" t="s">
        <v>501</v>
      </c>
      <c r="F760" s="6"/>
      <c r="G760" s="69">
        <f aca="true" t="shared" si="64" ref="G760:H762">G761</f>
        <v>106</v>
      </c>
      <c r="H760" s="70">
        <f t="shared" si="64"/>
        <v>0.5</v>
      </c>
      <c r="I760" s="56">
        <f t="shared" si="62"/>
        <v>0.4716981132075472</v>
      </c>
    </row>
    <row r="761" spans="1:9" ht="13.5">
      <c r="A761" s="187" t="s">
        <v>502</v>
      </c>
      <c r="B761" s="188"/>
      <c r="C761" s="6" t="s">
        <v>63</v>
      </c>
      <c r="D761" s="6" t="s">
        <v>22</v>
      </c>
      <c r="E761" s="6" t="s">
        <v>503</v>
      </c>
      <c r="F761" s="6"/>
      <c r="G761" s="69">
        <f t="shared" si="64"/>
        <v>106</v>
      </c>
      <c r="H761" s="70">
        <f t="shared" si="64"/>
        <v>0.5</v>
      </c>
      <c r="I761" s="56">
        <f t="shared" si="62"/>
        <v>0.4716981132075472</v>
      </c>
    </row>
    <row r="762" spans="1:9" ht="29.25" customHeight="1">
      <c r="A762" s="187" t="s">
        <v>257</v>
      </c>
      <c r="B762" s="188"/>
      <c r="C762" s="6" t="s">
        <v>63</v>
      </c>
      <c r="D762" s="6" t="s">
        <v>22</v>
      </c>
      <c r="E762" s="6" t="s">
        <v>503</v>
      </c>
      <c r="F762" s="6" t="s">
        <v>258</v>
      </c>
      <c r="G762" s="69">
        <f t="shared" si="64"/>
        <v>106</v>
      </c>
      <c r="H762" s="70">
        <f t="shared" si="64"/>
        <v>0.5</v>
      </c>
      <c r="I762" s="56">
        <f t="shared" si="62"/>
        <v>0.4716981132075472</v>
      </c>
    </row>
    <row r="763" spans="1:9" ht="13.5">
      <c r="A763" s="187" t="s">
        <v>290</v>
      </c>
      <c r="B763" s="188"/>
      <c r="C763" s="6" t="s">
        <v>63</v>
      </c>
      <c r="D763" s="6" t="s">
        <v>22</v>
      </c>
      <c r="E763" s="6" t="s">
        <v>503</v>
      </c>
      <c r="F763" s="6" t="s">
        <v>291</v>
      </c>
      <c r="G763" s="69">
        <f>'Прил.4'!H677</f>
        <v>106</v>
      </c>
      <c r="H763" s="70">
        <f>'Прил.4'!I677</f>
        <v>0.5</v>
      </c>
      <c r="I763" s="56">
        <f t="shared" si="62"/>
        <v>0.4716981132075472</v>
      </c>
    </row>
    <row r="764" spans="1:9" ht="27" customHeight="1">
      <c r="A764" s="189" t="s">
        <v>504</v>
      </c>
      <c r="B764" s="190"/>
      <c r="C764" s="4" t="s">
        <v>63</v>
      </c>
      <c r="D764" s="4" t="s">
        <v>198</v>
      </c>
      <c r="E764" s="4"/>
      <c r="F764" s="4"/>
      <c r="G764" s="67">
        <f>G765+G770+G784+G799</f>
        <v>4753.099999999999</v>
      </c>
      <c r="H764" s="68">
        <f>H765+H770+H784+H799</f>
        <v>772.7</v>
      </c>
      <c r="I764" s="55">
        <f t="shared" si="62"/>
        <v>16.256758746923065</v>
      </c>
    </row>
    <row r="765" spans="1:9" ht="40.5" customHeight="1">
      <c r="A765" s="187" t="s">
        <v>87</v>
      </c>
      <c r="B765" s="188"/>
      <c r="C765" s="6" t="s">
        <v>63</v>
      </c>
      <c r="D765" s="6" t="s">
        <v>198</v>
      </c>
      <c r="E765" s="6" t="s">
        <v>88</v>
      </c>
      <c r="F765" s="6"/>
      <c r="G765" s="69">
        <f aca="true" t="shared" si="65" ref="G765:H768">G766</f>
        <v>310</v>
      </c>
      <c r="H765" s="70">
        <f t="shared" si="65"/>
        <v>0</v>
      </c>
      <c r="I765" s="56">
        <f t="shared" si="62"/>
        <v>0</v>
      </c>
    </row>
    <row r="766" spans="1:9" ht="41.25" customHeight="1">
      <c r="A766" s="187" t="s">
        <v>505</v>
      </c>
      <c r="B766" s="188"/>
      <c r="C766" s="6" t="s">
        <v>63</v>
      </c>
      <c r="D766" s="6" t="s">
        <v>198</v>
      </c>
      <c r="E766" s="6" t="s">
        <v>506</v>
      </c>
      <c r="F766" s="6"/>
      <c r="G766" s="69">
        <f t="shared" si="65"/>
        <v>310</v>
      </c>
      <c r="H766" s="70">
        <f t="shared" si="65"/>
        <v>0</v>
      </c>
      <c r="I766" s="56">
        <f t="shared" si="62"/>
        <v>0</v>
      </c>
    </row>
    <row r="767" spans="1:9" ht="13.5">
      <c r="A767" s="187" t="s">
        <v>340</v>
      </c>
      <c r="B767" s="188"/>
      <c r="C767" s="6" t="s">
        <v>63</v>
      </c>
      <c r="D767" s="6" t="s">
        <v>198</v>
      </c>
      <c r="E767" s="6" t="s">
        <v>507</v>
      </c>
      <c r="F767" s="6"/>
      <c r="G767" s="69">
        <f t="shared" si="65"/>
        <v>310</v>
      </c>
      <c r="H767" s="70">
        <f t="shared" si="65"/>
        <v>0</v>
      </c>
      <c r="I767" s="56">
        <f t="shared" si="62"/>
        <v>0</v>
      </c>
    </row>
    <row r="768" spans="1:9" ht="30" customHeight="1">
      <c r="A768" s="187" t="s">
        <v>257</v>
      </c>
      <c r="B768" s="188"/>
      <c r="C768" s="6" t="s">
        <v>63</v>
      </c>
      <c r="D768" s="6" t="s">
        <v>198</v>
      </c>
      <c r="E768" s="6" t="s">
        <v>507</v>
      </c>
      <c r="F768" s="6" t="s">
        <v>258</v>
      </c>
      <c r="G768" s="69">
        <f t="shared" si="65"/>
        <v>310</v>
      </c>
      <c r="H768" s="70">
        <f t="shared" si="65"/>
        <v>0</v>
      </c>
      <c r="I768" s="56">
        <f t="shared" si="62"/>
        <v>0</v>
      </c>
    </row>
    <row r="769" spans="1:9" ht="13.5">
      <c r="A769" s="187" t="s">
        <v>290</v>
      </c>
      <c r="B769" s="188"/>
      <c r="C769" s="6" t="s">
        <v>63</v>
      </c>
      <c r="D769" s="6" t="s">
        <v>198</v>
      </c>
      <c r="E769" s="6" t="s">
        <v>507</v>
      </c>
      <c r="F769" s="6" t="s">
        <v>291</v>
      </c>
      <c r="G769" s="69">
        <f>'Прил.4'!H683</f>
        <v>310</v>
      </c>
      <c r="H769" s="70">
        <f>'Прил.4'!I683</f>
        <v>0</v>
      </c>
      <c r="I769" s="56">
        <f t="shared" si="62"/>
        <v>0</v>
      </c>
    </row>
    <row r="770" spans="1:9" ht="30" customHeight="1">
      <c r="A770" s="187" t="str">
        <f>'Прил.4'!A684</f>
        <v>Муниципальная программа "Пожарная безопасность в Сусуманском муниципальном округе на 2021- 2025 годы"</v>
      </c>
      <c r="B770" s="188"/>
      <c r="C770" s="6" t="s">
        <v>63</v>
      </c>
      <c r="D770" s="6" t="s">
        <v>198</v>
      </c>
      <c r="E770" s="6" t="s">
        <v>302</v>
      </c>
      <c r="F770" s="6"/>
      <c r="G770" s="69">
        <f>G771</f>
        <v>333.9</v>
      </c>
      <c r="H770" s="70">
        <f>H771</f>
        <v>56.1</v>
      </c>
      <c r="I770" s="56">
        <f t="shared" si="62"/>
        <v>16.80143755615454</v>
      </c>
    </row>
    <row r="771" spans="1:9" ht="41.25" customHeight="1">
      <c r="A771" s="187" t="s">
        <v>303</v>
      </c>
      <c r="B771" s="188"/>
      <c r="C771" s="6" t="s">
        <v>63</v>
      </c>
      <c r="D771" s="6" t="s">
        <v>198</v>
      </c>
      <c r="E771" s="6" t="s">
        <v>304</v>
      </c>
      <c r="F771" s="6"/>
      <c r="G771" s="69">
        <f>G772+G775+G778+G781</f>
        <v>333.9</v>
      </c>
      <c r="H771" s="70">
        <f>H772+H775+H778+H781</f>
        <v>56.1</v>
      </c>
      <c r="I771" s="56">
        <f t="shared" si="62"/>
        <v>16.80143755615454</v>
      </c>
    </row>
    <row r="772" spans="1:9" ht="40.5" customHeight="1">
      <c r="A772" s="187" t="s">
        <v>305</v>
      </c>
      <c r="B772" s="188"/>
      <c r="C772" s="6" t="s">
        <v>63</v>
      </c>
      <c r="D772" s="6" t="s">
        <v>198</v>
      </c>
      <c r="E772" s="6" t="s">
        <v>306</v>
      </c>
      <c r="F772" s="6"/>
      <c r="G772" s="69">
        <f>G773</f>
        <v>180</v>
      </c>
      <c r="H772" s="70">
        <f>H773</f>
        <v>22.5</v>
      </c>
      <c r="I772" s="56">
        <f t="shared" si="62"/>
        <v>12.5</v>
      </c>
    </row>
    <row r="773" spans="1:9" ht="30" customHeight="1">
      <c r="A773" s="187" t="s">
        <v>257</v>
      </c>
      <c r="B773" s="188"/>
      <c r="C773" s="6" t="s">
        <v>63</v>
      </c>
      <c r="D773" s="6" t="s">
        <v>198</v>
      </c>
      <c r="E773" s="6" t="s">
        <v>306</v>
      </c>
      <c r="F773" s="6" t="s">
        <v>258</v>
      </c>
      <c r="G773" s="69">
        <f>G774</f>
        <v>180</v>
      </c>
      <c r="H773" s="70">
        <f>H774</f>
        <v>22.5</v>
      </c>
      <c r="I773" s="56">
        <f t="shared" si="62"/>
        <v>12.5</v>
      </c>
    </row>
    <row r="774" spans="1:9" ht="15.75" customHeight="1">
      <c r="A774" s="187" t="s">
        <v>290</v>
      </c>
      <c r="B774" s="188"/>
      <c r="C774" s="6" t="s">
        <v>63</v>
      </c>
      <c r="D774" s="6" t="s">
        <v>198</v>
      </c>
      <c r="E774" s="6" t="s">
        <v>306</v>
      </c>
      <c r="F774" s="6" t="s">
        <v>291</v>
      </c>
      <c r="G774" s="69">
        <f>'Прил.4'!H688</f>
        <v>180</v>
      </c>
      <c r="H774" s="70">
        <f>'Прил.4'!I688</f>
        <v>22.5</v>
      </c>
      <c r="I774" s="56">
        <f t="shared" si="62"/>
        <v>12.5</v>
      </c>
    </row>
    <row r="775" spans="1:9" ht="27" customHeight="1">
      <c r="A775" s="187" t="s">
        <v>307</v>
      </c>
      <c r="B775" s="188"/>
      <c r="C775" s="6" t="s">
        <v>63</v>
      </c>
      <c r="D775" s="6" t="s">
        <v>198</v>
      </c>
      <c r="E775" s="6" t="s">
        <v>308</v>
      </c>
      <c r="F775" s="6"/>
      <c r="G775" s="69">
        <f>G776</f>
        <v>33.6</v>
      </c>
      <c r="H775" s="70">
        <f>H776</f>
        <v>33.6</v>
      </c>
      <c r="I775" s="56">
        <f t="shared" si="62"/>
        <v>100</v>
      </c>
    </row>
    <row r="776" spans="1:9" ht="25.5" customHeight="1">
      <c r="A776" s="187" t="s">
        <v>257</v>
      </c>
      <c r="B776" s="188"/>
      <c r="C776" s="6" t="s">
        <v>63</v>
      </c>
      <c r="D776" s="6" t="s">
        <v>198</v>
      </c>
      <c r="E776" s="6" t="s">
        <v>308</v>
      </c>
      <c r="F776" s="6" t="s">
        <v>258</v>
      </c>
      <c r="G776" s="69">
        <f>G777</f>
        <v>33.6</v>
      </c>
      <c r="H776" s="70">
        <f>H777</f>
        <v>33.6</v>
      </c>
      <c r="I776" s="56">
        <f t="shared" si="62"/>
        <v>100</v>
      </c>
    </row>
    <row r="777" spans="1:9" ht="13.5">
      <c r="A777" s="187" t="s">
        <v>290</v>
      </c>
      <c r="B777" s="188"/>
      <c r="C777" s="6" t="s">
        <v>63</v>
      </c>
      <c r="D777" s="6" t="s">
        <v>198</v>
      </c>
      <c r="E777" s="6" t="s">
        <v>308</v>
      </c>
      <c r="F777" s="6" t="s">
        <v>291</v>
      </c>
      <c r="G777" s="69">
        <f>'Прил.4'!H691</f>
        <v>33.6</v>
      </c>
      <c r="H777" s="70">
        <f>'Прил.4'!I691</f>
        <v>33.6</v>
      </c>
      <c r="I777" s="56">
        <f t="shared" si="62"/>
        <v>100</v>
      </c>
    </row>
    <row r="778" spans="1:9" ht="42" customHeight="1">
      <c r="A778" s="187" t="s">
        <v>311</v>
      </c>
      <c r="B778" s="188"/>
      <c r="C778" s="6" t="s">
        <v>63</v>
      </c>
      <c r="D778" s="6" t="s">
        <v>198</v>
      </c>
      <c r="E778" s="6" t="s">
        <v>312</v>
      </c>
      <c r="F778" s="6"/>
      <c r="G778" s="69">
        <f>G779</f>
        <v>98.3</v>
      </c>
      <c r="H778" s="70">
        <f>H779</f>
        <v>0</v>
      </c>
      <c r="I778" s="56">
        <f aca="true" t="shared" si="66" ref="I778:I808">H778/G778*100</f>
        <v>0</v>
      </c>
    </row>
    <row r="779" spans="1:9" ht="29.25" customHeight="1">
      <c r="A779" s="187" t="s">
        <v>257</v>
      </c>
      <c r="B779" s="188"/>
      <c r="C779" s="6" t="s">
        <v>63</v>
      </c>
      <c r="D779" s="6" t="s">
        <v>198</v>
      </c>
      <c r="E779" s="6" t="s">
        <v>312</v>
      </c>
      <c r="F779" s="6" t="s">
        <v>258</v>
      </c>
      <c r="G779" s="69">
        <f>G780</f>
        <v>98.3</v>
      </c>
      <c r="H779" s="70">
        <f>H780</f>
        <v>0</v>
      </c>
      <c r="I779" s="56">
        <f t="shared" si="66"/>
        <v>0</v>
      </c>
    </row>
    <row r="780" spans="1:9" ht="13.5">
      <c r="A780" s="187" t="s">
        <v>290</v>
      </c>
      <c r="B780" s="188"/>
      <c r="C780" s="6" t="s">
        <v>63</v>
      </c>
      <c r="D780" s="6" t="s">
        <v>198</v>
      </c>
      <c r="E780" s="6" t="s">
        <v>312</v>
      </c>
      <c r="F780" s="6" t="s">
        <v>291</v>
      </c>
      <c r="G780" s="69">
        <f>'Прил.4'!H694</f>
        <v>98.3</v>
      </c>
      <c r="H780" s="70">
        <f>'Прил.4'!I694</f>
        <v>0</v>
      </c>
      <c r="I780" s="56">
        <f t="shared" si="66"/>
        <v>0</v>
      </c>
    </row>
    <row r="781" spans="1:9" ht="13.5">
      <c r="A781" s="187" t="s">
        <v>508</v>
      </c>
      <c r="B781" s="188"/>
      <c r="C781" s="6" t="s">
        <v>63</v>
      </c>
      <c r="D781" s="6" t="s">
        <v>198</v>
      </c>
      <c r="E781" s="6" t="s">
        <v>509</v>
      </c>
      <c r="F781" s="6"/>
      <c r="G781" s="69">
        <f>G782</f>
        <v>22</v>
      </c>
      <c r="H781" s="70">
        <f>H782</f>
        <v>0</v>
      </c>
      <c r="I781" s="56">
        <f t="shared" si="66"/>
        <v>0</v>
      </c>
    </row>
    <row r="782" spans="1:9" ht="27" customHeight="1">
      <c r="A782" s="187" t="s">
        <v>257</v>
      </c>
      <c r="B782" s="188"/>
      <c r="C782" s="6" t="s">
        <v>63</v>
      </c>
      <c r="D782" s="6" t="s">
        <v>198</v>
      </c>
      <c r="E782" s="6" t="s">
        <v>509</v>
      </c>
      <c r="F782" s="6" t="s">
        <v>258</v>
      </c>
      <c r="G782" s="69">
        <f>G783</f>
        <v>22</v>
      </c>
      <c r="H782" s="70">
        <f>H783</f>
        <v>0</v>
      </c>
      <c r="I782" s="56">
        <f t="shared" si="66"/>
        <v>0</v>
      </c>
    </row>
    <row r="783" spans="1:9" ht="13.5">
      <c r="A783" s="187" t="s">
        <v>290</v>
      </c>
      <c r="B783" s="188"/>
      <c r="C783" s="6" t="s">
        <v>63</v>
      </c>
      <c r="D783" s="6" t="s">
        <v>198</v>
      </c>
      <c r="E783" s="6" t="s">
        <v>509</v>
      </c>
      <c r="F783" s="6" t="s">
        <v>291</v>
      </c>
      <c r="G783" s="69">
        <f>'Прил.4'!H697</f>
        <v>22</v>
      </c>
      <c r="H783" s="70">
        <f>'Прил.4'!I697</f>
        <v>0</v>
      </c>
      <c r="I783" s="56">
        <f t="shared" si="66"/>
        <v>0</v>
      </c>
    </row>
    <row r="784" spans="1:9" ht="42" customHeight="1">
      <c r="A784" s="187" t="str">
        <f>'Прил.4'!A698</f>
        <v>Муниципальная программа "Развитие физической культуры и спорта в Сусуманском муниципальном округе на 2021- 2025 годы"</v>
      </c>
      <c r="B784" s="188"/>
      <c r="C784" s="6" t="s">
        <v>63</v>
      </c>
      <c r="D784" s="6" t="s">
        <v>198</v>
      </c>
      <c r="E784" s="6" t="s">
        <v>492</v>
      </c>
      <c r="F784" s="6"/>
      <c r="G784" s="69">
        <f>G785+G795</f>
        <v>3834.2</v>
      </c>
      <c r="H784" s="70">
        <f>H785+H795</f>
        <v>580</v>
      </c>
      <c r="I784" s="56">
        <f t="shared" si="66"/>
        <v>15.127014761879924</v>
      </c>
    </row>
    <row r="785" spans="1:9" ht="40.5" customHeight="1">
      <c r="A785" s="187" t="s">
        <v>493</v>
      </c>
      <c r="B785" s="188"/>
      <c r="C785" s="6" t="s">
        <v>63</v>
      </c>
      <c r="D785" s="6" t="s">
        <v>198</v>
      </c>
      <c r="E785" s="6" t="s">
        <v>494</v>
      </c>
      <c r="F785" s="6"/>
      <c r="G785" s="69">
        <f>G786+G789+G792</f>
        <v>1318.2</v>
      </c>
      <c r="H785" s="70">
        <f>H786+H789+H792</f>
        <v>580</v>
      </c>
      <c r="I785" s="56">
        <f t="shared" si="66"/>
        <v>43.999393111819145</v>
      </c>
    </row>
    <row r="786" spans="1:9" ht="13.5">
      <c r="A786" s="187" t="s">
        <v>496</v>
      </c>
      <c r="B786" s="188"/>
      <c r="C786" s="6" t="s">
        <v>63</v>
      </c>
      <c r="D786" s="6" t="s">
        <v>198</v>
      </c>
      <c r="E786" s="6" t="s">
        <v>497</v>
      </c>
      <c r="F786" s="6"/>
      <c r="G786" s="69">
        <f>G787</f>
        <v>300</v>
      </c>
      <c r="H786" s="70">
        <f>H787</f>
        <v>90.1</v>
      </c>
      <c r="I786" s="56">
        <f t="shared" si="66"/>
        <v>30.033333333333335</v>
      </c>
    </row>
    <row r="787" spans="1:9" ht="27.75" customHeight="1">
      <c r="A787" s="187" t="s">
        <v>257</v>
      </c>
      <c r="B787" s="188"/>
      <c r="C787" s="6" t="s">
        <v>63</v>
      </c>
      <c r="D787" s="6" t="s">
        <v>198</v>
      </c>
      <c r="E787" s="6" t="s">
        <v>497</v>
      </c>
      <c r="F787" s="6" t="s">
        <v>258</v>
      </c>
      <c r="G787" s="69">
        <f>G788</f>
        <v>300</v>
      </c>
      <c r="H787" s="70">
        <f>H788</f>
        <v>90.1</v>
      </c>
      <c r="I787" s="56">
        <f t="shared" si="66"/>
        <v>30.033333333333335</v>
      </c>
    </row>
    <row r="788" spans="1:9" ht="13.5">
      <c r="A788" s="187" t="s">
        <v>290</v>
      </c>
      <c r="B788" s="188"/>
      <c r="C788" s="6" t="s">
        <v>63</v>
      </c>
      <c r="D788" s="6" t="s">
        <v>198</v>
      </c>
      <c r="E788" s="6" t="s">
        <v>497</v>
      </c>
      <c r="F788" s="6" t="s">
        <v>291</v>
      </c>
      <c r="G788" s="69">
        <f>'Прил.4'!H702</f>
        <v>300</v>
      </c>
      <c r="H788" s="70">
        <f>'Прил.4'!I702</f>
        <v>90.1</v>
      </c>
      <c r="I788" s="56">
        <f t="shared" si="66"/>
        <v>30.033333333333335</v>
      </c>
    </row>
    <row r="789" spans="1:9" ht="29.25" customHeight="1">
      <c r="A789" s="187" t="s">
        <v>498</v>
      </c>
      <c r="B789" s="188"/>
      <c r="C789" s="6" t="s">
        <v>63</v>
      </c>
      <c r="D789" s="6" t="s">
        <v>198</v>
      </c>
      <c r="E789" s="6" t="s">
        <v>499</v>
      </c>
      <c r="F789" s="6"/>
      <c r="G789" s="69">
        <f>G790</f>
        <v>705.2</v>
      </c>
      <c r="H789" s="70">
        <f>H790</f>
        <v>489.9</v>
      </c>
      <c r="I789" s="56">
        <f t="shared" si="66"/>
        <v>69.46965399886557</v>
      </c>
    </row>
    <row r="790" spans="1:9" ht="29.25" customHeight="1">
      <c r="A790" s="187" t="s">
        <v>257</v>
      </c>
      <c r="B790" s="188"/>
      <c r="C790" s="6" t="s">
        <v>63</v>
      </c>
      <c r="D790" s="6" t="s">
        <v>198</v>
      </c>
      <c r="E790" s="6" t="s">
        <v>499</v>
      </c>
      <c r="F790" s="6" t="s">
        <v>258</v>
      </c>
      <c r="G790" s="69">
        <f>G791</f>
        <v>705.2</v>
      </c>
      <c r="H790" s="70">
        <f>H791</f>
        <v>489.9</v>
      </c>
      <c r="I790" s="56">
        <f t="shared" si="66"/>
        <v>69.46965399886557</v>
      </c>
    </row>
    <row r="791" spans="1:9" ht="13.5">
      <c r="A791" s="187" t="s">
        <v>290</v>
      </c>
      <c r="B791" s="188"/>
      <c r="C791" s="6" t="s">
        <v>63</v>
      </c>
      <c r="D791" s="6" t="s">
        <v>198</v>
      </c>
      <c r="E791" s="6" t="s">
        <v>499</v>
      </c>
      <c r="F791" s="6" t="s">
        <v>291</v>
      </c>
      <c r="G791" s="69">
        <f>'Прил.4'!H705</f>
        <v>705.2</v>
      </c>
      <c r="H791" s="70">
        <f>'Прил.4'!I705</f>
        <v>489.9</v>
      </c>
      <c r="I791" s="56">
        <f t="shared" si="66"/>
        <v>69.46965399886557</v>
      </c>
    </row>
    <row r="792" spans="1:9" ht="13.5">
      <c r="A792" s="187" t="s">
        <v>510</v>
      </c>
      <c r="B792" s="188"/>
      <c r="C792" s="6" t="s">
        <v>63</v>
      </c>
      <c r="D792" s="6" t="s">
        <v>198</v>
      </c>
      <c r="E792" s="6" t="s">
        <v>511</v>
      </c>
      <c r="F792" s="6"/>
      <c r="G792" s="69">
        <f>G793</f>
        <v>313</v>
      </c>
      <c r="H792" s="70">
        <f>H793</f>
        <v>0</v>
      </c>
      <c r="I792" s="56">
        <f t="shared" si="66"/>
        <v>0</v>
      </c>
    </row>
    <row r="793" spans="1:9" ht="28.5" customHeight="1">
      <c r="A793" s="187" t="s">
        <v>257</v>
      </c>
      <c r="B793" s="188"/>
      <c r="C793" s="6" t="s">
        <v>63</v>
      </c>
      <c r="D793" s="6" t="s">
        <v>198</v>
      </c>
      <c r="E793" s="6" t="s">
        <v>511</v>
      </c>
      <c r="F793" s="6" t="s">
        <v>258</v>
      </c>
      <c r="G793" s="69">
        <f>G794</f>
        <v>313</v>
      </c>
      <c r="H793" s="70">
        <f>H794</f>
        <v>0</v>
      </c>
      <c r="I793" s="56">
        <f t="shared" si="66"/>
        <v>0</v>
      </c>
    </row>
    <row r="794" spans="1:9" ht="13.5">
      <c r="A794" s="187" t="s">
        <v>290</v>
      </c>
      <c r="B794" s="188"/>
      <c r="C794" s="6" t="s">
        <v>63</v>
      </c>
      <c r="D794" s="6" t="s">
        <v>198</v>
      </c>
      <c r="E794" s="6" t="s">
        <v>511</v>
      </c>
      <c r="F794" s="6" t="s">
        <v>291</v>
      </c>
      <c r="G794" s="69">
        <f>'Прил.4'!H708</f>
        <v>313</v>
      </c>
      <c r="H794" s="70">
        <f>'Прил.4'!I708</f>
        <v>0</v>
      </c>
      <c r="I794" s="56">
        <f t="shared" si="66"/>
        <v>0</v>
      </c>
    </row>
    <row r="795" spans="1:9" ht="42" customHeight="1">
      <c r="A795" s="187" t="s">
        <v>512</v>
      </c>
      <c r="B795" s="188"/>
      <c r="C795" s="6" t="s">
        <v>63</v>
      </c>
      <c r="D795" s="6" t="s">
        <v>198</v>
      </c>
      <c r="E795" s="6" t="s">
        <v>513</v>
      </c>
      <c r="F795" s="6"/>
      <c r="G795" s="69">
        <f aca="true" t="shared" si="67" ref="G795:H797">G796</f>
        <v>2516</v>
      </c>
      <c r="H795" s="70">
        <f t="shared" si="67"/>
        <v>0</v>
      </c>
      <c r="I795" s="56">
        <f t="shared" si="66"/>
        <v>0</v>
      </c>
    </row>
    <row r="796" spans="1:9" ht="39" customHeight="1">
      <c r="A796" s="187" t="s">
        <v>514</v>
      </c>
      <c r="B796" s="188"/>
      <c r="C796" s="6" t="s">
        <v>63</v>
      </c>
      <c r="D796" s="6" t="s">
        <v>198</v>
      </c>
      <c r="E796" s="6" t="s">
        <v>515</v>
      </c>
      <c r="F796" s="6"/>
      <c r="G796" s="69">
        <f t="shared" si="67"/>
        <v>2516</v>
      </c>
      <c r="H796" s="70">
        <f t="shared" si="67"/>
        <v>0</v>
      </c>
      <c r="I796" s="56">
        <f t="shared" si="66"/>
        <v>0</v>
      </c>
    </row>
    <row r="797" spans="1:9" ht="13.5">
      <c r="A797" s="187" t="s">
        <v>257</v>
      </c>
      <c r="B797" s="188"/>
      <c r="C797" s="6" t="s">
        <v>63</v>
      </c>
      <c r="D797" s="6" t="s">
        <v>198</v>
      </c>
      <c r="E797" s="6" t="s">
        <v>515</v>
      </c>
      <c r="F797" s="6" t="s">
        <v>258</v>
      </c>
      <c r="G797" s="69">
        <f t="shared" si="67"/>
        <v>2516</v>
      </c>
      <c r="H797" s="70">
        <f t="shared" si="67"/>
        <v>0</v>
      </c>
      <c r="I797" s="56">
        <f t="shared" si="66"/>
        <v>0</v>
      </c>
    </row>
    <row r="798" spans="1:9" ht="12.75" customHeight="1">
      <c r="A798" s="187" t="s">
        <v>290</v>
      </c>
      <c r="B798" s="188"/>
      <c r="C798" s="6" t="s">
        <v>63</v>
      </c>
      <c r="D798" s="6" t="s">
        <v>198</v>
      </c>
      <c r="E798" s="6" t="s">
        <v>515</v>
      </c>
      <c r="F798" s="6" t="s">
        <v>291</v>
      </c>
      <c r="G798" s="69">
        <f>'Прил.4'!H712</f>
        <v>2516</v>
      </c>
      <c r="H798" s="70">
        <f>'Прил.4'!I712</f>
        <v>0</v>
      </c>
      <c r="I798" s="56">
        <f t="shared" si="66"/>
        <v>0</v>
      </c>
    </row>
    <row r="799" spans="1:9" ht="27" customHeight="1">
      <c r="A799" s="187" t="s">
        <v>500</v>
      </c>
      <c r="B799" s="188"/>
      <c r="C799" s="6" t="s">
        <v>63</v>
      </c>
      <c r="D799" s="6" t="s">
        <v>198</v>
      </c>
      <c r="E799" s="6" t="s">
        <v>501</v>
      </c>
      <c r="F799" s="6"/>
      <c r="G799" s="69">
        <f aca="true" t="shared" si="68" ref="G799:H801">G800</f>
        <v>275</v>
      </c>
      <c r="H799" s="70">
        <f t="shared" si="68"/>
        <v>136.6</v>
      </c>
      <c r="I799" s="56">
        <f t="shared" si="66"/>
        <v>49.67272727272727</v>
      </c>
    </row>
    <row r="800" spans="1:9" ht="13.5">
      <c r="A800" s="187" t="s">
        <v>502</v>
      </c>
      <c r="B800" s="188"/>
      <c r="C800" s="6" t="s">
        <v>63</v>
      </c>
      <c r="D800" s="6" t="s">
        <v>198</v>
      </c>
      <c r="E800" s="6" t="s">
        <v>503</v>
      </c>
      <c r="F800" s="6"/>
      <c r="G800" s="69">
        <f t="shared" si="68"/>
        <v>275</v>
      </c>
      <c r="H800" s="70">
        <f t="shared" si="68"/>
        <v>136.6</v>
      </c>
      <c r="I800" s="56">
        <f t="shared" si="66"/>
        <v>49.67272727272727</v>
      </c>
    </row>
    <row r="801" spans="1:9" ht="29.25" customHeight="1">
      <c r="A801" s="187" t="s">
        <v>257</v>
      </c>
      <c r="B801" s="188"/>
      <c r="C801" s="6" t="s">
        <v>63</v>
      </c>
      <c r="D801" s="6" t="s">
        <v>198</v>
      </c>
      <c r="E801" s="6" t="s">
        <v>503</v>
      </c>
      <c r="F801" s="6" t="s">
        <v>258</v>
      </c>
      <c r="G801" s="69">
        <f t="shared" si="68"/>
        <v>275</v>
      </c>
      <c r="H801" s="70">
        <f t="shared" si="68"/>
        <v>136.6</v>
      </c>
      <c r="I801" s="56">
        <f t="shared" si="66"/>
        <v>49.67272727272727</v>
      </c>
    </row>
    <row r="802" spans="1:9" ht="13.5">
      <c r="A802" s="187" t="s">
        <v>290</v>
      </c>
      <c r="B802" s="188"/>
      <c r="C802" s="6" t="s">
        <v>63</v>
      </c>
      <c r="D802" s="6" t="s">
        <v>198</v>
      </c>
      <c r="E802" s="6" t="s">
        <v>503</v>
      </c>
      <c r="F802" s="6" t="s">
        <v>291</v>
      </c>
      <c r="G802" s="69">
        <f>'Прил.4'!H716</f>
        <v>275</v>
      </c>
      <c r="H802" s="70">
        <f>'Прил.4'!I716</f>
        <v>136.6</v>
      </c>
      <c r="I802" s="56">
        <f t="shared" si="66"/>
        <v>49.67272727272727</v>
      </c>
    </row>
    <row r="803" spans="1:9" ht="13.5">
      <c r="A803" s="189" t="s">
        <v>516</v>
      </c>
      <c r="B803" s="190"/>
      <c r="C803" s="4" t="s">
        <v>184</v>
      </c>
      <c r="D803" s="5" t="s">
        <v>524</v>
      </c>
      <c r="E803" s="4"/>
      <c r="F803" s="4"/>
      <c r="G803" s="67">
        <f aca="true" t="shared" si="69" ref="G803:H807">G804</f>
        <v>5970</v>
      </c>
      <c r="H803" s="68">
        <f t="shared" si="69"/>
        <v>1747.3</v>
      </c>
      <c r="I803" s="55">
        <f t="shared" si="66"/>
        <v>29.268006700167504</v>
      </c>
    </row>
    <row r="804" spans="1:9" ht="13.5">
      <c r="A804" s="189" t="s">
        <v>517</v>
      </c>
      <c r="B804" s="190"/>
      <c r="C804" s="4" t="s">
        <v>184</v>
      </c>
      <c r="D804" s="4" t="s">
        <v>11</v>
      </c>
      <c r="E804" s="4"/>
      <c r="F804" s="4"/>
      <c r="G804" s="67">
        <f t="shared" si="69"/>
        <v>5970</v>
      </c>
      <c r="H804" s="68">
        <f t="shared" si="69"/>
        <v>1747.3</v>
      </c>
      <c r="I804" s="55">
        <f t="shared" si="66"/>
        <v>29.268006700167504</v>
      </c>
    </row>
    <row r="805" spans="1:9" ht="26.25" customHeight="1">
      <c r="A805" s="187" t="s">
        <v>518</v>
      </c>
      <c r="B805" s="188"/>
      <c r="C805" s="6" t="s">
        <v>184</v>
      </c>
      <c r="D805" s="6" t="s">
        <v>11</v>
      </c>
      <c r="E805" s="6" t="s">
        <v>519</v>
      </c>
      <c r="F805" s="6"/>
      <c r="G805" s="69">
        <f t="shared" si="69"/>
        <v>5970</v>
      </c>
      <c r="H805" s="70">
        <f t="shared" si="69"/>
        <v>1747.3</v>
      </c>
      <c r="I805" s="56">
        <f t="shared" si="66"/>
        <v>29.268006700167504</v>
      </c>
    </row>
    <row r="806" spans="1:9" ht="27" customHeight="1">
      <c r="A806" s="187" t="s">
        <v>111</v>
      </c>
      <c r="B806" s="188"/>
      <c r="C806" s="6" t="s">
        <v>184</v>
      </c>
      <c r="D806" s="6" t="s">
        <v>11</v>
      </c>
      <c r="E806" s="6" t="s">
        <v>520</v>
      </c>
      <c r="F806" s="6"/>
      <c r="G806" s="69">
        <f t="shared" si="69"/>
        <v>5970</v>
      </c>
      <c r="H806" s="70">
        <f t="shared" si="69"/>
        <v>1747.3</v>
      </c>
      <c r="I806" s="56">
        <f t="shared" si="66"/>
        <v>29.268006700167504</v>
      </c>
    </row>
    <row r="807" spans="1:9" ht="28.5" customHeight="1">
      <c r="A807" s="187" t="s">
        <v>257</v>
      </c>
      <c r="B807" s="188"/>
      <c r="C807" s="6" t="s">
        <v>184</v>
      </c>
      <c r="D807" s="6" t="s">
        <v>11</v>
      </c>
      <c r="E807" s="6" t="s">
        <v>520</v>
      </c>
      <c r="F807" s="6" t="s">
        <v>258</v>
      </c>
      <c r="G807" s="69">
        <f t="shared" si="69"/>
        <v>5970</v>
      </c>
      <c r="H807" s="70">
        <f t="shared" si="69"/>
        <v>1747.3</v>
      </c>
      <c r="I807" s="56">
        <f t="shared" si="66"/>
        <v>29.268006700167504</v>
      </c>
    </row>
    <row r="808" spans="1:9" ht="13.5">
      <c r="A808" s="187" t="s">
        <v>259</v>
      </c>
      <c r="B808" s="188"/>
      <c r="C808" s="6" t="s">
        <v>184</v>
      </c>
      <c r="D808" s="6" t="s">
        <v>11</v>
      </c>
      <c r="E808" s="6" t="s">
        <v>520</v>
      </c>
      <c r="F808" s="6" t="s">
        <v>260</v>
      </c>
      <c r="G808" s="69">
        <f>'Прил.4'!H288</f>
        <v>5970</v>
      </c>
      <c r="H808" s="70">
        <f>'Прил.4'!I288</f>
        <v>1747.3</v>
      </c>
      <c r="I808" s="56">
        <f t="shared" si="66"/>
        <v>29.268006700167504</v>
      </c>
    </row>
  </sheetData>
  <sheetProtection/>
  <mergeCells count="812">
    <mergeCell ref="A7:B7"/>
    <mergeCell ref="A3:I3"/>
    <mergeCell ref="A1:I1"/>
    <mergeCell ref="A2:I2"/>
    <mergeCell ref="H5:H6"/>
    <mergeCell ref="I5:I6"/>
    <mergeCell ref="A5:B6"/>
    <mergeCell ref="C5:C6"/>
    <mergeCell ref="D5:D6"/>
    <mergeCell ref="E5:E6"/>
    <mergeCell ref="F5:F6"/>
    <mergeCell ref="A325:B325"/>
    <mergeCell ref="A4:G4"/>
    <mergeCell ref="A8:B8"/>
    <mergeCell ref="A9:B9"/>
    <mergeCell ref="G5:G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91:B291"/>
    <mergeCell ref="A292:B292"/>
    <mergeCell ref="A293:B293"/>
    <mergeCell ref="A287:B287"/>
    <mergeCell ref="A288:B288"/>
    <mergeCell ref="A289:B289"/>
    <mergeCell ref="A290:B290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6:B326"/>
    <mergeCell ref="A327:B327"/>
    <mergeCell ref="A328:B328"/>
    <mergeCell ref="A321:B321"/>
    <mergeCell ref="A322:B322"/>
    <mergeCell ref="A323:B323"/>
    <mergeCell ref="A324:B324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8:B528"/>
    <mergeCell ref="A529:B529"/>
    <mergeCell ref="A527:B527"/>
    <mergeCell ref="A521:B521"/>
    <mergeCell ref="A522:B522"/>
    <mergeCell ref="A523:B523"/>
    <mergeCell ref="A524:B524"/>
    <mergeCell ref="A525:B525"/>
    <mergeCell ref="A526:B526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65:B565"/>
    <mergeCell ref="A566:B566"/>
    <mergeCell ref="A567:B567"/>
    <mergeCell ref="A568:B568"/>
    <mergeCell ref="A557:B557"/>
    <mergeCell ref="A558:B558"/>
    <mergeCell ref="A559:B559"/>
    <mergeCell ref="A560:B560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31:B731"/>
    <mergeCell ref="A732:B732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3:B733"/>
    <mergeCell ref="A734:B734"/>
    <mergeCell ref="A735:B735"/>
    <mergeCell ref="A736:B736"/>
    <mergeCell ref="A739:B739"/>
    <mergeCell ref="A740:B740"/>
    <mergeCell ref="A737:B737"/>
    <mergeCell ref="A738:B738"/>
    <mergeCell ref="A741:B741"/>
    <mergeCell ref="A742:B742"/>
    <mergeCell ref="A745:B745"/>
    <mergeCell ref="A746:B746"/>
    <mergeCell ref="A743:B743"/>
    <mergeCell ref="A744:B744"/>
    <mergeCell ref="A747:B747"/>
    <mergeCell ref="A748:B748"/>
    <mergeCell ref="A751:B751"/>
    <mergeCell ref="A752:B752"/>
    <mergeCell ref="A749:B749"/>
    <mergeCell ref="A750:B750"/>
    <mergeCell ref="A753:B753"/>
    <mergeCell ref="A754:B754"/>
    <mergeCell ref="A757:B757"/>
    <mergeCell ref="A758:B758"/>
    <mergeCell ref="A755:B755"/>
    <mergeCell ref="A756:B756"/>
    <mergeCell ref="A759:B759"/>
    <mergeCell ref="A760:B760"/>
    <mergeCell ref="A763:B763"/>
    <mergeCell ref="A764:B764"/>
    <mergeCell ref="A761:B761"/>
    <mergeCell ref="A762:B762"/>
    <mergeCell ref="A765:B765"/>
    <mergeCell ref="A766:B766"/>
    <mergeCell ref="A769:B769"/>
    <mergeCell ref="A770:B770"/>
    <mergeCell ref="A767:B767"/>
    <mergeCell ref="A768:B768"/>
    <mergeCell ref="A771:B771"/>
    <mergeCell ref="A772:B772"/>
    <mergeCell ref="A775:B775"/>
    <mergeCell ref="A776:B776"/>
    <mergeCell ref="A773:B773"/>
    <mergeCell ref="A774:B774"/>
    <mergeCell ref="A777:B777"/>
    <mergeCell ref="A778:B778"/>
    <mergeCell ref="A781:B781"/>
    <mergeCell ref="A782:B782"/>
    <mergeCell ref="A779:B779"/>
    <mergeCell ref="A780:B780"/>
    <mergeCell ref="A783:B783"/>
    <mergeCell ref="A784:B784"/>
    <mergeCell ref="A787:B787"/>
    <mergeCell ref="A788:B788"/>
    <mergeCell ref="A785:B785"/>
    <mergeCell ref="A786:B786"/>
    <mergeCell ref="A789:B789"/>
    <mergeCell ref="A790:B790"/>
    <mergeCell ref="A793:B793"/>
    <mergeCell ref="A794:B794"/>
    <mergeCell ref="A791:B791"/>
    <mergeCell ref="A792:B792"/>
    <mergeCell ref="A803:B803"/>
    <mergeCell ref="A804:B804"/>
    <mergeCell ref="A795:B795"/>
    <mergeCell ref="A796:B796"/>
    <mergeCell ref="A805:B805"/>
    <mergeCell ref="A806:B806"/>
    <mergeCell ref="A797:B797"/>
    <mergeCell ref="A798:B798"/>
    <mergeCell ref="A561:B561"/>
    <mergeCell ref="A562:B562"/>
    <mergeCell ref="A563:B563"/>
    <mergeCell ref="A564:B564"/>
    <mergeCell ref="A807:B807"/>
    <mergeCell ref="A808:B808"/>
    <mergeCell ref="A799:B799"/>
    <mergeCell ref="A800:B800"/>
    <mergeCell ref="A801:B801"/>
    <mergeCell ref="A802:B802"/>
  </mergeCells>
  <printOptions/>
  <pageMargins left="0.3937007874015748" right="0.3937007874015748" top="0.5905511811023623" bottom="0.3937007874015748" header="0" footer="0.5118110236220472"/>
  <pageSetup fitToHeight="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892"/>
  <sheetViews>
    <sheetView zoomScalePageLayoutView="0" workbookViewId="0" topLeftCell="A1">
      <selection activeCell="A8" sqref="A8:IV8"/>
    </sheetView>
  </sheetViews>
  <sheetFormatPr defaultColWidth="13.7109375" defaultRowHeight="15"/>
  <cols>
    <col min="1" max="1" width="42.00390625" style="143" customWidth="1"/>
    <col min="2" max="2" width="4.28125" style="143" bestFit="1" customWidth="1"/>
    <col min="3" max="3" width="4.421875" style="143" customWidth="1"/>
    <col min="4" max="4" width="5.28125" style="143" customWidth="1"/>
    <col min="5" max="5" width="15.7109375" style="143" customWidth="1"/>
    <col min="6" max="6" width="6.28125" style="143" customWidth="1"/>
    <col min="7" max="7" width="13.7109375" style="143" hidden="1" customWidth="1"/>
    <col min="8" max="8" width="10.8515625" style="143" customWidth="1"/>
    <col min="9" max="9" width="12.140625" style="149" customWidth="1"/>
    <col min="10" max="10" width="7.140625" style="149" customWidth="1"/>
    <col min="11" max="11" width="15.28125" style="149" customWidth="1"/>
    <col min="12" max="12" width="7.8515625" style="149" customWidth="1"/>
    <col min="13" max="13" width="3.7109375" style="149" bestFit="1" customWidth="1"/>
    <col min="14" max="14" width="15.28125" style="149" bestFit="1" customWidth="1"/>
    <col min="15" max="15" width="13.140625" style="149" customWidth="1"/>
    <col min="16" max="16" width="36.421875" style="149" hidden="1" customWidth="1"/>
    <col min="17" max="17" width="18.00390625" style="149" customWidth="1"/>
    <col min="18" max="18" width="13.7109375" style="149" customWidth="1"/>
    <col min="19" max="16384" width="13.7109375" style="143" customWidth="1"/>
  </cols>
  <sheetData>
    <row r="1" spans="1:15" ht="14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148"/>
      <c r="L1" s="148"/>
      <c r="M1" s="148"/>
      <c r="N1" s="148"/>
      <c r="O1" s="148"/>
    </row>
    <row r="2" spans="1:15" ht="14.25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148"/>
      <c r="L2" s="148"/>
      <c r="M2" s="148"/>
      <c r="N2" s="148"/>
      <c r="O2" s="148"/>
    </row>
    <row r="3" spans="1:10" ht="42.75" customHeight="1">
      <c r="A3" s="225" t="s">
        <v>594</v>
      </c>
      <c r="B3" s="225"/>
      <c r="C3" s="225"/>
      <c r="D3" s="225"/>
      <c r="E3" s="225"/>
      <c r="F3" s="225"/>
      <c r="G3" s="225"/>
      <c r="H3" s="225"/>
      <c r="I3" s="229"/>
      <c r="J3" s="229"/>
    </row>
    <row r="4" spans="1:10" ht="14.25">
      <c r="A4" s="222" t="s">
        <v>1</v>
      </c>
      <c r="B4" s="222"/>
      <c r="C4" s="222"/>
      <c r="D4" s="222"/>
      <c r="E4" s="222"/>
      <c r="F4" s="222"/>
      <c r="G4" s="222"/>
      <c r="H4" s="222"/>
      <c r="I4" s="230"/>
      <c r="J4" s="230"/>
    </row>
    <row r="5" spans="1:16" ht="13.5" customHeight="1">
      <c r="A5" s="211" t="s">
        <v>2</v>
      </c>
      <c r="B5" s="211" t="s">
        <v>526</v>
      </c>
      <c r="C5" s="211" t="s">
        <v>3</v>
      </c>
      <c r="D5" s="211" t="s">
        <v>4</v>
      </c>
      <c r="E5" s="211" t="s">
        <v>5</v>
      </c>
      <c r="F5" s="214" t="s">
        <v>6</v>
      </c>
      <c r="G5" s="215"/>
      <c r="H5" s="227" t="s">
        <v>593</v>
      </c>
      <c r="I5" s="227" t="s">
        <v>596</v>
      </c>
      <c r="J5" s="227" t="s">
        <v>592</v>
      </c>
      <c r="K5" s="217"/>
      <c r="L5" s="217"/>
      <c r="M5" s="217"/>
      <c r="N5" s="217"/>
      <c r="O5" s="217"/>
      <c r="P5" s="217"/>
    </row>
    <row r="6" spans="1:17" ht="42" customHeight="1">
      <c r="A6" s="212"/>
      <c r="B6" s="212"/>
      <c r="C6" s="212"/>
      <c r="D6" s="212"/>
      <c r="E6" s="212"/>
      <c r="F6" s="216"/>
      <c r="G6" s="217"/>
      <c r="H6" s="228"/>
      <c r="I6" s="228"/>
      <c r="J6" s="228"/>
      <c r="K6" s="217"/>
      <c r="L6" s="217"/>
      <c r="M6" s="217"/>
      <c r="N6" s="217"/>
      <c r="O6" s="217"/>
      <c r="P6" s="217"/>
      <c r="Q6" s="150"/>
    </row>
    <row r="7" spans="1:17" ht="14.25">
      <c r="A7" s="151">
        <v>1</v>
      </c>
      <c r="B7" s="151">
        <v>2</v>
      </c>
      <c r="C7" s="151">
        <v>3</v>
      </c>
      <c r="D7" s="151">
        <v>4</v>
      </c>
      <c r="E7" s="151">
        <v>5</v>
      </c>
      <c r="F7" s="151">
        <v>6</v>
      </c>
      <c r="G7" s="151"/>
      <c r="H7" s="152">
        <v>7</v>
      </c>
      <c r="I7" s="153">
        <v>8</v>
      </c>
      <c r="J7" s="151">
        <v>9</v>
      </c>
      <c r="K7" s="150"/>
      <c r="L7" s="150"/>
      <c r="M7" s="150"/>
      <c r="N7" s="150"/>
      <c r="O7" s="150"/>
      <c r="P7" s="150"/>
      <c r="Q7" s="150"/>
    </row>
    <row r="8" spans="1:17" ht="13.5">
      <c r="A8" s="154" t="s">
        <v>7</v>
      </c>
      <c r="B8" s="155"/>
      <c r="C8" s="155"/>
      <c r="D8" s="155"/>
      <c r="E8" s="155"/>
      <c r="F8" s="218"/>
      <c r="G8" s="219"/>
      <c r="H8" s="156">
        <f>H10+H99+H106+H125+H142+H153+H162+H198+H237+H251+H277+H283+H290+H514+H543+H633+H640+H718+H733+H754+H837+H853</f>
        <v>954207.6</v>
      </c>
      <c r="I8" s="156">
        <f>I10+I99+I106+I125+I142+I153+I162+I198+I237+I251+I277+I283+I290+I514+I543+I633+I640+I718+I733+I754+I837+I853</f>
        <v>161937.69999999998</v>
      </c>
      <c r="J8" s="157">
        <f>I8/H8*100</f>
        <v>16.97090863665307</v>
      </c>
      <c r="K8" s="138"/>
      <c r="L8" s="138"/>
      <c r="M8" s="138"/>
      <c r="N8" s="138"/>
      <c r="O8" s="224"/>
      <c r="P8" s="225"/>
      <c r="Q8" s="142"/>
    </row>
    <row r="9" spans="1:18" ht="30.75" customHeight="1">
      <c r="A9" s="140" t="s">
        <v>539</v>
      </c>
      <c r="B9" s="141" t="s">
        <v>527</v>
      </c>
      <c r="C9" s="141"/>
      <c r="D9" s="141"/>
      <c r="E9" s="141"/>
      <c r="F9" s="220"/>
      <c r="G9" s="221"/>
      <c r="H9" s="136">
        <f>H10+H99+H106+H125+H142+H153+H162</f>
        <v>192114.79999999996</v>
      </c>
      <c r="I9" s="136">
        <f>I10+I99+I106+I125+I142+I153+I162</f>
        <v>28841.1</v>
      </c>
      <c r="J9" s="157">
        <f aca="true" t="shared" si="0" ref="J9:J72">I9/H9*100</f>
        <v>15.012430067855265</v>
      </c>
      <c r="K9" s="138"/>
      <c r="L9" s="139"/>
      <c r="M9" s="138"/>
      <c r="N9" s="138"/>
      <c r="O9" s="224"/>
      <c r="P9" s="225"/>
      <c r="Q9" s="142"/>
      <c r="R9" s="143"/>
    </row>
    <row r="10" spans="1:17" s="159" customFormat="1" ht="13.5">
      <c r="A10" s="140" t="s">
        <v>8</v>
      </c>
      <c r="B10" s="141" t="s">
        <v>527</v>
      </c>
      <c r="C10" s="141" t="s">
        <v>9</v>
      </c>
      <c r="D10" s="158" t="s">
        <v>524</v>
      </c>
      <c r="E10" s="141"/>
      <c r="F10" s="220"/>
      <c r="G10" s="221"/>
      <c r="H10" s="136">
        <f>H11+H17+H52</f>
        <v>125584</v>
      </c>
      <c r="I10" s="136">
        <f>I11+I17+I52</f>
        <v>23648.499999999996</v>
      </c>
      <c r="J10" s="157">
        <f t="shared" si="0"/>
        <v>18.830822397757675</v>
      </c>
      <c r="K10" s="138"/>
      <c r="L10" s="139"/>
      <c r="M10" s="146"/>
      <c r="N10" s="146"/>
      <c r="O10" s="226"/>
      <c r="P10" s="226"/>
      <c r="Q10" s="147"/>
    </row>
    <row r="11" spans="1:18" ht="39">
      <c r="A11" s="144" t="s">
        <v>10</v>
      </c>
      <c r="B11" s="145" t="s">
        <v>527</v>
      </c>
      <c r="C11" s="145" t="s">
        <v>9</v>
      </c>
      <c r="D11" s="145" t="s">
        <v>11</v>
      </c>
      <c r="E11" s="145"/>
      <c r="F11" s="209"/>
      <c r="G11" s="213"/>
      <c r="H11" s="135">
        <f aca="true" t="shared" si="1" ref="H11:I15">H12</f>
        <v>5496</v>
      </c>
      <c r="I11" s="135">
        <f t="shared" si="1"/>
        <v>2258.2</v>
      </c>
      <c r="J11" s="137">
        <f t="shared" si="0"/>
        <v>41.088064046579326</v>
      </c>
      <c r="K11" s="146"/>
      <c r="L11" s="139"/>
      <c r="M11" s="146"/>
      <c r="N11" s="146"/>
      <c r="O11" s="226"/>
      <c r="P11" s="226"/>
      <c r="Q11" s="147"/>
      <c r="R11" s="143"/>
    </row>
    <row r="12" spans="1:18" ht="39">
      <c r="A12" s="144" t="s">
        <v>12</v>
      </c>
      <c r="B12" s="145" t="s">
        <v>527</v>
      </c>
      <c r="C12" s="145" t="s">
        <v>9</v>
      </c>
      <c r="D12" s="145" t="s">
        <v>11</v>
      </c>
      <c r="E12" s="145" t="s">
        <v>13</v>
      </c>
      <c r="F12" s="209"/>
      <c r="G12" s="213"/>
      <c r="H12" s="135">
        <f t="shared" si="1"/>
        <v>5496</v>
      </c>
      <c r="I12" s="135">
        <f t="shared" si="1"/>
        <v>2258.2</v>
      </c>
      <c r="J12" s="137">
        <f t="shared" si="0"/>
        <v>41.088064046579326</v>
      </c>
      <c r="K12" s="146"/>
      <c r="L12" s="139"/>
      <c r="M12" s="146"/>
      <c r="N12" s="146"/>
      <c r="O12" s="226"/>
      <c r="P12" s="226"/>
      <c r="Q12" s="147"/>
      <c r="R12" s="143"/>
    </row>
    <row r="13" spans="1:18" ht="26.25">
      <c r="A13" s="144" t="s">
        <v>540</v>
      </c>
      <c r="B13" s="145" t="s">
        <v>527</v>
      </c>
      <c r="C13" s="145" t="s">
        <v>9</v>
      </c>
      <c r="D13" s="145" t="s">
        <v>11</v>
      </c>
      <c r="E13" s="145" t="s">
        <v>14</v>
      </c>
      <c r="F13" s="209"/>
      <c r="G13" s="213"/>
      <c r="H13" s="135">
        <f t="shared" si="1"/>
        <v>5496</v>
      </c>
      <c r="I13" s="135">
        <f t="shared" si="1"/>
        <v>2258.2</v>
      </c>
      <c r="J13" s="137">
        <f t="shared" si="0"/>
        <v>41.088064046579326</v>
      </c>
      <c r="K13" s="146"/>
      <c r="L13" s="139"/>
      <c r="M13" s="146"/>
      <c r="N13" s="146"/>
      <c r="O13" s="226"/>
      <c r="P13" s="226"/>
      <c r="Q13" s="147"/>
      <c r="R13" s="143"/>
    </row>
    <row r="14" spans="1:18" ht="26.25">
      <c r="A14" s="144" t="s">
        <v>15</v>
      </c>
      <c r="B14" s="145" t="s">
        <v>527</v>
      </c>
      <c r="C14" s="145" t="s">
        <v>9</v>
      </c>
      <c r="D14" s="145" t="s">
        <v>11</v>
      </c>
      <c r="E14" s="145" t="s">
        <v>16</v>
      </c>
      <c r="F14" s="209"/>
      <c r="G14" s="213"/>
      <c r="H14" s="135">
        <f t="shared" si="1"/>
        <v>5496</v>
      </c>
      <c r="I14" s="135">
        <f t="shared" si="1"/>
        <v>2258.2</v>
      </c>
      <c r="J14" s="137">
        <f t="shared" si="0"/>
        <v>41.088064046579326</v>
      </c>
      <c r="K14" s="146"/>
      <c r="L14" s="139"/>
      <c r="M14" s="146"/>
      <c r="N14" s="146"/>
      <c r="O14" s="226"/>
      <c r="P14" s="226"/>
      <c r="Q14" s="147"/>
      <c r="R14" s="143"/>
    </row>
    <row r="15" spans="1:18" ht="66">
      <c r="A15" s="144" t="s">
        <v>17</v>
      </c>
      <c r="B15" s="145" t="s">
        <v>527</v>
      </c>
      <c r="C15" s="145" t="s">
        <v>9</v>
      </c>
      <c r="D15" s="145" t="s">
        <v>11</v>
      </c>
      <c r="E15" s="145" t="s">
        <v>16</v>
      </c>
      <c r="F15" s="209" t="s">
        <v>18</v>
      </c>
      <c r="G15" s="213"/>
      <c r="H15" s="135">
        <f t="shared" si="1"/>
        <v>5496</v>
      </c>
      <c r="I15" s="135">
        <f t="shared" si="1"/>
        <v>2258.2</v>
      </c>
      <c r="J15" s="137">
        <f t="shared" si="0"/>
        <v>41.088064046579326</v>
      </c>
      <c r="K15" s="146"/>
      <c r="L15" s="139"/>
      <c r="M15" s="146"/>
      <c r="N15" s="146"/>
      <c r="O15" s="226"/>
      <c r="P15" s="226"/>
      <c r="Q15" s="147"/>
      <c r="R15" s="143"/>
    </row>
    <row r="16" spans="1:18" ht="26.25">
      <c r="A16" s="144" t="s">
        <v>19</v>
      </c>
      <c r="B16" s="145" t="s">
        <v>527</v>
      </c>
      <c r="C16" s="145" t="s">
        <v>9</v>
      </c>
      <c r="D16" s="145" t="s">
        <v>11</v>
      </c>
      <c r="E16" s="145" t="s">
        <v>16</v>
      </c>
      <c r="F16" s="209" t="s">
        <v>20</v>
      </c>
      <c r="G16" s="213"/>
      <c r="H16" s="135">
        <v>5496</v>
      </c>
      <c r="I16" s="135">
        <v>2258.2</v>
      </c>
      <c r="J16" s="137">
        <f t="shared" si="0"/>
        <v>41.088064046579326</v>
      </c>
      <c r="K16" s="146"/>
      <c r="L16" s="139"/>
      <c r="M16" s="146"/>
      <c r="N16" s="146"/>
      <c r="O16" s="226"/>
      <c r="P16" s="226"/>
      <c r="Q16" s="147"/>
      <c r="R16" s="143"/>
    </row>
    <row r="17" spans="1:18" ht="52.5">
      <c r="A17" s="144" t="s">
        <v>34</v>
      </c>
      <c r="B17" s="145" t="s">
        <v>527</v>
      </c>
      <c r="C17" s="145" t="s">
        <v>9</v>
      </c>
      <c r="D17" s="145" t="s">
        <v>35</v>
      </c>
      <c r="E17" s="145"/>
      <c r="F17" s="209"/>
      <c r="G17" s="213"/>
      <c r="H17" s="135">
        <f>H18+H34</f>
        <v>117529.9</v>
      </c>
      <c r="I17" s="135">
        <f>I18+I34</f>
        <v>21390.299999999996</v>
      </c>
      <c r="J17" s="137">
        <f t="shared" si="0"/>
        <v>18.199879349850544</v>
      </c>
      <c r="K17" s="146"/>
      <c r="L17" s="139"/>
      <c r="M17" s="146"/>
      <c r="N17" s="146"/>
      <c r="O17" s="226"/>
      <c r="P17" s="226"/>
      <c r="Q17" s="147"/>
      <c r="R17" s="143"/>
    </row>
    <row r="18" spans="1:18" ht="66">
      <c r="A18" s="144" t="s">
        <v>36</v>
      </c>
      <c r="B18" s="145" t="s">
        <v>527</v>
      </c>
      <c r="C18" s="145" t="s">
        <v>9</v>
      </c>
      <c r="D18" s="145" t="s">
        <v>35</v>
      </c>
      <c r="E18" s="145" t="s">
        <v>37</v>
      </c>
      <c r="F18" s="209"/>
      <c r="G18" s="213"/>
      <c r="H18" s="135">
        <f>H19</f>
        <v>3051.5</v>
      </c>
      <c r="I18" s="135">
        <f>I19</f>
        <v>734</v>
      </c>
      <c r="J18" s="137">
        <f t="shared" si="0"/>
        <v>24.053744060298214</v>
      </c>
      <c r="K18" s="146"/>
      <c r="L18" s="139"/>
      <c r="M18" s="146"/>
      <c r="N18" s="146"/>
      <c r="O18" s="226"/>
      <c r="P18" s="226"/>
      <c r="Q18" s="147"/>
      <c r="R18" s="143"/>
    </row>
    <row r="19" spans="1:18" ht="39">
      <c r="A19" s="144" t="s">
        <v>38</v>
      </c>
      <c r="B19" s="145" t="s">
        <v>527</v>
      </c>
      <c r="C19" s="145" t="s">
        <v>9</v>
      </c>
      <c r="D19" s="145" t="s">
        <v>35</v>
      </c>
      <c r="E19" s="145" t="s">
        <v>39</v>
      </c>
      <c r="F19" s="209"/>
      <c r="G19" s="213"/>
      <c r="H19" s="135">
        <f>H20+H23+H26+H29</f>
        <v>3051.5</v>
      </c>
      <c r="I19" s="135">
        <f>I20+I23+I26+I29</f>
        <v>734</v>
      </c>
      <c r="J19" s="137">
        <f t="shared" si="0"/>
        <v>24.053744060298214</v>
      </c>
      <c r="K19" s="146"/>
      <c r="L19" s="139"/>
      <c r="M19" s="146"/>
      <c r="N19" s="146"/>
      <c r="O19" s="226"/>
      <c r="P19" s="226"/>
      <c r="Q19" s="147"/>
      <c r="R19" s="143"/>
    </row>
    <row r="20" spans="1:18" ht="26.25">
      <c r="A20" s="144" t="s">
        <v>15</v>
      </c>
      <c r="B20" s="145" t="s">
        <v>527</v>
      </c>
      <c r="C20" s="145" t="s">
        <v>9</v>
      </c>
      <c r="D20" s="145" t="s">
        <v>35</v>
      </c>
      <c r="E20" s="145" t="s">
        <v>40</v>
      </c>
      <c r="F20" s="209"/>
      <c r="G20" s="213"/>
      <c r="H20" s="135">
        <f>H21</f>
        <v>1580.9</v>
      </c>
      <c r="I20" s="135">
        <f>I21</f>
        <v>592.2</v>
      </c>
      <c r="J20" s="137">
        <f t="shared" si="0"/>
        <v>37.45967486874565</v>
      </c>
      <c r="K20" s="146"/>
      <c r="L20" s="139"/>
      <c r="M20" s="146"/>
      <c r="N20" s="146"/>
      <c r="O20" s="226"/>
      <c r="P20" s="226"/>
      <c r="Q20" s="147"/>
      <c r="R20" s="143"/>
    </row>
    <row r="21" spans="1:18" ht="66">
      <c r="A21" s="144" t="s">
        <v>17</v>
      </c>
      <c r="B21" s="145" t="s">
        <v>527</v>
      </c>
      <c r="C21" s="145" t="s">
        <v>9</v>
      </c>
      <c r="D21" s="145" t="s">
        <v>35</v>
      </c>
      <c r="E21" s="145" t="s">
        <v>40</v>
      </c>
      <c r="F21" s="209" t="s">
        <v>18</v>
      </c>
      <c r="G21" s="213"/>
      <c r="H21" s="135">
        <f>H22</f>
        <v>1580.9</v>
      </c>
      <c r="I21" s="135">
        <f>I22</f>
        <v>592.2</v>
      </c>
      <c r="J21" s="137">
        <f t="shared" si="0"/>
        <v>37.45967486874565</v>
      </c>
      <c r="K21" s="146"/>
      <c r="L21" s="139"/>
      <c r="M21" s="146"/>
      <c r="N21" s="146"/>
      <c r="O21" s="226"/>
      <c r="P21" s="226"/>
      <c r="Q21" s="147"/>
      <c r="R21" s="143"/>
    </row>
    <row r="22" spans="1:18" ht="26.25">
      <c r="A22" s="144" t="s">
        <v>19</v>
      </c>
      <c r="B22" s="145" t="s">
        <v>527</v>
      </c>
      <c r="C22" s="145" t="s">
        <v>9</v>
      </c>
      <c r="D22" s="145" t="s">
        <v>35</v>
      </c>
      <c r="E22" s="145" t="s">
        <v>40</v>
      </c>
      <c r="F22" s="209" t="s">
        <v>20</v>
      </c>
      <c r="G22" s="213"/>
      <c r="H22" s="135">
        <v>1580.9</v>
      </c>
      <c r="I22" s="135">
        <v>592.2</v>
      </c>
      <c r="J22" s="137">
        <f t="shared" si="0"/>
        <v>37.45967486874565</v>
      </c>
      <c r="K22" s="146"/>
      <c r="L22" s="139"/>
      <c r="M22" s="146"/>
      <c r="N22" s="146"/>
      <c r="O22" s="226"/>
      <c r="P22" s="226"/>
      <c r="Q22" s="147"/>
      <c r="R22" s="143"/>
    </row>
    <row r="23" spans="1:18" ht="26.25">
      <c r="A23" s="144" t="s">
        <v>26</v>
      </c>
      <c r="B23" s="145" t="s">
        <v>527</v>
      </c>
      <c r="C23" s="145" t="s">
        <v>9</v>
      </c>
      <c r="D23" s="145" t="s">
        <v>35</v>
      </c>
      <c r="E23" s="145" t="s">
        <v>41</v>
      </c>
      <c r="F23" s="209"/>
      <c r="G23" s="213"/>
      <c r="H23" s="135">
        <f>H24</f>
        <v>270</v>
      </c>
      <c r="I23" s="135">
        <f>I24</f>
        <v>0.8</v>
      </c>
      <c r="J23" s="137">
        <f t="shared" si="0"/>
        <v>0.29629629629629634</v>
      </c>
      <c r="K23" s="146"/>
      <c r="L23" s="139"/>
      <c r="M23" s="146"/>
      <c r="N23" s="146"/>
      <c r="O23" s="226"/>
      <c r="P23" s="226"/>
      <c r="Q23" s="147"/>
      <c r="R23" s="143"/>
    </row>
    <row r="24" spans="1:18" ht="26.25">
      <c r="A24" s="144" t="s">
        <v>28</v>
      </c>
      <c r="B24" s="145" t="s">
        <v>527</v>
      </c>
      <c r="C24" s="145" t="s">
        <v>9</v>
      </c>
      <c r="D24" s="145" t="s">
        <v>35</v>
      </c>
      <c r="E24" s="145" t="s">
        <v>41</v>
      </c>
      <c r="F24" s="209" t="s">
        <v>29</v>
      </c>
      <c r="G24" s="213"/>
      <c r="H24" s="135">
        <f>H25</f>
        <v>270</v>
      </c>
      <c r="I24" s="135">
        <f>I25</f>
        <v>0.8</v>
      </c>
      <c r="J24" s="137">
        <f t="shared" si="0"/>
        <v>0.29629629629629634</v>
      </c>
      <c r="K24" s="146"/>
      <c r="L24" s="139"/>
      <c r="M24" s="146"/>
      <c r="N24" s="146"/>
      <c r="O24" s="226"/>
      <c r="P24" s="226"/>
      <c r="Q24" s="147"/>
      <c r="R24" s="143"/>
    </row>
    <row r="25" spans="1:18" ht="39">
      <c r="A25" s="144" t="s">
        <v>30</v>
      </c>
      <c r="B25" s="145" t="s">
        <v>527</v>
      </c>
      <c r="C25" s="145" t="s">
        <v>9</v>
      </c>
      <c r="D25" s="145" t="s">
        <v>35</v>
      </c>
      <c r="E25" s="145" t="s">
        <v>41</v>
      </c>
      <c r="F25" s="209" t="s">
        <v>31</v>
      </c>
      <c r="G25" s="213"/>
      <c r="H25" s="135">
        <v>270</v>
      </c>
      <c r="I25" s="135">
        <v>0.8</v>
      </c>
      <c r="J25" s="137">
        <f t="shared" si="0"/>
        <v>0.29629629629629634</v>
      </c>
      <c r="K25" s="146"/>
      <c r="L25" s="139"/>
      <c r="M25" s="146"/>
      <c r="N25" s="146"/>
      <c r="O25" s="226"/>
      <c r="P25" s="226"/>
      <c r="Q25" s="147"/>
      <c r="R25" s="143"/>
    </row>
    <row r="26" spans="1:18" ht="78.75">
      <c r="A26" s="144" t="s">
        <v>42</v>
      </c>
      <c r="B26" s="145" t="s">
        <v>527</v>
      </c>
      <c r="C26" s="145" t="s">
        <v>9</v>
      </c>
      <c r="D26" s="145" t="s">
        <v>35</v>
      </c>
      <c r="E26" s="145" t="s">
        <v>43</v>
      </c>
      <c r="F26" s="209"/>
      <c r="G26" s="213"/>
      <c r="H26" s="135">
        <f>H27</f>
        <v>200</v>
      </c>
      <c r="I26" s="135">
        <f>I27</f>
        <v>0</v>
      </c>
      <c r="J26" s="137">
        <f t="shared" si="0"/>
        <v>0</v>
      </c>
      <c r="K26" s="146"/>
      <c r="L26" s="139"/>
      <c r="M26" s="146"/>
      <c r="N26" s="146"/>
      <c r="O26" s="226"/>
      <c r="P26" s="226"/>
      <c r="Q26" s="147"/>
      <c r="R26" s="143"/>
    </row>
    <row r="27" spans="1:18" ht="66">
      <c r="A27" s="144" t="s">
        <v>17</v>
      </c>
      <c r="B27" s="145" t="s">
        <v>527</v>
      </c>
      <c r="C27" s="145" t="s">
        <v>9</v>
      </c>
      <c r="D27" s="145" t="s">
        <v>35</v>
      </c>
      <c r="E27" s="145" t="s">
        <v>43</v>
      </c>
      <c r="F27" s="209" t="s">
        <v>18</v>
      </c>
      <c r="G27" s="213"/>
      <c r="H27" s="135">
        <f>H28</f>
        <v>200</v>
      </c>
      <c r="I27" s="135">
        <f>I28</f>
        <v>0</v>
      </c>
      <c r="J27" s="137">
        <f t="shared" si="0"/>
        <v>0</v>
      </c>
      <c r="K27" s="146"/>
      <c r="L27" s="139"/>
      <c r="M27" s="146"/>
      <c r="N27" s="146"/>
      <c r="O27" s="226"/>
      <c r="P27" s="226"/>
      <c r="Q27" s="147"/>
      <c r="R27" s="143"/>
    </row>
    <row r="28" spans="1:18" ht="26.25">
      <c r="A28" s="144" t="s">
        <v>19</v>
      </c>
      <c r="B28" s="145" t="s">
        <v>527</v>
      </c>
      <c r="C28" s="145" t="s">
        <v>9</v>
      </c>
      <c r="D28" s="145" t="s">
        <v>35</v>
      </c>
      <c r="E28" s="145" t="s">
        <v>43</v>
      </c>
      <c r="F28" s="209" t="s">
        <v>20</v>
      </c>
      <c r="G28" s="213"/>
      <c r="H28" s="135">
        <v>200</v>
      </c>
      <c r="I28" s="135">
        <v>0</v>
      </c>
      <c r="J28" s="137">
        <f t="shared" si="0"/>
        <v>0</v>
      </c>
      <c r="K28" s="146"/>
      <c r="L28" s="139"/>
      <c r="M28" s="146"/>
      <c r="N28" s="146"/>
      <c r="O28" s="226"/>
      <c r="P28" s="226"/>
      <c r="Q28" s="147"/>
      <c r="R28" s="143"/>
    </row>
    <row r="29" spans="1:18" ht="105">
      <c r="A29" s="144" t="s">
        <v>44</v>
      </c>
      <c r="B29" s="145" t="s">
        <v>527</v>
      </c>
      <c r="C29" s="145" t="s">
        <v>9</v>
      </c>
      <c r="D29" s="145" t="s">
        <v>35</v>
      </c>
      <c r="E29" s="145" t="s">
        <v>45</v>
      </c>
      <c r="F29" s="209"/>
      <c r="G29" s="213"/>
      <c r="H29" s="135">
        <f>H30+H32</f>
        <v>1000.6</v>
      </c>
      <c r="I29" s="135">
        <f>I30+I32</f>
        <v>141</v>
      </c>
      <c r="J29" s="137">
        <f t="shared" si="0"/>
        <v>14.091545072956228</v>
      </c>
      <c r="K29" s="146"/>
      <c r="L29" s="139"/>
      <c r="M29" s="146"/>
      <c r="N29" s="146"/>
      <c r="O29" s="226"/>
      <c r="P29" s="226"/>
      <c r="Q29" s="147"/>
      <c r="R29" s="143"/>
    </row>
    <row r="30" spans="1:18" ht="66">
      <c r="A30" s="144" t="s">
        <v>17</v>
      </c>
      <c r="B30" s="145" t="s">
        <v>527</v>
      </c>
      <c r="C30" s="145" t="s">
        <v>9</v>
      </c>
      <c r="D30" s="145" t="s">
        <v>35</v>
      </c>
      <c r="E30" s="145" t="s">
        <v>45</v>
      </c>
      <c r="F30" s="209" t="s">
        <v>18</v>
      </c>
      <c r="G30" s="213"/>
      <c r="H30" s="135">
        <f>H31</f>
        <v>827</v>
      </c>
      <c r="I30" s="135">
        <f>I31</f>
        <v>141</v>
      </c>
      <c r="J30" s="137">
        <f t="shared" si="0"/>
        <v>17.04957678355502</v>
      </c>
      <c r="K30" s="146"/>
      <c r="L30" s="139"/>
      <c r="M30" s="146"/>
      <c r="N30" s="146"/>
      <c r="O30" s="226"/>
      <c r="P30" s="226"/>
      <c r="Q30" s="147"/>
      <c r="R30" s="143"/>
    </row>
    <row r="31" spans="1:18" ht="26.25">
      <c r="A31" s="144" t="s">
        <v>19</v>
      </c>
      <c r="B31" s="145" t="s">
        <v>527</v>
      </c>
      <c r="C31" s="145" t="s">
        <v>9</v>
      </c>
      <c r="D31" s="145" t="s">
        <v>35</v>
      </c>
      <c r="E31" s="145" t="s">
        <v>45</v>
      </c>
      <c r="F31" s="209" t="s">
        <v>20</v>
      </c>
      <c r="G31" s="213"/>
      <c r="H31" s="135">
        <v>827</v>
      </c>
      <c r="I31" s="135">
        <v>141</v>
      </c>
      <c r="J31" s="137">
        <f t="shared" si="0"/>
        <v>17.04957678355502</v>
      </c>
      <c r="K31" s="146"/>
      <c r="L31" s="139"/>
      <c r="M31" s="146"/>
      <c r="N31" s="146"/>
      <c r="O31" s="226"/>
      <c r="P31" s="226"/>
      <c r="Q31" s="147"/>
      <c r="R31" s="143"/>
    </row>
    <row r="32" spans="1:18" ht="26.25">
      <c r="A32" s="144" t="s">
        <v>28</v>
      </c>
      <c r="B32" s="145" t="s">
        <v>527</v>
      </c>
      <c r="C32" s="145" t="s">
        <v>9</v>
      </c>
      <c r="D32" s="145" t="s">
        <v>35</v>
      </c>
      <c r="E32" s="145" t="s">
        <v>45</v>
      </c>
      <c r="F32" s="209" t="s">
        <v>29</v>
      </c>
      <c r="G32" s="213"/>
      <c r="H32" s="135">
        <f>H33</f>
        <v>173.6</v>
      </c>
      <c r="I32" s="135">
        <f>I33</f>
        <v>0</v>
      </c>
      <c r="J32" s="137">
        <f t="shared" si="0"/>
        <v>0</v>
      </c>
      <c r="K32" s="146"/>
      <c r="L32" s="139"/>
      <c r="M32" s="146"/>
      <c r="N32" s="146"/>
      <c r="O32" s="226"/>
      <c r="P32" s="226"/>
      <c r="Q32" s="147"/>
      <c r="R32" s="143"/>
    </row>
    <row r="33" spans="1:18" ht="39">
      <c r="A33" s="144" t="s">
        <v>30</v>
      </c>
      <c r="B33" s="145" t="s">
        <v>527</v>
      </c>
      <c r="C33" s="145" t="s">
        <v>9</v>
      </c>
      <c r="D33" s="145" t="s">
        <v>35</v>
      </c>
      <c r="E33" s="145" t="s">
        <v>45</v>
      </c>
      <c r="F33" s="209" t="s">
        <v>31</v>
      </c>
      <c r="G33" s="213"/>
      <c r="H33" s="135">
        <v>173.6</v>
      </c>
      <c r="I33" s="135">
        <v>0</v>
      </c>
      <c r="J33" s="137">
        <f t="shared" si="0"/>
        <v>0</v>
      </c>
      <c r="K33" s="146"/>
      <c r="L33" s="139"/>
      <c r="M33" s="146"/>
      <c r="N33" s="146"/>
      <c r="O33" s="226"/>
      <c r="P33" s="226"/>
      <c r="Q33" s="147"/>
      <c r="R33" s="143"/>
    </row>
    <row r="34" spans="1:18" ht="39">
      <c r="A34" s="144" t="s">
        <v>12</v>
      </c>
      <c r="B34" s="145" t="s">
        <v>527</v>
      </c>
      <c r="C34" s="145" t="s">
        <v>9</v>
      </c>
      <c r="D34" s="145" t="s">
        <v>35</v>
      </c>
      <c r="E34" s="145" t="s">
        <v>13</v>
      </c>
      <c r="F34" s="209"/>
      <c r="G34" s="213"/>
      <c r="H34" s="135">
        <f>H35</f>
        <v>114478.4</v>
      </c>
      <c r="I34" s="135">
        <f>I35</f>
        <v>20656.299999999996</v>
      </c>
      <c r="J34" s="137">
        <f t="shared" si="0"/>
        <v>18.043840584774067</v>
      </c>
      <c r="K34" s="146"/>
      <c r="L34" s="139"/>
      <c r="M34" s="146"/>
      <c r="N34" s="146"/>
      <c r="O34" s="226"/>
      <c r="P34" s="226"/>
      <c r="Q34" s="147"/>
      <c r="R34" s="143"/>
    </row>
    <row r="35" spans="1:18" ht="13.5">
      <c r="A35" s="144" t="s">
        <v>23</v>
      </c>
      <c r="B35" s="145" t="s">
        <v>527</v>
      </c>
      <c r="C35" s="145" t="s">
        <v>9</v>
      </c>
      <c r="D35" s="145" t="s">
        <v>35</v>
      </c>
      <c r="E35" s="145" t="s">
        <v>24</v>
      </c>
      <c r="F35" s="209"/>
      <c r="G35" s="213"/>
      <c r="H35" s="135">
        <f>H36+H39+H44+H47</f>
        <v>114478.4</v>
      </c>
      <c r="I35" s="135">
        <f>I36+I39+I44+I47</f>
        <v>20656.299999999996</v>
      </c>
      <c r="J35" s="137">
        <f t="shared" si="0"/>
        <v>18.043840584774067</v>
      </c>
      <c r="K35" s="146"/>
      <c r="L35" s="139"/>
      <c r="M35" s="146"/>
      <c r="N35" s="146"/>
      <c r="O35" s="226"/>
      <c r="P35" s="226"/>
      <c r="Q35" s="147"/>
      <c r="R35" s="143"/>
    </row>
    <row r="36" spans="1:18" ht="26.25">
      <c r="A36" s="144" t="s">
        <v>15</v>
      </c>
      <c r="B36" s="145" t="s">
        <v>527</v>
      </c>
      <c r="C36" s="145" t="s">
        <v>9</v>
      </c>
      <c r="D36" s="145" t="s">
        <v>35</v>
      </c>
      <c r="E36" s="145" t="s">
        <v>25</v>
      </c>
      <c r="F36" s="209"/>
      <c r="G36" s="213"/>
      <c r="H36" s="135">
        <f>H37</f>
        <v>106131.9</v>
      </c>
      <c r="I36" s="135">
        <f>I37</f>
        <v>18436.8</v>
      </c>
      <c r="J36" s="137">
        <f t="shared" si="0"/>
        <v>17.37159138769776</v>
      </c>
      <c r="K36" s="146"/>
      <c r="L36" s="139"/>
      <c r="M36" s="146"/>
      <c r="N36" s="146"/>
      <c r="O36" s="226"/>
      <c r="P36" s="226"/>
      <c r="Q36" s="147"/>
      <c r="R36" s="143"/>
    </row>
    <row r="37" spans="1:18" ht="66">
      <c r="A37" s="144" t="s">
        <v>17</v>
      </c>
      <c r="B37" s="145" t="s">
        <v>527</v>
      </c>
      <c r="C37" s="145" t="s">
        <v>9</v>
      </c>
      <c r="D37" s="145" t="s">
        <v>35</v>
      </c>
      <c r="E37" s="145" t="s">
        <v>25</v>
      </c>
      <c r="F37" s="209" t="s">
        <v>18</v>
      </c>
      <c r="G37" s="213"/>
      <c r="H37" s="135">
        <f>H38</f>
        <v>106131.9</v>
      </c>
      <c r="I37" s="135">
        <f>I38</f>
        <v>18436.8</v>
      </c>
      <c r="J37" s="137">
        <f t="shared" si="0"/>
        <v>17.37159138769776</v>
      </c>
      <c r="K37" s="146"/>
      <c r="L37" s="139"/>
      <c r="M37" s="146"/>
      <c r="N37" s="146"/>
      <c r="O37" s="226"/>
      <c r="P37" s="226"/>
      <c r="Q37" s="147"/>
      <c r="R37" s="143"/>
    </row>
    <row r="38" spans="1:18" ht="26.25">
      <c r="A38" s="144" t="s">
        <v>19</v>
      </c>
      <c r="B38" s="145" t="s">
        <v>527</v>
      </c>
      <c r="C38" s="145" t="s">
        <v>9</v>
      </c>
      <c r="D38" s="145" t="s">
        <v>35</v>
      </c>
      <c r="E38" s="145" t="s">
        <v>25</v>
      </c>
      <c r="F38" s="209" t="s">
        <v>20</v>
      </c>
      <c r="G38" s="213"/>
      <c r="H38" s="135">
        <v>106131.9</v>
      </c>
      <c r="I38" s="135">
        <v>18436.8</v>
      </c>
      <c r="J38" s="137">
        <f t="shared" si="0"/>
        <v>17.37159138769776</v>
      </c>
      <c r="K38" s="146"/>
      <c r="L38" s="139"/>
      <c r="M38" s="146"/>
      <c r="N38" s="146"/>
      <c r="O38" s="226"/>
      <c r="P38" s="226"/>
      <c r="Q38" s="147"/>
      <c r="R38" s="143"/>
    </row>
    <row r="39" spans="1:18" ht="26.25">
      <c r="A39" s="144" t="s">
        <v>26</v>
      </c>
      <c r="B39" s="145" t="s">
        <v>527</v>
      </c>
      <c r="C39" s="145" t="s">
        <v>9</v>
      </c>
      <c r="D39" s="145" t="s">
        <v>35</v>
      </c>
      <c r="E39" s="145" t="s">
        <v>27</v>
      </c>
      <c r="F39" s="209"/>
      <c r="G39" s="213"/>
      <c r="H39" s="135">
        <f>H40+H42</f>
        <v>5846.5</v>
      </c>
      <c r="I39" s="135">
        <f>I40+I42</f>
        <v>1332.1</v>
      </c>
      <c r="J39" s="137">
        <f t="shared" si="0"/>
        <v>22.784571966133583</v>
      </c>
      <c r="K39" s="146"/>
      <c r="L39" s="139"/>
      <c r="M39" s="146"/>
      <c r="N39" s="146"/>
      <c r="O39" s="226"/>
      <c r="P39" s="226"/>
      <c r="Q39" s="147"/>
      <c r="R39" s="143"/>
    </row>
    <row r="40" spans="1:18" ht="26.25">
      <c r="A40" s="144" t="s">
        <v>28</v>
      </c>
      <c r="B40" s="145" t="s">
        <v>527</v>
      </c>
      <c r="C40" s="145" t="s">
        <v>9</v>
      </c>
      <c r="D40" s="145" t="s">
        <v>35</v>
      </c>
      <c r="E40" s="145" t="s">
        <v>27</v>
      </c>
      <c r="F40" s="209" t="s">
        <v>29</v>
      </c>
      <c r="G40" s="213"/>
      <c r="H40" s="135">
        <f>H41</f>
        <v>5256.5</v>
      </c>
      <c r="I40" s="135">
        <f>I41</f>
        <v>1101.3</v>
      </c>
      <c r="J40" s="137">
        <f t="shared" si="0"/>
        <v>20.951203272139253</v>
      </c>
      <c r="K40" s="146"/>
      <c r="L40" s="139"/>
      <c r="M40" s="146"/>
      <c r="N40" s="146"/>
      <c r="O40" s="226"/>
      <c r="P40" s="226"/>
      <c r="Q40" s="147"/>
      <c r="R40" s="143"/>
    </row>
    <row r="41" spans="1:18" ht="39">
      <c r="A41" s="144" t="s">
        <v>30</v>
      </c>
      <c r="B41" s="145" t="s">
        <v>527</v>
      </c>
      <c r="C41" s="145" t="s">
        <v>9</v>
      </c>
      <c r="D41" s="145" t="s">
        <v>35</v>
      </c>
      <c r="E41" s="145" t="s">
        <v>27</v>
      </c>
      <c r="F41" s="209" t="s">
        <v>31</v>
      </c>
      <c r="G41" s="213"/>
      <c r="H41" s="135">
        <v>5256.5</v>
      </c>
      <c r="I41" s="135">
        <v>1101.3</v>
      </c>
      <c r="J41" s="137">
        <f t="shared" si="0"/>
        <v>20.951203272139253</v>
      </c>
      <c r="K41" s="146"/>
      <c r="L41" s="139"/>
      <c r="M41" s="146"/>
      <c r="N41" s="146"/>
      <c r="O41" s="226"/>
      <c r="P41" s="226"/>
      <c r="Q41" s="147"/>
      <c r="R41" s="143"/>
    </row>
    <row r="42" spans="1:18" ht="13.5">
      <c r="A42" s="144" t="s">
        <v>46</v>
      </c>
      <c r="B42" s="145" t="s">
        <v>527</v>
      </c>
      <c r="C42" s="145" t="s">
        <v>9</v>
      </c>
      <c r="D42" s="145" t="s">
        <v>35</v>
      </c>
      <c r="E42" s="145" t="s">
        <v>27</v>
      </c>
      <c r="F42" s="209" t="s">
        <v>47</v>
      </c>
      <c r="G42" s="213"/>
      <c r="H42" s="135">
        <f>H43</f>
        <v>590</v>
      </c>
      <c r="I42" s="135">
        <f>I43</f>
        <v>230.8</v>
      </c>
      <c r="J42" s="137">
        <f t="shared" si="0"/>
        <v>39.11864406779661</v>
      </c>
      <c r="K42" s="146"/>
      <c r="L42" s="139"/>
      <c r="M42" s="146"/>
      <c r="N42" s="146"/>
      <c r="O42" s="226"/>
      <c r="P42" s="226"/>
      <c r="Q42" s="147"/>
      <c r="R42" s="143"/>
    </row>
    <row r="43" spans="1:18" ht="13.5">
      <c r="A43" s="144" t="s">
        <v>50</v>
      </c>
      <c r="B43" s="145" t="s">
        <v>527</v>
      </c>
      <c r="C43" s="145" t="s">
        <v>9</v>
      </c>
      <c r="D43" s="145" t="s">
        <v>35</v>
      </c>
      <c r="E43" s="145" t="s">
        <v>27</v>
      </c>
      <c r="F43" s="209" t="s">
        <v>51</v>
      </c>
      <c r="G43" s="213"/>
      <c r="H43" s="135">
        <v>590</v>
      </c>
      <c r="I43" s="135">
        <v>230.8</v>
      </c>
      <c r="J43" s="137">
        <f t="shared" si="0"/>
        <v>39.11864406779661</v>
      </c>
      <c r="K43" s="146"/>
      <c r="L43" s="139"/>
      <c r="M43" s="146"/>
      <c r="N43" s="146"/>
      <c r="O43" s="226"/>
      <c r="P43" s="226"/>
      <c r="Q43" s="147"/>
      <c r="R43" s="143"/>
    </row>
    <row r="44" spans="1:18" ht="78.75">
      <c r="A44" s="144" t="s">
        <v>42</v>
      </c>
      <c r="B44" s="145" t="s">
        <v>527</v>
      </c>
      <c r="C44" s="145" t="s">
        <v>9</v>
      </c>
      <c r="D44" s="145" t="s">
        <v>35</v>
      </c>
      <c r="E44" s="145" t="s">
        <v>52</v>
      </c>
      <c r="F44" s="209"/>
      <c r="G44" s="213"/>
      <c r="H44" s="135">
        <f>H45</f>
        <v>2000</v>
      </c>
      <c r="I44" s="135">
        <f>I45</f>
        <v>480.3</v>
      </c>
      <c r="J44" s="137">
        <f t="shared" si="0"/>
        <v>24.015</v>
      </c>
      <c r="K44" s="146"/>
      <c r="L44" s="139"/>
      <c r="M44" s="146"/>
      <c r="N44" s="146"/>
      <c r="O44" s="226"/>
      <c r="P44" s="226"/>
      <c r="Q44" s="147"/>
      <c r="R44" s="143"/>
    </row>
    <row r="45" spans="1:18" ht="66">
      <c r="A45" s="144" t="s">
        <v>17</v>
      </c>
      <c r="B45" s="145" t="s">
        <v>527</v>
      </c>
      <c r="C45" s="145" t="s">
        <v>9</v>
      </c>
      <c r="D45" s="145" t="s">
        <v>35</v>
      </c>
      <c r="E45" s="145" t="s">
        <v>52</v>
      </c>
      <c r="F45" s="209" t="s">
        <v>18</v>
      </c>
      <c r="G45" s="213"/>
      <c r="H45" s="135">
        <f>H46</f>
        <v>2000</v>
      </c>
      <c r="I45" s="135">
        <f>I46</f>
        <v>480.3</v>
      </c>
      <c r="J45" s="137">
        <f t="shared" si="0"/>
        <v>24.015</v>
      </c>
      <c r="K45" s="146"/>
      <c r="L45" s="139"/>
      <c r="M45" s="146"/>
      <c r="N45" s="146"/>
      <c r="O45" s="226"/>
      <c r="P45" s="226"/>
      <c r="Q45" s="147"/>
      <c r="R45" s="143"/>
    </row>
    <row r="46" spans="1:18" ht="26.25">
      <c r="A46" s="144" t="s">
        <v>19</v>
      </c>
      <c r="B46" s="145" t="s">
        <v>527</v>
      </c>
      <c r="C46" s="145" t="s">
        <v>9</v>
      </c>
      <c r="D46" s="145" t="s">
        <v>35</v>
      </c>
      <c r="E46" s="145" t="s">
        <v>52</v>
      </c>
      <c r="F46" s="209" t="s">
        <v>20</v>
      </c>
      <c r="G46" s="213"/>
      <c r="H46" s="135">
        <v>2000</v>
      </c>
      <c r="I46" s="135">
        <v>480.3</v>
      </c>
      <c r="J46" s="137">
        <f t="shared" si="0"/>
        <v>24.015</v>
      </c>
      <c r="K46" s="146"/>
      <c r="L46" s="139"/>
      <c r="M46" s="146"/>
      <c r="N46" s="146"/>
      <c r="O46" s="226"/>
      <c r="P46" s="226"/>
      <c r="Q46" s="147"/>
      <c r="R46" s="143"/>
    </row>
    <row r="47" spans="1:18" ht="13.5">
      <c r="A47" s="144" t="s">
        <v>32</v>
      </c>
      <c r="B47" s="145" t="s">
        <v>527</v>
      </c>
      <c r="C47" s="145" t="s">
        <v>9</v>
      </c>
      <c r="D47" s="145" t="s">
        <v>35</v>
      </c>
      <c r="E47" s="145" t="s">
        <v>33</v>
      </c>
      <c r="F47" s="209"/>
      <c r="G47" s="213"/>
      <c r="H47" s="135">
        <f>H48+H50</f>
        <v>500</v>
      </c>
      <c r="I47" s="135">
        <f>I48+I50</f>
        <v>407.09999999999997</v>
      </c>
      <c r="J47" s="137">
        <f t="shared" si="0"/>
        <v>81.41999999999999</v>
      </c>
      <c r="K47" s="146"/>
      <c r="L47" s="139"/>
      <c r="M47" s="146"/>
      <c r="N47" s="146"/>
      <c r="O47" s="226"/>
      <c r="P47" s="226"/>
      <c r="Q47" s="147"/>
      <c r="R47" s="143"/>
    </row>
    <row r="48" spans="1:18" ht="66">
      <c r="A48" s="144" t="s">
        <v>17</v>
      </c>
      <c r="B48" s="145" t="s">
        <v>527</v>
      </c>
      <c r="C48" s="145" t="s">
        <v>9</v>
      </c>
      <c r="D48" s="145" t="s">
        <v>35</v>
      </c>
      <c r="E48" s="145" t="s">
        <v>33</v>
      </c>
      <c r="F48" s="209" t="s">
        <v>18</v>
      </c>
      <c r="G48" s="213"/>
      <c r="H48" s="135">
        <f>H49</f>
        <v>250</v>
      </c>
      <c r="I48" s="135">
        <f>I49</f>
        <v>14.2</v>
      </c>
      <c r="J48" s="137">
        <f t="shared" si="0"/>
        <v>5.68</v>
      </c>
      <c r="K48" s="146"/>
      <c r="L48" s="139"/>
      <c r="M48" s="146"/>
      <c r="N48" s="146"/>
      <c r="O48" s="226"/>
      <c r="P48" s="226"/>
      <c r="Q48" s="147"/>
      <c r="R48" s="143"/>
    </row>
    <row r="49" spans="1:18" ht="26.25">
      <c r="A49" s="144" t="s">
        <v>19</v>
      </c>
      <c r="B49" s="145" t="s">
        <v>527</v>
      </c>
      <c r="C49" s="145" t="s">
        <v>9</v>
      </c>
      <c r="D49" s="145" t="s">
        <v>35</v>
      </c>
      <c r="E49" s="145" t="s">
        <v>33</v>
      </c>
      <c r="F49" s="209" t="s">
        <v>20</v>
      </c>
      <c r="G49" s="213"/>
      <c r="H49" s="135">
        <v>250</v>
      </c>
      <c r="I49" s="135">
        <v>14.2</v>
      </c>
      <c r="J49" s="137">
        <f t="shared" si="0"/>
        <v>5.68</v>
      </c>
      <c r="K49" s="146"/>
      <c r="L49" s="139"/>
      <c r="M49" s="146"/>
      <c r="N49" s="146"/>
      <c r="O49" s="226"/>
      <c r="P49" s="226"/>
      <c r="Q49" s="147"/>
      <c r="R49" s="143"/>
    </row>
    <row r="50" spans="1:18" ht="26.25">
      <c r="A50" s="144" t="s">
        <v>53</v>
      </c>
      <c r="B50" s="145" t="s">
        <v>527</v>
      </c>
      <c r="C50" s="145" t="s">
        <v>9</v>
      </c>
      <c r="D50" s="145" t="s">
        <v>35</v>
      </c>
      <c r="E50" s="145" t="s">
        <v>33</v>
      </c>
      <c r="F50" s="209" t="s">
        <v>54</v>
      </c>
      <c r="G50" s="213"/>
      <c r="H50" s="135">
        <f>H51</f>
        <v>250</v>
      </c>
      <c r="I50" s="135">
        <f>I51</f>
        <v>392.9</v>
      </c>
      <c r="J50" s="137">
        <f t="shared" si="0"/>
        <v>157.16</v>
      </c>
      <c r="K50" s="146"/>
      <c r="L50" s="139"/>
      <c r="M50" s="146"/>
      <c r="N50" s="146"/>
      <c r="O50" s="226"/>
      <c r="P50" s="226"/>
      <c r="Q50" s="147"/>
      <c r="R50" s="143"/>
    </row>
    <row r="51" spans="1:18" ht="26.25">
      <c r="A51" s="144" t="s">
        <v>55</v>
      </c>
      <c r="B51" s="145" t="s">
        <v>527</v>
      </c>
      <c r="C51" s="145" t="s">
        <v>9</v>
      </c>
      <c r="D51" s="145" t="s">
        <v>35</v>
      </c>
      <c r="E51" s="145" t="s">
        <v>33</v>
      </c>
      <c r="F51" s="209" t="s">
        <v>56</v>
      </c>
      <c r="G51" s="213"/>
      <c r="H51" s="135">
        <v>250</v>
      </c>
      <c r="I51" s="135">
        <v>392.9</v>
      </c>
      <c r="J51" s="137">
        <f t="shared" si="0"/>
        <v>157.16</v>
      </c>
      <c r="K51" s="146"/>
      <c r="L51" s="139"/>
      <c r="M51" s="146"/>
      <c r="N51" s="146"/>
      <c r="O51" s="226"/>
      <c r="P51" s="226"/>
      <c r="Q51" s="147"/>
      <c r="R51" s="143"/>
    </row>
    <row r="52" spans="1:18" ht="13.5">
      <c r="A52" s="144" t="s">
        <v>69</v>
      </c>
      <c r="B52" s="145" t="s">
        <v>527</v>
      </c>
      <c r="C52" s="145" t="s">
        <v>9</v>
      </c>
      <c r="D52" s="145" t="s">
        <v>70</v>
      </c>
      <c r="E52" s="145"/>
      <c r="F52" s="209"/>
      <c r="G52" s="213"/>
      <c r="H52" s="135">
        <f>H53+H65+H70+H75+H85+H90</f>
        <v>2558.1</v>
      </c>
      <c r="I52" s="135">
        <f>I53+I65+I70+I75+I85+I90</f>
        <v>0</v>
      </c>
      <c r="J52" s="137">
        <f t="shared" si="0"/>
        <v>0</v>
      </c>
      <c r="K52" s="146"/>
      <c r="L52" s="139"/>
      <c r="M52" s="146"/>
      <c r="N52" s="146"/>
      <c r="O52" s="226"/>
      <c r="P52" s="226"/>
      <c r="Q52" s="147"/>
      <c r="R52" s="143"/>
    </row>
    <row r="53" spans="1:18" ht="66">
      <c r="A53" s="144" t="str">
        <f>'Прил.5'!A76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53" s="145" t="s">
        <v>527</v>
      </c>
      <c r="C53" s="145" t="s">
        <v>9</v>
      </c>
      <c r="D53" s="145" t="s">
        <v>70</v>
      </c>
      <c r="E53" s="145" t="s">
        <v>71</v>
      </c>
      <c r="F53" s="209"/>
      <c r="G53" s="213"/>
      <c r="H53" s="135">
        <f>H54+H58</f>
        <v>191.2</v>
      </c>
      <c r="I53" s="135">
        <f>I54+I58</f>
        <v>0</v>
      </c>
      <c r="J53" s="137">
        <f t="shared" si="0"/>
        <v>0</v>
      </c>
      <c r="K53" s="146"/>
      <c r="L53" s="139"/>
      <c r="M53" s="146"/>
      <c r="N53" s="146"/>
      <c r="O53" s="226"/>
      <c r="P53" s="226"/>
      <c r="Q53" s="147"/>
      <c r="R53" s="143"/>
    </row>
    <row r="54" spans="1:18" ht="26.25">
      <c r="A54" s="144" t="s">
        <v>72</v>
      </c>
      <c r="B54" s="145" t="s">
        <v>527</v>
      </c>
      <c r="C54" s="145" t="s">
        <v>9</v>
      </c>
      <c r="D54" s="145" t="s">
        <v>70</v>
      </c>
      <c r="E54" s="145" t="s">
        <v>73</v>
      </c>
      <c r="F54" s="209"/>
      <c r="G54" s="213"/>
      <c r="H54" s="135">
        <f aca="true" t="shared" si="2" ref="H54:I56">H55</f>
        <v>50</v>
      </c>
      <c r="I54" s="135">
        <f t="shared" si="2"/>
        <v>0</v>
      </c>
      <c r="J54" s="137">
        <f t="shared" si="0"/>
        <v>0</v>
      </c>
      <c r="K54" s="146"/>
      <c r="L54" s="139"/>
      <c r="M54" s="146"/>
      <c r="N54" s="146"/>
      <c r="O54" s="226"/>
      <c r="P54" s="226"/>
      <c r="Q54" s="147"/>
      <c r="R54" s="143"/>
    </row>
    <row r="55" spans="1:18" ht="39">
      <c r="A55" s="144" t="s">
        <v>74</v>
      </c>
      <c r="B55" s="145" t="s">
        <v>527</v>
      </c>
      <c r="C55" s="145" t="s">
        <v>9</v>
      </c>
      <c r="D55" s="145" t="s">
        <v>70</v>
      </c>
      <c r="E55" s="145" t="s">
        <v>75</v>
      </c>
      <c r="F55" s="209"/>
      <c r="G55" s="213"/>
      <c r="H55" s="135">
        <f t="shared" si="2"/>
        <v>50</v>
      </c>
      <c r="I55" s="135">
        <f t="shared" si="2"/>
        <v>0</v>
      </c>
      <c r="J55" s="137">
        <f t="shared" si="0"/>
        <v>0</v>
      </c>
      <c r="K55" s="146"/>
      <c r="L55" s="139"/>
      <c r="M55" s="146"/>
      <c r="N55" s="146"/>
      <c r="O55" s="226"/>
      <c r="P55" s="226"/>
      <c r="Q55" s="147"/>
      <c r="R55" s="143"/>
    </row>
    <row r="56" spans="1:18" ht="26.25">
      <c r="A56" s="144" t="s">
        <v>28</v>
      </c>
      <c r="B56" s="145" t="s">
        <v>527</v>
      </c>
      <c r="C56" s="145" t="s">
        <v>9</v>
      </c>
      <c r="D56" s="145" t="s">
        <v>70</v>
      </c>
      <c r="E56" s="145" t="s">
        <v>75</v>
      </c>
      <c r="F56" s="209" t="s">
        <v>29</v>
      </c>
      <c r="G56" s="213"/>
      <c r="H56" s="135">
        <f t="shared" si="2"/>
        <v>50</v>
      </c>
      <c r="I56" s="135">
        <f t="shared" si="2"/>
        <v>0</v>
      </c>
      <c r="J56" s="137">
        <f t="shared" si="0"/>
        <v>0</v>
      </c>
      <c r="K56" s="146"/>
      <c r="L56" s="139"/>
      <c r="M56" s="146"/>
      <c r="N56" s="146"/>
      <c r="O56" s="226"/>
      <c r="P56" s="226"/>
      <c r="Q56" s="147"/>
      <c r="R56" s="143"/>
    </row>
    <row r="57" spans="1:18" ht="39">
      <c r="A57" s="144" t="s">
        <v>30</v>
      </c>
      <c r="B57" s="145" t="s">
        <v>527</v>
      </c>
      <c r="C57" s="145" t="s">
        <v>9</v>
      </c>
      <c r="D57" s="145" t="s">
        <v>70</v>
      </c>
      <c r="E57" s="145" t="s">
        <v>75</v>
      </c>
      <c r="F57" s="209" t="s">
        <v>31</v>
      </c>
      <c r="G57" s="213"/>
      <c r="H57" s="135">
        <f>'Прил.5'!M90</f>
        <v>50</v>
      </c>
      <c r="I57" s="135">
        <f>'Прил.5'!O90</f>
        <v>0</v>
      </c>
      <c r="J57" s="137">
        <f t="shared" si="0"/>
        <v>0</v>
      </c>
      <c r="K57" s="146"/>
      <c r="L57" s="139"/>
      <c r="M57" s="146"/>
      <c r="N57" s="146"/>
      <c r="O57" s="226"/>
      <c r="P57" s="226"/>
      <c r="Q57" s="147"/>
      <c r="R57" s="143"/>
    </row>
    <row r="58" spans="1:18" ht="26.25">
      <c r="A58" s="144" t="s">
        <v>76</v>
      </c>
      <c r="B58" s="145" t="s">
        <v>527</v>
      </c>
      <c r="C58" s="145" t="s">
        <v>9</v>
      </c>
      <c r="D58" s="145" t="s">
        <v>70</v>
      </c>
      <c r="E58" s="145" t="s">
        <v>77</v>
      </c>
      <c r="F58" s="209"/>
      <c r="G58" s="213"/>
      <c r="H58" s="135">
        <f>H59+H62</f>
        <v>141.2</v>
      </c>
      <c r="I58" s="135">
        <f>I59+I62</f>
        <v>0</v>
      </c>
      <c r="J58" s="137">
        <f t="shared" si="0"/>
        <v>0</v>
      </c>
      <c r="K58" s="146"/>
      <c r="L58" s="139"/>
      <c r="M58" s="146"/>
      <c r="N58" s="146"/>
      <c r="O58" s="226"/>
      <c r="P58" s="226"/>
      <c r="Q58" s="147"/>
      <c r="R58" s="143"/>
    </row>
    <row r="59" spans="1:18" ht="52.5">
      <c r="A59" s="144" t="s">
        <v>78</v>
      </c>
      <c r="B59" s="145" t="s">
        <v>527</v>
      </c>
      <c r="C59" s="145" t="s">
        <v>9</v>
      </c>
      <c r="D59" s="145" t="s">
        <v>70</v>
      </c>
      <c r="E59" s="145" t="s">
        <v>79</v>
      </c>
      <c r="F59" s="209"/>
      <c r="G59" s="213"/>
      <c r="H59" s="135">
        <f>H60</f>
        <v>14</v>
      </c>
      <c r="I59" s="135">
        <f>I60</f>
        <v>0</v>
      </c>
      <c r="J59" s="137">
        <f t="shared" si="0"/>
        <v>0</v>
      </c>
      <c r="K59" s="146"/>
      <c r="L59" s="139"/>
      <c r="M59" s="146"/>
      <c r="N59" s="146"/>
      <c r="O59" s="226"/>
      <c r="P59" s="226"/>
      <c r="Q59" s="147"/>
      <c r="R59" s="143"/>
    </row>
    <row r="60" spans="1:18" ht="66">
      <c r="A60" s="144" t="s">
        <v>17</v>
      </c>
      <c r="B60" s="145" t="s">
        <v>527</v>
      </c>
      <c r="C60" s="145" t="s">
        <v>9</v>
      </c>
      <c r="D60" s="145" t="s">
        <v>70</v>
      </c>
      <c r="E60" s="145" t="s">
        <v>79</v>
      </c>
      <c r="F60" s="209" t="s">
        <v>18</v>
      </c>
      <c r="G60" s="213"/>
      <c r="H60" s="135">
        <f>H61</f>
        <v>14</v>
      </c>
      <c r="I60" s="135">
        <f>I61</f>
        <v>0</v>
      </c>
      <c r="J60" s="137">
        <f t="shared" si="0"/>
        <v>0</v>
      </c>
      <c r="K60" s="146"/>
      <c r="L60" s="139"/>
      <c r="M60" s="146"/>
      <c r="N60" s="146"/>
      <c r="O60" s="226"/>
      <c r="P60" s="226"/>
      <c r="Q60" s="147"/>
      <c r="R60" s="143"/>
    </row>
    <row r="61" spans="1:18" ht="26.25">
      <c r="A61" s="144" t="s">
        <v>19</v>
      </c>
      <c r="B61" s="145" t="s">
        <v>527</v>
      </c>
      <c r="C61" s="145" t="s">
        <v>9</v>
      </c>
      <c r="D61" s="145" t="s">
        <v>70</v>
      </c>
      <c r="E61" s="145" t="s">
        <v>79</v>
      </c>
      <c r="F61" s="209" t="s">
        <v>20</v>
      </c>
      <c r="G61" s="213"/>
      <c r="H61" s="135">
        <f>'Прил.5'!M97</f>
        <v>14</v>
      </c>
      <c r="I61" s="135">
        <f>'Прил.5'!O97</f>
        <v>0</v>
      </c>
      <c r="J61" s="137">
        <f t="shared" si="0"/>
        <v>0</v>
      </c>
      <c r="K61" s="146"/>
      <c r="L61" s="139"/>
      <c r="M61" s="146"/>
      <c r="N61" s="146"/>
      <c r="O61" s="226"/>
      <c r="P61" s="226"/>
      <c r="Q61" s="147"/>
      <c r="R61" s="143"/>
    </row>
    <row r="62" spans="1:18" ht="39">
      <c r="A62" s="144" t="s">
        <v>80</v>
      </c>
      <c r="B62" s="145" t="s">
        <v>527</v>
      </c>
      <c r="C62" s="145" t="s">
        <v>9</v>
      </c>
      <c r="D62" s="145" t="s">
        <v>70</v>
      </c>
      <c r="E62" s="145" t="s">
        <v>81</v>
      </c>
      <c r="F62" s="209"/>
      <c r="G62" s="213"/>
      <c r="H62" s="135">
        <f>H63</f>
        <v>127.2</v>
      </c>
      <c r="I62" s="135">
        <f>I63</f>
        <v>0</v>
      </c>
      <c r="J62" s="137">
        <f t="shared" si="0"/>
        <v>0</v>
      </c>
      <c r="K62" s="146"/>
      <c r="L62" s="139"/>
      <c r="M62" s="146"/>
      <c r="N62" s="146"/>
      <c r="O62" s="226"/>
      <c r="P62" s="226"/>
      <c r="Q62" s="147"/>
      <c r="R62" s="143"/>
    </row>
    <row r="63" spans="1:18" ht="26.25">
      <c r="A63" s="144" t="s">
        <v>28</v>
      </c>
      <c r="B63" s="145" t="s">
        <v>527</v>
      </c>
      <c r="C63" s="145" t="s">
        <v>9</v>
      </c>
      <c r="D63" s="145" t="s">
        <v>70</v>
      </c>
      <c r="E63" s="145" t="s">
        <v>81</v>
      </c>
      <c r="F63" s="209" t="s">
        <v>29</v>
      </c>
      <c r="G63" s="213"/>
      <c r="H63" s="135">
        <f>H64</f>
        <v>127.2</v>
      </c>
      <c r="I63" s="135">
        <f>I64</f>
        <v>0</v>
      </c>
      <c r="J63" s="137">
        <f t="shared" si="0"/>
        <v>0</v>
      </c>
      <c r="K63" s="146"/>
      <c r="L63" s="139"/>
      <c r="M63" s="146"/>
      <c r="N63" s="146"/>
      <c r="O63" s="226"/>
      <c r="P63" s="226"/>
      <c r="Q63" s="147"/>
      <c r="R63" s="143"/>
    </row>
    <row r="64" spans="1:18" ht="39">
      <c r="A64" s="144" t="s">
        <v>30</v>
      </c>
      <c r="B64" s="145" t="s">
        <v>527</v>
      </c>
      <c r="C64" s="145" t="s">
        <v>9</v>
      </c>
      <c r="D64" s="145" t="s">
        <v>70</v>
      </c>
      <c r="E64" s="145" t="s">
        <v>81</v>
      </c>
      <c r="F64" s="209" t="s">
        <v>31</v>
      </c>
      <c r="G64" s="213"/>
      <c r="H64" s="135">
        <f>'Прил.5'!M103</f>
        <v>127.2</v>
      </c>
      <c r="I64" s="135">
        <f>'Прил.5'!O103</f>
        <v>0</v>
      </c>
      <c r="J64" s="137">
        <f t="shared" si="0"/>
        <v>0</v>
      </c>
      <c r="K64" s="146"/>
      <c r="L64" s="139"/>
      <c r="M64" s="146"/>
      <c r="N64" s="146"/>
      <c r="O64" s="226"/>
      <c r="P64" s="226"/>
      <c r="Q64" s="147"/>
      <c r="R64" s="143"/>
    </row>
    <row r="65" spans="1:18" ht="52.5">
      <c r="A65" s="144" t="str">
        <f>'Прил.5'!A194</f>
        <v>Муниципальная программа "Развитие муниципальной службы в муниципальном образовании "Сусуманский муниципальный округ" на 2021- 2025 годы"</v>
      </c>
      <c r="B65" s="145" t="s">
        <v>527</v>
      </c>
      <c r="C65" s="145" t="s">
        <v>9</v>
      </c>
      <c r="D65" s="145" t="s">
        <v>70</v>
      </c>
      <c r="E65" s="145" t="s">
        <v>82</v>
      </c>
      <c r="F65" s="209"/>
      <c r="G65" s="213"/>
      <c r="H65" s="135">
        <f aca="true" t="shared" si="3" ref="H65:I68">H66</f>
        <v>49</v>
      </c>
      <c r="I65" s="135">
        <f t="shared" si="3"/>
        <v>0</v>
      </c>
      <c r="J65" s="137">
        <f t="shared" si="0"/>
        <v>0</v>
      </c>
      <c r="K65" s="146"/>
      <c r="L65" s="139"/>
      <c r="M65" s="146"/>
      <c r="N65" s="146"/>
      <c r="O65" s="226"/>
      <c r="P65" s="226"/>
      <c r="Q65" s="147"/>
      <c r="R65" s="143"/>
    </row>
    <row r="66" spans="1:18" ht="66">
      <c r="A66" s="144" t="s">
        <v>83</v>
      </c>
      <c r="B66" s="145" t="s">
        <v>527</v>
      </c>
      <c r="C66" s="145" t="s">
        <v>9</v>
      </c>
      <c r="D66" s="145" t="s">
        <v>70</v>
      </c>
      <c r="E66" s="145" t="s">
        <v>84</v>
      </c>
      <c r="F66" s="209"/>
      <c r="G66" s="213"/>
      <c r="H66" s="135">
        <f t="shared" si="3"/>
        <v>49</v>
      </c>
      <c r="I66" s="135">
        <f t="shared" si="3"/>
        <v>0</v>
      </c>
      <c r="J66" s="137">
        <f t="shared" si="0"/>
        <v>0</v>
      </c>
      <c r="K66" s="146"/>
      <c r="L66" s="139"/>
      <c r="M66" s="146"/>
      <c r="N66" s="146"/>
      <c r="O66" s="226"/>
      <c r="P66" s="226"/>
      <c r="Q66" s="147"/>
      <c r="R66" s="143"/>
    </row>
    <row r="67" spans="1:18" ht="26.25">
      <c r="A67" s="144" t="s">
        <v>85</v>
      </c>
      <c r="B67" s="145" t="s">
        <v>527</v>
      </c>
      <c r="C67" s="145" t="s">
        <v>9</v>
      </c>
      <c r="D67" s="145" t="s">
        <v>70</v>
      </c>
      <c r="E67" s="145" t="s">
        <v>86</v>
      </c>
      <c r="F67" s="209"/>
      <c r="G67" s="213"/>
      <c r="H67" s="135">
        <f t="shared" si="3"/>
        <v>49</v>
      </c>
      <c r="I67" s="135">
        <f t="shared" si="3"/>
        <v>0</v>
      </c>
      <c r="J67" s="137">
        <f t="shared" si="0"/>
        <v>0</v>
      </c>
      <c r="K67" s="146"/>
      <c r="L67" s="139"/>
      <c r="M67" s="146"/>
      <c r="N67" s="146"/>
      <c r="O67" s="226"/>
      <c r="P67" s="226"/>
      <c r="Q67" s="147"/>
      <c r="R67" s="143"/>
    </row>
    <row r="68" spans="1:18" ht="26.25">
      <c r="A68" s="144" t="s">
        <v>28</v>
      </c>
      <c r="B68" s="145" t="s">
        <v>527</v>
      </c>
      <c r="C68" s="145" t="s">
        <v>9</v>
      </c>
      <c r="D68" s="145" t="s">
        <v>70</v>
      </c>
      <c r="E68" s="145" t="s">
        <v>86</v>
      </c>
      <c r="F68" s="209" t="s">
        <v>29</v>
      </c>
      <c r="G68" s="213"/>
      <c r="H68" s="135">
        <f t="shared" si="3"/>
        <v>49</v>
      </c>
      <c r="I68" s="135">
        <f t="shared" si="3"/>
        <v>0</v>
      </c>
      <c r="J68" s="137">
        <f t="shared" si="0"/>
        <v>0</v>
      </c>
      <c r="K68" s="146"/>
      <c r="L68" s="139"/>
      <c r="M68" s="146"/>
      <c r="N68" s="146"/>
      <c r="O68" s="226"/>
      <c r="P68" s="226"/>
      <c r="Q68" s="147"/>
      <c r="R68" s="143"/>
    </row>
    <row r="69" spans="1:18" ht="39">
      <c r="A69" s="144" t="s">
        <v>30</v>
      </c>
      <c r="B69" s="145" t="s">
        <v>527</v>
      </c>
      <c r="C69" s="145" t="s">
        <v>9</v>
      </c>
      <c r="D69" s="145" t="s">
        <v>70</v>
      </c>
      <c r="E69" s="145" t="s">
        <v>86</v>
      </c>
      <c r="F69" s="209" t="s">
        <v>31</v>
      </c>
      <c r="G69" s="213"/>
      <c r="H69" s="135">
        <f>'Прил.5'!M201</f>
        <v>49</v>
      </c>
      <c r="I69" s="135">
        <f>'Прил.5'!O201</f>
        <v>0</v>
      </c>
      <c r="J69" s="137">
        <f t="shared" si="0"/>
        <v>0</v>
      </c>
      <c r="K69" s="146"/>
      <c r="L69" s="139"/>
      <c r="M69" s="146"/>
      <c r="N69" s="146"/>
      <c r="O69" s="226"/>
      <c r="P69" s="226"/>
      <c r="Q69" s="147"/>
      <c r="R69" s="143"/>
    </row>
    <row r="70" spans="1:18" ht="52.5">
      <c r="A70" s="144" t="s">
        <v>87</v>
      </c>
      <c r="B70" s="145" t="s">
        <v>527</v>
      </c>
      <c r="C70" s="145" t="s">
        <v>9</v>
      </c>
      <c r="D70" s="145" t="s">
        <v>70</v>
      </c>
      <c r="E70" s="145" t="s">
        <v>88</v>
      </c>
      <c r="F70" s="209"/>
      <c r="G70" s="213"/>
      <c r="H70" s="135">
        <f aca="true" t="shared" si="4" ref="H70:I73">H71</f>
        <v>20</v>
      </c>
      <c r="I70" s="135">
        <f t="shared" si="4"/>
        <v>0</v>
      </c>
      <c r="J70" s="137">
        <f t="shared" si="0"/>
        <v>0</v>
      </c>
      <c r="K70" s="146"/>
      <c r="L70" s="139"/>
      <c r="M70" s="146"/>
      <c r="N70" s="146"/>
      <c r="O70" s="226"/>
      <c r="P70" s="226"/>
      <c r="Q70" s="147"/>
      <c r="R70" s="143"/>
    </row>
    <row r="71" spans="1:18" ht="39">
      <c r="A71" s="144" t="s">
        <v>89</v>
      </c>
      <c r="B71" s="145" t="s">
        <v>527</v>
      </c>
      <c r="C71" s="145" t="s">
        <v>9</v>
      </c>
      <c r="D71" s="145" t="s">
        <v>70</v>
      </c>
      <c r="E71" s="145" t="s">
        <v>90</v>
      </c>
      <c r="F71" s="209"/>
      <c r="G71" s="213"/>
      <c r="H71" s="135">
        <f t="shared" si="4"/>
        <v>20</v>
      </c>
      <c r="I71" s="135">
        <f t="shared" si="4"/>
        <v>0</v>
      </c>
      <c r="J71" s="137">
        <f t="shared" si="0"/>
        <v>0</v>
      </c>
      <c r="K71" s="146"/>
      <c r="L71" s="139"/>
      <c r="M71" s="146"/>
      <c r="N71" s="146"/>
      <c r="O71" s="226"/>
      <c r="P71" s="226"/>
      <c r="Q71" s="147"/>
      <c r="R71" s="143"/>
    </row>
    <row r="72" spans="1:18" ht="39">
      <c r="A72" s="144" t="s">
        <v>91</v>
      </c>
      <c r="B72" s="145" t="s">
        <v>527</v>
      </c>
      <c r="C72" s="145" t="s">
        <v>9</v>
      </c>
      <c r="D72" s="145" t="s">
        <v>70</v>
      </c>
      <c r="E72" s="145" t="s">
        <v>92</v>
      </c>
      <c r="F72" s="209"/>
      <c r="G72" s="213"/>
      <c r="H72" s="135">
        <f t="shared" si="4"/>
        <v>20</v>
      </c>
      <c r="I72" s="135">
        <f t="shared" si="4"/>
        <v>0</v>
      </c>
      <c r="J72" s="137">
        <f t="shared" si="0"/>
        <v>0</v>
      </c>
      <c r="K72" s="146"/>
      <c r="L72" s="139"/>
      <c r="M72" s="146"/>
      <c r="N72" s="146"/>
      <c r="O72" s="226"/>
      <c r="P72" s="226"/>
      <c r="Q72" s="147"/>
      <c r="R72" s="143"/>
    </row>
    <row r="73" spans="1:18" ht="26.25">
      <c r="A73" s="144" t="s">
        <v>28</v>
      </c>
      <c r="B73" s="145" t="s">
        <v>527</v>
      </c>
      <c r="C73" s="145" t="s">
        <v>9</v>
      </c>
      <c r="D73" s="145" t="s">
        <v>70</v>
      </c>
      <c r="E73" s="145" t="s">
        <v>92</v>
      </c>
      <c r="F73" s="209" t="s">
        <v>29</v>
      </c>
      <c r="G73" s="213"/>
      <c r="H73" s="135">
        <f t="shared" si="4"/>
        <v>20</v>
      </c>
      <c r="I73" s="135">
        <f t="shared" si="4"/>
        <v>0</v>
      </c>
      <c r="J73" s="137">
        <f aca="true" t="shared" si="5" ref="J73:J136">I73/H73*100</f>
        <v>0</v>
      </c>
      <c r="K73" s="146"/>
      <c r="L73" s="139"/>
      <c r="M73" s="146"/>
      <c r="N73" s="146"/>
      <c r="O73" s="226"/>
      <c r="P73" s="226"/>
      <c r="Q73" s="147"/>
      <c r="R73" s="143"/>
    </row>
    <row r="74" spans="1:18" ht="39">
      <c r="A74" s="144" t="s">
        <v>30</v>
      </c>
      <c r="B74" s="145" t="s">
        <v>527</v>
      </c>
      <c r="C74" s="145" t="s">
        <v>9</v>
      </c>
      <c r="D74" s="145" t="s">
        <v>70</v>
      </c>
      <c r="E74" s="145" t="s">
        <v>92</v>
      </c>
      <c r="F74" s="209" t="s">
        <v>31</v>
      </c>
      <c r="G74" s="213"/>
      <c r="H74" s="135">
        <f>'Прил.5'!M217</f>
        <v>20</v>
      </c>
      <c r="I74" s="135">
        <f>'Прил.5'!O217</f>
        <v>0</v>
      </c>
      <c r="J74" s="137">
        <f t="shared" si="5"/>
        <v>0</v>
      </c>
      <c r="K74" s="146"/>
      <c r="L74" s="139"/>
      <c r="M74" s="146"/>
      <c r="N74" s="146"/>
      <c r="O74" s="226"/>
      <c r="P74" s="226"/>
      <c r="Q74" s="147"/>
      <c r="R74" s="143"/>
    </row>
    <row r="75" spans="1:18" ht="52.5">
      <c r="A75" s="144" t="str">
        <f>'Прил.5'!A543</f>
        <v>Муниципальная программа "Профилактика правонарушений и борьба с преступностью на территории Сусуманского муниципального округа на 2021- 2025 годы"</v>
      </c>
      <c r="B75" s="145" t="s">
        <v>527</v>
      </c>
      <c r="C75" s="145" t="s">
        <v>9</v>
      </c>
      <c r="D75" s="145" t="s">
        <v>70</v>
      </c>
      <c r="E75" s="145" t="s">
        <v>93</v>
      </c>
      <c r="F75" s="209"/>
      <c r="G75" s="213"/>
      <c r="H75" s="135">
        <f>H76</f>
        <v>58.1</v>
      </c>
      <c r="I75" s="135">
        <f>I76</f>
        <v>0</v>
      </c>
      <c r="J75" s="137">
        <f t="shared" si="5"/>
        <v>0</v>
      </c>
      <c r="K75" s="146"/>
      <c r="L75" s="139"/>
      <c r="M75" s="146"/>
      <c r="N75" s="146"/>
      <c r="O75" s="226"/>
      <c r="P75" s="226"/>
      <c r="Q75" s="147"/>
      <c r="R75" s="143"/>
    </row>
    <row r="76" spans="1:18" ht="39">
      <c r="A76" s="144" t="s">
        <v>94</v>
      </c>
      <c r="B76" s="145" t="s">
        <v>527</v>
      </c>
      <c r="C76" s="145" t="s">
        <v>9</v>
      </c>
      <c r="D76" s="145" t="s">
        <v>70</v>
      </c>
      <c r="E76" s="145" t="s">
        <v>95</v>
      </c>
      <c r="F76" s="209"/>
      <c r="G76" s="213"/>
      <c r="H76" s="135">
        <f>H77+H80</f>
        <v>58.1</v>
      </c>
      <c r="I76" s="135">
        <f>I77+I80</f>
        <v>0</v>
      </c>
      <c r="J76" s="137">
        <f t="shared" si="5"/>
        <v>0</v>
      </c>
      <c r="K76" s="146"/>
      <c r="L76" s="139"/>
      <c r="M76" s="146"/>
      <c r="N76" s="146"/>
      <c r="O76" s="226"/>
      <c r="P76" s="226"/>
      <c r="Q76" s="147"/>
      <c r="R76" s="143"/>
    </row>
    <row r="77" spans="1:18" ht="78.75">
      <c r="A77" s="144" t="s">
        <v>96</v>
      </c>
      <c r="B77" s="145" t="s">
        <v>527</v>
      </c>
      <c r="C77" s="145" t="s">
        <v>9</v>
      </c>
      <c r="D77" s="145" t="s">
        <v>70</v>
      </c>
      <c r="E77" s="145" t="s">
        <v>97</v>
      </c>
      <c r="F77" s="209"/>
      <c r="G77" s="213"/>
      <c r="H77" s="135">
        <f>H78</f>
        <v>8</v>
      </c>
      <c r="I77" s="135">
        <f>I78</f>
        <v>0</v>
      </c>
      <c r="J77" s="137">
        <f t="shared" si="5"/>
        <v>0</v>
      </c>
      <c r="K77" s="146"/>
      <c r="L77" s="139"/>
      <c r="M77" s="146"/>
      <c r="N77" s="146"/>
      <c r="O77" s="226"/>
      <c r="P77" s="226"/>
      <c r="Q77" s="147"/>
      <c r="R77" s="143"/>
    </row>
    <row r="78" spans="1:18" ht="26.25">
      <c r="A78" s="144" t="s">
        <v>28</v>
      </c>
      <c r="B78" s="145" t="s">
        <v>527</v>
      </c>
      <c r="C78" s="145" t="s">
        <v>9</v>
      </c>
      <c r="D78" s="145" t="s">
        <v>70</v>
      </c>
      <c r="E78" s="145" t="s">
        <v>97</v>
      </c>
      <c r="F78" s="209" t="s">
        <v>29</v>
      </c>
      <c r="G78" s="213"/>
      <c r="H78" s="135">
        <f>H79</f>
        <v>8</v>
      </c>
      <c r="I78" s="135">
        <f>I79</f>
        <v>0</v>
      </c>
      <c r="J78" s="137">
        <f t="shared" si="5"/>
        <v>0</v>
      </c>
      <c r="K78" s="146"/>
      <c r="L78" s="139"/>
      <c r="M78" s="146"/>
      <c r="N78" s="146"/>
      <c r="O78" s="226"/>
      <c r="P78" s="226"/>
      <c r="Q78" s="147"/>
      <c r="R78" s="143"/>
    </row>
    <row r="79" spans="1:18" ht="39">
      <c r="A79" s="144" t="s">
        <v>30</v>
      </c>
      <c r="B79" s="145" t="s">
        <v>527</v>
      </c>
      <c r="C79" s="145" t="s">
        <v>9</v>
      </c>
      <c r="D79" s="145" t="s">
        <v>70</v>
      </c>
      <c r="E79" s="145" t="s">
        <v>97</v>
      </c>
      <c r="F79" s="209" t="s">
        <v>31</v>
      </c>
      <c r="G79" s="213"/>
      <c r="H79" s="135">
        <f>'Прил.5'!M550</f>
        <v>8</v>
      </c>
      <c r="I79" s="135">
        <f>'Прил.5'!O550</f>
        <v>0</v>
      </c>
      <c r="J79" s="137">
        <f t="shared" si="5"/>
        <v>0</v>
      </c>
      <c r="K79" s="146"/>
      <c r="L79" s="139"/>
      <c r="M79" s="146"/>
      <c r="N79" s="146"/>
      <c r="O79" s="226"/>
      <c r="P79" s="226"/>
      <c r="Q79" s="147"/>
      <c r="R79" s="143"/>
    </row>
    <row r="80" spans="1:18" ht="39">
      <c r="A80" s="144" t="s">
        <v>98</v>
      </c>
      <c r="B80" s="145" t="s">
        <v>527</v>
      </c>
      <c r="C80" s="145" t="s">
        <v>9</v>
      </c>
      <c r="D80" s="145" t="s">
        <v>70</v>
      </c>
      <c r="E80" s="145" t="s">
        <v>99</v>
      </c>
      <c r="F80" s="209"/>
      <c r="G80" s="213"/>
      <c r="H80" s="135">
        <f>H81+H83</f>
        <v>50.1</v>
      </c>
      <c r="I80" s="135">
        <f>I81+I83</f>
        <v>0</v>
      </c>
      <c r="J80" s="137">
        <f t="shared" si="5"/>
        <v>0</v>
      </c>
      <c r="K80" s="146"/>
      <c r="L80" s="139"/>
      <c r="M80" s="146"/>
      <c r="N80" s="146"/>
      <c r="O80" s="226"/>
      <c r="P80" s="226"/>
      <c r="Q80" s="147"/>
      <c r="R80" s="143"/>
    </row>
    <row r="81" spans="1:18" ht="66">
      <c r="A81" s="144" t="s">
        <v>17</v>
      </c>
      <c r="B81" s="145" t="s">
        <v>527</v>
      </c>
      <c r="C81" s="145" t="s">
        <v>9</v>
      </c>
      <c r="D81" s="145" t="s">
        <v>70</v>
      </c>
      <c r="E81" s="145" t="s">
        <v>99</v>
      </c>
      <c r="F81" s="209" t="s">
        <v>18</v>
      </c>
      <c r="G81" s="213"/>
      <c r="H81" s="135">
        <f>H82</f>
        <v>20</v>
      </c>
      <c r="I81" s="135">
        <f>I82</f>
        <v>0</v>
      </c>
      <c r="J81" s="137">
        <f t="shared" si="5"/>
        <v>0</v>
      </c>
      <c r="K81" s="146"/>
      <c r="L81" s="139"/>
      <c r="M81" s="146"/>
      <c r="N81" s="146"/>
      <c r="O81" s="226"/>
      <c r="P81" s="226"/>
      <c r="Q81" s="147"/>
      <c r="R81" s="143"/>
    </row>
    <row r="82" spans="1:18" ht="26.25">
      <c r="A82" s="144" t="s">
        <v>19</v>
      </c>
      <c r="B82" s="145" t="s">
        <v>527</v>
      </c>
      <c r="C82" s="145" t="s">
        <v>9</v>
      </c>
      <c r="D82" s="145" t="s">
        <v>70</v>
      </c>
      <c r="E82" s="145" t="s">
        <v>99</v>
      </c>
      <c r="F82" s="209" t="s">
        <v>20</v>
      </c>
      <c r="G82" s="213"/>
      <c r="H82" s="135">
        <f>'Прил.5'!M556</f>
        <v>20</v>
      </c>
      <c r="I82" s="135">
        <f>'Прил.5'!O556</f>
        <v>0</v>
      </c>
      <c r="J82" s="137">
        <f t="shared" si="5"/>
        <v>0</v>
      </c>
      <c r="K82" s="146"/>
      <c r="L82" s="139"/>
      <c r="M82" s="146"/>
      <c r="N82" s="146"/>
      <c r="O82" s="226"/>
      <c r="P82" s="226"/>
      <c r="Q82" s="147"/>
      <c r="R82" s="143"/>
    </row>
    <row r="83" spans="1:18" ht="26.25">
      <c r="A83" s="144" t="s">
        <v>28</v>
      </c>
      <c r="B83" s="145" t="s">
        <v>527</v>
      </c>
      <c r="C83" s="145" t="s">
        <v>9</v>
      </c>
      <c r="D83" s="145" t="s">
        <v>70</v>
      </c>
      <c r="E83" s="145" t="s">
        <v>99</v>
      </c>
      <c r="F83" s="209" t="s">
        <v>29</v>
      </c>
      <c r="G83" s="213"/>
      <c r="H83" s="135">
        <f>H84</f>
        <v>30.1</v>
      </c>
      <c r="I83" s="135">
        <f>I84</f>
        <v>0</v>
      </c>
      <c r="J83" s="137">
        <f t="shared" si="5"/>
        <v>0</v>
      </c>
      <c r="K83" s="146"/>
      <c r="L83" s="139"/>
      <c r="M83" s="146"/>
      <c r="N83" s="146"/>
      <c r="O83" s="226"/>
      <c r="P83" s="226"/>
      <c r="Q83" s="147"/>
      <c r="R83" s="143"/>
    </row>
    <row r="84" spans="1:18" ht="39">
      <c r="A84" s="144" t="s">
        <v>30</v>
      </c>
      <c r="B84" s="145" t="s">
        <v>527</v>
      </c>
      <c r="C84" s="145" t="s">
        <v>9</v>
      </c>
      <c r="D84" s="145" t="s">
        <v>70</v>
      </c>
      <c r="E84" s="145" t="s">
        <v>99</v>
      </c>
      <c r="F84" s="209" t="s">
        <v>31</v>
      </c>
      <c r="G84" s="213"/>
      <c r="H84" s="135">
        <f>'Прил.5'!M559</f>
        <v>30.1</v>
      </c>
      <c r="I84" s="135">
        <f>'Прил.5'!O559</f>
        <v>0</v>
      </c>
      <c r="J84" s="137">
        <f t="shared" si="5"/>
        <v>0</v>
      </c>
      <c r="K84" s="146"/>
      <c r="L84" s="139"/>
      <c r="M84" s="146"/>
      <c r="N84" s="146"/>
      <c r="O84" s="226"/>
      <c r="P84" s="226"/>
      <c r="Q84" s="147"/>
      <c r="R84" s="143"/>
    </row>
    <row r="85" spans="1:18" ht="66">
      <c r="A85" s="144" t="s">
        <v>36</v>
      </c>
      <c r="B85" s="145" t="s">
        <v>527</v>
      </c>
      <c r="C85" s="145" t="s">
        <v>9</v>
      </c>
      <c r="D85" s="145" t="s">
        <v>70</v>
      </c>
      <c r="E85" s="145" t="s">
        <v>100</v>
      </c>
      <c r="F85" s="209"/>
      <c r="G85" s="213"/>
      <c r="H85" s="135">
        <f aca="true" t="shared" si="6" ref="H85:I88">H86</f>
        <v>2.6</v>
      </c>
      <c r="I85" s="135">
        <f t="shared" si="6"/>
        <v>0</v>
      </c>
      <c r="J85" s="137">
        <f t="shared" si="5"/>
        <v>0</v>
      </c>
      <c r="K85" s="146"/>
      <c r="L85" s="139"/>
      <c r="M85" s="146"/>
      <c r="N85" s="146"/>
      <c r="O85" s="226"/>
      <c r="P85" s="226"/>
      <c r="Q85" s="147"/>
      <c r="R85" s="143"/>
    </row>
    <row r="86" spans="1:18" ht="52.5">
      <c r="A86" s="144" t="s">
        <v>101</v>
      </c>
      <c r="B86" s="145" t="s">
        <v>527</v>
      </c>
      <c r="C86" s="145" t="s">
        <v>9</v>
      </c>
      <c r="D86" s="145" t="s">
        <v>70</v>
      </c>
      <c r="E86" s="145" t="s">
        <v>102</v>
      </c>
      <c r="F86" s="209"/>
      <c r="G86" s="213"/>
      <c r="H86" s="135">
        <f t="shared" si="6"/>
        <v>2.6</v>
      </c>
      <c r="I86" s="135">
        <f t="shared" si="6"/>
        <v>0</v>
      </c>
      <c r="J86" s="137">
        <f t="shared" si="5"/>
        <v>0</v>
      </c>
      <c r="K86" s="146"/>
      <c r="L86" s="139"/>
      <c r="M86" s="146"/>
      <c r="N86" s="146"/>
      <c r="O86" s="226"/>
      <c r="P86" s="226"/>
      <c r="Q86" s="147"/>
      <c r="R86" s="143"/>
    </row>
    <row r="87" spans="1:18" ht="39">
      <c r="A87" s="144" t="s">
        <v>103</v>
      </c>
      <c r="B87" s="145" t="s">
        <v>527</v>
      </c>
      <c r="C87" s="145" t="s">
        <v>9</v>
      </c>
      <c r="D87" s="145" t="s">
        <v>70</v>
      </c>
      <c r="E87" s="145" t="s">
        <v>104</v>
      </c>
      <c r="F87" s="209"/>
      <c r="G87" s="213"/>
      <c r="H87" s="135">
        <f t="shared" si="6"/>
        <v>2.6</v>
      </c>
      <c r="I87" s="135">
        <f t="shared" si="6"/>
        <v>0</v>
      </c>
      <c r="J87" s="137">
        <f t="shared" si="5"/>
        <v>0</v>
      </c>
      <c r="K87" s="146"/>
      <c r="L87" s="139"/>
      <c r="M87" s="146"/>
      <c r="N87" s="146"/>
      <c r="O87" s="226"/>
      <c r="P87" s="226"/>
      <c r="Q87" s="147"/>
      <c r="R87" s="143"/>
    </row>
    <row r="88" spans="1:18" ht="26.25">
      <c r="A88" s="144" t="s">
        <v>28</v>
      </c>
      <c r="B88" s="145" t="s">
        <v>527</v>
      </c>
      <c r="C88" s="145" t="s">
        <v>9</v>
      </c>
      <c r="D88" s="145" t="s">
        <v>70</v>
      </c>
      <c r="E88" s="145" t="s">
        <v>104</v>
      </c>
      <c r="F88" s="209" t="s">
        <v>29</v>
      </c>
      <c r="G88" s="213"/>
      <c r="H88" s="135">
        <f t="shared" si="6"/>
        <v>2.6</v>
      </c>
      <c r="I88" s="135">
        <f t="shared" si="6"/>
        <v>0</v>
      </c>
      <c r="J88" s="137">
        <f t="shared" si="5"/>
        <v>0</v>
      </c>
      <c r="K88" s="146"/>
      <c r="L88" s="139"/>
      <c r="M88" s="146"/>
      <c r="N88" s="146"/>
      <c r="O88" s="226"/>
      <c r="P88" s="226"/>
      <c r="Q88" s="147"/>
      <c r="R88" s="143"/>
    </row>
    <row r="89" spans="1:18" ht="39">
      <c r="A89" s="144" t="s">
        <v>30</v>
      </c>
      <c r="B89" s="145" t="s">
        <v>527</v>
      </c>
      <c r="C89" s="145" t="s">
        <v>9</v>
      </c>
      <c r="D89" s="145" t="s">
        <v>70</v>
      </c>
      <c r="E89" s="145" t="s">
        <v>104</v>
      </c>
      <c r="F89" s="209" t="s">
        <v>31</v>
      </c>
      <c r="G89" s="213"/>
      <c r="H89" s="135">
        <v>2.6</v>
      </c>
      <c r="I89" s="135">
        <v>0</v>
      </c>
      <c r="J89" s="137">
        <f t="shared" si="5"/>
        <v>0</v>
      </c>
      <c r="K89" s="146"/>
      <c r="L89" s="139"/>
      <c r="M89" s="146"/>
      <c r="N89" s="146"/>
      <c r="O89" s="226"/>
      <c r="P89" s="226"/>
      <c r="Q89" s="147"/>
      <c r="R89" s="143"/>
    </row>
    <row r="90" spans="1:18" ht="66">
      <c r="A90" s="144" t="s">
        <v>36</v>
      </c>
      <c r="B90" s="145" t="s">
        <v>527</v>
      </c>
      <c r="C90" s="145" t="s">
        <v>9</v>
      </c>
      <c r="D90" s="145" t="s">
        <v>70</v>
      </c>
      <c r="E90" s="145" t="s">
        <v>37</v>
      </c>
      <c r="F90" s="209"/>
      <c r="G90" s="213"/>
      <c r="H90" s="135">
        <f>H91+H95</f>
        <v>2237.2</v>
      </c>
      <c r="I90" s="135">
        <f>I91+I95</f>
        <v>0</v>
      </c>
      <c r="J90" s="137">
        <f t="shared" si="5"/>
        <v>0</v>
      </c>
      <c r="K90" s="146"/>
      <c r="L90" s="139"/>
      <c r="M90" s="146"/>
      <c r="N90" s="146"/>
      <c r="O90" s="226"/>
      <c r="P90" s="226"/>
      <c r="Q90" s="147"/>
      <c r="R90" s="143"/>
    </row>
    <row r="91" spans="1:18" ht="39">
      <c r="A91" s="144" t="s">
        <v>126</v>
      </c>
      <c r="B91" s="145" t="s">
        <v>527</v>
      </c>
      <c r="C91" s="145" t="s">
        <v>9</v>
      </c>
      <c r="D91" s="145" t="s">
        <v>70</v>
      </c>
      <c r="E91" s="145" t="s">
        <v>127</v>
      </c>
      <c r="F91" s="209"/>
      <c r="G91" s="213"/>
      <c r="H91" s="135">
        <f aca="true" t="shared" si="7" ref="H91:I93">H92</f>
        <v>1720.9</v>
      </c>
      <c r="I91" s="135">
        <f t="shared" si="7"/>
        <v>0</v>
      </c>
      <c r="J91" s="137">
        <f t="shared" si="5"/>
        <v>0</v>
      </c>
      <c r="K91" s="146"/>
      <c r="L91" s="139"/>
      <c r="M91" s="146"/>
      <c r="N91" s="146"/>
      <c r="O91" s="226"/>
      <c r="P91" s="226"/>
      <c r="Q91" s="147"/>
      <c r="R91" s="143"/>
    </row>
    <row r="92" spans="1:18" ht="39">
      <c r="A92" s="144" t="s">
        <v>128</v>
      </c>
      <c r="B92" s="145" t="s">
        <v>527</v>
      </c>
      <c r="C92" s="145" t="s">
        <v>9</v>
      </c>
      <c r="D92" s="145" t="s">
        <v>70</v>
      </c>
      <c r="E92" s="145" t="s">
        <v>129</v>
      </c>
      <c r="F92" s="209"/>
      <c r="G92" s="213"/>
      <c r="H92" s="135">
        <f t="shared" si="7"/>
        <v>1720.9</v>
      </c>
      <c r="I92" s="135">
        <f t="shared" si="7"/>
        <v>0</v>
      </c>
      <c r="J92" s="137">
        <f t="shared" si="5"/>
        <v>0</v>
      </c>
      <c r="K92" s="146"/>
      <c r="L92" s="139"/>
      <c r="M92" s="146"/>
      <c r="N92" s="146"/>
      <c r="O92" s="226"/>
      <c r="P92" s="226"/>
      <c r="Q92" s="147"/>
      <c r="R92" s="143"/>
    </row>
    <row r="93" spans="1:18" ht="66">
      <c r="A93" s="144" t="s">
        <v>17</v>
      </c>
      <c r="B93" s="145" t="s">
        <v>527</v>
      </c>
      <c r="C93" s="145" t="s">
        <v>9</v>
      </c>
      <c r="D93" s="145" t="s">
        <v>70</v>
      </c>
      <c r="E93" s="145" t="s">
        <v>129</v>
      </c>
      <c r="F93" s="209" t="s">
        <v>18</v>
      </c>
      <c r="G93" s="213"/>
      <c r="H93" s="135">
        <f t="shared" si="7"/>
        <v>1720.9</v>
      </c>
      <c r="I93" s="135">
        <f t="shared" si="7"/>
        <v>0</v>
      </c>
      <c r="J93" s="137">
        <f t="shared" si="5"/>
        <v>0</v>
      </c>
      <c r="K93" s="146"/>
      <c r="L93" s="139"/>
      <c r="M93" s="146"/>
      <c r="N93" s="146"/>
      <c r="O93" s="226"/>
      <c r="P93" s="226"/>
      <c r="Q93" s="147"/>
      <c r="R93" s="143"/>
    </row>
    <row r="94" spans="1:18" ht="26.25">
      <c r="A94" s="144" t="s">
        <v>19</v>
      </c>
      <c r="B94" s="145" t="s">
        <v>527</v>
      </c>
      <c r="C94" s="145" t="s">
        <v>9</v>
      </c>
      <c r="D94" s="145" t="s">
        <v>70</v>
      </c>
      <c r="E94" s="145" t="s">
        <v>129</v>
      </c>
      <c r="F94" s="209" t="s">
        <v>20</v>
      </c>
      <c r="G94" s="213"/>
      <c r="H94" s="135">
        <v>1720.9</v>
      </c>
      <c r="I94" s="135">
        <v>0</v>
      </c>
      <c r="J94" s="137">
        <f t="shared" si="5"/>
        <v>0</v>
      </c>
      <c r="K94" s="146"/>
      <c r="L94" s="139"/>
      <c r="M94" s="146"/>
      <c r="N94" s="146"/>
      <c r="O94" s="226"/>
      <c r="P94" s="226"/>
      <c r="Q94" s="147"/>
      <c r="R94" s="143"/>
    </row>
    <row r="95" spans="1:18" ht="52.5">
      <c r="A95" s="144" t="s">
        <v>130</v>
      </c>
      <c r="B95" s="145" t="s">
        <v>527</v>
      </c>
      <c r="C95" s="145" t="s">
        <v>9</v>
      </c>
      <c r="D95" s="145" t="s">
        <v>70</v>
      </c>
      <c r="E95" s="145" t="s">
        <v>131</v>
      </c>
      <c r="F95" s="209"/>
      <c r="G95" s="213"/>
      <c r="H95" s="135">
        <f aca="true" t="shared" si="8" ref="H95:I97">H96</f>
        <v>516.3</v>
      </c>
      <c r="I95" s="135">
        <f t="shared" si="8"/>
        <v>0</v>
      </c>
      <c r="J95" s="137">
        <f t="shared" si="5"/>
        <v>0</v>
      </c>
      <c r="K95" s="146"/>
      <c r="L95" s="139"/>
      <c r="M95" s="146"/>
      <c r="N95" s="146"/>
      <c r="O95" s="226"/>
      <c r="P95" s="226"/>
      <c r="Q95" s="147"/>
      <c r="R95" s="143"/>
    </row>
    <row r="96" spans="1:18" ht="171">
      <c r="A96" s="144" t="s">
        <v>132</v>
      </c>
      <c r="B96" s="145" t="s">
        <v>527</v>
      </c>
      <c r="C96" s="145" t="s">
        <v>9</v>
      </c>
      <c r="D96" s="145" t="s">
        <v>70</v>
      </c>
      <c r="E96" s="145" t="s">
        <v>133</v>
      </c>
      <c r="F96" s="209"/>
      <c r="G96" s="213"/>
      <c r="H96" s="135">
        <f t="shared" si="8"/>
        <v>516.3</v>
      </c>
      <c r="I96" s="135">
        <f t="shared" si="8"/>
        <v>0</v>
      </c>
      <c r="J96" s="137">
        <f t="shared" si="5"/>
        <v>0</v>
      </c>
      <c r="K96" s="146"/>
      <c r="L96" s="139"/>
      <c r="M96" s="146"/>
      <c r="N96" s="146"/>
      <c r="O96" s="226"/>
      <c r="P96" s="226"/>
      <c r="Q96" s="147"/>
      <c r="R96" s="143"/>
    </row>
    <row r="97" spans="1:18" ht="66">
      <c r="A97" s="144" t="s">
        <v>17</v>
      </c>
      <c r="B97" s="145" t="s">
        <v>527</v>
      </c>
      <c r="C97" s="145" t="s">
        <v>9</v>
      </c>
      <c r="D97" s="145" t="s">
        <v>70</v>
      </c>
      <c r="E97" s="145" t="s">
        <v>133</v>
      </c>
      <c r="F97" s="209" t="s">
        <v>18</v>
      </c>
      <c r="G97" s="213"/>
      <c r="H97" s="135">
        <f t="shared" si="8"/>
        <v>516.3</v>
      </c>
      <c r="I97" s="135">
        <f t="shared" si="8"/>
        <v>0</v>
      </c>
      <c r="J97" s="137">
        <f t="shared" si="5"/>
        <v>0</v>
      </c>
      <c r="K97" s="146"/>
      <c r="L97" s="139"/>
      <c r="M97" s="146"/>
      <c r="N97" s="146"/>
      <c r="O97" s="226"/>
      <c r="P97" s="226"/>
      <c r="Q97" s="147"/>
      <c r="R97" s="143"/>
    </row>
    <row r="98" spans="1:18" ht="26.25">
      <c r="A98" s="144" t="s">
        <v>19</v>
      </c>
      <c r="B98" s="145" t="s">
        <v>527</v>
      </c>
      <c r="C98" s="145" t="s">
        <v>9</v>
      </c>
      <c r="D98" s="145" t="s">
        <v>70</v>
      </c>
      <c r="E98" s="145" t="s">
        <v>133</v>
      </c>
      <c r="F98" s="209" t="s">
        <v>20</v>
      </c>
      <c r="G98" s="213"/>
      <c r="H98" s="135">
        <v>516.3</v>
      </c>
      <c r="I98" s="135">
        <v>0</v>
      </c>
      <c r="J98" s="137">
        <f t="shared" si="5"/>
        <v>0</v>
      </c>
      <c r="K98" s="146"/>
      <c r="L98" s="139"/>
      <c r="M98" s="146"/>
      <c r="N98" s="146"/>
      <c r="O98" s="226"/>
      <c r="P98" s="226"/>
      <c r="Q98" s="147"/>
      <c r="R98" s="143"/>
    </row>
    <row r="99" spans="1:17" s="159" customFormat="1" ht="13.5">
      <c r="A99" s="140" t="s">
        <v>134</v>
      </c>
      <c r="B99" s="141" t="s">
        <v>527</v>
      </c>
      <c r="C99" s="141" t="s">
        <v>11</v>
      </c>
      <c r="D99" s="158" t="s">
        <v>524</v>
      </c>
      <c r="E99" s="141"/>
      <c r="F99" s="220"/>
      <c r="G99" s="221"/>
      <c r="H99" s="136">
        <f aca="true" t="shared" si="9" ref="H99:I104">H100</f>
        <v>700.9</v>
      </c>
      <c r="I99" s="136">
        <f t="shared" si="9"/>
        <v>91.5</v>
      </c>
      <c r="J99" s="137">
        <f t="shared" si="5"/>
        <v>13.054644029105436</v>
      </c>
      <c r="K99" s="146"/>
      <c r="L99" s="139"/>
      <c r="M99" s="146"/>
      <c r="N99" s="146"/>
      <c r="O99" s="226"/>
      <c r="P99" s="226"/>
      <c r="Q99" s="147"/>
    </row>
    <row r="100" spans="1:18" ht="13.5">
      <c r="A100" s="144" t="s">
        <v>135</v>
      </c>
      <c r="B100" s="145" t="s">
        <v>527</v>
      </c>
      <c r="C100" s="145" t="s">
        <v>11</v>
      </c>
      <c r="D100" s="145" t="s">
        <v>22</v>
      </c>
      <c r="E100" s="145"/>
      <c r="F100" s="209"/>
      <c r="G100" s="213"/>
      <c r="H100" s="135">
        <f t="shared" si="9"/>
        <v>700.9</v>
      </c>
      <c r="I100" s="135">
        <f t="shared" si="9"/>
        <v>91.5</v>
      </c>
      <c r="J100" s="137">
        <f t="shared" si="5"/>
        <v>13.054644029105436</v>
      </c>
      <c r="K100" s="146"/>
      <c r="L100" s="139"/>
      <c r="M100" s="146"/>
      <c r="N100" s="146"/>
      <c r="O100" s="226"/>
      <c r="P100" s="226"/>
      <c r="Q100" s="147"/>
      <c r="R100" s="143"/>
    </row>
    <row r="101" spans="1:18" ht="66">
      <c r="A101" s="144" t="s">
        <v>36</v>
      </c>
      <c r="B101" s="145" t="s">
        <v>527</v>
      </c>
      <c r="C101" s="145" t="s">
        <v>11</v>
      </c>
      <c r="D101" s="145" t="s">
        <v>22</v>
      </c>
      <c r="E101" s="145" t="s">
        <v>37</v>
      </c>
      <c r="F101" s="209"/>
      <c r="G101" s="213"/>
      <c r="H101" s="135">
        <f t="shared" si="9"/>
        <v>700.9</v>
      </c>
      <c r="I101" s="135">
        <f t="shared" si="9"/>
        <v>91.5</v>
      </c>
      <c r="J101" s="137">
        <f t="shared" si="5"/>
        <v>13.054644029105436</v>
      </c>
      <c r="K101" s="146"/>
      <c r="L101" s="139"/>
      <c r="M101" s="146"/>
      <c r="N101" s="146"/>
      <c r="O101" s="226"/>
      <c r="P101" s="226"/>
      <c r="Q101" s="147"/>
      <c r="R101" s="143"/>
    </row>
    <row r="102" spans="1:18" ht="52.5">
      <c r="A102" s="144" t="s">
        <v>136</v>
      </c>
      <c r="B102" s="145" t="s">
        <v>527</v>
      </c>
      <c r="C102" s="145" t="s">
        <v>11</v>
      </c>
      <c r="D102" s="145" t="s">
        <v>22</v>
      </c>
      <c r="E102" s="145" t="s">
        <v>137</v>
      </c>
      <c r="F102" s="209"/>
      <c r="G102" s="213"/>
      <c r="H102" s="135">
        <f t="shared" si="9"/>
        <v>700.9</v>
      </c>
      <c r="I102" s="135">
        <f t="shared" si="9"/>
        <v>91.5</v>
      </c>
      <c r="J102" s="137">
        <f t="shared" si="5"/>
        <v>13.054644029105436</v>
      </c>
      <c r="K102" s="146"/>
      <c r="L102" s="139"/>
      <c r="M102" s="146"/>
      <c r="N102" s="146"/>
      <c r="O102" s="226"/>
      <c r="P102" s="226"/>
      <c r="Q102" s="147"/>
      <c r="R102" s="143"/>
    </row>
    <row r="103" spans="1:18" ht="39">
      <c r="A103" s="144" t="s">
        <v>138</v>
      </c>
      <c r="B103" s="145" t="s">
        <v>527</v>
      </c>
      <c r="C103" s="145" t="s">
        <v>11</v>
      </c>
      <c r="D103" s="145" t="s">
        <v>22</v>
      </c>
      <c r="E103" s="145" t="s">
        <v>139</v>
      </c>
      <c r="F103" s="209"/>
      <c r="G103" s="213"/>
      <c r="H103" s="135">
        <f t="shared" si="9"/>
        <v>700.9</v>
      </c>
      <c r="I103" s="135">
        <f t="shared" si="9"/>
        <v>91.5</v>
      </c>
      <c r="J103" s="137">
        <f t="shared" si="5"/>
        <v>13.054644029105436</v>
      </c>
      <c r="K103" s="146"/>
      <c r="L103" s="139"/>
      <c r="M103" s="146"/>
      <c r="N103" s="146"/>
      <c r="O103" s="226"/>
      <c r="P103" s="226"/>
      <c r="Q103" s="147"/>
      <c r="R103" s="143"/>
    </row>
    <row r="104" spans="1:18" ht="66">
      <c r="A104" s="144" t="s">
        <v>17</v>
      </c>
      <c r="B104" s="145" t="s">
        <v>527</v>
      </c>
      <c r="C104" s="145" t="s">
        <v>11</v>
      </c>
      <c r="D104" s="145" t="s">
        <v>22</v>
      </c>
      <c r="E104" s="145" t="s">
        <v>139</v>
      </c>
      <c r="F104" s="209" t="s">
        <v>18</v>
      </c>
      <c r="G104" s="213"/>
      <c r="H104" s="135">
        <f t="shared" si="9"/>
        <v>700.9</v>
      </c>
      <c r="I104" s="135">
        <f t="shared" si="9"/>
        <v>91.5</v>
      </c>
      <c r="J104" s="137">
        <f t="shared" si="5"/>
        <v>13.054644029105436</v>
      </c>
      <c r="K104" s="146"/>
      <c r="L104" s="139"/>
      <c r="M104" s="146"/>
      <c r="N104" s="146"/>
      <c r="O104" s="226"/>
      <c r="P104" s="226"/>
      <c r="Q104" s="147"/>
      <c r="R104" s="143"/>
    </row>
    <row r="105" spans="1:18" ht="26.25">
      <c r="A105" s="144" t="s">
        <v>19</v>
      </c>
      <c r="B105" s="145" t="s">
        <v>527</v>
      </c>
      <c r="C105" s="145" t="s">
        <v>11</v>
      </c>
      <c r="D105" s="145" t="s">
        <v>22</v>
      </c>
      <c r="E105" s="145" t="s">
        <v>139</v>
      </c>
      <c r="F105" s="209" t="s">
        <v>20</v>
      </c>
      <c r="G105" s="213"/>
      <c r="H105" s="135">
        <v>700.9</v>
      </c>
      <c r="I105" s="135">
        <v>91.5</v>
      </c>
      <c r="J105" s="137">
        <f t="shared" si="5"/>
        <v>13.054644029105436</v>
      </c>
      <c r="K105" s="146"/>
      <c r="L105" s="139"/>
      <c r="M105" s="146"/>
      <c r="N105" s="146"/>
      <c r="O105" s="226"/>
      <c r="P105" s="226"/>
      <c r="Q105" s="147"/>
      <c r="R105" s="143"/>
    </row>
    <row r="106" spans="1:17" s="159" customFormat="1" ht="26.25">
      <c r="A106" s="140" t="s">
        <v>140</v>
      </c>
      <c r="B106" s="141" t="s">
        <v>527</v>
      </c>
      <c r="C106" s="141" t="s">
        <v>22</v>
      </c>
      <c r="D106" s="158" t="s">
        <v>524</v>
      </c>
      <c r="E106" s="141"/>
      <c r="F106" s="220"/>
      <c r="G106" s="221"/>
      <c r="H106" s="136">
        <f>H107</f>
        <v>13204.3</v>
      </c>
      <c r="I106" s="136">
        <f>I107</f>
        <v>2362</v>
      </c>
      <c r="J106" s="157">
        <f t="shared" si="5"/>
        <v>17.888112205872332</v>
      </c>
      <c r="K106" s="146"/>
      <c r="L106" s="139"/>
      <c r="M106" s="146"/>
      <c r="N106" s="146"/>
      <c r="O106" s="226"/>
      <c r="P106" s="226"/>
      <c r="Q106" s="147"/>
    </row>
    <row r="107" spans="1:18" ht="39">
      <c r="A107" s="144" t="s">
        <v>141</v>
      </c>
      <c r="B107" s="145" t="s">
        <v>527</v>
      </c>
      <c r="C107" s="145" t="s">
        <v>22</v>
      </c>
      <c r="D107" s="145" t="s">
        <v>142</v>
      </c>
      <c r="E107" s="145"/>
      <c r="F107" s="209"/>
      <c r="G107" s="213"/>
      <c r="H107" s="135">
        <f>H108+H113</f>
        <v>13204.3</v>
      </c>
      <c r="I107" s="135">
        <f>I108+I113</f>
        <v>2362</v>
      </c>
      <c r="J107" s="137">
        <f t="shared" si="5"/>
        <v>17.888112205872332</v>
      </c>
      <c r="K107" s="146"/>
      <c r="L107" s="139"/>
      <c r="M107" s="146"/>
      <c r="N107" s="146"/>
      <c r="O107" s="226"/>
      <c r="P107" s="226"/>
      <c r="Q107" s="147"/>
      <c r="R107" s="143"/>
    </row>
    <row r="108" spans="1:18" ht="66">
      <c r="A108" s="144" t="str">
        <f>'Прил.5'!A608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муниципального округа на 2021- 2025 годы"</v>
      </c>
      <c r="B108" s="145" t="s">
        <v>527</v>
      </c>
      <c r="C108" s="145" t="s">
        <v>22</v>
      </c>
      <c r="D108" s="145" t="s">
        <v>142</v>
      </c>
      <c r="E108" s="145" t="s">
        <v>143</v>
      </c>
      <c r="F108" s="209"/>
      <c r="G108" s="213"/>
      <c r="H108" s="135">
        <f aca="true" t="shared" si="10" ref="H108:I111">H109</f>
        <v>2284</v>
      </c>
      <c r="I108" s="135">
        <f t="shared" si="10"/>
        <v>97.5</v>
      </c>
      <c r="J108" s="137">
        <f t="shared" si="5"/>
        <v>4.268826619964973</v>
      </c>
      <c r="K108" s="146"/>
      <c r="L108" s="139"/>
      <c r="M108" s="146"/>
      <c r="N108" s="146"/>
      <c r="O108" s="226"/>
      <c r="P108" s="226"/>
      <c r="Q108" s="147"/>
      <c r="R108" s="143"/>
    </row>
    <row r="109" spans="1:18" ht="66">
      <c r="A109" s="144" t="s">
        <v>144</v>
      </c>
      <c r="B109" s="145" t="s">
        <v>527</v>
      </c>
      <c r="C109" s="145" t="s">
        <v>22</v>
      </c>
      <c r="D109" s="145" t="s">
        <v>142</v>
      </c>
      <c r="E109" s="145" t="s">
        <v>145</v>
      </c>
      <c r="F109" s="209"/>
      <c r="G109" s="213"/>
      <c r="H109" s="135">
        <f t="shared" si="10"/>
        <v>2284</v>
      </c>
      <c r="I109" s="135">
        <f t="shared" si="10"/>
        <v>97.5</v>
      </c>
      <c r="J109" s="137">
        <f t="shared" si="5"/>
        <v>4.268826619964973</v>
      </c>
      <c r="K109" s="146"/>
      <c r="L109" s="139"/>
      <c r="M109" s="146"/>
      <c r="N109" s="146"/>
      <c r="O109" s="226"/>
      <c r="P109" s="226"/>
      <c r="Q109" s="147"/>
      <c r="R109" s="143"/>
    </row>
    <row r="110" spans="1:18" ht="39">
      <c r="A110" s="144" t="s">
        <v>146</v>
      </c>
      <c r="B110" s="145" t="s">
        <v>527</v>
      </c>
      <c r="C110" s="145" t="s">
        <v>22</v>
      </c>
      <c r="D110" s="145" t="s">
        <v>142</v>
      </c>
      <c r="E110" s="145" t="s">
        <v>147</v>
      </c>
      <c r="F110" s="209"/>
      <c r="G110" s="213"/>
      <c r="H110" s="135">
        <f t="shared" si="10"/>
        <v>2284</v>
      </c>
      <c r="I110" s="135">
        <f t="shared" si="10"/>
        <v>97.5</v>
      </c>
      <c r="J110" s="137">
        <f t="shared" si="5"/>
        <v>4.268826619964973</v>
      </c>
      <c r="K110" s="146"/>
      <c r="L110" s="139"/>
      <c r="M110" s="146"/>
      <c r="N110" s="146"/>
      <c r="O110" s="226"/>
      <c r="P110" s="226"/>
      <c r="Q110" s="147"/>
      <c r="R110" s="143"/>
    </row>
    <row r="111" spans="1:18" ht="26.25">
      <c r="A111" s="144" t="s">
        <v>28</v>
      </c>
      <c r="B111" s="145" t="s">
        <v>527</v>
      </c>
      <c r="C111" s="145" t="s">
        <v>22</v>
      </c>
      <c r="D111" s="145" t="s">
        <v>142</v>
      </c>
      <c r="E111" s="145" t="s">
        <v>147</v>
      </c>
      <c r="F111" s="209" t="s">
        <v>29</v>
      </c>
      <c r="G111" s="213"/>
      <c r="H111" s="135">
        <f t="shared" si="10"/>
        <v>2284</v>
      </c>
      <c r="I111" s="135">
        <f t="shared" si="10"/>
        <v>97.5</v>
      </c>
      <c r="J111" s="137">
        <f t="shared" si="5"/>
        <v>4.268826619964973</v>
      </c>
      <c r="K111" s="146"/>
      <c r="L111" s="139"/>
      <c r="M111" s="146"/>
      <c r="N111" s="146"/>
      <c r="O111" s="226"/>
      <c r="P111" s="226"/>
      <c r="Q111" s="147"/>
      <c r="R111" s="143"/>
    </row>
    <row r="112" spans="1:18" ht="39">
      <c r="A112" s="144" t="s">
        <v>30</v>
      </c>
      <c r="B112" s="145" t="s">
        <v>527</v>
      </c>
      <c r="C112" s="145" t="s">
        <v>22</v>
      </c>
      <c r="D112" s="145" t="s">
        <v>142</v>
      </c>
      <c r="E112" s="145" t="s">
        <v>147</v>
      </c>
      <c r="F112" s="209" t="s">
        <v>31</v>
      </c>
      <c r="G112" s="213"/>
      <c r="H112" s="135">
        <f>'Прил.5'!M615</f>
        <v>2284</v>
      </c>
      <c r="I112" s="135">
        <f>'Прил.5'!O615</f>
        <v>97.5</v>
      </c>
      <c r="J112" s="137">
        <f t="shared" si="5"/>
        <v>4.268826619964973</v>
      </c>
      <c r="K112" s="146"/>
      <c r="L112" s="139"/>
      <c r="M112" s="146"/>
      <c r="N112" s="146"/>
      <c r="O112" s="226"/>
      <c r="P112" s="226"/>
      <c r="Q112" s="147"/>
      <c r="R112" s="143"/>
    </row>
    <row r="113" spans="1:18" ht="39">
      <c r="A113" s="144" t="s">
        <v>148</v>
      </c>
      <c r="B113" s="145" t="s">
        <v>527</v>
      </c>
      <c r="C113" s="145" t="s">
        <v>22</v>
      </c>
      <c r="D113" s="145" t="s">
        <v>142</v>
      </c>
      <c r="E113" s="145" t="s">
        <v>149</v>
      </c>
      <c r="F113" s="209"/>
      <c r="G113" s="213"/>
      <c r="H113" s="135">
        <f>H114+H117+H122</f>
        <v>10920.3</v>
      </c>
      <c r="I113" s="135">
        <f>I114+I117+I122</f>
        <v>2264.5</v>
      </c>
      <c r="J113" s="137">
        <f t="shared" si="5"/>
        <v>20.73660980009707</v>
      </c>
      <c r="K113" s="146"/>
      <c r="L113" s="139"/>
      <c r="M113" s="146"/>
      <c r="N113" s="146"/>
      <c r="O113" s="226"/>
      <c r="P113" s="226"/>
      <c r="Q113" s="147"/>
      <c r="R113" s="143"/>
    </row>
    <row r="114" spans="1:18" ht="78.75">
      <c r="A114" s="144" t="s">
        <v>42</v>
      </c>
      <c r="B114" s="145" t="s">
        <v>527</v>
      </c>
      <c r="C114" s="145" t="s">
        <v>22</v>
      </c>
      <c r="D114" s="145" t="s">
        <v>142</v>
      </c>
      <c r="E114" s="145" t="s">
        <v>150</v>
      </c>
      <c r="F114" s="209"/>
      <c r="G114" s="213"/>
      <c r="H114" s="135">
        <f>H115</f>
        <v>450</v>
      </c>
      <c r="I114" s="135">
        <f>I115</f>
        <v>0</v>
      </c>
      <c r="J114" s="137">
        <f t="shared" si="5"/>
        <v>0</v>
      </c>
      <c r="K114" s="146"/>
      <c r="L114" s="139"/>
      <c r="M114" s="146"/>
      <c r="N114" s="146"/>
      <c r="O114" s="226"/>
      <c r="P114" s="226"/>
      <c r="Q114" s="147"/>
      <c r="R114" s="143"/>
    </row>
    <row r="115" spans="1:18" ht="66">
      <c r="A115" s="144" t="s">
        <v>17</v>
      </c>
      <c r="B115" s="145" t="s">
        <v>527</v>
      </c>
      <c r="C115" s="145" t="s">
        <v>22</v>
      </c>
      <c r="D115" s="145" t="s">
        <v>142</v>
      </c>
      <c r="E115" s="145" t="s">
        <v>150</v>
      </c>
      <c r="F115" s="209" t="s">
        <v>18</v>
      </c>
      <c r="G115" s="213"/>
      <c r="H115" s="135">
        <f>H116</f>
        <v>450</v>
      </c>
      <c r="I115" s="135">
        <f>I116</f>
        <v>0</v>
      </c>
      <c r="J115" s="137">
        <f t="shared" si="5"/>
        <v>0</v>
      </c>
      <c r="K115" s="146"/>
      <c r="L115" s="139"/>
      <c r="M115" s="146"/>
      <c r="N115" s="146"/>
      <c r="O115" s="226"/>
      <c r="P115" s="226"/>
      <c r="Q115" s="147"/>
      <c r="R115" s="143"/>
    </row>
    <row r="116" spans="1:18" ht="26.25">
      <c r="A116" s="144" t="s">
        <v>19</v>
      </c>
      <c r="B116" s="145" t="s">
        <v>527</v>
      </c>
      <c r="C116" s="145" t="s">
        <v>22</v>
      </c>
      <c r="D116" s="145" t="s">
        <v>142</v>
      </c>
      <c r="E116" s="145" t="s">
        <v>150</v>
      </c>
      <c r="F116" s="209" t="s">
        <v>20</v>
      </c>
      <c r="G116" s="213"/>
      <c r="H116" s="135">
        <v>450</v>
      </c>
      <c r="I116" s="135">
        <v>0</v>
      </c>
      <c r="J116" s="137">
        <f t="shared" si="5"/>
        <v>0</v>
      </c>
      <c r="K116" s="146"/>
      <c r="L116" s="139"/>
      <c r="M116" s="146"/>
      <c r="N116" s="146"/>
      <c r="O116" s="226"/>
      <c r="P116" s="226"/>
      <c r="Q116" s="147"/>
      <c r="R116" s="143"/>
    </row>
    <row r="117" spans="1:18" ht="26.25">
      <c r="A117" s="144" t="s">
        <v>151</v>
      </c>
      <c r="B117" s="145" t="s">
        <v>527</v>
      </c>
      <c r="C117" s="145" t="s">
        <v>22</v>
      </c>
      <c r="D117" s="145" t="s">
        <v>142</v>
      </c>
      <c r="E117" s="145" t="s">
        <v>152</v>
      </c>
      <c r="F117" s="209"/>
      <c r="G117" s="213"/>
      <c r="H117" s="135">
        <f>H118+H120</f>
        <v>10320.3</v>
      </c>
      <c r="I117" s="135">
        <f>I118+I120</f>
        <v>2264.5</v>
      </c>
      <c r="J117" s="137">
        <f t="shared" si="5"/>
        <v>21.94219160295728</v>
      </c>
      <c r="K117" s="146"/>
      <c r="L117" s="139"/>
      <c r="M117" s="146"/>
      <c r="N117" s="146"/>
      <c r="O117" s="226"/>
      <c r="P117" s="226"/>
      <c r="Q117" s="147"/>
      <c r="R117" s="143"/>
    </row>
    <row r="118" spans="1:18" ht="66">
      <c r="A118" s="144" t="s">
        <v>17</v>
      </c>
      <c r="B118" s="145" t="s">
        <v>527</v>
      </c>
      <c r="C118" s="145" t="s">
        <v>22</v>
      </c>
      <c r="D118" s="145" t="s">
        <v>142</v>
      </c>
      <c r="E118" s="145" t="s">
        <v>152</v>
      </c>
      <c r="F118" s="209" t="s">
        <v>18</v>
      </c>
      <c r="G118" s="213"/>
      <c r="H118" s="135">
        <f>H119</f>
        <v>9742.3</v>
      </c>
      <c r="I118" s="135">
        <f>I119</f>
        <v>2192.5</v>
      </c>
      <c r="J118" s="137">
        <f t="shared" si="5"/>
        <v>22.50495262925593</v>
      </c>
      <c r="K118" s="146"/>
      <c r="L118" s="139"/>
      <c r="M118" s="146"/>
      <c r="N118" s="146"/>
      <c r="O118" s="226"/>
      <c r="P118" s="226"/>
      <c r="Q118" s="147"/>
      <c r="R118" s="143"/>
    </row>
    <row r="119" spans="1:18" ht="26.25">
      <c r="A119" s="144" t="s">
        <v>19</v>
      </c>
      <c r="B119" s="145" t="s">
        <v>527</v>
      </c>
      <c r="C119" s="145" t="s">
        <v>22</v>
      </c>
      <c r="D119" s="145" t="s">
        <v>142</v>
      </c>
      <c r="E119" s="145" t="s">
        <v>152</v>
      </c>
      <c r="F119" s="209" t="s">
        <v>20</v>
      </c>
      <c r="G119" s="213"/>
      <c r="H119" s="135">
        <v>9742.3</v>
      </c>
      <c r="I119" s="135">
        <v>2192.5</v>
      </c>
      <c r="J119" s="137">
        <f t="shared" si="5"/>
        <v>22.50495262925593</v>
      </c>
      <c r="K119" s="146"/>
      <c r="L119" s="139"/>
      <c r="M119" s="146"/>
      <c r="N119" s="146"/>
      <c r="O119" s="226"/>
      <c r="P119" s="226"/>
      <c r="Q119" s="147"/>
      <c r="R119" s="143"/>
    </row>
    <row r="120" spans="1:18" ht="26.25">
      <c r="A120" s="144" t="s">
        <v>28</v>
      </c>
      <c r="B120" s="145" t="s">
        <v>527</v>
      </c>
      <c r="C120" s="145" t="s">
        <v>22</v>
      </c>
      <c r="D120" s="145" t="s">
        <v>142</v>
      </c>
      <c r="E120" s="145" t="s">
        <v>152</v>
      </c>
      <c r="F120" s="209" t="s">
        <v>29</v>
      </c>
      <c r="G120" s="213"/>
      <c r="H120" s="135">
        <f>H121</f>
        <v>578</v>
      </c>
      <c r="I120" s="135">
        <f>I121</f>
        <v>72</v>
      </c>
      <c r="J120" s="137">
        <f t="shared" si="5"/>
        <v>12.45674740484429</v>
      </c>
      <c r="K120" s="146"/>
      <c r="L120" s="139"/>
      <c r="M120" s="146"/>
      <c r="N120" s="146"/>
      <c r="O120" s="226"/>
      <c r="P120" s="226"/>
      <c r="Q120" s="147"/>
      <c r="R120" s="143"/>
    </row>
    <row r="121" spans="1:18" ht="39">
      <c r="A121" s="144" t="s">
        <v>30</v>
      </c>
      <c r="B121" s="145" t="s">
        <v>527</v>
      </c>
      <c r="C121" s="145" t="s">
        <v>22</v>
      </c>
      <c r="D121" s="145" t="s">
        <v>142</v>
      </c>
      <c r="E121" s="145" t="s">
        <v>152</v>
      </c>
      <c r="F121" s="209" t="s">
        <v>31</v>
      </c>
      <c r="G121" s="213"/>
      <c r="H121" s="135">
        <v>578</v>
      </c>
      <c r="I121" s="135">
        <v>72</v>
      </c>
      <c r="J121" s="137">
        <f t="shared" si="5"/>
        <v>12.45674740484429</v>
      </c>
      <c r="K121" s="146"/>
      <c r="L121" s="139"/>
      <c r="M121" s="146"/>
      <c r="N121" s="146"/>
      <c r="O121" s="226"/>
      <c r="P121" s="226"/>
      <c r="Q121" s="147"/>
      <c r="R121" s="143"/>
    </row>
    <row r="122" spans="1:18" ht="39">
      <c r="A122" s="144" t="s">
        <v>153</v>
      </c>
      <c r="B122" s="145" t="s">
        <v>527</v>
      </c>
      <c r="C122" s="145" t="s">
        <v>22</v>
      </c>
      <c r="D122" s="145" t="s">
        <v>142</v>
      </c>
      <c r="E122" s="145" t="s">
        <v>154</v>
      </c>
      <c r="F122" s="209"/>
      <c r="G122" s="213"/>
      <c r="H122" s="135">
        <f>H123</f>
        <v>150</v>
      </c>
      <c r="I122" s="135">
        <f>I123</f>
        <v>0</v>
      </c>
      <c r="J122" s="137">
        <f t="shared" si="5"/>
        <v>0</v>
      </c>
      <c r="K122" s="146"/>
      <c r="L122" s="139"/>
      <c r="M122" s="146"/>
      <c r="N122" s="146"/>
      <c r="O122" s="226"/>
      <c r="P122" s="226"/>
      <c r="Q122" s="147"/>
      <c r="R122" s="143"/>
    </row>
    <row r="123" spans="1:18" ht="26.25">
      <c r="A123" s="144" t="s">
        <v>28</v>
      </c>
      <c r="B123" s="145" t="s">
        <v>527</v>
      </c>
      <c r="C123" s="145" t="s">
        <v>22</v>
      </c>
      <c r="D123" s="145" t="s">
        <v>142</v>
      </c>
      <c r="E123" s="145" t="s">
        <v>154</v>
      </c>
      <c r="F123" s="209" t="s">
        <v>29</v>
      </c>
      <c r="G123" s="213"/>
      <c r="H123" s="135">
        <f>H124</f>
        <v>150</v>
      </c>
      <c r="I123" s="135">
        <f>I124</f>
        <v>0</v>
      </c>
      <c r="J123" s="137">
        <f t="shared" si="5"/>
        <v>0</v>
      </c>
      <c r="K123" s="146"/>
      <c r="L123" s="139"/>
      <c r="M123" s="146"/>
      <c r="N123" s="146"/>
      <c r="O123" s="226"/>
      <c r="P123" s="226"/>
      <c r="Q123" s="147"/>
      <c r="R123" s="143"/>
    </row>
    <row r="124" spans="1:18" ht="39">
      <c r="A124" s="144" t="s">
        <v>30</v>
      </c>
      <c r="B124" s="145" t="s">
        <v>527</v>
      </c>
      <c r="C124" s="145" t="s">
        <v>22</v>
      </c>
      <c r="D124" s="145" t="s">
        <v>142</v>
      </c>
      <c r="E124" s="145" t="s">
        <v>154</v>
      </c>
      <c r="F124" s="209" t="s">
        <v>31</v>
      </c>
      <c r="G124" s="213"/>
      <c r="H124" s="135">
        <v>150</v>
      </c>
      <c r="I124" s="135">
        <v>0</v>
      </c>
      <c r="J124" s="137">
        <f t="shared" si="5"/>
        <v>0</v>
      </c>
      <c r="K124" s="146"/>
      <c r="L124" s="139"/>
      <c r="M124" s="146"/>
      <c r="N124" s="146"/>
      <c r="O124" s="226"/>
      <c r="P124" s="226"/>
      <c r="Q124" s="147"/>
      <c r="R124" s="143"/>
    </row>
    <row r="125" spans="1:17" s="159" customFormat="1" ht="13.5">
      <c r="A125" s="140" t="s">
        <v>155</v>
      </c>
      <c r="B125" s="141" t="s">
        <v>527</v>
      </c>
      <c r="C125" s="141" t="s">
        <v>35</v>
      </c>
      <c r="D125" s="158" t="s">
        <v>524</v>
      </c>
      <c r="E125" s="141"/>
      <c r="F125" s="220"/>
      <c r="G125" s="221"/>
      <c r="H125" s="136">
        <f>H126+H131</f>
        <v>10050.599999999999</v>
      </c>
      <c r="I125" s="136">
        <f>I126+I131</f>
        <v>0</v>
      </c>
      <c r="J125" s="157">
        <f t="shared" si="5"/>
        <v>0</v>
      </c>
      <c r="K125" s="146"/>
      <c r="L125" s="139"/>
      <c r="M125" s="146"/>
      <c r="N125" s="146"/>
      <c r="O125" s="226"/>
      <c r="P125" s="226"/>
      <c r="Q125" s="147"/>
    </row>
    <row r="126" spans="1:18" ht="13.5">
      <c r="A126" s="144" t="s">
        <v>161</v>
      </c>
      <c r="B126" s="145" t="s">
        <v>527</v>
      </c>
      <c r="C126" s="145" t="s">
        <v>35</v>
      </c>
      <c r="D126" s="145" t="s">
        <v>162</v>
      </c>
      <c r="E126" s="145"/>
      <c r="F126" s="209"/>
      <c r="G126" s="213"/>
      <c r="H126" s="135">
        <f aca="true" t="shared" si="11" ref="H126:I129">H127</f>
        <v>9515.3</v>
      </c>
      <c r="I126" s="135">
        <f t="shared" si="11"/>
        <v>0</v>
      </c>
      <c r="J126" s="137">
        <f t="shared" si="5"/>
        <v>0</v>
      </c>
      <c r="K126" s="146"/>
      <c r="L126" s="139"/>
      <c r="M126" s="146"/>
      <c r="N126" s="146"/>
      <c r="O126" s="226"/>
      <c r="P126" s="226"/>
      <c r="Q126" s="147"/>
      <c r="R126" s="143"/>
    </row>
    <row r="127" spans="1:18" ht="13.5">
      <c r="A127" s="144" t="s">
        <v>163</v>
      </c>
      <c r="B127" s="145" t="s">
        <v>527</v>
      </c>
      <c r="C127" s="145" t="s">
        <v>35</v>
      </c>
      <c r="D127" s="145" t="s">
        <v>162</v>
      </c>
      <c r="E127" s="145" t="s">
        <v>164</v>
      </c>
      <c r="F127" s="209"/>
      <c r="G127" s="213"/>
      <c r="H127" s="135">
        <f t="shared" si="11"/>
        <v>9515.3</v>
      </c>
      <c r="I127" s="135">
        <f t="shared" si="11"/>
        <v>0</v>
      </c>
      <c r="J127" s="137">
        <f t="shared" si="5"/>
        <v>0</v>
      </c>
      <c r="K127" s="146"/>
      <c r="L127" s="139"/>
      <c r="M127" s="146"/>
      <c r="N127" s="146"/>
      <c r="O127" s="226"/>
      <c r="P127" s="226"/>
      <c r="Q127" s="147"/>
      <c r="R127" s="143"/>
    </row>
    <row r="128" spans="1:18" ht="39">
      <c r="A128" s="144" t="s">
        <v>165</v>
      </c>
      <c r="B128" s="145" t="s">
        <v>527</v>
      </c>
      <c r="C128" s="145" t="s">
        <v>35</v>
      </c>
      <c r="D128" s="145" t="s">
        <v>162</v>
      </c>
      <c r="E128" s="145" t="s">
        <v>166</v>
      </c>
      <c r="F128" s="209"/>
      <c r="G128" s="213"/>
      <c r="H128" s="135">
        <f t="shared" si="11"/>
        <v>9515.3</v>
      </c>
      <c r="I128" s="135">
        <f t="shared" si="11"/>
        <v>0</v>
      </c>
      <c r="J128" s="137">
        <f t="shared" si="5"/>
        <v>0</v>
      </c>
      <c r="K128" s="146"/>
      <c r="L128" s="139"/>
      <c r="M128" s="146"/>
      <c r="N128" s="146"/>
      <c r="O128" s="226"/>
      <c r="P128" s="226"/>
      <c r="Q128" s="147"/>
      <c r="R128" s="143"/>
    </row>
    <row r="129" spans="1:18" ht="26.25">
      <c r="A129" s="144" t="s">
        <v>28</v>
      </c>
      <c r="B129" s="145" t="s">
        <v>527</v>
      </c>
      <c r="C129" s="145" t="s">
        <v>35</v>
      </c>
      <c r="D129" s="145" t="s">
        <v>162</v>
      </c>
      <c r="E129" s="145" t="s">
        <v>166</v>
      </c>
      <c r="F129" s="209" t="s">
        <v>29</v>
      </c>
      <c r="G129" s="213"/>
      <c r="H129" s="135">
        <f t="shared" si="11"/>
        <v>9515.3</v>
      </c>
      <c r="I129" s="135">
        <f t="shared" si="11"/>
        <v>0</v>
      </c>
      <c r="J129" s="137">
        <f t="shared" si="5"/>
        <v>0</v>
      </c>
      <c r="K129" s="146"/>
      <c r="L129" s="139"/>
      <c r="M129" s="146"/>
      <c r="N129" s="146"/>
      <c r="O129" s="226"/>
      <c r="P129" s="226"/>
      <c r="Q129" s="147"/>
      <c r="R129" s="143"/>
    </row>
    <row r="130" spans="1:18" ht="39">
      <c r="A130" s="144" t="s">
        <v>30</v>
      </c>
      <c r="B130" s="145" t="s">
        <v>527</v>
      </c>
      <c r="C130" s="145" t="s">
        <v>35</v>
      </c>
      <c r="D130" s="145" t="s">
        <v>162</v>
      </c>
      <c r="E130" s="145" t="s">
        <v>166</v>
      </c>
      <c r="F130" s="209" t="s">
        <v>31</v>
      </c>
      <c r="G130" s="213"/>
      <c r="H130" s="135">
        <v>9515.3</v>
      </c>
      <c r="I130" s="135">
        <v>0</v>
      </c>
      <c r="J130" s="137">
        <f t="shared" si="5"/>
        <v>0</v>
      </c>
      <c r="K130" s="146"/>
      <c r="L130" s="139"/>
      <c r="M130" s="146"/>
      <c r="N130" s="146"/>
      <c r="O130" s="226"/>
      <c r="P130" s="226"/>
      <c r="Q130" s="147"/>
      <c r="R130" s="143"/>
    </row>
    <row r="131" spans="1:18" ht="15" customHeight="1">
      <c r="A131" s="144" t="s">
        <v>183</v>
      </c>
      <c r="B131" s="145" t="s">
        <v>527</v>
      </c>
      <c r="C131" s="145" t="s">
        <v>35</v>
      </c>
      <c r="D131" s="145" t="s">
        <v>184</v>
      </c>
      <c r="E131" s="145"/>
      <c r="F131" s="209"/>
      <c r="G131" s="213"/>
      <c r="H131" s="135">
        <f>H132+H137</f>
        <v>535.3</v>
      </c>
      <c r="I131" s="135">
        <f>I132+I137</f>
        <v>0</v>
      </c>
      <c r="J131" s="137">
        <f t="shared" si="5"/>
        <v>0</v>
      </c>
      <c r="K131" s="146"/>
      <c r="L131" s="139"/>
      <c r="M131" s="146"/>
      <c r="N131" s="146"/>
      <c r="O131" s="226"/>
      <c r="P131" s="226"/>
      <c r="Q131" s="147"/>
      <c r="R131" s="143"/>
    </row>
    <row r="132" spans="1:18" ht="39">
      <c r="A132" s="144" t="str">
        <f>'Прил.5'!A325</f>
        <v>Муниципальная программа "Развитие малого и среднего предпринимательства в Сусуманском муниципальном округе на 2021- 2025 годы"</v>
      </c>
      <c r="B132" s="145" t="s">
        <v>527</v>
      </c>
      <c r="C132" s="145" t="s">
        <v>35</v>
      </c>
      <c r="D132" s="145" t="s">
        <v>184</v>
      </c>
      <c r="E132" s="145" t="s">
        <v>185</v>
      </c>
      <c r="F132" s="209"/>
      <c r="G132" s="213"/>
      <c r="H132" s="135">
        <f aca="true" t="shared" si="12" ref="H132:I135">H133</f>
        <v>100</v>
      </c>
      <c r="I132" s="135">
        <f t="shared" si="12"/>
        <v>0</v>
      </c>
      <c r="J132" s="137">
        <f t="shared" si="5"/>
        <v>0</v>
      </c>
      <c r="K132" s="146"/>
      <c r="L132" s="139"/>
      <c r="M132" s="146"/>
      <c r="N132" s="146"/>
      <c r="O132" s="226"/>
      <c r="P132" s="226"/>
      <c r="Q132" s="147"/>
      <c r="R132" s="143"/>
    </row>
    <row r="133" spans="1:18" ht="41.25" customHeight="1">
      <c r="A133" s="144" t="s">
        <v>186</v>
      </c>
      <c r="B133" s="145" t="s">
        <v>527</v>
      </c>
      <c r="C133" s="145" t="s">
        <v>35</v>
      </c>
      <c r="D133" s="145" t="s">
        <v>184</v>
      </c>
      <c r="E133" s="145" t="s">
        <v>187</v>
      </c>
      <c r="F133" s="209"/>
      <c r="G133" s="213"/>
      <c r="H133" s="135">
        <f t="shared" si="12"/>
        <v>100</v>
      </c>
      <c r="I133" s="135">
        <f t="shared" si="12"/>
        <v>0</v>
      </c>
      <c r="J133" s="137">
        <f t="shared" si="5"/>
        <v>0</v>
      </c>
      <c r="K133" s="146"/>
      <c r="L133" s="139"/>
      <c r="M133" s="146"/>
      <c r="N133" s="146"/>
      <c r="O133" s="226"/>
      <c r="P133" s="226"/>
      <c r="Q133" s="147"/>
      <c r="R133" s="143"/>
    </row>
    <row r="134" spans="1:18" ht="26.25">
      <c r="A134" s="144" t="s">
        <v>188</v>
      </c>
      <c r="B134" s="145" t="s">
        <v>527</v>
      </c>
      <c r="C134" s="145" t="s">
        <v>35</v>
      </c>
      <c r="D134" s="145" t="s">
        <v>184</v>
      </c>
      <c r="E134" s="145" t="s">
        <v>189</v>
      </c>
      <c r="F134" s="209"/>
      <c r="G134" s="213"/>
      <c r="H134" s="135">
        <f t="shared" si="12"/>
        <v>100</v>
      </c>
      <c r="I134" s="135">
        <f t="shared" si="12"/>
        <v>0</v>
      </c>
      <c r="J134" s="137">
        <f t="shared" si="5"/>
        <v>0</v>
      </c>
      <c r="K134" s="146"/>
      <c r="L134" s="139"/>
      <c r="M134" s="146"/>
      <c r="N134" s="146"/>
      <c r="O134" s="226"/>
      <c r="P134" s="226"/>
      <c r="Q134" s="147"/>
      <c r="R134" s="143"/>
    </row>
    <row r="135" spans="1:18" ht="13.5">
      <c r="A135" s="144" t="s">
        <v>46</v>
      </c>
      <c r="B135" s="145" t="s">
        <v>527</v>
      </c>
      <c r="C135" s="145" t="s">
        <v>35</v>
      </c>
      <c r="D135" s="145" t="s">
        <v>184</v>
      </c>
      <c r="E135" s="145" t="s">
        <v>189</v>
      </c>
      <c r="F135" s="209" t="s">
        <v>47</v>
      </c>
      <c r="G135" s="213"/>
      <c r="H135" s="135">
        <f t="shared" si="12"/>
        <v>100</v>
      </c>
      <c r="I135" s="135">
        <f t="shared" si="12"/>
        <v>0</v>
      </c>
      <c r="J135" s="137">
        <f t="shared" si="5"/>
        <v>0</v>
      </c>
      <c r="K135" s="146"/>
      <c r="L135" s="139"/>
      <c r="M135" s="146"/>
      <c r="N135" s="146"/>
      <c r="O135" s="226"/>
      <c r="P135" s="226"/>
      <c r="Q135" s="147"/>
      <c r="R135" s="143"/>
    </row>
    <row r="136" spans="1:18" ht="52.5">
      <c r="A136" s="144" t="s">
        <v>190</v>
      </c>
      <c r="B136" s="145" t="s">
        <v>527</v>
      </c>
      <c r="C136" s="145" t="s">
        <v>35</v>
      </c>
      <c r="D136" s="145" t="s">
        <v>184</v>
      </c>
      <c r="E136" s="145" t="s">
        <v>189</v>
      </c>
      <c r="F136" s="209" t="s">
        <v>191</v>
      </c>
      <c r="G136" s="213"/>
      <c r="H136" s="135">
        <f>'Прил.5'!M332</f>
        <v>100</v>
      </c>
      <c r="I136" s="135">
        <f>'Прил.5'!O332</f>
        <v>0</v>
      </c>
      <c r="J136" s="137">
        <f t="shared" si="5"/>
        <v>0</v>
      </c>
      <c r="K136" s="146"/>
      <c r="L136" s="139"/>
      <c r="M136" s="146"/>
      <c r="N136" s="146"/>
      <c r="O136" s="226"/>
      <c r="P136" s="226"/>
      <c r="Q136" s="147"/>
      <c r="R136" s="143"/>
    </row>
    <row r="137" spans="1:18" ht="39">
      <c r="A137" s="144" t="str">
        <f>'Прил.5'!A401</f>
        <v>Муниципальная программа "Развитие торговли на территории Сусуманского муниципального округа на 2021- 2025 годы"</v>
      </c>
      <c r="B137" s="145" t="s">
        <v>527</v>
      </c>
      <c r="C137" s="145" t="s">
        <v>35</v>
      </c>
      <c r="D137" s="145" t="s">
        <v>184</v>
      </c>
      <c r="E137" s="145" t="s">
        <v>192</v>
      </c>
      <c r="F137" s="209"/>
      <c r="G137" s="213"/>
      <c r="H137" s="135">
        <f aca="true" t="shared" si="13" ref="H137:I140">H138</f>
        <v>435.3</v>
      </c>
      <c r="I137" s="135">
        <f t="shared" si="13"/>
        <v>0</v>
      </c>
      <c r="J137" s="137">
        <f aca="true" t="shared" si="14" ref="J137:J200">I137/H137*100</f>
        <v>0</v>
      </c>
      <c r="K137" s="146"/>
      <c r="L137" s="139"/>
      <c r="M137" s="146"/>
      <c r="N137" s="146"/>
      <c r="O137" s="226"/>
      <c r="P137" s="226"/>
      <c r="Q137" s="147"/>
      <c r="R137" s="143"/>
    </row>
    <row r="138" spans="1:18" ht="39">
      <c r="A138" s="144" t="s">
        <v>193</v>
      </c>
      <c r="B138" s="145" t="s">
        <v>527</v>
      </c>
      <c r="C138" s="145" t="s">
        <v>35</v>
      </c>
      <c r="D138" s="145" t="s">
        <v>184</v>
      </c>
      <c r="E138" s="145" t="s">
        <v>194</v>
      </c>
      <c r="F138" s="209"/>
      <c r="G138" s="213"/>
      <c r="H138" s="135">
        <f t="shared" si="13"/>
        <v>435.3</v>
      </c>
      <c r="I138" s="135">
        <f t="shared" si="13"/>
        <v>0</v>
      </c>
      <c r="J138" s="137">
        <f t="shared" si="14"/>
        <v>0</v>
      </c>
      <c r="K138" s="146"/>
      <c r="L138" s="139"/>
      <c r="M138" s="146"/>
      <c r="N138" s="146"/>
      <c r="O138" s="226"/>
      <c r="P138" s="226"/>
      <c r="Q138" s="147"/>
      <c r="R138" s="143"/>
    </row>
    <row r="139" spans="1:18" ht="26.25">
      <c r="A139" s="144" t="s">
        <v>195</v>
      </c>
      <c r="B139" s="145" t="s">
        <v>527</v>
      </c>
      <c r="C139" s="145" t="s">
        <v>35</v>
      </c>
      <c r="D139" s="145" t="s">
        <v>184</v>
      </c>
      <c r="E139" s="145" t="s">
        <v>196</v>
      </c>
      <c r="F139" s="209"/>
      <c r="G139" s="213"/>
      <c r="H139" s="135">
        <f t="shared" si="13"/>
        <v>435.3</v>
      </c>
      <c r="I139" s="135">
        <f t="shared" si="13"/>
        <v>0</v>
      </c>
      <c r="J139" s="137">
        <f t="shared" si="14"/>
        <v>0</v>
      </c>
      <c r="K139" s="146"/>
      <c r="L139" s="139"/>
      <c r="M139" s="146"/>
      <c r="N139" s="146"/>
      <c r="O139" s="226"/>
      <c r="P139" s="226"/>
      <c r="Q139" s="147"/>
      <c r="R139" s="143"/>
    </row>
    <row r="140" spans="1:18" ht="26.25">
      <c r="A140" s="144" t="s">
        <v>28</v>
      </c>
      <c r="B140" s="145" t="s">
        <v>527</v>
      </c>
      <c r="C140" s="145" t="s">
        <v>35</v>
      </c>
      <c r="D140" s="145" t="s">
        <v>184</v>
      </c>
      <c r="E140" s="145" t="s">
        <v>196</v>
      </c>
      <c r="F140" s="209" t="s">
        <v>29</v>
      </c>
      <c r="G140" s="213"/>
      <c r="H140" s="135">
        <f t="shared" si="13"/>
        <v>435.3</v>
      </c>
      <c r="I140" s="135">
        <f t="shared" si="13"/>
        <v>0</v>
      </c>
      <c r="J140" s="137">
        <f t="shared" si="14"/>
        <v>0</v>
      </c>
      <c r="K140" s="146"/>
      <c r="L140" s="139"/>
      <c r="M140" s="146"/>
      <c r="N140" s="146"/>
      <c r="O140" s="226"/>
      <c r="P140" s="226"/>
      <c r="Q140" s="147"/>
      <c r="R140" s="143"/>
    </row>
    <row r="141" spans="1:18" ht="39">
      <c r="A141" s="144" t="s">
        <v>30</v>
      </c>
      <c r="B141" s="145" t="s">
        <v>527</v>
      </c>
      <c r="C141" s="145" t="s">
        <v>35</v>
      </c>
      <c r="D141" s="145" t="s">
        <v>184</v>
      </c>
      <c r="E141" s="145" t="s">
        <v>196</v>
      </c>
      <c r="F141" s="209" t="s">
        <v>31</v>
      </c>
      <c r="G141" s="213"/>
      <c r="H141" s="135">
        <f>'Прил.5'!M408</f>
        <v>435.3</v>
      </c>
      <c r="I141" s="135">
        <f>'Прил.5'!O408</f>
        <v>0</v>
      </c>
      <c r="J141" s="137">
        <f t="shared" si="14"/>
        <v>0</v>
      </c>
      <c r="K141" s="146"/>
      <c r="L141" s="139"/>
      <c r="M141" s="146"/>
      <c r="N141" s="146"/>
      <c r="O141" s="226"/>
      <c r="P141" s="226"/>
      <c r="Q141" s="147"/>
      <c r="R141" s="143"/>
    </row>
    <row r="142" spans="1:17" s="159" customFormat="1" ht="15.75" customHeight="1">
      <c r="A142" s="140" t="s">
        <v>197</v>
      </c>
      <c r="B142" s="141" t="s">
        <v>527</v>
      </c>
      <c r="C142" s="141" t="s">
        <v>198</v>
      </c>
      <c r="D142" s="158" t="s">
        <v>524</v>
      </c>
      <c r="E142" s="141"/>
      <c r="F142" s="220"/>
      <c r="G142" s="221"/>
      <c r="H142" s="136">
        <f>H143+H148</f>
        <v>22296.8</v>
      </c>
      <c r="I142" s="136">
        <f>I143+I148</f>
        <v>0</v>
      </c>
      <c r="J142" s="157">
        <f t="shared" si="14"/>
        <v>0</v>
      </c>
      <c r="K142" s="146"/>
      <c r="L142" s="139"/>
      <c r="M142" s="146"/>
      <c r="N142" s="146"/>
      <c r="O142" s="226"/>
      <c r="P142" s="226"/>
      <c r="Q142" s="147"/>
    </row>
    <row r="143" spans="1:18" ht="13.5">
      <c r="A143" s="144" t="s">
        <v>199</v>
      </c>
      <c r="B143" s="145" t="s">
        <v>527</v>
      </c>
      <c r="C143" s="145" t="s">
        <v>198</v>
      </c>
      <c r="D143" s="145" t="s">
        <v>9</v>
      </c>
      <c r="E143" s="145"/>
      <c r="F143" s="209"/>
      <c r="G143" s="213"/>
      <c r="H143" s="135">
        <f aca="true" t="shared" si="15" ref="H143:I146">H144</f>
        <v>16</v>
      </c>
      <c r="I143" s="135">
        <f t="shared" si="15"/>
        <v>0</v>
      </c>
      <c r="J143" s="137">
        <f t="shared" si="14"/>
        <v>0</v>
      </c>
      <c r="K143" s="146"/>
      <c r="L143" s="139"/>
      <c r="M143" s="146"/>
      <c r="N143" s="146"/>
      <c r="O143" s="226"/>
      <c r="P143" s="226"/>
      <c r="Q143" s="147"/>
      <c r="R143" s="143"/>
    </row>
    <row r="144" spans="1:18" ht="13.5">
      <c r="A144" s="144" t="s">
        <v>212</v>
      </c>
      <c r="B144" s="145" t="s">
        <v>527</v>
      </c>
      <c r="C144" s="145" t="s">
        <v>198</v>
      </c>
      <c r="D144" s="145" t="s">
        <v>9</v>
      </c>
      <c r="E144" s="145" t="s">
        <v>213</v>
      </c>
      <c r="F144" s="209"/>
      <c r="G144" s="213"/>
      <c r="H144" s="135">
        <f t="shared" si="15"/>
        <v>16</v>
      </c>
      <c r="I144" s="135">
        <f t="shared" si="15"/>
        <v>0</v>
      </c>
      <c r="J144" s="137">
        <f t="shared" si="14"/>
        <v>0</v>
      </c>
      <c r="K144" s="146"/>
      <c r="L144" s="139"/>
      <c r="M144" s="146"/>
      <c r="N144" s="146"/>
      <c r="O144" s="226"/>
      <c r="P144" s="226"/>
      <c r="Q144" s="147"/>
      <c r="R144" s="143"/>
    </row>
    <row r="145" spans="1:18" ht="26.25">
      <c r="A145" s="144" t="s">
        <v>214</v>
      </c>
      <c r="B145" s="145" t="s">
        <v>527</v>
      </c>
      <c r="C145" s="145" t="s">
        <v>198</v>
      </c>
      <c r="D145" s="145" t="s">
        <v>9</v>
      </c>
      <c r="E145" s="145" t="s">
        <v>215</v>
      </c>
      <c r="F145" s="209"/>
      <c r="G145" s="213"/>
      <c r="H145" s="135">
        <f t="shared" si="15"/>
        <v>16</v>
      </c>
      <c r="I145" s="135">
        <f t="shared" si="15"/>
        <v>0</v>
      </c>
      <c r="J145" s="137">
        <f t="shared" si="14"/>
        <v>0</v>
      </c>
      <c r="K145" s="146"/>
      <c r="L145" s="139"/>
      <c r="M145" s="146"/>
      <c r="N145" s="146"/>
      <c r="O145" s="226"/>
      <c r="P145" s="226"/>
      <c r="Q145" s="147"/>
      <c r="R145" s="143"/>
    </row>
    <row r="146" spans="1:18" ht="26.25">
      <c r="A146" s="144" t="s">
        <v>28</v>
      </c>
      <c r="B146" s="145" t="s">
        <v>527</v>
      </c>
      <c r="C146" s="145" t="s">
        <v>198</v>
      </c>
      <c r="D146" s="145" t="s">
        <v>9</v>
      </c>
      <c r="E146" s="145" t="s">
        <v>215</v>
      </c>
      <c r="F146" s="209" t="s">
        <v>29</v>
      </c>
      <c r="G146" s="213"/>
      <c r="H146" s="135">
        <f t="shared" si="15"/>
        <v>16</v>
      </c>
      <c r="I146" s="135">
        <f t="shared" si="15"/>
        <v>0</v>
      </c>
      <c r="J146" s="137">
        <f t="shared" si="14"/>
        <v>0</v>
      </c>
      <c r="K146" s="146"/>
      <c r="L146" s="139"/>
      <c r="M146" s="146"/>
      <c r="N146" s="146"/>
      <c r="O146" s="226"/>
      <c r="P146" s="226"/>
      <c r="Q146" s="147"/>
      <c r="R146" s="143"/>
    </row>
    <row r="147" spans="1:18" ht="39">
      <c r="A147" s="144" t="s">
        <v>30</v>
      </c>
      <c r="B147" s="145" t="s">
        <v>527</v>
      </c>
      <c r="C147" s="145" t="s">
        <v>198</v>
      </c>
      <c r="D147" s="145" t="s">
        <v>9</v>
      </c>
      <c r="E147" s="145" t="s">
        <v>215</v>
      </c>
      <c r="F147" s="209" t="s">
        <v>31</v>
      </c>
      <c r="G147" s="213"/>
      <c r="H147" s="135">
        <v>16</v>
      </c>
      <c r="I147" s="135">
        <v>0</v>
      </c>
      <c r="J147" s="137">
        <f t="shared" si="14"/>
        <v>0</v>
      </c>
      <c r="K147" s="146"/>
      <c r="L147" s="139"/>
      <c r="M147" s="146"/>
      <c r="N147" s="146"/>
      <c r="O147" s="226"/>
      <c r="P147" s="226"/>
      <c r="Q147" s="147"/>
      <c r="R147" s="143"/>
    </row>
    <row r="148" spans="1:18" ht="26.25">
      <c r="A148" s="144" t="s">
        <v>579</v>
      </c>
      <c r="B148" s="145" t="s">
        <v>527</v>
      </c>
      <c r="C148" s="145" t="s">
        <v>198</v>
      </c>
      <c r="D148" s="160" t="s">
        <v>198</v>
      </c>
      <c r="E148" s="145"/>
      <c r="F148" s="209"/>
      <c r="G148" s="213"/>
      <c r="H148" s="135">
        <f aca="true" t="shared" si="16" ref="H148:I151">H149</f>
        <v>22280.8</v>
      </c>
      <c r="I148" s="135">
        <f t="shared" si="16"/>
        <v>0</v>
      </c>
      <c r="J148" s="137">
        <f t="shared" si="14"/>
        <v>0</v>
      </c>
      <c r="K148" s="146"/>
      <c r="L148" s="139"/>
      <c r="M148" s="146"/>
      <c r="N148" s="146"/>
      <c r="O148" s="146"/>
      <c r="P148" s="146"/>
      <c r="Q148" s="147"/>
      <c r="R148" s="143"/>
    </row>
    <row r="149" spans="1:18" ht="13.5">
      <c r="A149" s="144" t="s">
        <v>232</v>
      </c>
      <c r="B149" s="145" t="s">
        <v>527</v>
      </c>
      <c r="C149" s="145" t="s">
        <v>198</v>
      </c>
      <c r="D149" s="160" t="s">
        <v>198</v>
      </c>
      <c r="E149" s="145" t="s">
        <v>233</v>
      </c>
      <c r="F149" s="209"/>
      <c r="G149" s="213"/>
      <c r="H149" s="135">
        <f t="shared" si="16"/>
        <v>22280.8</v>
      </c>
      <c r="I149" s="135">
        <f t="shared" si="16"/>
        <v>0</v>
      </c>
      <c r="J149" s="137">
        <f t="shared" si="14"/>
        <v>0</v>
      </c>
      <c r="K149" s="146"/>
      <c r="L149" s="139"/>
      <c r="M149" s="146"/>
      <c r="N149" s="146"/>
      <c r="O149" s="146"/>
      <c r="P149" s="146"/>
      <c r="Q149" s="147"/>
      <c r="R149" s="143"/>
    </row>
    <row r="150" spans="1:18" ht="26.25">
      <c r="A150" s="144" t="s">
        <v>580</v>
      </c>
      <c r="B150" s="145" t="s">
        <v>527</v>
      </c>
      <c r="C150" s="145" t="s">
        <v>198</v>
      </c>
      <c r="D150" s="160" t="s">
        <v>198</v>
      </c>
      <c r="E150" s="145" t="s">
        <v>581</v>
      </c>
      <c r="F150" s="209"/>
      <c r="G150" s="213"/>
      <c r="H150" s="135">
        <f t="shared" si="16"/>
        <v>22280.8</v>
      </c>
      <c r="I150" s="135">
        <f t="shared" si="16"/>
        <v>0</v>
      </c>
      <c r="J150" s="137">
        <f t="shared" si="14"/>
        <v>0</v>
      </c>
      <c r="K150" s="146"/>
      <c r="L150" s="139"/>
      <c r="M150" s="146"/>
      <c r="N150" s="146"/>
      <c r="O150" s="146"/>
      <c r="P150" s="146"/>
      <c r="Q150" s="147"/>
      <c r="R150" s="143"/>
    </row>
    <row r="151" spans="1:18" ht="13.5">
      <c r="A151" s="144" t="s">
        <v>46</v>
      </c>
      <c r="B151" s="145" t="s">
        <v>527</v>
      </c>
      <c r="C151" s="145" t="s">
        <v>35</v>
      </c>
      <c r="D151" s="160" t="s">
        <v>198</v>
      </c>
      <c r="E151" s="145" t="s">
        <v>581</v>
      </c>
      <c r="F151" s="209" t="s">
        <v>47</v>
      </c>
      <c r="G151" s="213"/>
      <c r="H151" s="135">
        <f t="shared" si="16"/>
        <v>22280.8</v>
      </c>
      <c r="I151" s="135">
        <f t="shared" si="16"/>
        <v>0</v>
      </c>
      <c r="J151" s="137">
        <f t="shared" si="14"/>
        <v>0</v>
      </c>
      <c r="K151" s="146"/>
      <c r="L151" s="139"/>
      <c r="M151" s="146"/>
      <c r="N151" s="146"/>
      <c r="O151" s="146"/>
      <c r="P151" s="146"/>
      <c r="Q151" s="147"/>
      <c r="R151" s="143"/>
    </row>
    <row r="152" spans="1:18" ht="13.5">
      <c r="A152" s="144" t="s">
        <v>48</v>
      </c>
      <c r="B152" s="145" t="s">
        <v>527</v>
      </c>
      <c r="C152" s="145" t="s">
        <v>35</v>
      </c>
      <c r="D152" s="160" t="s">
        <v>198</v>
      </c>
      <c r="E152" s="145" t="s">
        <v>581</v>
      </c>
      <c r="F152" s="209">
        <v>830</v>
      </c>
      <c r="G152" s="213"/>
      <c r="H152" s="135">
        <v>22280.8</v>
      </c>
      <c r="I152" s="135">
        <v>0</v>
      </c>
      <c r="J152" s="137">
        <f t="shared" si="14"/>
        <v>0</v>
      </c>
      <c r="K152" s="146"/>
      <c r="L152" s="139"/>
      <c r="M152" s="146"/>
      <c r="N152" s="146"/>
      <c r="O152" s="146"/>
      <c r="P152" s="146"/>
      <c r="Q152" s="147"/>
      <c r="R152" s="143"/>
    </row>
    <row r="153" spans="1:17" s="159" customFormat="1" ht="13.5">
      <c r="A153" s="140" t="s">
        <v>282</v>
      </c>
      <c r="B153" s="141" t="s">
        <v>527</v>
      </c>
      <c r="C153" s="141" t="s">
        <v>283</v>
      </c>
      <c r="D153" s="158" t="s">
        <v>524</v>
      </c>
      <c r="E153" s="141"/>
      <c r="F153" s="220"/>
      <c r="G153" s="221"/>
      <c r="H153" s="136">
        <f aca="true" t="shared" si="17" ref="H153:I156">H154</f>
        <v>2111.8</v>
      </c>
      <c r="I153" s="136">
        <f t="shared" si="17"/>
        <v>373.4</v>
      </c>
      <c r="J153" s="137">
        <f t="shared" si="14"/>
        <v>17.68159863623449</v>
      </c>
      <c r="K153" s="146"/>
      <c r="L153" s="139"/>
      <c r="M153" s="146"/>
      <c r="N153" s="146"/>
      <c r="O153" s="226"/>
      <c r="P153" s="226"/>
      <c r="Q153" s="147"/>
    </row>
    <row r="154" spans="1:18" ht="13.5">
      <c r="A154" s="144" t="s">
        <v>413</v>
      </c>
      <c r="B154" s="145" t="s">
        <v>527</v>
      </c>
      <c r="C154" s="145" t="s">
        <v>283</v>
      </c>
      <c r="D154" s="145" t="s">
        <v>168</v>
      </c>
      <c r="E154" s="145"/>
      <c r="F154" s="209"/>
      <c r="G154" s="213"/>
      <c r="H154" s="135">
        <f t="shared" si="17"/>
        <v>2111.8</v>
      </c>
      <c r="I154" s="135">
        <f t="shared" si="17"/>
        <v>373.4</v>
      </c>
      <c r="J154" s="137">
        <f t="shared" si="14"/>
        <v>17.68159863623449</v>
      </c>
      <c r="K154" s="146"/>
      <c r="L154" s="139"/>
      <c r="M154" s="146"/>
      <c r="N154" s="146"/>
      <c r="O154" s="226"/>
      <c r="P154" s="226"/>
      <c r="Q154" s="147"/>
      <c r="R154" s="143"/>
    </row>
    <row r="155" spans="1:18" ht="39">
      <c r="A155" s="144" t="str">
        <f>'Прил.5'!A123</f>
        <v>Муниципальная программа "Развитие образования в Сусуманском муниципальном округе на 2021- 2025 годы"</v>
      </c>
      <c r="B155" s="145" t="s">
        <v>527</v>
      </c>
      <c r="C155" s="145" t="s">
        <v>283</v>
      </c>
      <c r="D155" s="145" t="s">
        <v>168</v>
      </c>
      <c r="E155" s="145" t="s">
        <v>285</v>
      </c>
      <c r="F155" s="209"/>
      <c r="G155" s="213"/>
      <c r="H155" s="135">
        <f t="shared" si="17"/>
        <v>2111.8</v>
      </c>
      <c r="I155" s="135">
        <f t="shared" si="17"/>
        <v>373.4</v>
      </c>
      <c r="J155" s="137">
        <f t="shared" si="14"/>
        <v>17.68159863623449</v>
      </c>
      <c r="K155" s="146"/>
      <c r="L155" s="139"/>
      <c r="M155" s="146"/>
      <c r="N155" s="146"/>
      <c r="O155" s="226"/>
      <c r="P155" s="226"/>
      <c r="Q155" s="147"/>
      <c r="R155" s="143"/>
    </row>
    <row r="156" spans="1:18" ht="39">
      <c r="A156" s="144" t="s">
        <v>286</v>
      </c>
      <c r="B156" s="145" t="s">
        <v>527</v>
      </c>
      <c r="C156" s="145" t="s">
        <v>283</v>
      </c>
      <c r="D156" s="145" t="s">
        <v>168</v>
      </c>
      <c r="E156" s="145" t="s">
        <v>287</v>
      </c>
      <c r="F156" s="209"/>
      <c r="G156" s="213"/>
      <c r="H156" s="135">
        <f t="shared" si="17"/>
        <v>2111.8</v>
      </c>
      <c r="I156" s="135">
        <f t="shared" si="17"/>
        <v>373.4</v>
      </c>
      <c r="J156" s="137">
        <f t="shared" si="14"/>
        <v>17.68159863623449</v>
      </c>
      <c r="K156" s="146"/>
      <c r="L156" s="139"/>
      <c r="M156" s="146"/>
      <c r="N156" s="146"/>
      <c r="O156" s="226"/>
      <c r="P156" s="226"/>
      <c r="Q156" s="147"/>
      <c r="R156" s="143"/>
    </row>
    <row r="157" spans="1:18" ht="13.5">
      <c r="A157" s="144" t="s">
        <v>288</v>
      </c>
      <c r="B157" s="145" t="s">
        <v>527</v>
      </c>
      <c r="C157" s="145" t="s">
        <v>283</v>
      </c>
      <c r="D157" s="145" t="s">
        <v>168</v>
      </c>
      <c r="E157" s="145" t="s">
        <v>289</v>
      </c>
      <c r="F157" s="209"/>
      <c r="G157" s="213"/>
      <c r="H157" s="135">
        <f>H158+H160</f>
        <v>2111.8</v>
      </c>
      <c r="I157" s="135">
        <f>I158+I160</f>
        <v>373.4</v>
      </c>
      <c r="J157" s="137">
        <f t="shared" si="14"/>
        <v>17.68159863623449</v>
      </c>
      <c r="K157" s="146"/>
      <c r="L157" s="139"/>
      <c r="M157" s="146"/>
      <c r="N157" s="146"/>
      <c r="O157" s="226"/>
      <c r="P157" s="226"/>
      <c r="Q157" s="147"/>
      <c r="R157" s="143"/>
    </row>
    <row r="158" spans="1:18" ht="66">
      <c r="A158" s="144" t="s">
        <v>17</v>
      </c>
      <c r="B158" s="145" t="s">
        <v>527</v>
      </c>
      <c r="C158" s="145" t="s">
        <v>283</v>
      </c>
      <c r="D158" s="145" t="s">
        <v>168</v>
      </c>
      <c r="E158" s="145" t="s">
        <v>289</v>
      </c>
      <c r="F158" s="209" t="s">
        <v>18</v>
      </c>
      <c r="G158" s="213"/>
      <c r="H158" s="135">
        <f>H159</f>
        <v>1919.8</v>
      </c>
      <c r="I158" s="135">
        <f>I159</f>
        <v>372.9</v>
      </c>
      <c r="J158" s="137">
        <f t="shared" si="14"/>
        <v>19.42389832274195</v>
      </c>
      <c r="K158" s="146"/>
      <c r="L158" s="139"/>
      <c r="M158" s="146"/>
      <c r="N158" s="146"/>
      <c r="O158" s="226"/>
      <c r="P158" s="226"/>
      <c r="Q158" s="147"/>
      <c r="R158" s="143"/>
    </row>
    <row r="159" spans="1:18" ht="26.25">
      <c r="A159" s="144" t="s">
        <v>19</v>
      </c>
      <c r="B159" s="145" t="s">
        <v>527</v>
      </c>
      <c r="C159" s="145" t="s">
        <v>283</v>
      </c>
      <c r="D159" s="145" t="s">
        <v>168</v>
      </c>
      <c r="E159" s="145" t="s">
        <v>289</v>
      </c>
      <c r="F159" s="209" t="s">
        <v>20</v>
      </c>
      <c r="G159" s="213"/>
      <c r="H159" s="135">
        <f>'Прил.5'!M169</f>
        <v>1919.8</v>
      </c>
      <c r="I159" s="135">
        <f>'Прил.5'!O169</f>
        <v>372.9</v>
      </c>
      <c r="J159" s="137">
        <f t="shared" si="14"/>
        <v>19.42389832274195</v>
      </c>
      <c r="K159" s="146"/>
      <c r="L159" s="139"/>
      <c r="M159" s="146"/>
      <c r="N159" s="146"/>
      <c r="O159" s="226"/>
      <c r="P159" s="226"/>
      <c r="Q159" s="147"/>
      <c r="R159" s="143"/>
    </row>
    <row r="160" spans="1:18" ht="26.25">
      <c r="A160" s="144" t="s">
        <v>28</v>
      </c>
      <c r="B160" s="145" t="s">
        <v>527</v>
      </c>
      <c r="C160" s="145" t="s">
        <v>283</v>
      </c>
      <c r="D160" s="145" t="s">
        <v>168</v>
      </c>
      <c r="E160" s="145" t="s">
        <v>289</v>
      </c>
      <c r="F160" s="209" t="s">
        <v>29</v>
      </c>
      <c r="G160" s="213"/>
      <c r="H160" s="135">
        <f>H161</f>
        <v>192</v>
      </c>
      <c r="I160" s="135">
        <f>I161</f>
        <v>0.5</v>
      </c>
      <c r="J160" s="137">
        <f t="shared" si="14"/>
        <v>0.26041666666666663</v>
      </c>
      <c r="K160" s="146"/>
      <c r="L160" s="139"/>
      <c r="M160" s="146"/>
      <c r="N160" s="146"/>
      <c r="O160" s="226"/>
      <c r="P160" s="226"/>
      <c r="Q160" s="147"/>
      <c r="R160" s="143"/>
    </row>
    <row r="161" spans="1:18" ht="39">
      <c r="A161" s="144" t="s">
        <v>30</v>
      </c>
      <c r="B161" s="145" t="s">
        <v>527</v>
      </c>
      <c r="C161" s="145" t="s">
        <v>283</v>
      </c>
      <c r="D161" s="145" t="s">
        <v>168</v>
      </c>
      <c r="E161" s="145" t="s">
        <v>289</v>
      </c>
      <c r="F161" s="209" t="s">
        <v>31</v>
      </c>
      <c r="G161" s="213"/>
      <c r="H161" s="135">
        <f>'Прил.5'!M172</f>
        <v>192</v>
      </c>
      <c r="I161" s="135">
        <f>'Прил.5'!O172</f>
        <v>0.5</v>
      </c>
      <c r="J161" s="137">
        <f t="shared" si="14"/>
        <v>0.26041666666666663</v>
      </c>
      <c r="K161" s="146"/>
      <c r="L161" s="139"/>
      <c r="M161" s="146"/>
      <c r="N161" s="146"/>
      <c r="O161" s="226"/>
      <c r="P161" s="226"/>
      <c r="Q161" s="147"/>
      <c r="R161" s="143"/>
    </row>
    <row r="162" spans="1:17" s="159" customFormat="1" ht="13.5">
      <c r="A162" s="140" t="s">
        <v>452</v>
      </c>
      <c r="B162" s="141" t="s">
        <v>527</v>
      </c>
      <c r="C162" s="141" t="s">
        <v>142</v>
      </c>
      <c r="D162" s="158" t="s">
        <v>524</v>
      </c>
      <c r="E162" s="141"/>
      <c r="F162" s="220"/>
      <c r="G162" s="221"/>
      <c r="H162" s="136">
        <f>H163+H168</f>
        <v>18166.399999999998</v>
      </c>
      <c r="I162" s="136">
        <f>I163+I168</f>
        <v>2365.7</v>
      </c>
      <c r="J162" s="157">
        <f t="shared" si="14"/>
        <v>13.022392989254888</v>
      </c>
      <c r="K162" s="146"/>
      <c r="L162" s="139"/>
      <c r="M162" s="146"/>
      <c r="N162" s="146"/>
      <c r="O162" s="226"/>
      <c r="P162" s="226"/>
      <c r="Q162" s="147"/>
    </row>
    <row r="163" spans="1:18" ht="13.5">
      <c r="A163" s="144" t="s">
        <v>453</v>
      </c>
      <c r="B163" s="145" t="s">
        <v>527</v>
      </c>
      <c r="C163" s="145" t="s">
        <v>142</v>
      </c>
      <c r="D163" s="145" t="s">
        <v>9</v>
      </c>
      <c r="E163" s="145"/>
      <c r="F163" s="209"/>
      <c r="G163" s="213"/>
      <c r="H163" s="135">
        <f aca="true" t="shared" si="18" ref="H163:I166">H164</f>
        <v>10644.3</v>
      </c>
      <c r="I163" s="135">
        <f t="shared" si="18"/>
        <v>1849</v>
      </c>
      <c r="J163" s="137">
        <f t="shared" si="14"/>
        <v>17.370799394981354</v>
      </c>
      <c r="K163" s="146"/>
      <c r="L163" s="139"/>
      <c r="M163" s="146"/>
      <c r="N163" s="146"/>
      <c r="O163" s="226"/>
      <c r="P163" s="226"/>
      <c r="Q163" s="147"/>
      <c r="R163" s="143"/>
    </row>
    <row r="164" spans="1:18" ht="26.25">
      <c r="A164" s="144" t="s">
        <v>454</v>
      </c>
      <c r="B164" s="145" t="s">
        <v>527</v>
      </c>
      <c r="C164" s="145" t="s">
        <v>142</v>
      </c>
      <c r="D164" s="145" t="s">
        <v>9</v>
      </c>
      <c r="E164" s="145" t="s">
        <v>455</v>
      </c>
      <c r="F164" s="209"/>
      <c r="G164" s="213"/>
      <c r="H164" s="135">
        <f t="shared" si="18"/>
        <v>10644.3</v>
      </c>
      <c r="I164" s="135">
        <f t="shared" si="18"/>
        <v>1849</v>
      </c>
      <c r="J164" s="137">
        <f t="shared" si="14"/>
        <v>17.370799394981354</v>
      </c>
      <c r="K164" s="146"/>
      <c r="L164" s="139"/>
      <c r="M164" s="146"/>
      <c r="N164" s="146"/>
      <c r="O164" s="226"/>
      <c r="P164" s="226"/>
      <c r="Q164" s="147"/>
      <c r="R164" s="143"/>
    </row>
    <row r="165" spans="1:18" ht="13.5">
      <c r="A165" s="144" t="s">
        <v>456</v>
      </c>
      <c r="B165" s="145" t="s">
        <v>527</v>
      </c>
      <c r="C165" s="145" t="s">
        <v>142</v>
      </c>
      <c r="D165" s="145" t="s">
        <v>9</v>
      </c>
      <c r="E165" s="145" t="s">
        <v>457</v>
      </c>
      <c r="F165" s="209"/>
      <c r="G165" s="213"/>
      <c r="H165" s="135">
        <f t="shared" si="18"/>
        <v>10644.3</v>
      </c>
      <c r="I165" s="135">
        <f t="shared" si="18"/>
        <v>1849</v>
      </c>
      <c r="J165" s="137">
        <f t="shared" si="14"/>
        <v>17.370799394981354</v>
      </c>
      <c r="K165" s="146"/>
      <c r="L165" s="139"/>
      <c r="M165" s="146"/>
      <c r="N165" s="146"/>
      <c r="O165" s="226"/>
      <c r="P165" s="226"/>
      <c r="Q165" s="147"/>
      <c r="R165" s="143"/>
    </row>
    <row r="166" spans="1:18" ht="26.25">
      <c r="A166" s="144" t="s">
        <v>53</v>
      </c>
      <c r="B166" s="145" t="s">
        <v>527</v>
      </c>
      <c r="C166" s="145" t="s">
        <v>142</v>
      </c>
      <c r="D166" s="145" t="s">
        <v>9</v>
      </c>
      <c r="E166" s="145" t="s">
        <v>457</v>
      </c>
      <c r="F166" s="209" t="s">
        <v>54</v>
      </c>
      <c r="G166" s="213"/>
      <c r="H166" s="135">
        <f t="shared" si="18"/>
        <v>10644.3</v>
      </c>
      <c r="I166" s="135">
        <f t="shared" si="18"/>
        <v>1849</v>
      </c>
      <c r="J166" s="137">
        <f t="shared" si="14"/>
        <v>17.370799394981354</v>
      </c>
      <c r="K166" s="146"/>
      <c r="L166" s="139"/>
      <c r="M166" s="146"/>
      <c r="N166" s="146"/>
      <c r="O166" s="226"/>
      <c r="P166" s="226"/>
      <c r="Q166" s="147"/>
      <c r="R166" s="143"/>
    </row>
    <row r="167" spans="1:18" ht="26.25">
      <c r="A167" s="144" t="s">
        <v>458</v>
      </c>
      <c r="B167" s="145" t="s">
        <v>527</v>
      </c>
      <c r="C167" s="145" t="s">
        <v>142</v>
      </c>
      <c r="D167" s="145" t="s">
        <v>9</v>
      </c>
      <c r="E167" s="145" t="s">
        <v>457</v>
      </c>
      <c r="F167" s="209" t="s">
        <v>459</v>
      </c>
      <c r="G167" s="213"/>
      <c r="H167" s="135">
        <v>10644.3</v>
      </c>
      <c r="I167" s="135">
        <v>1849</v>
      </c>
      <c r="J167" s="137">
        <f t="shared" si="14"/>
        <v>17.370799394981354</v>
      </c>
      <c r="K167" s="146"/>
      <c r="L167" s="139"/>
      <c r="M167" s="146"/>
      <c r="N167" s="146"/>
      <c r="O167" s="226"/>
      <c r="P167" s="226"/>
      <c r="Q167" s="147"/>
      <c r="R167" s="143"/>
    </row>
    <row r="168" spans="1:18" ht="13.5">
      <c r="A168" s="144" t="s">
        <v>466</v>
      </c>
      <c r="B168" s="145" t="s">
        <v>527</v>
      </c>
      <c r="C168" s="145" t="s">
        <v>142</v>
      </c>
      <c r="D168" s="145" t="s">
        <v>58</v>
      </c>
      <c r="E168" s="145"/>
      <c r="F168" s="209"/>
      <c r="G168" s="213"/>
      <c r="H168" s="135">
        <f>H169+H174+H181+H186+H193</f>
        <v>7522.099999999999</v>
      </c>
      <c r="I168" s="135">
        <f>I169+I174+I181+I186+I193</f>
        <v>516.7</v>
      </c>
      <c r="J168" s="137">
        <f t="shared" si="14"/>
        <v>6.869092407705296</v>
      </c>
      <c r="K168" s="146"/>
      <c r="L168" s="139"/>
      <c r="M168" s="146"/>
      <c r="N168" s="146"/>
      <c r="O168" s="226"/>
      <c r="P168" s="226"/>
      <c r="Q168" s="147"/>
      <c r="R168" s="143"/>
    </row>
    <row r="169" spans="1:18" ht="66">
      <c r="A169" s="144" t="str">
        <f>'Прил.5'!A76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169" s="145" t="s">
        <v>527</v>
      </c>
      <c r="C169" s="145" t="s">
        <v>142</v>
      </c>
      <c r="D169" s="145" t="s">
        <v>58</v>
      </c>
      <c r="E169" s="145" t="s">
        <v>71</v>
      </c>
      <c r="F169" s="209"/>
      <c r="G169" s="213"/>
      <c r="H169" s="135">
        <f aca="true" t="shared" si="19" ref="H169:I172">H170</f>
        <v>30</v>
      </c>
      <c r="I169" s="135">
        <f t="shared" si="19"/>
        <v>0</v>
      </c>
      <c r="J169" s="137">
        <f t="shared" si="14"/>
        <v>0</v>
      </c>
      <c r="K169" s="146"/>
      <c r="L169" s="139"/>
      <c r="M169" s="146"/>
      <c r="N169" s="146"/>
      <c r="O169" s="226"/>
      <c r="P169" s="226"/>
      <c r="Q169" s="147"/>
      <c r="R169" s="143"/>
    </row>
    <row r="170" spans="1:18" ht="39">
      <c r="A170" s="144" t="s">
        <v>467</v>
      </c>
      <c r="B170" s="145" t="s">
        <v>527</v>
      </c>
      <c r="C170" s="145" t="s">
        <v>142</v>
      </c>
      <c r="D170" s="145" t="s">
        <v>58</v>
      </c>
      <c r="E170" s="145" t="s">
        <v>468</v>
      </c>
      <c r="F170" s="209"/>
      <c r="G170" s="213"/>
      <c r="H170" s="135">
        <f t="shared" si="19"/>
        <v>30</v>
      </c>
      <c r="I170" s="135">
        <f t="shared" si="19"/>
        <v>0</v>
      </c>
      <c r="J170" s="137">
        <f t="shared" si="14"/>
        <v>0</v>
      </c>
      <c r="K170" s="146"/>
      <c r="L170" s="139"/>
      <c r="M170" s="146"/>
      <c r="N170" s="146"/>
      <c r="O170" s="226"/>
      <c r="P170" s="226"/>
      <c r="Q170" s="147"/>
      <c r="R170" s="143"/>
    </row>
    <row r="171" spans="1:18" ht="26.25">
      <c r="A171" s="144" t="s">
        <v>469</v>
      </c>
      <c r="B171" s="145" t="s">
        <v>527</v>
      </c>
      <c r="C171" s="145" t="s">
        <v>142</v>
      </c>
      <c r="D171" s="145" t="s">
        <v>58</v>
      </c>
      <c r="E171" s="145" t="s">
        <v>470</v>
      </c>
      <c r="F171" s="209"/>
      <c r="G171" s="213"/>
      <c r="H171" s="135">
        <f t="shared" si="19"/>
        <v>30</v>
      </c>
      <c r="I171" s="135">
        <f t="shared" si="19"/>
        <v>0</v>
      </c>
      <c r="J171" s="137">
        <f t="shared" si="14"/>
        <v>0</v>
      </c>
      <c r="K171" s="146"/>
      <c r="L171" s="139"/>
      <c r="M171" s="146"/>
      <c r="N171" s="146"/>
      <c r="O171" s="226"/>
      <c r="P171" s="226"/>
      <c r="Q171" s="147"/>
      <c r="R171" s="143"/>
    </row>
    <row r="172" spans="1:18" ht="39">
      <c r="A172" s="144" t="s">
        <v>257</v>
      </c>
      <c r="B172" s="145" t="s">
        <v>527</v>
      </c>
      <c r="C172" s="145" t="s">
        <v>142</v>
      </c>
      <c r="D172" s="145" t="s">
        <v>58</v>
      </c>
      <c r="E172" s="145" t="s">
        <v>470</v>
      </c>
      <c r="F172" s="209" t="s">
        <v>258</v>
      </c>
      <c r="G172" s="213"/>
      <c r="H172" s="135">
        <f t="shared" si="19"/>
        <v>30</v>
      </c>
      <c r="I172" s="135">
        <f t="shared" si="19"/>
        <v>0</v>
      </c>
      <c r="J172" s="137">
        <f t="shared" si="14"/>
        <v>0</v>
      </c>
      <c r="K172" s="146"/>
      <c r="L172" s="139"/>
      <c r="M172" s="146"/>
      <c r="N172" s="146"/>
      <c r="O172" s="226"/>
      <c r="P172" s="226"/>
      <c r="Q172" s="147"/>
      <c r="R172" s="143"/>
    </row>
    <row r="173" spans="1:18" ht="52.5">
      <c r="A173" s="144" t="s">
        <v>471</v>
      </c>
      <c r="B173" s="145" t="s">
        <v>527</v>
      </c>
      <c r="C173" s="145" t="s">
        <v>142</v>
      </c>
      <c r="D173" s="145" t="s">
        <v>58</v>
      </c>
      <c r="E173" s="145" t="s">
        <v>470</v>
      </c>
      <c r="F173" s="209" t="s">
        <v>472</v>
      </c>
      <c r="G173" s="213"/>
      <c r="H173" s="135">
        <f>'Прил.5'!M83</f>
        <v>30</v>
      </c>
      <c r="I173" s="135">
        <f>'Прил.5'!N83</f>
        <v>0</v>
      </c>
      <c r="J173" s="137">
        <f t="shared" si="14"/>
        <v>0</v>
      </c>
      <c r="K173" s="146"/>
      <c r="L173" s="139"/>
      <c r="M173" s="146"/>
      <c r="N173" s="146"/>
      <c r="O173" s="226"/>
      <c r="P173" s="226"/>
      <c r="Q173" s="147"/>
      <c r="R173" s="143"/>
    </row>
    <row r="174" spans="1:18" ht="39">
      <c r="A174" s="144" t="str">
        <f>'Прил.5'!A123</f>
        <v>Муниципальная программа "Развитие образования в Сусуманском муниципальном округе на 2021- 2025 годы"</v>
      </c>
      <c r="B174" s="145" t="s">
        <v>527</v>
      </c>
      <c r="C174" s="145" t="s">
        <v>142</v>
      </c>
      <c r="D174" s="145" t="s">
        <v>58</v>
      </c>
      <c r="E174" s="145" t="s">
        <v>285</v>
      </c>
      <c r="F174" s="209"/>
      <c r="G174" s="213"/>
      <c r="H174" s="135">
        <f>H175</f>
        <v>6335.4</v>
      </c>
      <c r="I174" s="135">
        <f>I175</f>
        <v>113.9</v>
      </c>
      <c r="J174" s="137">
        <f t="shared" si="14"/>
        <v>1.7978343908829753</v>
      </c>
      <c r="K174" s="146"/>
      <c r="L174" s="139"/>
      <c r="M174" s="146"/>
      <c r="N174" s="146"/>
      <c r="O174" s="226"/>
      <c r="P174" s="226"/>
      <c r="Q174" s="147"/>
      <c r="R174" s="143"/>
    </row>
    <row r="175" spans="1:18" ht="52.5">
      <c r="A175" s="144" t="s">
        <v>473</v>
      </c>
      <c r="B175" s="145" t="s">
        <v>527</v>
      </c>
      <c r="C175" s="145" t="s">
        <v>142</v>
      </c>
      <c r="D175" s="145" t="s">
        <v>58</v>
      </c>
      <c r="E175" s="145" t="s">
        <v>474</v>
      </c>
      <c r="F175" s="209"/>
      <c r="G175" s="213"/>
      <c r="H175" s="135">
        <f>H176</f>
        <v>6335.4</v>
      </c>
      <c r="I175" s="135">
        <f>I176</f>
        <v>113.9</v>
      </c>
      <c r="J175" s="137">
        <f t="shared" si="14"/>
        <v>1.7978343908829753</v>
      </c>
      <c r="K175" s="146"/>
      <c r="L175" s="139"/>
      <c r="M175" s="146"/>
      <c r="N175" s="146"/>
      <c r="O175" s="226"/>
      <c r="P175" s="226"/>
      <c r="Q175" s="147"/>
      <c r="R175" s="143"/>
    </row>
    <row r="176" spans="1:18" ht="39">
      <c r="A176" s="144" t="s">
        <v>475</v>
      </c>
      <c r="B176" s="145" t="s">
        <v>527</v>
      </c>
      <c r="C176" s="145" t="s">
        <v>142</v>
      </c>
      <c r="D176" s="145" t="s">
        <v>58</v>
      </c>
      <c r="E176" s="145" t="s">
        <v>476</v>
      </c>
      <c r="F176" s="209"/>
      <c r="G176" s="213"/>
      <c r="H176" s="135">
        <f>H177+H179</f>
        <v>6335.4</v>
      </c>
      <c r="I176" s="135">
        <f>I177+I179</f>
        <v>113.9</v>
      </c>
      <c r="J176" s="137">
        <f t="shared" si="14"/>
        <v>1.7978343908829753</v>
      </c>
      <c r="K176" s="146"/>
      <c r="L176" s="139"/>
      <c r="M176" s="146"/>
      <c r="N176" s="146"/>
      <c r="O176" s="226"/>
      <c r="P176" s="226"/>
      <c r="Q176" s="147"/>
      <c r="R176" s="143"/>
    </row>
    <row r="177" spans="1:18" ht="66">
      <c r="A177" s="144" t="s">
        <v>17</v>
      </c>
      <c r="B177" s="145" t="s">
        <v>527</v>
      </c>
      <c r="C177" s="145" t="s">
        <v>142</v>
      </c>
      <c r="D177" s="145" t="s">
        <v>58</v>
      </c>
      <c r="E177" s="145" t="s">
        <v>476</v>
      </c>
      <c r="F177" s="209" t="s">
        <v>18</v>
      </c>
      <c r="G177" s="213"/>
      <c r="H177" s="135">
        <f>H178</f>
        <v>5759.5</v>
      </c>
      <c r="I177" s="135">
        <f>I178</f>
        <v>0</v>
      </c>
      <c r="J177" s="137">
        <f t="shared" si="14"/>
        <v>0</v>
      </c>
      <c r="K177" s="146"/>
      <c r="L177" s="139"/>
      <c r="M177" s="146"/>
      <c r="N177" s="146"/>
      <c r="O177" s="226"/>
      <c r="P177" s="226"/>
      <c r="Q177" s="147"/>
      <c r="R177" s="143"/>
    </row>
    <row r="178" spans="1:18" ht="26.25">
      <c r="A178" s="144" t="s">
        <v>19</v>
      </c>
      <c r="B178" s="145" t="s">
        <v>527</v>
      </c>
      <c r="C178" s="145" t="s">
        <v>142</v>
      </c>
      <c r="D178" s="145" t="s">
        <v>58</v>
      </c>
      <c r="E178" s="145" t="s">
        <v>476</v>
      </c>
      <c r="F178" s="209" t="s">
        <v>20</v>
      </c>
      <c r="G178" s="213"/>
      <c r="H178" s="135">
        <f>'Прил.5'!M137</f>
        <v>5759.5</v>
      </c>
      <c r="I178" s="135">
        <f>'Прил.5'!O137</f>
        <v>0</v>
      </c>
      <c r="J178" s="137">
        <f t="shared" si="14"/>
        <v>0</v>
      </c>
      <c r="K178" s="146"/>
      <c r="L178" s="139"/>
      <c r="M178" s="146"/>
      <c r="N178" s="146"/>
      <c r="O178" s="226"/>
      <c r="P178" s="226"/>
      <c r="Q178" s="147"/>
      <c r="R178" s="143"/>
    </row>
    <row r="179" spans="1:18" ht="26.25">
      <c r="A179" s="144" t="s">
        <v>28</v>
      </c>
      <c r="B179" s="145" t="s">
        <v>527</v>
      </c>
      <c r="C179" s="145" t="s">
        <v>142</v>
      </c>
      <c r="D179" s="145" t="s">
        <v>58</v>
      </c>
      <c r="E179" s="145" t="s">
        <v>476</v>
      </c>
      <c r="F179" s="209" t="s">
        <v>29</v>
      </c>
      <c r="G179" s="213"/>
      <c r="H179" s="135">
        <f>H180</f>
        <v>575.9</v>
      </c>
      <c r="I179" s="135">
        <f>I180</f>
        <v>113.9</v>
      </c>
      <c r="J179" s="137">
        <f t="shared" si="14"/>
        <v>19.777739190831745</v>
      </c>
      <c r="K179" s="146"/>
      <c r="L179" s="139"/>
      <c r="M179" s="146"/>
      <c r="N179" s="146"/>
      <c r="O179" s="226"/>
      <c r="P179" s="226"/>
      <c r="Q179" s="147"/>
      <c r="R179" s="143"/>
    </row>
    <row r="180" spans="1:18" ht="39">
      <c r="A180" s="144" t="s">
        <v>30</v>
      </c>
      <c r="B180" s="145" t="s">
        <v>527</v>
      </c>
      <c r="C180" s="145" t="s">
        <v>142</v>
      </c>
      <c r="D180" s="145" t="s">
        <v>58</v>
      </c>
      <c r="E180" s="145" t="s">
        <v>476</v>
      </c>
      <c r="F180" s="209" t="s">
        <v>31</v>
      </c>
      <c r="G180" s="213"/>
      <c r="H180" s="135">
        <f>'Прил.5'!M140</f>
        <v>575.9</v>
      </c>
      <c r="I180" s="135">
        <f>'Прил.5'!O140</f>
        <v>113.9</v>
      </c>
      <c r="J180" s="137">
        <f t="shared" si="14"/>
        <v>19.777739190831745</v>
      </c>
      <c r="K180" s="146"/>
      <c r="L180" s="139"/>
      <c r="M180" s="146"/>
      <c r="N180" s="146"/>
      <c r="O180" s="226"/>
      <c r="P180" s="226"/>
      <c r="Q180" s="147"/>
      <c r="R180" s="143"/>
    </row>
    <row r="181" spans="1:18" ht="39">
      <c r="A181" s="144" t="str">
        <f>'Прил.5'!A409</f>
        <v>Муниципальная программа "Пожарная безопасность в Сусуманском муниципальном округе на 2021- 2025 годы"</v>
      </c>
      <c r="B181" s="145" t="s">
        <v>527</v>
      </c>
      <c r="C181" s="145" t="s">
        <v>142</v>
      </c>
      <c r="D181" s="145" t="s">
        <v>58</v>
      </c>
      <c r="E181" s="145" t="s">
        <v>302</v>
      </c>
      <c r="F181" s="209"/>
      <c r="G181" s="213"/>
      <c r="H181" s="135">
        <f aca="true" t="shared" si="20" ref="H181:I184">H182</f>
        <v>24.5</v>
      </c>
      <c r="I181" s="135">
        <f t="shared" si="20"/>
        <v>0</v>
      </c>
      <c r="J181" s="137">
        <f t="shared" si="14"/>
        <v>0</v>
      </c>
      <c r="K181" s="146"/>
      <c r="L181" s="139"/>
      <c r="M181" s="146"/>
      <c r="N181" s="146"/>
      <c r="O181" s="226"/>
      <c r="P181" s="226"/>
      <c r="Q181" s="147"/>
      <c r="R181" s="143"/>
    </row>
    <row r="182" spans="1:18" ht="39">
      <c r="A182" s="144" t="s">
        <v>303</v>
      </c>
      <c r="B182" s="145" t="s">
        <v>527</v>
      </c>
      <c r="C182" s="145" t="s">
        <v>142</v>
      </c>
      <c r="D182" s="145" t="s">
        <v>58</v>
      </c>
      <c r="E182" s="145" t="s">
        <v>304</v>
      </c>
      <c r="F182" s="209"/>
      <c r="G182" s="213"/>
      <c r="H182" s="135">
        <f t="shared" si="20"/>
        <v>24.5</v>
      </c>
      <c r="I182" s="135">
        <f t="shared" si="20"/>
        <v>0</v>
      </c>
      <c r="J182" s="137">
        <f t="shared" si="14"/>
        <v>0</v>
      </c>
      <c r="K182" s="146"/>
      <c r="L182" s="139"/>
      <c r="M182" s="146"/>
      <c r="N182" s="146"/>
      <c r="O182" s="226"/>
      <c r="P182" s="226"/>
      <c r="Q182" s="147"/>
      <c r="R182" s="143"/>
    </row>
    <row r="183" spans="1:18" ht="39">
      <c r="A183" s="144" t="s">
        <v>477</v>
      </c>
      <c r="B183" s="145" t="s">
        <v>527</v>
      </c>
      <c r="C183" s="145" t="s">
        <v>142</v>
      </c>
      <c r="D183" s="145" t="s">
        <v>58</v>
      </c>
      <c r="E183" s="145" t="s">
        <v>478</v>
      </c>
      <c r="F183" s="209"/>
      <c r="G183" s="213"/>
      <c r="H183" s="135">
        <f t="shared" si="20"/>
        <v>24.5</v>
      </c>
      <c r="I183" s="135">
        <f t="shared" si="20"/>
        <v>0</v>
      </c>
      <c r="J183" s="137">
        <f t="shared" si="14"/>
        <v>0</v>
      </c>
      <c r="K183" s="146"/>
      <c r="L183" s="139"/>
      <c r="M183" s="146"/>
      <c r="N183" s="146"/>
      <c r="O183" s="226"/>
      <c r="P183" s="226"/>
      <c r="Q183" s="147"/>
      <c r="R183" s="143"/>
    </row>
    <row r="184" spans="1:18" ht="26.25">
      <c r="A184" s="144" t="s">
        <v>53</v>
      </c>
      <c r="B184" s="145" t="s">
        <v>527</v>
      </c>
      <c r="C184" s="145" t="s">
        <v>142</v>
      </c>
      <c r="D184" s="145" t="s">
        <v>58</v>
      </c>
      <c r="E184" s="145" t="s">
        <v>478</v>
      </c>
      <c r="F184" s="209" t="s">
        <v>54</v>
      </c>
      <c r="G184" s="213"/>
      <c r="H184" s="135">
        <f t="shared" si="20"/>
        <v>24.5</v>
      </c>
      <c r="I184" s="135">
        <f t="shared" si="20"/>
        <v>0</v>
      </c>
      <c r="J184" s="137">
        <f t="shared" si="14"/>
        <v>0</v>
      </c>
      <c r="K184" s="146"/>
      <c r="L184" s="139"/>
      <c r="M184" s="146"/>
      <c r="N184" s="146"/>
      <c r="O184" s="226"/>
      <c r="P184" s="226"/>
      <c r="Q184" s="147"/>
      <c r="R184" s="143"/>
    </row>
    <row r="185" spans="1:18" ht="13.5">
      <c r="A185" s="144" t="s">
        <v>479</v>
      </c>
      <c r="B185" s="145" t="s">
        <v>527</v>
      </c>
      <c r="C185" s="145" t="s">
        <v>142</v>
      </c>
      <c r="D185" s="145" t="s">
        <v>58</v>
      </c>
      <c r="E185" s="145" t="s">
        <v>478</v>
      </c>
      <c r="F185" s="209" t="s">
        <v>480</v>
      </c>
      <c r="G185" s="213"/>
      <c r="H185" s="135">
        <f>'Прил.5'!M416</f>
        <v>24.5</v>
      </c>
      <c r="I185" s="135">
        <f>'Прил.5'!O416</f>
        <v>0</v>
      </c>
      <c r="J185" s="137">
        <f t="shared" si="14"/>
        <v>0</v>
      </c>
      <c r="K185" s="146"/>
      <c r="L185" s="139"/>
      <c r="M185" s="146"/>
      <c r="N185" s="146"/>
      <c r="O185" s="226"/>
      <c r="P185" s="226"/>
      <c r="Q185" s="147"/>
      <c r="R185" s="143"/>
    </row>
    <row r="186" spans="1:18" ht="66">
      <c r="A186" s="144" t="s">
        <v>36</v>
      </c>
      <c r="B186" s="145" t="s">
        <v>527</v>
      </c>
      <c r="C186" s="145" t="s">
        <v>142</v>
      </c>
      <c r="D186" s="145" t="s">
        <v>58</v>
      </c>
      <c r="E186" s="145" t="s">
        <v>37</v>
      </c>
      <c r="F186" s="209"/>
      <c r="G186" s="213"/>
      <c r="H186" s="135">
        <f>H187</f>
        <v>430.20000000000005</v>
      </c>
      <c r="I186" s="135">
        <f>I187</f>
        <v>32.7</v>
      </c>
      <c r="J186" s="137">
        <f t="shared" si="14"/>
        <v>7.601115760111576</v>
      </c>
      <c r="K186" s="146"/>
      <c r="L186" s="139"/>
      <c r="M186" s="146"/>
      <c r="N186" s="146"/>
      <c r="O186" s="226"/>
      <c r="P186" s="226"/>
      <c r="Q186" s="147"/>
      <c r="R186" s="143"/>
    </row>
    <row r="187" spans="1:18" ht="39">
      <c r="A187" s="144" t="s">
        <v>481</v>
      </c>
      <c r="B187" s="145" t="s">
        <v>527</v>
      </c>
      <c r="C187" s="145" t="s">
        <v>142</v>
      </c>
      <c r="D187" s="145" t="s">
        <v>58</v>
      </c>
      <c r="E187" s="145" t="s">
        <v>482</v>
      </c>
      <c r="F187" s="209"/>
      <c r="G187" s="213"/>
      <c r="H187" s="135">
        <f>H188</f>
        <v>430.20000000000005</v>
      </c>
      <c r="I187" s="135">
        <f>I188</f>
        <v>32.7</v>
      </c>
      <c r="J187" s="137">
        <f t="shared" si="14"/>
        <v>7.601115760111576</v>
      </c>
      <c r="K187" s="146"/>
      <c r="L187" s="139"/>
      <c r="M187" s="146"/>
      <c r="N187" s="146"/>
      <c r="O187" s="226"/>
      <c r="P187" s="226"/>
      <c r="Q187" s="147"/>
      <c r="R187" s="143"/>
    </row>
    <row r="188" spans="1:18" ht="39">
      <c r="A188" s="144" t="s">
        <v>475</v>
      </c>
      <c r="B188" s="145" t="s">
        <v>527</v>
      </c>
      <c r="C188" s="145" t="s">
        <v>142</v>
      </c>
      <c r="D188" s="145" t="s">
        <v>58</v>
      </c>
      <c r="E188" s="145" t="s">
        <v>483</v>
      </c>
      <c r="F188" s="209"/>
      <c r="G188" s="213"/>
      <c r="H188" s="135">
        <f>H189+H191</f>
        <v>430.20000000000005</v>
      </c>
      <c r="I188" s="135">
        <f>I189+I191</f>
        <v>32.7</v>
      </c>
      <c r="J188" s="137">
        <f t="shared" si="14"/>
        <v>7.601115760111576</v>
      </c>
      <c r="K188" s="146"/>
      <c r="L188" s="139"/>
      <c r="M188" s="146"/>
      <c r="N188" s="146"/>
      <c r="O188" s="226"/>
      <c r="P188" s="226"/>
      <c r="Q188" s="147"/>
      <c r="R188" s="143"/>
    </row>
    <row r="189" spans="1:18" ht="66">
      <c r="A189" s="144" t="s">
        <v>17</v>
      </c>
      <c r="B189" s="145" t="s">
        <v>527</v>
      </c>
      <c r="C189" s="145" t="s">
        <v>142</v>
      </c>
      <c r="D189" s="145" t="s">
        <v>58</v>
      </c>
      <c r="E189" s="145" t="s">
        <v>483</v>
      </c>
      <c r="F189" s="209" t="s">
        <v>18</v>
      </c>
      <c r="G189" s="213"/>
      <c r="H189" s="135">
        <f>H190</f>
        <v>391.1</v>
      </c>
      <c r="I189" s="135">
        <f>I190</f>
        <v>32.7</v>
      </c>
      <c r="J189" s="137">
        <f t="shared" si="14"/>
        <v>8.361032983891588</v>
      </c>
      <c r="K189" s="146"/>
      <c r="L189" s="139"/>
      <c r="M189" s="146"/>
      <c r="N189" s="146"/>
      <c r="O189" s="226"/>
      <c r="P189" s="226"/>
      <c r="Q189" s="147"/>
      <c r="R189" s="143"/>
    </row>
    <row r="190" spans="1:18" ht="26.25">
      <c r="A190" s="144" t="s">
        <v>19</v>
      </c>
      <c r="B190" s="145" t="s">
        <v>527</v>
      </c>
      <c r="C190" s="145" t="s">
        <v>142</v>
      </c>
      <c r="D190" s="145" t="s">
        <v>58</v>
      </c>
      <c r="E190" s="145" t="s">
        <v>483</v>
      </c>
      <c r="F190" s="209" t="s">
        <v>20</v>
      </c>
      <c r="G190" s="213"/>
      <c r="H190" s="135">
        <v>391.1</v>
      </c>
      <c r="I190" s="135">
        <v>32.7</v>
      </c>
      <c r="J190" s="137">
        <f t="shared" si="14"/>
        <v>8.361032983891588</v>
      </c>
      <c r="K190" s="146"/>
      <c r="L190" s="139"/>
      <c r="M190" s="146"/>
      <c r="N190" s="146"/>
      <c r="O190" s="226"/>
      <c r="P190" s="226"/>
      <c r="Q190" s="147"/>
      <c r="R190" s="143"/>
    </row>
    <row r="191" spans="1:18" ht="26.25">
      <c r="A191" s="144" t="s">
        <v>28</v>
      </c>
      <c r="B191" s="145" t="s">
        <v>527</v>
      </c>
      <c r="C191" s="145" t="s">
        <v>142</v>
      </c>
      <c r="D191" s="145" t="s">
        <v>58</v>
      </c>
      <c r="E191" s="145" t="s">
        <v>483</v>
      </c>
      <c r="F191" s="209" t="s">
        <v>29</v>
      </c>
      <c r="G191" s="213"/>
      <c r="H191" s="135">
        <f>H192</f>
        <v>39.1</v>
      </c>
      <c r="I191" s="135">
        <f>I192</f>
        <v>0</v>
      </c>
      <c r="J191" s="137">
        <f t="shared" si="14"/>
        <v>0</v>
      </c>
      <c r="K191" s="146"/>
      <c r="L191" s="139"/>
      <c r="M191" s="146"/>
      <c r="N191" s="146"/>
      <c r="O191" s="226"/>
      <c r="P191" s="226"/>
      <c r="Q191" s="147"/>
      <c r="R191" s="143"/>
    </row>
    <row r="192" spans="1:18" ht="39">
      <c r="A192" s="144" t="s">
        <v>30</v>
      </c>
      <c r="B192" s="145" t="s">
        <v>527</v>
      </c>
      <c r="C192" s="145" t="s">
        <v>142</v>
      </c>
      <c r="D192" s="145" t="s">
        <v>58</v>
      </c>
      <c r="E192" s="145" t="s">
        <v>483</v>
      </c>
      <c r="F192" s="209" t="s">
        <v>31</v>
      </c>
      <c r="G192" s="213"/>
      <c r="H192" s="135">
        <v>39.1</v>
      </c>
      <c r="I192" s="135">
        <v>0</v>
      </c>
      <c r="J192" s="137">
        <f t="shared" si="14"/>
        <v>0</v>
      </c>
      <c r="K192" s="146"/>
      <c r="L192" s="139"/>
      <c r="M192" s="146"/>
      <c r="N192" s="146"/>
      <c r="O192" s="226"/>
      <c r="P192" s="226"/>
      <c r="Q192" s="147"/>
      <c r="R192" s="143"/>
    </row>
    <row r="193" spans="1:18" ht="39">
      <c r="A193" s="144" t="s">
        <v>444</v>
      </c>
      <c r="B193" s="145" t="s">
        <v>527</v>
      </c>
      <c r="C193" s="145" t="s">
        <v>142</v>
      </c>
      <c r="D193" s="145" t="s">
        <v>58</v>
      </c>
      <c r="E193" s="145" t="s">
        <v>445</v>
      </c>
      <c r="F193" s="209"/>
      <c r="G193" s="213"/>
      <c r="H193" s="135">
        <f aca="true" t="shared" si="21" ref="H193:I195">H194</f>
        <v>702</v>
      </c>
      <c r="I193" s="135">
        <f t="shared" si="21"/>
        <v>370.1</v>
      </c>
      <c r="J193" s="137">
        <f t="shared" si="14"/>
        <v>52.72079772079772</v>
      </c>
      <c r="K193" s="146"/>
      <c r="L193" s="139"/>
      <c r="M193" s="146"/>
      <c r="N193" s="146"/>
      <c r="O193" s="226"/>
      <c r="P193" s="226"/>
      <c r="Q193" s="147"/>
      <c r="R193" s="143"/>
    </row>
    <row r="194" spans="1:18" ht="26.25">
      <c r="A194" s="144" t="s">
        <v>446</v>
      </c>
      <c r="B194" s="145" t="s">
        <v>527</v>
      </c>
      <c r="C194" s="145" t="s">
        <v>142</v>
      </c>
      <c r="D194" s="145" t="s">
        <v>58</v>
      </c>
      <c r="E194" s="145" t="s">
        <v>447</v>
      </c>
      <c r="F194" s="209"/>
      <c r="G194" s="213"/>
      <c r="H194" s="135">
        <f t="shared" si="21"/>
        <v>702</v>
      </c>
      <c r="I194" s="135">
        <f t="shared" si="21"/>
        <v>370.1</v>
      </c>
      <c r="J194" s="137">
        <f t="shared" si="14"/>
        <v>52.72079772079772</v>
      </c>
      <c r="K194" s="146"/>
      <c r="L194" s="139"/>
      <c r="M194" s="146"/>
      <c r="N194" s="146"/>
      <c r="O194" s="226"/>
      <c r="P194" s="226"/>
      <c r="Q194" s="147"/>
      <c r="R194" s="143"/>
    </row>
    <row r="195" spans="1:18" ht="26.25">
      <c r="A195" s="144" t="s">
        <v>53</v>
      </c>
      <c r="B195" s="145" t="s">
        <v>527</v>
      </c>
      <c r="C195" s="145" t="s">
        <v>142</v>
      </c>
      <c r="D195" s="145" t="s">
        <v>58</v>
      </c>
      <c r="E195" s="145" t="s">
        <v>447</v>
      </c>
      <c r="F195" s="209" t="s">
        <v>54</v>
      </c>
      <c r="G195" s="213"/>
      <c r="H195" s="135">
        <f t="shared" si="21"/>
        <v>702</v>
      </c>
      <c r="I195" s="135">
        <f t="shared" si="21"/>
        <v>370.1</v>
      </c>
      <c r="J195" s="137">
        <f t="shared" si="14"/>
        <v>52.72079772079772</v>
      </c>
      <c r="K195" s="146"/>
      <c r="L195" s="139"/>
      <c r="M195" s="146"/>
      <c r="N195" s="146"/>
      <c r="O195" s="226"/>
      <c r="P195" s="226"/>
      <c r="Q195" s="147"/>
      <c r="R195" s="143"/>
    </row>
    <row r="196" spans="1:18" ht="13.5">
      <c r="A196" s="144" t="s">
        <v>479</v>
      </c>
      <c r="B196" s="145" t="s">
        <v>527</v>
      </c>
      <c r="C196" s="145" t="s">
        <v>142</v>
      </c>
      <c r="D196" s="145" t="s">
        <v>58</v>
      </c>
      <c r="E196" s="145" t="s">
        <v>447</v>
      </c>
      <c r="F196" s="209" t="s">
        <v>480</v>
      </c>
      <c r="G196" s="213"/>
      <c r="H196" s="135">
        <v>702</v>
      </c>
      <c r="I196" s="135">
        <v>370.1</v>
      </c>
      <c r="J196" s="137">
        <f t="shared" si="14"/>
        <v>52.72079772079772</v>
      </c>
      <c r="K196" s="146"/>
      <c r="L196" s="139"/>
      <c r="M196" s="146"/>
      <c r="N196" s="146"/>
      <c r="O196" s="226"/>
      <c r="P196" s="226"/>
      <c r="Q196" s="147"/>
      <c r="R196" s="143"/>
    </row>
    <row r="197" spans="1:18" ht="39">
      <c r="A197" s="140" t="s">
        <v>541</v>
      </c>
      <c r="B197" s="141" t="s">
        <v>528</v>
      </c>
      <c r="C197" s="141"/>
      <c r="D197" s="141"/>
      <c r="E197" s="141"/>
      <c r="F197" s="220"/>
      <c r="G197" s="221"/>
      <c r="H197" s="136">
        <f>H198</f>
        <v>60730.3</v>
      </c>
      <c r="I197" s="136">
        <f>I198</f>
        <v>12066.1</v>
      </c>
      <c r="J197" s="137">
        <f t="shared" si="14"/>
        <v>19.868335904811932</v>
      </c>
      <c r="K197" s="138"/>
      <c r="L197" s="139"/>
      <c r="M197" s="138"/>
      <c r="N197" s="138"/>
      <c r="O197" s="225"/>
      <c r="P197" s="225"/>
      <c r="Q197" s="142"/>
      <c r="R197" s="143"/>
    </row>
    <row r="198" spans="1:17" s="159" customFormat="1" ht="13.5">
      <c r="A198" s="140" t="s">
        <v>8</v>
      </c>
      <c r="B198" s="141" t="s">
        <v>528</v>
      </c>
      <c r="C198" s="141" t="s">
        <v>9</v>
      </c>
      <c r="D198" s="158" t="s">
        <v>524</v>
      </c>
      <c r="E198" s="141"/>
      <c r="F198" s="220"/>
      <c r="G198" s="221"/>
      <c r="H198" s="136">
        <f>H199+H216+H221</f>
        <v>60730.3</v>
      </c>
      <c r="I198" s="136">
        <f>I199+I216+I221</f>
        <v>12066.1</v>
      </c>
      <c r="J198" s="137">
        <f t="shared" si="14"/>
        <v>19.868335904811932</v>
      </c>
      <c r="K198" s="146"/>
      <c r="L198" s="139"/>
      <c r="M198" s="146"/>
      <c r="N198" s="146"/>
      <c r="O198" s="226"/>
      <c r="P198" s="226"/>
      <c r="Q198" s="147"/>
    </row>
    <row r="199" spans="1:18" ht="39">
      <c r="A199" s="144" t="s">
        <v>57</v>
      </c>
      <c r="B199" s="145" t="s">
        <v>528</v>
      </c>
      <c r="C199" s="145" t="s">
        <v>9</v>
      </c>
      <c r="D199" s="145" t="s">
        <v>58</v>
      </c>
      <c r="E199" s="145"/>
      <c r="F199" s="209"/>
      <c r="G199" s="213"/>
      <c r="H199" s="135">
        <f>H200</f>
        <v>27256.9</v>
      </c>
      <c r="I199" s="135">
        <f>I200</f>
        <v>5605.2</v>
      </c>
      <c r="J199" s="137">
        <f t="shared" si="14"/>
        <v>20.564334168595842</v>
      </c>
      <c r="K199" s="146"/>
      <c r="L199" s="139"/>
      <c r="M199" s="146"/>
      <c r="N199" s="146"/>
      <c r="O199" s="226"/>
      <c r="P199" s="226"/>
      <c r="Q199" s="147"/>
      <c r="R199" s="143"/>
    </row>
    <row r="200" spans="1:18" ht="39">
      <c r="A200" s="144" t="s">
        <v>12</v>
      </c>
      <c r="B200" s="145" t="s">
        <v>528</v>
      </c>
      <c r="C200" s="145" t="s">
        <v>9</v>
      </c>
      <c r="D200" s="145" t="s">
        <v>58</v>
      </c>
      <c r="E200" s="145" t="s">
        <v>13</v>
      </c>
      <c r="F200" s="209"/>
      <c r="G200" s="213"/>
      <c r="H200" s="135">
        <f>H201</f>
        <v>27256.9</v>
      </c>
      <c r="I200" s="135">
        <f>I201</f>
        <v>5605.2</v>
      </c>
      <c r="J200" s="137">
        <f t="shared" si="14"/>
        <v>20.564334168595842</v>
      </c>
      <c r="K200" s="146"/>
      <c r="L200" s="139"/>
      <c r="M200" s="146"/>
      <c r="N200" s="146"/>
      <c r="O200" s="226"/>
      <c r="P200" s="226"/>
      <c r="Q200" s="147"/>
      <c r="R200" s="143"/>
    </row>
    <row r="201" spans="1:18" ht="13.5">
      <c r="A201" s="144" t="s">
        <v>23</v>
      </c>
      <c r="B201" s="145" t="s">
        <v>528</v>
      </c>
      <c r="C201" s="145" t="s">
        <v>9</v>
      </c>
      <c r="D201" s="145" t="s">
        <v>58</v>
      </c>
      <c r="E201" s="145" t="s">
        <v>24</v>
      </c>
      <c r="F201" s="209"/>
      <c r="G201" s="213"/>
      <c r="H201" s="135">
        <f>H202+H205+H210+H213</f>
        <v>27256.9</v>
      </c>
      <c r="I201" s="135">
        <f>I202+I205+I210+I213</f>
        <v>5605.2</v>
      </c>
      <c r="J201" s="137">
        <f aca="true" t="shared" si="22" ref="J201:J264">I201/H201*100</f>
        <v>20.564334168595842</v>
      </c>
      <c r="K201" s="146"/>
      <c r="L201" s="139"/>
      <c r="M201" s="146"/>
      <c r="N201" s="146"/>
      <c r="O201" s="226"/>
      <c r="P201" s="226"/>
      <c r="Q201" s="147"/>
      <c r="R201" s="143"/>
    </row>
    <row r="202" spans="1:18" ht="26.25">
      <c r="A202" s="144" t="s">
        <v>15</v>
      </c>
      <c r="B202" s="145" t="s">
        <v>528</v>
      </c>
      <c r="C202" s="145" t="s">
        <v>9</v>
      </c>
      <c r="D202" s="145" t="s">
        <v>58</v>
      </c>
      <c r="E202" s="145" t="s">
        <v>25</v>
      </c>
      <c r="F202" s="209"/>
      <c r="G202" s="213"/>
      <c r="H202" s="135">
        <f>H203</f>
        <v>26217.4</v>
      </c>
      <c r="I202" s="135">
        <f>I203</f>
        <v>5173.2</v>
      </c>
      <c r="J202" s="137">
        <f t="shared" si="22"/>
        <v>19.73193375391915</v>
      </c>
      <c r="K202" s="146"/>
      <c r="L202" s="139"/>
      <c r="M202" s="146"/>
      <c r="N202" s="146"/>
      <c r="O202" s="226"/>
      <c r="P202" s="226"/>
      <c r="Q202" s="147"/>
      <c r="R202" s="143"/>
    </row>
    <row r="203" spans="1:18" ht="66">
      <c r="A203" s="144" t="s">
        <v>17</v>
      </c>
      <c r="B203" s="145" t="s">
        <v>528</v>
      </c>
      <c r="C203" s="145" t="s">
        <v>9</v>
      </c>
      <c r="D203" s="145" t="s">
        <v>58</v>
      </c>
      <c r="E203" s="145" t="s">
        <v>25</v>
      </c>
      <c r="F203" s="209" t="s">
        <v>18</v>
      </c>
      <c r="G203" s="213"/>
      <c r="H203" s="135">
        <f>H204</f>
        <v>26217.4</v>
      </c>
      <c r="I203" s="135">
        <f>I204</f>
        <v>5173.2</v>
      </c>
      <c r="J203" s="137">
        <f t="shared" si="22"/>
        <v>19.73193375391915</v>
      </c>
      <c r="K203" s="146"/>
      <c r="L203" s="139"/>
      <c r="M203" s="146"/>
      <c r="N203" s="146"/>
      <c r="O203" s="226"/>
      <c r="P203" s="226"/>
      <c r="Q203" s="147"/>
      <c r="R203" s="143"/>
    </row>
    <row r="204" spans="1:18" ht="26.25">
      <c r="A204" s="144" t="s">
        <v>19</v>
      </c>
      <c r="B204" s="145" t="s">
        <v>528</v>
      </c>
      <c r="C204" s="145" t="s">
        <v>9</v>
      </c>
      <c r="D204" s="145" t="s">
        <v>58</v>
      </c>
      <c r="E204" s="145" t="s">
        <v>25</v>
      </c>
      <c r="F204" s="209" t="s">
        <v>20</v>
      </c>
      <c r="G204" s="213"/>
      <c r="H204" s="135">
        <v>26217.4</v>
      </c>
      <c r="I204" s="135">
        <v>5173.2</v>
      </c>
      <c r="J204" s="137">
        <f t="shared" si="22"/>
        <v>19.73193375391915</v>
      </c>
      <c r="K204" s="146"/>
      <c r="L204" s="139"/>
      <c r="M204" s="146"/>
      <c r="N204" s="146"/>
      <c r="O204" s="226"/>
      <c r="P204" s="226"/>
      <c r="Q204" s="147"/>
      <c r="R204" s="143"/>
    </row>
    <row r="205" spans="1:18" ht="26.25">
      <c r="A205" s="144" t="s">
        <v>26</v>
      </c>
      <c r="B205" s="145" t="s">
        <v>528</v>
      </c>
      <c r="C205" s="145" t="s">
        <v>9</v>
      </c>
      <c r="D205" s="145" t="s">
        <v>58</v>
      </c>
      <c r="E205" s="145" t="s">
        <v>27</v>
      </c>
      <c r="F205" s="209"/>
      <c r="G205" s="213"/>
      <c r="H205" s="135">
        <f>H206+H208</f>
        <v>729.5</v>
      </c>
      <c r="I205" s="135">
        <f>I206+I208</f>
        <v>332</v>
      </c>
      <c r="J205" s="137">
        <f t="shared" si="22"/>
        <v>45.5106237148732</v>
      </c>
      <c r="K205" s="146"/>
      <c r="L205" s="139"/>
      <c r="M205" s="146"/>
      <c r="N205" s="146"/>
      <c r="O205" s="226"/>
      <c r="P205" s="226"/>
      <c r="Q205" s="147"/>
      <c r="R205" s="143"/>
    </row>
    <row r="206" spans="1:18" ht="26.25">
      <c r="A206" s="144" t="s">
        <v>28</v>
      </c>
      <c r="B206" s="145" t="s">
        <v>528</v>
      </c>
      <c r="C206" s="145" t="s">
        <v>9</v>
      </c>
      <c r="D206" s="145" t="s">
        <v>58</v>
      </c>
      <c r="E206" s="145" t="s">
        <v>27</v>
      </c>
      <c r="F206" s="209" t="s">
        <v>29</v>
      </c>
      <c r="G206" s="213"/>
      <c r="H206" s="135">
        <f>H207</f>
        <v>725</v>
      </c>
      <c r="I206" s="135">
        <f>I207</f>
        <v>332</v>
      </c>
      <c r="J206" s="137">
        <f t="shared" si="22"/>
        <v>45.793103448275865</v>
      </c>
      <c r="K206" s="146"/>
      <c r="L206" s="139"/>
      <c r="M206" s="146"/>
      <c r="N206" s="146"/>
      <c r="O206" s="226"/>
      <c r="P206" s="226"/>
      <c r="Q206" s="147"/>
      <c r="R206" s="143"/>
    </row>
    <row r="207" spans="1:18" ht="39">
      <c r="A207" s="144" t="s">
        <v>30</v>
      </c>
      <c r="B207" s="145" t="s">
        <v>528</v>
      </c>
      <c r="C207" s="145" t="s">
        <v>9</v>
      </c>
      <c r="D207" s="145" t="s">
        <v>58</v>
      </c>
      <c r="E207" s="145" t="s">
        <v>27</v>
      </c>
      <c r="F207" s="209" t="s">
        <v>31</v>
      </c>
      <c r="G207" s="213"/>
      <c r="H207" s="135">
        <v>725</v>
      </c>
      <c r="I207" s="135">
        <v>332</v>
      </c>
      <c r="J207" s="137">
        <f t="shared" si="22"/>
        <v>45.793103448275865</v>
      </c>
      <c r="K207" s="146"/>
      <c r="L207" s="139"/>
      <c r="M207" s="146"/>
      <c r="N207" s="146"/>
      <c r="O207" s="226"/>
      <c r="P207" s="226"/>
      <c r="Q207" s="147"/>
      <c r="R207" s="143"/>
    </row>
    <row r="208" spans="1:18" ht="13.5">
      <c r="A208" s="144" t="s">
        <v>46</v>
      </c>
      <c r="B208" s="145" t="s">
        <v>528</v>
      </c>
      <c r="C208" s="145" t="s">
        <v>9</v>
      </c>
      <c r="D208" s="145" t="s">
        <v>58</v>
      </c>
      <c r="E208" s="145" t="s">
        <v>27</v>
      </c>
      <c r="F208" s="209" t="s">
        <v>47</v>
      </c>
      <c r="G208" s="213"/>
      <c r="H208" s="135">
        <f>H209</f>
        <v>4.5</v>
      </c>
      <c r="I208" s="135">
        <f>I209</f>
        <v>0</v>
      </c>
      <c r="J208" s="137">
        <f t="shared" si="22"/>
        <v>0</v>
      </c>
      <c r="K208" s="146"/>
      <c r="L208" s="139"/>
      <c r="M208" s="146"/>
      <c r="N208" s="146"/>
      <c r="O208" s="226"/>
      <c r="P208" s="226"/>
      <c r="Q208" s="147"/>
      <c r="R208" s="143"/>
    </row>
    <row r="209" spans="1:18" ht="13.5">
      <c r="A209" s="144" t="s">
        <v>50</v>
      </c>
      <c r="B209" s="145" t="s">
        <v>528</v>
      </c>
      <c r="C209" s="145" t="s">
        <v>9</v>
      </c>
      <c r="D209" s="145" t="s">
        <v>58</v>
      </c>
      <c r="E209" s="145" t="s">
        <v>27</v>
      </c>
      <c r="F209" s="209" t="s">
        <v>51</v>
      </c>
      <c r="G209" s="213"/>
      <c r="H209" s="135">
        <v>4.5</v>
      </c>
      <c r="I209" s="135">
        <v>0</v>
      </c>
      <c r="J209" s="137">
        <f t="shared" si="22"/>
        <v>0</v>
      </c>
      <c r="K209" s="146"/>
      <c r="L209" s="139"/>
      <c r="M209" s="146"/>
      <c r="N209" s="146"/>
      <c r="O209" s="226"/>
      <c r="P209" s="226"/>
      <c r="Q209" s="147"/>
      <c r="R209" s="143"/>
    </row>
    <row r="210" spans="1:18" ht="78.75">
      <c r="A210" s="144" t="s">
        <v>42</v>
      </c>
      <c r="B210" s="145" t="s">
        <v>528</v>
      </c>
      <c r="C210" s="145" t="s">
        <v>9</v>
      </c>
      <c r="D210" s="145" t="s">
        <v>58</v>
      </c>
      <c r="E210" s="145" t="s">
        <v>52</v>
      </c>
      <c r="F210" s="209"/>
      <c r="G210" s="213"/>
      <c r="H210" s="135">
        <f>H211</f>
        <v>300</v>
      </c>
      <c r="I210" s="135">
        <f>I211</f>
        <v>100</v>
      </c>
      <c r="J210" s="137">
        <f t="shared" si="22"/>
        <v>33.33333333333333</v>
      </c>
      <c r="K210" s="146"/>
      <c r="L210" s="139"/>
      <c r="M210" s="146"/>
      <c r="N210" s="146"/>
      <c r="O210" s="226"/>
      <c r="P210" s="226"/>
      <c r="Q210" s="147"/>
      <c r="R210" s="143"/>
    </row>
    <row r="211" spans="1:18" ht="66">
      <c r="A211" s="144" t="s">
        <v>17</v>
      </c>
      <c r="B211" s="145" t="s">
        <v>528</v>
      </c>
      <c r="C211" s="145" t="s">
        <v>9</v>
      </c>
      <c r="D211" s="145" t="s">
        <v>58</v>
      </c>
      <c r="E211" s="145" t="s">
        <v>52</v>
      </c>
      <c r="F211" s="209" t="s">
        <v>18</v>
      </c>
      <c r="G211" s="213"/>
      <c r="H211" s="135">
        <f>H212</f>
        <v>300</v>
      </c>
      <c r="I211" s="135">
        <f>I212</f>
        <v>100</v>
      </c>
      <c r="J211" s="137">
        <f t="shared" si="22"/>
        <v>33.33333333333333</v>
      </c>
      <c r="K211" s="146"/>
      <c r="L211" s="139"/>
      <c r="M211" s="146"/>
      <c r="N211" s="146"/>
      <c r="O211" s="226"/>
      <c r="P211" s="226"/>
      <c r="Q211" s="147"/>
      <c r="R211" s="143"/>
    </row>
    <row r="212" spans="1:18" ht="26.25">
      <c r="A212" s="144" t="s">
        <v>19</v>
      </c>
      <c r="B212" s="145" t="s">
        <v>528</v>
      </c>
      <c r="C212" s="145" t="s">
        <v>9</v>
      </c>
      <c r="D212" s="145" t="s">
        <v>58</v>
      </c>
      <c r="E212" s="145" t="s">
        <v>52</v>
      </c>
      <c r="F212" s="209" t="s">
        <v>20</v>
      </c>
      <c r="G212" s="213"/>
      <c r="H212" s="135">
        <v>300</v>
      </c>
      <c r="I212" s="135">
        <v>100</v>
      </c>
      <c r="J212" s="137">
        <f t="shared" si="22"/>
        <v>33.33333333333333</v>
      </c>
      <c r="K212" s="146"/>
      <c r="L212" s="139"/>
      <c r="M212" s="146"/>
      <c r="N212" s="146"/>
      <c r="O212" s="226"/>
      <c r="P212" s="226"/>
      <c r="Q212" s="147"/>
      <c r="R212" s="143"/>
    </row>
    <row r="213" spans="1:18" ht="13.5">
      <c r="A213" s="144" t="s">
        <v>32</v>
      </c>
      <c r="B213" s="145" t="s">
        <v>528</v>
      </c>
      <c r="C213" s="145" t="s">
        <v>9</v>
      </c>
      <c r="D213" s="145" t="s">
        <v>58</v>
      </c>
      <c r="E213" s="145" t="s">
        <v>33</v>
      </c>
      <c r="F213" s="209"/>
      <c r="G213" s="213"/>
      <c r="H213" s="135">
        <f>H214</f>
        <v>10</v>
      </c>
      <c r="I213" s="135">
        <f>I214</f>
        <v>0</v>
      </c>
      <c r="J213" s="137">
        <f t="shared" si="22"/>
        <v>0</v>
      </c>
      <c r="K213" s="146"/>
      <c r="L213" s="139"/>
      <c r="M213" s="146"/>
      <c r="N213" s="146"/>
      <c r="O213" s="226"/>
      <c r="P213" s="226"/>
      <c r="Q213" s="147"/>
      <c r="R213" s="143"/>
    </row>
    <row r="214" spans="1:18" ht="66">
      <c r="A214" s="144" t="s">
        <v>17</v>
      </c>
      <c r="B214" s="145" t="s">
        <v>528</v>
      </c>
      <c r="C214" s="145" t="s">
        <v>9</v>
      </c>
      <c r="D214" s="145" t="s">
        <v>58</v>
      </c>
      <c r="E214" s="145" t="s">
        <v>33</v>
      </c>
      <c r="F214" s="209" t="s">
        <v>18</v>
      </c>
      <c r="G214" s="213"/>
      <c r="H214" s="135">
        <f>H215</f>
        <v>10</v>
      </c>
      <c r="I214" s="135">
        <f>I215</f>
        <v>0</v>
      </c>
      <c r="J214" s="137">
        <f t="shared" si="22"/>
        <v>0</v>
      </c>
      <c r="K214" s="146"/>
      <c r="L214" s="139"/>
      <c r="M214" s="146"/>
      <c r="N214" s="146"/>
      <c r="O214" s="226"/>
      <c r="P214" s="226"/>
      <c r="Q214" s="147"/>
      <c r="R214" s="143"/>
    </row>
    <row r="215" spans="1:18" ht="26.25">
      <c r="A215" s="144" t="s">
        <v>19</v>
      </c>
      <c r="B215" s="145" t="s">
        <v>528</v>
      </c>
      <c r="C215" s="145" t="s">
        <v>9</v>
      </c>
      <c r="D215" s="145" t="s">
        <v>58</v>
      </c>
      <c r="E215" s="145" t="s">
        <v>33</v>
      </c>
      <c r="F215" s="209" t="s">
        <v>20</v>
      </c>
      <c r="G215" s="213"/>
      <c r="H215" s="135">
        <v>10</v>
      </c>
      <c r="I215" s="135">
        <v>0</v>
      </c>
      <c r="J215" s="137">
        <f t="shared" si="22"/>
        <v>0</v>
      </c>
      <c r="K215" s="146"/>
      <c r="L215" s="139"/>
      <c r="M215" s="146"/>
      <c r="N215" s="146"/>
      <c r="O215" s="226"/>
      <c r="P215" s="226"/>
      <c r="Q215" s="147"/>
      <c r="R215" s="143"/>
    </row>
    <row r="216" spans="1:18" ht="13.5">
      <c r="A216" s="144" t="s">
        <v>62</v>
      </c>
      <c r="B216" s="145" t="s">
        <v>528</v>
      </c>
      <c r="C216" s="145" t="s">
        <v>9</v>
      </c>
      <c r="D216" s="145" t="s">
        <v>63</v>
      </c>
      <c r="E216" s="145"/>
      <c r="F216" s="209"/>
      <c r="G216" s="213"/>
      <c r="H216" s="135">
        <f aca="true" t="shared" si="23" ref="H216:I219">H217</f>
        <v>500</v>
      </c>
      <c r="I216" s="135">
        <f t="shared" si="23"/>
        <v>0</v>
      </c>
      <c r="J216" s="137">
        <f t="shared" si="22"/>
        <v>0</v>
      </c>
      <c r="K216" s="146"/>
      <c r="L216" s="139"/>
      <c r="M216" s="146"/>
      <c r="N216" s="146"/>
      <c r="O216" s="226"/>
      <c r="P216" s="226"/>
      <c r="Q216" s="147"/>
      <c r="R216" s="143"/>
    </row>
    <row r="217" spans="1:18" ht="13.5">
      <c r="A217" s="144" t="s">
        <v>62</v>
      </c>
      <c r="B217" s="145" t="s">
        <v>528</v>
      </c>
      <c r="C217" s="145" t="s">
        <v>9</v>
      </c>
      <c r="D217" s="145" t="s">
        <v>63</v>
      </c>
      <c r="E217" s="145" t="s">
        <v>64</v>
      </c>
      <c r="F217" s="209"/>
      <c r="G217" s="213"/>
      <c r="H217" s="135">
        <f t="shared" si="23"/>
        <v>500</v>
      </c>
      <c r="I217" s="135">
        <f t="shared" si="23"/>
        <v>0</v>
      </c>
      <c r="J217" s="137">
        <f t="shared" si="22"/>
        <v>0</v>
      </c>
      <c r="K217" s="146"/>
      <c r="L217" s="139"/>
      <c r="M217" s="146"/>
      <c r="N217" s="146"/>
      <c r="O217" s="226"/>
      <c r="P217" s="226"/>
      <c r="Q217" s="147"/>
      <c r="R217" s="143"/>
    </row>
    <row r="218" spans="1:18" ht="13.5">
      <c r="A218" s="144" t="s">
        <v>65</v>
      </c>
      <c r="B218" s="145" t="s">
        <v>528</v>
      </c>
      <c r="C218" s="145" t="s">
        <v>9</v>
      </c>
      <c r="D218" s="145" t="s">
        <v>63</v>
      </c>
      <c r="E218" s="145" t="s">
        <v>66</v>
      </c>
      <c r="F218" s="209"/>
      <c r="G218" s="213"/>
      <c r="H218" s="135">
        <f t="shared" si="23"/>
        <v>500</v>
      </c>
      <c r="I218" s="135">
        <f t="shared" si="23"/>
        <v>0</v>
      </c>
      <c r="J218" s="137">
        <f t="shared" si="22"/>
        <v>0</v>
      </c>
      <c r="K218" s="146"/>
      <c r="L218" s="139"/>
      <c r="M218" s="146"/>
      <c r="N218" s="146"/>
      <c r="O218" s="226"/>
      <c r="P218" s="226"/>
      <c r="Q218" s="147"/>
      <c r="R218" s="143"/>
    </row>
    <row r="219" spans="1:18" ht="13.5">
      <c r="A219" s="144" t="s">
        <v>46</v>
      </c>
      <c r="B219" s="145" t="s">
        <v>528</v>
      </c>
      <c r="C219" s="145" t="s">
        <v>9</v>
      </c>
      <c r="D219" s="145" t="s">
        <v>63</v>
      </c>
      <c r="E219" s="145" t="s">
        <v>66</v>
      </c>
      <c r="F219" s="209" t="s">
        <v>47</v>
      </c>
      <c r="G219" s="213"/>
      <c r="H219" s="135">
        <f t="shared" si="23"/>
        <v>500</v>
      </c>
      <c r="I219" s="135">
        <f t="shared" si="23"/>
        <v>0</v>
      </c>
      <c r="J219" s="137">
        <f t="shared" si="22"/>
        <v>0</v>
      </c>
      <c r="K219" s="146"/>
      <c r="L219" s="139"/>
      <c r="M219" s="146"/>
      <c r="N219" s="146"/>
      <c r="O219" s="226"/>
      <c r="P219" s="226"/>
      <c r="Q219" s="147"/>
      <c r="R219" s="143"/>
    </row>
    <row r="220" spans="1:18" ht="13.5">
      <c r="A220" s="144" t="s">
        <v>67</v>
      </c>
      <c r="B220" s="145" t="s">
        <v>528</v>
      </c>
      <c r="C220" s="145" t="s">
        <v>9</v>
      </c>
      <c r="D220" s="145" t="s">
        <v>63</v>
      </c>
      <c r="E220" s="145" t="s">
        <v>66</v>
      </c>
      <c r="F220" s="209" t="s">
        <v>68</v>
      </c>
      <c r="G220" s="213"/>
      <c r="H220" s="135">
        <v>500</v>
      </c>
      <c r="I220" s="135">
        <v>0</v>
      </c>
      <c r="J220" s="137">
        <f t="shared" si="22"/>
        <v>0</v>
      </c>
      <c r="K220" s="146"/>
      <c r="L220" s="139"/>
      <c r="M220" s="146"/>
      <c r="N220" s="146"/>
      <c r="O220" s="226"/>
      <c r="P220" s="226"/>
      <c r="Q220" s="147"/>
      <c r="R220" s="143"/>
    </row>
    <row r="221" spans="1:18" ht="13.5">
      <c r="A221" s="144" t="s">
        <v>69</v>
      </c>
      <c r="B221" s="145" t="s">
        <v>528</v>
      </c>
      <c r="C221" s="145" t="s">
        <v>9</v>
      </c>
      <c r="D221" s="145" t="s">
        <v>70</v>
      </c>
      <c r="E221" s="145"/>
      <c r="F221" s="209"/>
      <c r="G221" s="213"/>
      <c r="H221" s="135">
        <f>H222</f>
        <v>32973.4</v>
      </c>
      <c r="I221" s="135">
        <f>I222</f>
        <v>6460.900000000001</v>
      </c>
      <c r="J221" s="137">
        <f t="shared" si="22"/>
        <v>19.59427902491099</v>
      </c>
      <c r="K221" s="146"/>
      <c r="L221" s="139"/>
      <c r="M221" s="146"/>
      <c r="N221" s="146"/>
      <c r="O221" s="226"/>
      <c r="P221" s="226"/>
      <c r="Q221" s="147"/>
      <c r="R221" s="143"/>
    </row>
    <row r="222" spans="1:18" ht="13.5">
      <c r="A222" s="144" t="s">
        <v>120</v>
      </c>
      <c r="B222" s="145" t="s">
        <v>528</v>
      </c>
      <c r="C222" s="145" t="s">
        <v>9</v>
      </c>
      <c r="D222" s="145" t="s">
        <v>70</v>
      </c>
      <c r="E222" s="145" t="s">
        <v>121</v>
      </c>
      <c r="F222" s="209"/>
      <c r="G222" s="213"/>
      <c r="H222" s="135">
        <f>H223+H226+H229</f>
        <v>32973.4</v>
      </c>
      <c r="I222" s="135">
        <f>I223+I226+I229</f>
        <v>6460.900000000001</v>
      </c>
      <c r="J222" s="137">
        <f t="shared" si="22"/>
        <v>19.59427902491099</v>
      </c>
      <c r="K222" s="146"/>
      <c r="L222" s="139"/>
      <c r="M222" s="146"/>
      <c r="N222" s="146"/>
      <c r="O222" s="226"/>
      <c r="P222" s="226"/>
      <c r="Q222" s="147"/>
      <c r="R222" s="143"/>
    </row>
    <row r="223" spans="1:18" ht="78.75">
      <c r="A223" s="144" t="s">
        <v>42</v>
      </c>
      <c r="B223" s="145" t="s">
        <v>528</v>
      </c>
      <c r="C223" s="145" t="s">
        <v>9</v>
      </c>
      <c r="D223" s="145" t="s">
        <v>70</v>
      </c>
      <c r="E223" s="145" t="s">
        <v>122</v>
      </c>
      <c r="F223" s="209"/>
      <c r="G223" s="213"/>
      <c r="H223" s="135">
        <f>H224</f>
        <v>700</v>
      </c>
      <c r="I223" s="135">
        <f>I224</f>
        <v>0</v>
      </c>
      <c r="J223" s="137">
        <f t="shared" si="22"/>
        <v>0</v>
      </c>
      <c r="K223" s="146"/>
      <c r="L223" s="139"/>
      <c r="M223" s="146"/>
      <c r="N223" s="146"/>
      <c r="O223" s="226"/>
      <c r="P223" s="226"/>
      <c r="Q223" s="147"/>
      <c r="R223" s="143"/>
    </row>
    <row r="224" spans="1:18" ht="66">
      <c r="A224" s="144" t="s">
        <v>17</v>
      </c>
      <c r="B224" s="145" t="s">
        <v>528</v>
      </c>
      <c r="C224" s="145" t="s">
        <v>9</v>
      </c>
      <c r="D224" s="145" t="s">
        <v>70</v>
      </c>
      <c r="E224" s="145" t="s">
        <v>122</v>
      </c>
      <c r="F224" s="209" t="s">
        <v>18</v>
      </c>
      <c r="G224" s="213"/>
      <c r="H224" s="135">
        <f>H225</f>
        <v>700</v>
      </c>
      <c r="I224" s="135">
        <f>I225</f>
        <v>0</v>
      </c>
      <c r="J224" s="137">
        <f t="shared" si="22"/>
        <v>0</v>
      </c>
      <c r="K224" s="146"/>
      <c r="L224" s="139"/>
      <c r="M224" s="146"/>
      <c r="N224" s="146"/>
      <c r="O224" s="226"/>
      <c r="P224" s="226"/>
      <c r="Q224" s="147"/>
      <c r="R224" s="143"/>
    </row>
    <row r="225" spans="1:18" ht="26.25">
      <c r="A225" s="144" t="s">
        <v>19</v>
      </c>
      <c r="B225" s="145" t="s">
        <v>528</v>
      </c>
      <c r="C225" s="145" t="s">
        <v>9</v>
      </c>
      <c r="D225" s="145" t="s">
        <v>70</v>
      </c>
      <c r="E225" s="145" t="s">
        <v>122</v>
      </c>
      <c r="F225" s="209" t="s">
        <v>20</v>
      </c>
      <c r="G225" s="213"/>
      <c r="H225" s="135">
        <v>700</v>
      </c>
      <c r="I225" s="135">
        <v>0</v>
      </c>
      <c r="J225" s="137">
        <f t="shared" si="22"/>
        <v>0</v>
      </c>
      <c r="K225" s="146"/>
      <c r="L225" s="139"/>
      <c r="M225" s="146"/>
      <c r="N225" s="146"/>
      <c r="O225" s="226"/>
      <c r="P225" s="226"/>
      <c r="Q225" s="147"/>
      <c r="R225" s="143"/>
    </row>
    <row r="226" spans="1:18" ht="13.5">
      <c r="A226" s="144" t="s">
        <v>32</v>
      </c>
      <c r="B226" s="145" t="s">
        <v>528</v>
      </c>
      <c r="C226" s="145" t="s">
        <v>9</v>
      </c>
      <c r="D226" s="145" t="s">
        <v>70</v>
      </c>
      <c r="E226" s="145" t="s">
        <v>123</v>
      </c>
      <c r="F226" s="209"/>
      <c r="G226" s="213"/>
      <c r="H226" s="135">
        <f>H227</f>
        <v>50</v>
      </c>
      <c r="I226" s="135">
        <f>I227</f>
        <v>0</v>
      </c>
      <c r="J226" s="137">
        <f t="shared" si="22"/>
        <v>0</v>
      </c>
      <c r="K226" s="146"/>
      <c r="L226" s="139"/>
      <c r="M226" s="146"/>
      <c r="N226" s="146"/>
      <c r="O226" s="226"/>
      <c r="P226" s="226"/>
      <c r="Q226" s="147"/>
      <c r="R226" s="143"/>
    </row>
    <row r="227" spans="1:18" ht="66">
      <c r="A227" s="144" t="s">
        <v>17</v>
      </c>
      <c r="B227" s="145" t="s">
        <v>528</v>
      </c>
      <c r="C227" s="145" t="s">
        <v>9</v>
      </c>
      <c r="D227" s="145" t="s">
        <v>70</v>
      </c>
      <c r="E227" s="145" t="s">
        <v>123</v>
      </c>
      <c r="F227" s="209" t="s">
        <v>18</v>
      </c>
      <c r="G227" s="213"/>
      <c r="H227" s="135">
        <f>H228</f>
        <v>50</v>
      </c>
      <c r="I227" s="135">
        <f>I228</f>
        <v>0</v>
      </c>
      <c r="J227" s="137">
        <f t="shared" si="22"/>
        <v>0</v>
      </c>
      <c r="K227" s="146"/>
      <c r="L227" s="139"/>
      <c r="M227" s="146"/>
      <c r="N227" s="146"/>
      <c r="O227" s="226"/>
      <c r="P227" s="226"/>
      <c r="Q227" s="147"/>
      <c r="R227" s="143"/>
    </row>
    <row r="228" spans="1:18" ht="26.25">
      <c r="A228" s="144" t="s">
        <v>19</v>
      </c>
      <c r="B228" s="145" t="s">
        <v>528</v>
      </c>
      <c r="C228" s="145" t="s">
        <v>9</v>
      </c>
      <c r="D228" s="145" t="s">
        <v>70</v>
      </c>
      <c r="E228" s="145" t="s">
        <v>123</v>
      </c>
      <c r="F228" s="209" t="s">
        <v>20</v>
      </c>
      <c r="G228" s="213"/>
      <c r="H228" s="135">
        <v>50</v>
      </c>
      <c r="I228" s="135">
        <v>0</v>
      </c>
      <c r="J228" s="137">
        <f t="shared" si="22"/>
        <v>0</v>
      </c>
      <c r="K228" s="146"/>
      <c r="L228" s="139"/>
      <c r="M228" s="146"/>
      <c r="N228" s="146"/>
      <c r="O228" s="226"/>
      <c r="P228" s="226"/>
      <c r="Q228" s="147"/>
      <c r="R228" s="143"/>
    </row>
    <row r="229" spans="1:18" ht="26.25">
      <c r="A229" s="144" t="s">
        <v>124</v>
      </c>
      <c r="B229" s="145" t="s">
        <v>528</v>
      </c>
      <c r="C229" s="145" t="s">
        <v>9</v>
      </c>
      <c r="D229" s="145" t="s">
        <v>70</v>
      </c>
      <c r="E229" s="145" t="s">
        <v>125</v>
      </c>
      <c r="F229" s="209"/>
      <c r="G229" s="213"/>
      <c r="H229" s="135">
        <f>H230+H232+H234</f>
        <v>32223.4</v>
      </c>
      <c r="I229" s="135">
        <f>I230+I232+I234</f>
        <v>6460.900000000001</v>
      </c>
      <c r="J229" s="137">
        <f t="shared" si="22"/>
        <v>20.050336091163565</v>
      </c>
      <c r="K229" s="146"/>
      <c r="L229" s="139"/>
      <c r="M229" s="146"/>
      <c r="N229" s="146"/>
      <c r="O229" s="226"/>
      <c r="P229" s="226"/>
      <c r="Q229" s="147"/>
      <c r="R229" s="143"/>
    </row>
    <row r="230" spans="1:18" ht="66">
      <c r="A230" s="144" t="s">
        <v>17</v>
      </c>
      <c r="B230" s="145" t="s">
        <v>528</v>
      </c>
      <c r="C230" s="145" t="s">
        <v>9</v>
      </c>
      <c r="D230" s="145" t="s">
        <v>70</v>
      </c>
      <c r="E230" s="145" t="s">
        <v>125</v>
      </c>
      <c r="F230" s="209" t="s">
        <v>18</v>
      </c>
      <c r="G230" s="213"/>
      <c r="H230" s="135">
        <f>H231</f>
        <v>31468.4</v>
      </c>
      <c r="I230" s="135">
        <f>I231</f>
        <v>6234.3</v>
      </c>
      <c r="J230" s="137">
        <f t="shared" si="22"/>
        <v>19.811302767220447</v>
      </c>
      <c r="K230" s="146"/>
      <c r="L230" s="139"/>
      <c r="M230" s="146"/>
      <c r="N230" s="146"/>
      <c r="O230" s="226"/>
      <c r="P230" s="226"/>
      <c r="Q230" s="147"/>
      <c r="R230" s="143"/>
    </row>
    <row r="231" spans="1:18" ht="26.25">
      <c r="A231" s="144" t="s">
        <v>108</v>
      </c>
      <c r="B231" s="145" t="s">
        <v>528</v>
      </c>
      <c r="C231" s="145" t="s">
        <v>9</v>
      </c>
      <c r="D231" s="145" t="s">
        <v>70</v>
      </c>
      <c r="E231" s="145" t="s">
        <v>125</v>
      </c>
      <c r="F231" s="209" t="s">
        <v>109</v>
      </c>
      <c r="G231" s="213"/>
      <c r="H231" s="135">
        <v>31468.4</v>
      </c>
      <c r="I231" s="135">
        <v>6234.3</v>
      </c>
      <c r="J231" s="137">
        <f t="shared" si="22"/>
        <v>19.811302767220447</v>
      </c>
      <c r="K231" s="146"/>
      <c r="L231" s="139"/>
      <c r="M231" s="146"/>
      <c r="N231" s="146"/>
      <c r="O231" s="226"/>
      <c r="P231" s="226"/>
      <c r="Q231" s="147"/>
      <c r="R231" s="143"/>
    </row>
    <row r="232" spans="1:18" ht="26.25">
      <c r="A232" s="144" t="s">
        <v>28</v>
      </c>
      <c r="B232" s="145" t="s">
        <v>528</v>
      </c>
      <c r="C232" s="145" t="s">
        <v>9</v>
      </c>
      <c r="D232" s="145" t="s">
        <v>70</v>
      </c>
      <c r="E232" s="145" t="s">
        <v>125</v>
      </c>
      <c r="F232" s="209" t="s">
        <v>29</v>
      </c>
      <c r="G232" s="213"/>
      <c r="H232" s="135">
        <f>H233</f>
        <v>745</v>
      </c>
      <c r="I232" s="135">
        <f>I233</f>
        <v>226.6</v>
      </c>
      <c r="J232" s="137">
        <f t="shared" si="22"/>
        <v>30.416107382550333</v>
      </c>
      <c r="K232" s="146"/>
      <c r="L232" s="139"/>
      <c r="M232" s="146"/>
      <c r="N232" s="146"/>
      <c r="O232" s="226"/>
      <c r="P232" s="226"/>
      <c r="Q232" s="147"/>
      <c r="R232" s="143"/>
    </row>
    <row r="233" spans="1:18" ht="39">
      <c r="A233" s="144" t="s">
        <v>30</v>
      </c>
      <c r="B233" s="145" t="s">
        <v>528</v>
      </c>
      <c r="C233" s="145" t="s">
        <v>9</v>
      </c>
      <c r="D233" s="145" t="s">
        <v>70</v>
      </c>
      <c r="E233" s="145" t="s">
        <v>125</v>
      </c>
      <c r="F233" s="209" t="s">
        <v>31</v>
      </c>
      <c r="G233" s="213"/>
      <c r="H233" s="135">
        <v>745</v>
      </c>
      <c r="I233" s="135">
        <v>226.6</v>
      </c>
      <c r="J233" s="137">
        <f t="shared" si="22"/>
        <v>30.416107382550333</v>
      </c>
      <c r="K233" s="146"/>
      <c r="L233" s="139"/>
      <c r="M233" s="146"/>
      <c r="N233" s="146"/>
      <c r="O233" s="226"/>
      <c r="P233" s="226"/>
      <c r="Q233" s="147"/>
      <c r="R233" s="143"/>
    </row>
    <row r="234" spans="1:18" ht="13.5">
      <c r="A234" s="144" t="s">
        <v>46</v>
      </c>
      <c r="B234" s="145" t="s">
        <v>528</v>
      </c>
      <c r="C234" s="145" t="s">
        <v>9</v>
      </c>
      <c r="D234" s="145" t="s">
        <v>70</v>
      </c>
      <c r="E234" s="145" t="s">
        <v>125</v>
      </c>
      <c r="F234" s="209" t="s">
        <v>47</v>
      </c>
      <c r="G234" s="213"/>
      <c r="H234" s="135">
        <f>H235</f>
        <v>10</v>
      </c>
      <c r="I234" s="135">
        <f>I235</f>
        <v>0</v>
      </c>
      <c r="J234" s="137">
        <f t="shared" si="22"/>
        <v>0</v>
      </c>
      <c r="K234" s="146"/>
      <c r="L234" s="139"/>
      <c r="M234" s="146"/>
      <c r="N234" s="146"/>
      <c r="O234" s="226"/>
      <c r="P234" s="226"/>
      <c r="Q234" s="147"/>
      <c r="R234" s="143"/>
    </row>
    <row r="235" spans="1:18" ht="13.5">
      <c r="A235" s="144" t="s">
        <v>50</v>
      </c>
      <c r="B235" s="145" t="s">
        <v>528</v>
      </c>
      <c r="C235" s="145" t="s">
        <v>9</v>
      </c>
      <c r="D235" s="145" t="s">
        <v>70</v>
      </c>
      <c r="E235" s="145" t="s">
        <v>125</v>
      </c>
      <c r="F235" s="209" t="s">
        <v>51</v>
      </c>
      <c r="G235" s="213"/>
      <c r="H235" s="135">
        <v>10</v>
      </c>
      <c r="I235" s="135">
        <v>0</v>
      </c>
      <c r="J235" s="137">
        <f t="shared" si="22"/>
        <v>0</v>
      </c>
      <c r="K235" s="146"/>
      <c r="L235" s="139"/>
      <c r="M235" s="146"/>
      <c r="N235" s="146"/>
      <c r="O235" s="226"/>
      <c r="P235" s="226"/>
      <c r="Q235" s="147"/>
      <c r="R235" s="143"/>
    </row>
    <row r="236" spans="1:18" ht="39">
      <c r="A236" s="140" t="s">
        <v>542</v>
      </c>
      <c r="B236" s="141" t="s">
        <v>529</v>
      </c>
      <c r="C236" s="141"/>
      <c r="D236" s="141"/>
      <c r="E236" s="141"/>
      <c r="F236" s="220"/>
      <c r="G236" s="221"/>
      <c r="H236" s="136">
        <f aca="true" t="shared" si="24" ref="H236:I239">H237</f>
        <v>5189.5</v>
      </c>
      <c r="I236" s="136">
        <f t="shared" si="24"/>
        <v>982.9</v>
      </c>
      <c r="J236" s="157">
        <f t="shared" si="22"/>
        <v>18.940167646208693</v>
      </c>
      <c r="K236" s="138"/>
      <c r="L236" s="139"/>
      <c r="M236" s="138"/>
      <c r="N236" s="138"/>
      <c r="O236" s="225"/>
      <c r="P236" s="225"/>
      <c r="Q236" s="142"/>
      <c r="R236" s="143"/>
    </row>
    <row r="237" spans="1:17" s="159" customFormat="1" ht="13.5">
      <c r="A237" s="140" t="s">
        <v>8</v>
      </c>
      <c r="B237" s="141" t="s">
        <v>529</v>
      </c>
      <c r="C237" s="141" t="s">
        <v>9</v>
      </c>
      <c r="D237" s="158" t="s">
        <v>524</v>
      </c>
      <c r="E237" s="141"/>
      <c r="F237" s="220"/>
      <c r="G237" s="221"/>
      <c r="H237" s="136">
        <f t="shared" si="24"/>
        <v>5189.5</v>
      </c>
      <c r="I237" s="136">
        <f t="shared" si="24"/>
        <v>982.9</v>
      </c>
      <c r="J237" s="157">
        <f t="shared" si="22"/>
        <v>18.940167646208693</v>
      </c>
      <c r="K237" s="146"/>
      <c r="L237" s="139"/>
      <c r="M237" s="146"/>
      <c r="N237" s="146"/>
      <c r="O237" s="226"/>
      <c r="P237" s="226"/>
      <c r="Q237" s="147"/>
    </row>
    <row r="238" spans="1:18" ht="52.5">
      <c r="A238" s="144" t="s">
        <v>21</v>
      </c>
      <c r="B238" s="145" t="s">
        <v>529</v>
      </c>
      <c r="C238" s="145" t="s">
        <v>9</v>
      </c>
      <c r="D238" s="145" t="s">
        <v>22</v>
      </c>
      <c r="E238" s="145"/>
      <c r="F238" s="209"/>
      <c r="G238" s="213"/>
      <c r="H238" s="135">
        <f t="shared" si="24"/>
        <v>5189.5</v>
      </c>
      <c r="I238" s="135">
        <f t="shared" si="24"/>
        <v>982.9</v>
      </c>
      <c r="J238" s="137">
        <f t="shared" si="22"/>
        <v>18.940167646208693</v>
      </c>
      <c r="K238" s="146"/>
      <c r="L238" s="139"/>
      <c r="M238" s="146"/>
      <c r="N238" s="146"/>
      <c r="O238" s="226"/>
      <c r="P238" s="226"/>
      <c r="Q238" s="147"/>
      <c r="R238" s="143"/>
    </row>
    <row r="239" spans="1:18" ht="39">
      <c r="A239" s="144" t="s">
        <v>12</v>
      </c>
      <c r="B239" s="145" t="s">
        <v>529</v>
      </c>
      <c r="C239" s="145" t="s">
        <v>9</v>
      </c>
      <c r="D239" s="145" t="s">
        <v>22</v>
      </c>
      <c r="E239" s="145" t="s">
        <v>13</v>
      </c>
      <c r="F239" s="209"/>
      <c r="G239" s="213"/>
      <c r="H239" s="135">
        <f t="shared" si="24"/>
        <v>5189.5</v>
      </c>
      <c r="I239" s="135">
        <f t="shared" si="24"/>
        <v>982.9</v>
      </c>
      <c r="J239" s="137">
        <f t="shared" si="22"/>
        <v>18.940167646208693</v>
      </c>
      <c r="K239" s="146"/>
      <c r="L239" s="139"/>
      <c r="M239" s="146"/>
      <c r="N239" s="146"/>
      <c r="O239" s="226"/>
      <c r="P239" s="226"/>
      <c r="Q239" s="147"/>
      <c r="R239" s="143"/>
    </row>
    <row r="240" spans="1:18" ht="13.5">
      <c r="A240" s="144" t="s">
        <v>23</v>
      </c>
      <c r="B240" s="145" t="s">
        <v>529</v>
      </c>
      <c r="C240" s="145" t="s">
        <v>9</v>
      </c>
      <c r="D240" s="145" t="s">
        <v>22</v>
      </c>
      <c r="E240" s="145" t="s">
        <v>24</v>
      </c>
      <c r="F240" s="209"/>
      <c r="G240" s="213"/>
      <c r="H240" s="135">
        <f>H241+H244+H247</f>
        <v>5189.5</v>
      </c>
      <c r="I240" s="135">
        <f>I241+I244+I247</f>
        <v>982.9</v>
      </c>
      <c r="J240" s="137">
        <f t="shared" si="22"/>
        <v>18.940167646208693</v>
      </c>
      <c r="K240" s="146"/>
      <c r="L240" s="139"/>
      <c r="M240" s="146"/>
      <c r="N240" s="146"/>
      <c r="O240" s="226"/>
      <c r="P240" s="226"/>
      <c r="Q240" s="147"/>
      <c r="R240" s="143"/>
    </row>
    <row r="241" spans="1:18" ht="26.25">
      <c r="A241" s="144" t="s">
        <v>15</v>
      </c>
      <c r="B241" s="145" t="s">
        <v>529</v>
      </c>
      <c r="C241" s="145" t="s">
        <v>9</v>
      </c>
      <c r="D241" s="145" t="s">
        <v>22</v>
      </c>
      <c r="E241" s="145" t="s">
        <v>25</v>
      </c>
      <c r="F241" s="209"/>
      <c r="G241" s="213"/>
      <c r="H241" s="135">
        <f>H242</f>
        <v>4972.5</v>
      </c>
      <c r="I241" s="135">
        <f>I242</f>
        <v>976.4</v>
      </c>
      <c r="J241" s="137">
        <f t="shared" si="22"/>
        <v>19.635997988939167</v>
      </c>
      <c r="K241" s="146"/>
      <c r="L241" s="139"/>
      <c r="M241" s="146"/>
      <c r="N241" s="146"/>
      <c r="O241" s="226"/>
      <c r="P241" s="226"/>
      <c r="Q241" s="147"/>
      <c r="R241" s="143"/>
    </row>
    <row r="242" spans="1:18" ht="66">
      <c r="A242" s="144" t="s">
        <v>17</v>
      </c>
      <c r="B242" s="145" t="s">
        <v>529</v>
      </c>
      <c r="C242" s="145" t="s">
        <v>9</v>
      </c>
      <c r="D242" s="145" t="s">
        <v>22</v>
      </c>
      <c r="E242" s="145" t="s">
        <v>25</v>
      </c>
      <c r="F242" s="209" t="s">
        <v>18</v>
      </c>
      <c r="G242" s="213"/>
      <c r="H242" s="135">
        <f>H243</f>
        <v>4972.5</v>
      </c>
      <c r="I242" s="135">
        <f>I243</f>
        <v>976.4</v>
      </c>
      <c r="J242" s="137">
        <f t="shared" si="22"/>
        <v>19.635997988939167</v>
      </c>
      <c r="K242" s="146"/>
      <c r="L242" s="139"/>
      <c r="M242" s="146"/>
      <c r="N242" s="146"/>
      <c r="O242" s="226"/>
      <c r="P242" s="226"/>
      <c r="Q242" s="147"/>
      <c r="R242" s="143"/>
    </row>
    <row r="243" spans="1:18" ht="26.25">
      <c r="A243" s="144" t="s">
        <v>19</v>
      </c>
      <c r="B243" s="145" t="s">
        <v>529</v>
      </c>
      <c r="C243" s="145" t="s">
        <v>9</v>
      </c>
      <c r="D243" s="145" t="s">
        <v>22</v>
      </c>
      <c r="E243" s="145" t="s">
        <v>25</v>
      </c>
      <c r="F243" s="209" t="s">
        <v>20</v>
      </c>
      <c r="G243" s="213"/>
      <c r="H243" s="135">
        <v>4972.5</v>
      </c>
      <c r="I243" s="135">
        <v>976.4</v>
      </c>
      <c r="J243" s="137">
        <f t="shared" si="22"/>
        <v>19.635997988939167</v>
      </c>
      <c r="K243" s="146"/>
      <c r="L243" s="139"/>
      <c r="M243" s="146"/>
      <c r="N243" s="146"/>
      <c r="O243" s="226"/>
      <c r="P243" s="226"/>
      <c r="Q243" s="147"/>
      <c r="R243" s="143"/>
    </row>
    <row r="244" spans="1:18" ht="26.25">
      <c r="A244" s="144" t="s">
        <v>26</v>
      </c>
      <c r="B244" s="145" t="s">
        <v>529</v>
      </c>
      <c r="C244" s="145" t="s">
        <v>9</v>
      </c>
      <c r="D244" s="145" t="s">
        <v>22</v>
      </c>
      <c r="E244" s="145" t="s">
        <v>27</v>
      </c>
      <c r="F244" s="209"/>
      <c r="G244" s="213"/>
      <c r="H244" s="135">
        <f>H245</f>
        <v>187</v>
      </c>
      <c r="I244" s="135">
        <f>I245</f>
        <v>6.5</v>
      </c>
      <c r="J244" s="137">
        <f t="shared" si="22"/>
        <v>3.4759358288770055</v>
      </c>
      <c r="K244" s="146"/>
      <c r="L244" s="139"/>
      <c r="M244" s="146"/>
      <c r="N244" s="146"/>
      <c r="O244" s="226"/>
      <c r="P244" s="226"/>
      <c r="Q244" s="147"/>
      <c r="R244" s="143"/>
    </row>
    <row r="245" spans="1:18" ht="26.25">
      <c r="A245" s="144" t="s">
        <v>28</v>
      </c>
      <c r="B245" s="145" t="s">
        <v>529</v>
      </c>
      <c r="C245" s="145" t="s">
        <v>9</v>
      </c>
      <c r="D245" s="145" t="s">
        <v>22</v>
      </c>
      <c r="E245" s="145" t="s">
        <v>27</v>
      </c>
      <c r="F245" s="209" t="s">
        <v>29</v>
      </c>
      <c r="G245" s="213"/>
      <c r="H245" s="135">
        <f>H246</f>
        <v>187</v>
      </c>
      <c r="I245" s="135">
        <f>I246</f>
        <v>6.5</v>
      </c>
      <c r="J245" s="137">
        <f t="shared" si="22"/>
        <v>3.4759358288770055</v>
      </c>
      <c r="K245" s="146"/>
      <c r="L245" s="139"/>
      <c r="M245" s="146"/>
      <c r="N245" s="146"/>
      <c r="O245" s="226"/>
      <c r="P245" s="226"/>
      <c r="Q245" s="147"/>
      <c r="R245" s="143"/>
    </row>
    <row r="246" spans="1:18" ht="39">
      <c r="A246" s="144" t="s">
        <v>30</v>
      </c>
      <c r="B246" s="145" t="s">
        <v>529</v>
      </c>
      <c r="C246" s="145" t="s">
        <v>9</v>
      </c>
      <c r="D246" s="145" t="s">
        <v>22</v>
      </c>
      <c r="E246" s="145" t="s">
        <v>27</v>
      </c>
      <c r="F246" s="209" t="s">
        <v>31</v>
      </c>
      <c r="G246" s="213"/>
      <c r="H246" s="135">
        <v>187</v>
      </c>
      <c r="I246" s="135">
        <v>6.5</v>
      </c>
      <c r="J246" s="137">
        <f t="shared" si="22"/>
        <v>3.4759358288770055</v>
      </c>
      <c r="K246" s="146"/>
      <c r="L246" s="139"/>
      <c r="M246" s="146"/>
      <c r="N246" s="146"/>
      <c r="O246" s="226"/>
      <c r="P246" s="226"/>
      <c r="Q246" s="147"/>
      <c r="R246" s="143"/>
    </row>
    <row r="247" spans="1:18" ht="13.5">
      <c r="A247" s="144" t="s">
        <v>32</v>
      </c>
      <c r="B247" s="145" t="s">
        <v>529</v>
      </c>
      <c r="C247" s="145" t="s">
        <v>9</v>
      </c>
      <c r="D247" s="145" t="s">
        <v>22</v>
      </c>
      <c r="E247" s="145" t="s">
        <v>33</v>
      </c>
      <c r="F247" s="209"/>
      <c r="G247" s="213"/>
      <c r="H247" s="135">
        <f>H248</f>
        <v>30</v>
      </c>
      <c r="I247" s="135">
        <f>I248</f>
        <v>0</v>
      </c>
      <c r="J247" s="137">
        <f t="shared" si="22"/>
        <v>0</v>
      </c>
      <c r="K247" s="146"/>
      <c r="L247" s="139"/>
      <c r="M247" s="146"/>
      <c r="N247" s="146"/>
      <c r="O247" s="226"/>
      <c r="P247" s="226"/>
      <c r="Q247" s="147"/>
      <c r="R247" s="143"/>
    </row>
    <row r="248" spans="1:18" ht="66">
      <c r="A248" s="144" t="s">
        <v>17</v>
      </c>
      <c r="B248" s="145" t="s">
        <v>529</v>
      </c>
      <c r="C248" s="145" t="s">
        <v>9</v>
      </c>
      <c r="D248" s="145" t="s">
        <v>22</v>
      </c>
      <c r="E248" s="145" t="s">
        <v>33</v>
      </c>
      <c r="F248" s="209" t="s">
        <v>18</v>
      </c>
      <c r="G248" s="213"/>
      <c r="H248" s="135">
        <f>H249</f>
        <v>30</v>
      </c>
      <c r="I248" s="135">
        <f>I249</f>
        <v>0</v>
      </c>
      <c r="J248" s="137">
        <f t="shared" si="22"/>
        <v>0</v>
      </c>
      <c r="K248" s="146"/>
      <c r="L248" s="139"/>
      <c r="M248" s="146"/>
      <c r="N248" s="146"/>
      <c r="O248" s="226"/>
      <c r="P248" s="226"/>
      <c r="Q248" s="147"/>
      <c r="R248" s="143"/>
    </row>
    <row r="249" spans="1:18" ht="26.25">
      <c r="A249" s="144" t="s">
        <v>19</v>
      </c>
      <c r="B249" s="145" t="s">
        <v>529</v>
      </c>
      <c r="C249" s="145" t="s">
        <v>9</v>
      </c>
      <c r="D249" s="145" t="s">
        <v>22</v>
      </c>
      <c r="E249" s="145" t="s">
        <v>33</v>
      </c>
      <c r="F249" s="209" t="s">
        <v>20</v>
      </c>
      <c r="G249" s="213"/>
      <c r="H249" s="135">
        <v>30</v>
      </c>
      <c r="I249" s="135">
        <v>0</v>
      </c>
      <c r="J249" s="137">
        <f t="shared" si="22"/>
        <v>0</v>
      </c>
      <c r="K249" s="146"/>
      <c r="L249" s="139"/>
      <c r="M249" s="146"/>
      <c r="N249" s="146"/>
      <c r="O249" s="226"/>
      <c r="P249" s="226"/>
      <c r="Q249" s="147"/>
      <c r="R249" s="143"/>
    </row>
    <row r="250" spans="1:18" ht="52.5">
      <c r="A250" s="140" t="s">
        <v>548</v>
      </c>
      <c r="B250" s="141" t="s">
        <v>530</v>
      </c>
      <c r="C250" s="141"/>
      <c r="D250" s="141"/>
      <c r="E250" s="141"/>
      <c r="F250" s="220"/>
      <c r="G250" s="221"/>
      <c r="H250" s="136">
        <f>H251+H277+H283</f>
        <v>102092.09999999999</v>
      </c>
      <c r="I250" s="136">
        <f>I251+I277+I283</f>
        <v>19847.199999999997</v>
      </c>
      <c r="J250" s="157">
        <f t="shared" si="22"/>
        <v>19.440485600746776</v>
      </c>
      <c r="K250" s="138"/>
      <c r="L250" s="139"/>
      <c r="M250" s="138"/>
      <c r="N250" s="138"/>
      <c r="O250" s="138"/>
      <c r="P250" s="138"/>
      <c r="Q250" s="142"/>
      <c r="R250" s="143"/>
    </row>
    <row r="251" spans="1:17" s="159" customFormat="1" ht="13.5">
      <c r="A251" s="140" t="s">
        <v>8</v>
      </c>
      <c r="B251" s="141" t="s">
        <v>530</v>
      </c>
      <c r="C251" s="141" t="s">
        <v>9</v>
      </c>
      <c r="D251" s="158" t="s">
        <v>524</v>
      </c>
      <c r="E251" s="141"/>
      <c r="F251" s="220"/>
      <c r="G251" s="221"/>
      <c r="H251" s="136">
        <f>H252</f>
        <v>95482.2</v>
      </c>
      <c r="I251" s="136">
        <f>I252</f>
        <v>18099.899999999998</v>
      </c>
      <c r="J251" s="157">
        <f t="shared" si="22"/>
        <v>18.95630808674287</v>
      </c>
      <c r="K251" s="146"/>
      <c r="L251" s="139"/>
      <c r="M251" s="146"/>
      <c r="N251" s="146"/>
      <c r="O251" s="146"/>
      <c r="P251" s="146"/>
      <c r="Q251" s="147"/>
    </row>
    <row r="252" spans="1:18" ht="13.5">
      <c r="A252" s="144" t="s">
        <v>69</v>
      </c>
      <c r="B252" s="145" t="s">
        <v>530</v>
      </c>
      <c r="C252" s="145" t="s">
        <v>9</v>
      </c>
      <c r="D252" s="145" t="s">
        <v>70</v>
      </c>
      <c r="E252" s="145"/>
      <c r="F252" s="209"/>
      <c r="G252" s="213"/>
      <c r="H252" s="135">
        <f>H253+H267</f>
        <v>95482.2</v>
      </c>
      <c r="I252" s="135">
        <f>I253+I267</f>
        <v>18099.899999999998</v>
      </c>
      <c r="J252" s="137">
        <f t="shared" si="22"/>
        <v>18.95630808674287</v>
      </c>
      <c r="K252" s="146"/>
      <c r="L252" s="139"/>
      <c r="M252" s="146"/>
      <c r="N252" s="146"/>
      <c r="O252" s="146"/>
      <c r="P252" s="146"/>
      <c r="Q252" s="147"/>
      <c r="R252" s="143"/>
    </row>
    <row r="253" spans="1:18" ht="26.25">
      <c r="A253" s="144" t="s">
        <v>105</v>
      </c>
      <c r="B253" s="145" t="s">
        <v>530</v>
      </c>
      <c r="C253" s="145" t="s">
        <v>9</v>
      </c>
      <c r="D253" s="145" t="s">
        <v>70</v>
      </c>
      <c r="E253" s="145" t="s">
        <v>106</v>
      </c>
      <c r="F253" s="209"/>
      <c r="G253" s="213"/>
      <c r="H253" s="135">
        <f>H254+H257+H260</f>
        <v>91592</v>
      </c>
      <c r="I253" s="135">
        <f>I254+I257+I260</f>
        <v>18099.899999999998</v>
      </c>
      <c r="J253" s="137">
        <f t="shared" si="22"/>
        <v>19.761442047340378</v>
      </c>
      <c r="K253" s="146"/>
      <c r="L253" s="139"/>
      <c r="M253" s="146"/>
      <c r="N253" s="146"/>
      <c r="O253" s="146"/>
      <c r="P253" s="146"/>
      <c r="Q253" s="147"/>
      <c r="R253" s="143"/>
    </row>
    <row r="254" spans="1:18" ht="78.75">
      <c r="A254" s="144" t="s">
        <v>42</v>
      </c>
      <c r="B254" s="145" t="s">
        <v>530</v>
      </c>
      <c r="C254" s="145" t="s">
        <v>9</v>
      </c>
      <c r="D254" s="145" t="s">
        <v>70</v>
      </c>
      <c r="E254" s="145" t="s">
        <v>107</v>
      </c>
      <c r="F254" s="209"/>
      <c r="G254" s="213"/>
      <c r="H254" s="135">
        <f>H255</f>
        <v>950</v>
      </c>
      <c r="I254" s="135">
        <f>I255</f>
        <v>99.8</v>
      </c>
      <c r="J254" s="137">
        <f t="shared" si="22"/>
        <v>10.505263157894737</v>
      </c>
      <c r="K254" s="146"/>
      <c r="L254" s="139"/>
      <c r="M254" s="146"/>
      <c r="N254" s="146"/>
      <c r="O254" s="146"/>
      <c r="P254" s="146"/>
      <c r="Q254" s="147"/>
      <c r="R254" s="143"/>
    </row>
    <row r="255" spans="1:18" ht="66">
      <c r="A255" s="144" t="s">
        <v>17</v>
      </c>
      <c r="B255" s="145" t="s">
        <v>530</v>
      </c>
      <c r="C255" s="145" t="s">
        <v>9</v>
      </c>
      <c r="D255" s="145" t="s">
        <v>70</v>
      </c>
      <c r="E255" s="145" t="s">
        <v>107</v>
      </c>
      <c r="F255" s="209" t="s">
        <v>18</v>
      </c>
      <c r="G255" s="213"/>
      <c r="H255" s="135">
        <f>H256</f>
        <v>950</v>
      </c>
      <c r="I255" s="135">
        <f>I256</f>
        <v>99.8</v>
      </c>
      <c r="J255" s="137">
        <f t="shared" si="22"/>
        <v>10.505263157894737</v>
      </c>
      <c r="K255" s="146"/>
      <c r="L255" s="139"/>
      <c r="M255" s="146"/>
      <c r="N255" s="146"/>
      <c r="O255" s="146"/>
      <c r="P255" s="146"/>
      <c r="Q255" s="147"/>
      <c r="R255" s="143"/>
    </row>
    <row r="256" spans="1:18" ht="26.25">
      <c r="A256" s="144" t="s">
        <v>108</v>
      </c>
      <c r="B256" s="145" t="s">
        <v>530</v>
      </c>
      <c r="C256" s="145" t="s">
        <v>9</v>
      </c>
      <c r="D256" s="145" t="s">
        <v>70</v>
      </c>
      <c r="E256" s="145" t="s">
        <v>107</v>
      </c>
      <c r="F256" s="209" t="s">
        <v>109</v>
      </c>
      <c r="G256" s="213"/>
      <c r="H256" s="135">
        <v>950</v>
      </c>
      <c r="I256" s="135">
        <v>99.8</v>
      </c>
      <c r="J256" s="137">
        <f t="shared" si="22"/>
        <v>10.505263157894737</v>
      </c>
      <c r="K256" s="146"/>
      <c r="L256" s="139"/>
      <c r="M256" s="146"/>
      <c r="N256" s="146"/>
      <c r="O256" s="146"/>
      <c r="P256" s="146"/>
      <c r="Q256" s="147"/>
      <c r="R256" s="143"/>
    </row>
    <row r="257" spans="1:18" ht="13.5">
      <c r="A257" s="144" t="s">
        <v>32</v>
      </c>
      <c r="B257" s="145" t="s">
        <v>530</v>
      </c>
      <c r="C257" s="145" t="s">
        <v>9</v>
      </c>
      <c r="D257" s="145" t="s">
        <v>70</v>
      </c>
      <c r="E257" s="145" t="s">
        <v>110</v>
      </c>
      <c r="F257" s="209"/>
      <c r="G257" s="213"/>
      <c r="H257" s="135">
        <f>H258</f>
        <v>52</v>
      </c>
      <c r="I257" s="135">
        <f>I258</f>
        <v>0</v>
      </c>
      <c r="J257" s="137">
        <f t="shared" si="22"/>
        <v>0</v>
      </c>
      <c r="K257" s="146"/>
      <c r="L257" s="139"/>
      <c r="M257" s="146"/>
      <c r="N257" s="146"/>
      <c r="O257" s="146"/>
      <c r="P257" s="146"/>
      <c r="Q257" s="147"/>
      <c r="R257" s="143"/>
    </row>
    <row r="258" spans="1:18" ht="66">
      <c r="A258" s="144" t="s">
        <v>17</v>
      </c>
      <c r="B258" s="145" t="s">
        <v>530</v>
      </c>
      <c r="C258" s="145" t="s">
        <v>9</v>
      </c>
      <c r="D258" s="145" t="s">
        <v>70</v>
      </c>
      <c r="E258" s="145" t="s">
        <v>110</v>
      </c>
      <c r="F258" s="209" t="s">
        <v>18</v>
      </c>
      <c r="G258" s="213"/>
      <c r="H258" s="135">
        <f>H259</f>
        <v>52</v>
      </c>
      <c r="I258" s="135">
        <f>I259</f>
        <v>0</v>
      </c>
      <c r="J258" s="137">
        <f t="shared" si="22"/>
        <v>0</v>
      </c>
      <c r="K258" s="146"/>
      <c r="L258" s="139"/>
      <c r="M258" s="146"/>
      <c r="N258" s="146"/>
      <c r="O258" s="146"/>
      <c r="P258" s="146"/>
      <c r="Q258" s="147"/>
      <c r="R258" s="143"/>
    </row>
    <row r="259" spans="1:18" ht="26.25">
      <c r="A259" s="144" t="s">
        <v>108</v>
      </c>
      <c r="B259" s="145" t="s">
        <v>530</v>
      </c>
      <c r="C259" s="145" t="s">
        <v>9</v>
      </c>
      <c r="D259" s="145" t="s">
        <v>70</v>
      </c>
      <c r="E259" s="145" t="s">
        <v>110</v>
      </c>
      <c r="F259" s="209" t="s">
        <v>109</v>
      </c>
      <c r="G259" s="213"/>
      <c r="H259" s="135">
        <v>52</v>
      </c>
      <c r="I259" s="135">
        <v>0</v>
      </c>
      <c r="J259" s="137">
        <f t="shared" si="22"/>
        <v>0</v>
      </c>
      <c r="K259" s="146"/>
      <c r="L259" s="139"/>
      <c r="M259" s="146"/>
      <c r="N259" s="146"/>
      <c r="O259" s="146"/>
      <c r="P259" s="146"/>
      <c r="Q259" s="147"/>
      <c r="R259" s="143"/>
    </row>
    <row r="260" spans="1:18" ht="26.25">
      <c r="A260" s="144" t="s">
        <v>111</v>
      </c>
      <c r="B260" s="145" t="s">
        <v>530</v>
      </c>
      <c r="C260" s="145" t="s">
        <v>9</v>
      </c>
      <c r="D260" s="145" t="s">
        <v>70</v>
      </c>
      <c r="E260" s="145" t="s">
        <v>112</v>
      </c>
      <c r="F260" s="209"/>
      <c r="G260" s="213"/>
      <c r="H260" s="135">
        <f>H261+H263+H265</f>
        <v>90590</v>
      </c>
      <c r="I260" s="135">
        <f>I261+I263+I265</f>
        <v>18000.1</v>
      </c>
      <c r="J260" s="137">
        <f t="shared" si="22"/>
        <v>19.869853184678217</v>
      </c>
      <c r="K260" s="146"/>
      <c r="L260" s="139"/>
      <c r="M260" s="146"/>
      <c r="N260" s="146"/>
      <c r="O260" s="146"/>
      <c r="P260" s="146"/>
      <c r="Q260" s="147"/>
      <c r="R260" s="143"/>
    </row>
    <row r="261" spans="1:18" ht="66">
      <c r="A261" s="144" t="s">
        <v>17</v>
      </c>
      <c r="B261" s="145" t="s">
        <v>530</v>
      </c>
      <c r="C261" s="145" t="s">
        <v>9</v>
      </c>
      <c r="D261" s="145" t="s">
        <v>70</v>
      </c>
      <c r="E261" s="145" t="s">
        <v>112</v>
      </c>
      <c r="F261" s="209" t="s">
        <v>18</v>
      </c>
      <c r="G261" s="213"/>
      <c r="H261" s="135">
        <f>H262</f>
        <v>63030.5</v>
      </c>
      <c r="I261" s="135">
        <f>I262</f>
        <v>11756.3</v>
      </c>
      <c r="J261" s="137">
        <f t="shared" si="22"/>
        <v>18.65176382862265</v>
      </c>
      <c r="K261" s="146"/>
      <c r="L261" s="139"/>
      <c r="M261" s="146"/>
      <c r="N261" s="146"/>
      <c r="O261" s="146"/>
      <c r="P261" s="146"/>
      <c r="Q261" s="147"/>
      <c r="R261" s="143"/>
    </row>
    <row r="262" spans="1:18" ht="26.25">
      <c r="A262" s="144" t="s">
        <v>108</v>
      </c>
      <c r="B262" s="145" t="s">
        <v>530</v>
      </c>
      <c r="C262" s="145" t="s">
        <v>9</v>
      </c>
      <c r="D262" s="145" t="s">
        <v>70</v>
      </c>
      <c r="E262" s="145" t="s">
        <v>112</v>
      </c>
      <c r="F262" s="209" t="s">
        <v>109</v>
      </c>
      <c r="G262" s="213"/>
      <c r="H262" s="135">
        <v>63030.5</v>
      </c>
      <c r="I262" s="135">
        <v>11756.3</v>
      </c>
      <c r="J262" s="137">
        <f t="shared" si="22"/>
        <v>18.65176382862265</v>
      </c>
      <c r="K262" s="146"/>
      <c r="L262" s="139"/>
      <c r="M262" s="146"/>
      <c r="N262" s="146"/>
      <c r="O262" s="146"/>
      <c r="P262" s="146"/>
      <c r="Q262" s="147"/>
      <c r="R262" s="143"/>
    </row>
    <row r="263" spans="1:18" ht="26.25">
      <c r="A263" s="144" t="s">
        <v>28</v>
      </c>
      <c r="B263" s="145" t="s">
        <v>530</v>
      </c>
      <c r="C263" s="145" t="s">
        <v>9</v>
      </c>
      <c r="D263" s="145" t="s">
        <v>70</v>
      </c>
      <c r="E263" s="145" t="s">
        <v>112</v>
      </c>
      <c r="F263" s="209" t="s">
        <v>29</v>
      </c>
      <c r="G263" s="213"/>
      <c r="H263" s="135">
        <f>H264</f>
        <v>26960.5</v>
      </c>
      <c r="I263" s="135">
        <f>I264</f>
        <v>6220.9</v>
      </c>
      <c r="J263" s="137">
        <f t="shared" si="22"/>
        <v>23.074126963520705</v>
      </c>
      <c r="K263" s="146"/>
      <c r="L263" s="139"/>
      <c r="M263" s="146"/>
      <c r="N263" s="146"/>
      <c r="O263" s="146"/>
      <c r="P263" s="146"/>
      <c r="Q263" s="147"/>
      <c r="R263" s="143"/>
    </row>
    <row r="264" spans="1:18" ht="39">
      <c r="A264" s="144" t="s">
        <v>30</v>
      </c>
      <c r="B264" s="145" t="s">
        <v>530</v>
      </c>
      <c r="C264" s="145" t="s">
        <v>9</v>
      </c>
      <c r="D264" s="145" t="s">
        <v>70</v>
      </c>
      <c r="E264" s="145" t="s">
        <v>112</v>
      </c>
      <c r="F264" s="209" t="s">
        <v>31</v>
      </c>
      <c r="G264" s="213"/>
      <c r="H264" s="135">
        <v>26960.5</v>
      </c>
      <c r="I264" s="135">
        <v>6220.9</v>
      </c>
      <c r="J264" s="137">
        <f t="shared" si="22"/>
        <v>23.074126963520705</v>
      </c>
      <c r="K264" s="146"/>
      <c r="L264" s="139"/>
      <c r="M264" s="146"/>
      <c r="N264" s="146"/>
      <c r="O264" s="146"/>
      <c r="P264" s="146"/>
      <c r="Q264" s="147"/>
      <c r="R264" s="143"/>
    </row>
    <row r="265" spans="1:18" ht="13.5">
      <c r="A265" s="144" t="s">
        <v>46</v>
      </c>
      <c r="B265" s="145" t="s">
        <v>530</v>
      </c>
      <c r="C265" s="145" t="s">
        <v>9</v>
      </c>
      <c r="D265" s="145" t="s">
        <v>70</v>
      </c>
      <c r="E265" s="145" t="s">
        <v>112</v>
      </c>
      <c r="F265" s="209" t="s">
        <v>47</v>
      </c>
      <c r="G265" s="213"/>
      <c r="H265" s="135">
        <f>H266</f>
        <v>599</v>
      </c>
      <c r="I265" s="135">
        <f>I266</f>
        <v>22.9</v>
      </c>
      <c r="J265" s="137">
        <f aca="true" t="shared" si="25" ref="J265:J328">I265/H265*100</f>
        <v>3.823038397328881</v>
      </c>
      <c r="K265" s="146"/>
      <c r="L265" s="139"/>
      <c r="M265" s="146"/>
      <c r="N265" s="146"/>
      <c r="O265" s="146"/>
      <c r="P265" s="146"/>
      <c r="Q265" s="147"/>
      <c r="R265" s="143"/>
    </row>
    <row r="266" spans="1:18" ht="13.5">
      <c r="A266" s="144" t="s">
        <v>50</v>
      </c>
      <c r="B266" s="145" t="s">
        <v>530</v>
      </c>
      <c r="C266" s="145" t="s">
        <v>9</v>
      </c>
      <c r="D266" s="145" t="s">
        <v>70</v>
      </c>
      <c r="E266" s="145" t="s">
        <v>112</v>
      </c>
      <c r="F266" s="209" t="s">
        <v>51</v>
      </c>
      <c r="G266" s="213"/>
      <c r="H266" s="135">
        <v>599</v>
      </c>
      <c r="I266" s="135">
        <v>22.9</v>
      </c>
      <c r="J266" s="137">
        <f t="shared" si="25"/>
        <v>3.823038397328881</v>
      </c>
      <c r="K266" s="146"/>
      <c r="L266" s="139"/>
      <c r="M266" s="146"/>
      <c r="N266" s="146"/>
      <c r="O266" s="146"/>
      <c r="P266" s="146"/>
      <c r="Q266" s="147"/>
      <c r="R266" s="143"/>
    </row>
    <row r="267" spans="1:18" ht="39">
      <c r="A267" s="144" t="s">
        <v>113</v>
      </c>
      <c r="B267" s="145" t="s">
        <v>530</v>
      </c>
      <c r="C267" s="145" t="s">
        <v>9</v>
      </c>
      <c r="D267" s="145" t="s">
        <v>70</v>
      </c>
      <c r="E267" s="145" t="s">
        <v>114</v>
      </c>
      <c r="F267" s="209"/>
      <c r="G267" s="213"/>
      <c r="H267" s="135">
        <f>H268+H271+H274</f>
        <v>3890.2</v>
      </c>
      <c r="I267" s="135">
        <f>I268+I271+I274</f>
        <v>0</v>
      </c>
      <c r="J267" s="137">
        <f t="shared" si="25"/>
        <v>0</v>
      </c>
      <c r="K267" s="146"/>
      <c r="L267" s="139"/>
      <c r="M267" s="146"/>
      <c r="N267" s="146"/>
      <c r="O267" s="146"/>
      <c r="P267" s="146"/>
      <c r="Q267" s="147"/>
      <c r="R267" s="143"/>
    </row>
    <row r="268" spans="1:18" ht="26.25">
      <c r="A268" s="144" t="s">
        <v>115</v>
      </c>
      <c r="B268" s="145" t="s">
        <v>530</v>
      </c>
      <c r="C268" s="145" t="s">
        <v>9</v>
      </c>
      <c r="D268" s="145" t="s">
        <v>70</v>
      </c>
      <c r="E268" s="145" t="s">
        <v>116</v>
      </c>
      <c r="F268" s="209"/>
      <c r="G268" s="213"/>
      <c r="H268" s="135">
        <f>H269</f>
        <v>2250.2</v>
      </c>
      <c r="I268" s="135">
        <f>I269</f>
        <v>0</v>
      </c>
      <c r="J268" s="137">
        <f t="shared" si="25"/>
        <v>0</v>
      </c>
      <c r="K268" s="146"/>
      <c r="L268" s="139"/>
      <c r="M268" s="146"/>
      <c r="N268" s="146"/>
      <c r="O268" s="146"/>
      <c r="P268" s="146"/>
      <c r="Q268" s="147"/>
      <c r="R268" s="143"/>
    </row>
    <row r="269" spans="1:18" ht="26.25">
      <c r="A269" s="144" t="s">
        <v>28</v>
      </c>
      <c r="B269" s="145" t="s">
        <v>530</v>
      </c>
      <c r="C269" s="145" t="s">
        <v>9</v>
      </c>
      <c r="D269" s="145" t="s">
        <v>70</v>
      </c>
      <c r="E269" s="145" t="s">
        <v>116</v>
      </c>
      <c r="F269" s="209" t="s">
        <v>29</v>
      </c>
      <c r="G269" s="213"/>
      <c r="H269" s="135">
        <f>H270</f>
        <v>2250.2</v>
      </c>
      <c r="I269" s="135">
        <f>I270</f>
        <v>0</v>
      </c>
      <c r="J269" s="137">
        <f t="shared" si="25"/>
        <v>0</v>
      </c>
      <c r="K269" s="146"/>
      <c r="L269" s="139"/>
      <c r="M269" s="146"/>
      <c r="N269" s="146"/>
      <c r="O269" s="146"/>
      <c r="P269" s="146"/>
      <c r="Q269" s="147"/>
      <c r="R269" s="143"/>
    </row>
    <row r="270" spans="1:18" ht="39">
      <c r="A270" s="144" t="s">
        <v>30</v>
      </c>
      <c r="B270" s="145" t="s">
        <v>530</v>
      </c>
      <c r="C270" s="145" t="s">
        <v>9</v>
      </c>
      <c r="D270" s="145" t="s">
        <v>70</v>
      </c>
      <c r="E270" s="145" t="s">
        <v>116</v>
      </c>
      <c r="F270" s="209" t="s">
        <v>31</v>
      </c>
      <c r="G270" s="213"/>
      <c r="H270" s="135">
        <v>2250.2</v>
      </c>
      <c r="I270" s="135">
        <v>0</v>
      </c>
      <c r="J270" s="137">
        <f t="shared" si="25"/>
        <v>0</v>
      </c>
      <c r="K270" s="146"/>
      <c r="L270" s="139"/>
      <c r="M270" s="146"/>
      <c r="N270" s="146"/>
      <c r="O270" s="146"/>
      <c r="P270" s="146"/>
      <c r="Q270" s="147"/>
      <c r="R270" s="143"/>
    </row>
    <row r="271" spans="1:18" ht="39">
      <c r="A271" s="144" t="s">
        <v>117</v>
      </c>
      <c r="B271" s="145" t="s">
        <v>530</v>
      </c>
      <c r="C271" s="145" t="s">
        <v>9</v>
      </c>
      <c r="D271" s="145" t="s">
        <v>70</v>
      </c>
      <c r="E271" s="145" t="s">
        <v>118</v>
      </c>
      <c r="F271" s="209"/>
      <c r="G271" s="213"/>
      <c r="H271" s="135">
        <f>H272</f>
        <v>1340</v>
      </c>
      <c r="I271" s="135">
        <f>I272</f>
        <v>0</v>
      </c>
      <c r="J271" s="137">
        <f t="shared" si="25"/>
        <v>0</v>
      </c>
      <c r="K271" s="146"/>
      <c r="L271" s="139"/>
      <c r="M271" s="146"/>
      <c r="N271" s="146"/>
      <c r="O271" s="146"/>
      <c r="P271" s="146"/>
      <c r="Q271" s="147"/>
      <c r="R271" s="143"/>
    </row>
    <row r="272" spans="1:18" ht="26.25">
      <c r="A272" s="144" t="s">
        <v>28</v>
      </c>
      <c r="B272" s="145" t="s">
        <v>530</v>
      </c>
      <c r="C272" s="145" t="s">
        <v>9</v>
      </c>
      <c r="D272" s="145" t="s">
        <v>70</v>
      </c>
      <c r="E272" s="145" t="s">
        <v>118</v>
      </c>
      <c r="F272" s="209" t="s">
        <v>29</v>
      </c>
      <c r="G272" s="213"/>
      <c r="H272" s="135">
        <f>H273</f>
        <v>1340</v>
      </c>
      <c r="I272" s="135">
        <f>I273</f>
        <v>0</v>
      </c>
      <c r="J272" s="137">
        <f t="shared" si="25"/>
        <v>0</v>
      </c>
      <c r="K272" s="146"/>
      <c r="L272" s="139"/>
      <c r="M272" s="146"/>
      <c r="N272" s="146"/>
      <c r="O272" s="146"/>
      <c r="P272" s="146"/>
      <c r="Q272" s="147"/>
      <c r="R272" s="143"/>
    </row>
    <row r="273" spans="1:18" ht="39">
      <c r="A273" s="144" t="s">
        <v>30</v>
      </c>
      <c r="B273" s="145" t="s">
        <v>530</v>
      </c>
      <c r="C273" s="145" t="s">
        <v>9</v>
      </c>
      <c r="D273" s="145" t="s">
        <v>70</v>
      </c>
      <c r="E273" s="145" t="s">
        <v>118</v>
      </c>
      <c r="F273" s="209" t="s">
        <v>31</v>
      </c>
      <c r="G273" s="213"/>
      <c r="H273" s="135">
        <v>1340</v>
      </c>
      <c r="I273" s="135">
        <v>0</v>
      </c>
      <c r="J273" s="137">
        <f t="shared" si="25"/>
        <v>0</v>
      </c>
      <c r="K273" s="146"/>
      <c r="L273" s="139"/>
      <c r="M273" s="146"/>
      <c r="N273" s="146"/>
      <c r="O273" s="146"/>
      <c r="P273" s="146"/>
      <c r="Q273" s="147"/>
      <c r="R273" s="143"/>
    </row>
    <row r="274" spans="1:18" ht="26.25">
      <c r="A274" s="144" t="s">
        <v>111</v>
      </c>
      <c r="B274" s="145" t="s">
        <v>530</v>
      </c>
      <c r="C274" s="145" t="s">
        <v>9</v>
      </c>
      <c r="D274" s="145" t="s">
        <v>70</v>
      </c>
      <c r="E274" s="145" t="s">
        <v>119</v>
      </c>
      <c r="F274" s="209"/>
      <c r="G274" s="213"/>
      <c r="H274" s="135">
        <f>H275</f>
        <v>300</v>
      </c>
      <c r="I274" s="135">
        <f>I275</f>
        <v>0</v>
      </c>
      <c r="J274" s="137">
        <f t="shared" si="25"/>
        <v>0</v>
      </c>
      <c r="K274" s="146"/>
      <c r="L274" s="139"/>
      <c r="M274" s="146"/>
      <c r="N274" s="146"/>
      <c r="O274" s="146"/>
      <c r="P274" s="146"/>
      <c r="Q274" s="147"/>
      <c r="R274" s="143"/>
    </row>
    <row r="275" spans="1:18" ht="26.25">
      <c r="A275" s="144" t="s">
        <v>28</v>
      </c>
      <c r="B275" s="145" t="s">
        <v>530</v>
      </c>
      <c r="C275" s="145" t="s">
        <v>9</v>
      </c>
      <c r="D275" s="145" t="s">
        <v>70</v>
      </c>
      <c r="E275" s="145" t="s">
        <v>119</v>
      </c>
      <c r="F275" s="209" t="s">
        <v>29</v>
      </c>
      <c r="G275" s="213"/>
      <c r="H275" s="135">
        <f>H276</f>
        <v>300</v>
      </c>
      <c r="I275" s="135">
        <f>I276</f>
        <v>0</v>
      </c>
      <c r="J275" s="137">
        <f t="shared" si="25"/>
        <v>0</v>
      </c>
      <c r="K275" s="146"/>
      <c r="L275" s="139"/>
      <c r="M275" s="146"/>
      <c r="N275" s="146"/>
      <c r="O275" s="146"/>
      <c r="P275" s="146"/>
      <c r="Q275" s="147"/>
      <c r="R275" s="143"/>
    </row>
    <row r="276" spans="1:18" ht="39">
      <c r="A276" s="144" t="s">
        <v>30</v>
      </c>
      <c r="B276" s="145" t="s">
        <v>530</v>
      </c>
      <c r="C276" s="145" t="s">
        <v>9</v>
      </c>
      <c r="D276" s="145" t="s">
        <v>70</v>
      </c>
      <c r="E276" s="145" t="s">
        <v>119</v>
      </c>
      <c r="F276" s="209" t="s">
        <v>31</v>
      </c>
      <c r="G276" s="213"/>
      <c r="H276" s="135">
        <v>300</v>
      </c>
      <c r="I276" s="135">
        <v>0</v>
      </c>
      <c r="J276" s="137">
        <f t="shared" si="25"/>
        <v>0</v>
      </c>
      <c r="K276" s="146"/>
      <c r="L276" s="139"/>
      <c r="M276" s="146"/>
      <c r="N276" s="146"/>
      <c r="O276" s="146"/>
      <c r="P276" s="146"/>
      <c r="Q276" s="147"/>
      <c r="R276" s="143"/>
    </row>
    <row r="277" spans="1:17" s="159" customFormat="1" ht="18.75" customHeight="1">
      <c r="A277" s="140" t="s">
        <v>197</v>
      </c>
      <c r="B277" s="141" t="s">
        <v>530</v>
      </c>
      <c r="C277" s="141" t="s">
        <v>198</v>
      </c>
      <c r="D277" s="158" t="s">
        <v>524</v>
      </c>
      <c r="E277" s="141"/>
      <c r="F277" s="220"/>
      <c r="G277" s="221"/>
      <c r="H277" s="136">
        <f aca="true" t="shared" si="26" ref="H277:I281">H278</f>
        <v>639.9</v>
      </c>
      <c r="I277" s="136">
        <f t="shared" si="26"/>
        <v>0</v>
      </c>
      <c r="J277" s="137">
        <f t="shared" si="25"/>
        <v>0</v>
      </c>
      <c r="K277" s="146"/>
      <c r="L277" s="139"/>
      <c r="M277" s="146"/>
      <c r="N277" s="146"/>
      <c r="O277" s="146"/>
      <c r="P277" s="146"/>
      <c r="Q277" s="147"/>
    </row>
    <row r="278" spans="1:18" ht="13.5">
      <c r="A278" s="144" t="s">
        <v>199</v>
      </c>
      <c r="B278" s="145" t="s">
        <v>530</v>
      </c>
      <c r="C278" s="145" t="s">
        <v>198</v>
      </c>
      <c r="D278" s="145" t="s">
        <v>9</v>
      </c>
      <c r="E278" s="145"/>
      <c r="F278" s="209"/>
      <c r="G278" s="213"/>
      <c r="H278" s="135">
        <f t="shared" si="26"/>
        <v>639.9</v>
      </c>
      <c r="I278" s="135">
        <f t="shared" si="26"/>
        <v>0</v>
      </c>
      <c r="J278" s="137">
        <f t="shared" si="25"/>
        <v>0</v>
      </c>
      <c r="K278" s="146"/>
      <c r="L278" s="139"/>
      <c r="M278" s="146"/>
      <c r="N278" s="146"/>
      <c r="O278" s="146"/>
      <c r="P278" s="146"/>
      <c r="Q278" s="147"/>
      <c r="R278" s="143"/>
    </row>
    <row r="279" spans="1:18" ht="13.5">
      <c r="A279" s="144" t="s">
        <v>212</v>
      </c>
      <c r="B279" s="145" t="s">
        <v>530</v>
      </c>
      <c r="C279" s="145" t="s">
        <v>198</v>
      </c>
      <c r="D279" s="145" t="s">
        <v>9</v>
      </c>
      <c r="E279" s="145" t="s">
        <v>213</v>
      </c>
      <c r="F279" s="209"/>
      <c r="G279" s="213"/>
      <c r="H279" s="135">
        <f t="shared" si="26"/>
        <v>639.9</v>
      </c>
      <c r="I279" s="135">
        <f t="shared" si="26"/>
        <v>0</v>
      </c>
      <c r="J279" s="137">
        <f t="shared" si="25"/>
        <v>0</v>
      </c>
      <c r="K279" s="146"/>
      <c r="L279" s="139"/>
      <c r="M279" s="146"/>
      <c r="N279" s="146"/>
      <c r="O279" s="146"/>
      <c r="P279" s="146"/>
      <c r="Q279" s="147"/>
      <c r="R279" s="143"/>
    </row>
    <row r="280" spans="1:18" ht="26.25">
      <c r="A280" s="144" t="s">
        <v>214</v>
      </c>
      <c r="B280" s="145" t="s">
        <v>530</v>
      </c>
      <c r="C280" s="145" t="s">
        <v>198</v>
      </c>
      <c r="D280" s="145" t="s">
        <v>9</v>
      </c>
      <c r="E280" s="145" t="s">
        <v>215</v>
      </c>
      <c r="F280" s="209"/>
      <c r="G280" s="213"/>
      <c r="H280" s="135">
        <f t="shared" si="26"/>
        <v>639.9</v>
      </c>
      <c r="I280" s="135">
        <f t="shared" si="26"/>
        <v>0</v>
      </c>
      <c r="J280" s="137">
        <f t="shared" si="25"/>
        <v>0</v>
      </c>
      <c r="K280" s="146"/>
      <c r="L280" s="139"/>
      <c r="M280" s="146"/>
      <c r="N280" s="146"/>
      <c r="O280" s="146"/>
      <c r="P280" s="146"/>
      <c r="Q280" s="147"/>
      <c r="R280" s="143"/>
    </row>
    <row r="281" spans="1:18" ht="26.25">
      <c r="A281" s="144" t="s">
        <v>28</v>
      </c>
      <c r="B281" s="145" t="s">
        <v>530</v>
      </c>
      <c r="C281" s="145" t="s">
        <v>198</v>
      </c>
      <c r="D281" s="145" t="s">
        <v>9</v>
      </c>
      <c r="E281" s="145" t="s">
        <v>215</v>
      </c>
      <c r="F281" s="209" t="s">
        <v>29</v>
      </c>
      <c r="G281" s="213"/>
      <c r="H281" s="135">
        <f t="shared" si="26"/>
        <v>639.9</v>
      </c>
      <c r="I281" s="135">
        <f t="shared" si="26"/>
        <v>0</v>
      </c>
      <c r="J281" s="137">
        <f t="shared" si="25"/>
        <v>0</v>
      </c>
      <c r="K281" s="146"/>
      <c r="L281" s="139"/>
      <c r="M281" s="146"/>
      <c r="N281" s="146"/>
      <c r="O281" s="146"/>
      <c r="P281" s="146"/>
      <c r="Q281" s="147"/>
      <c r="R281" s="143"/>
    </row>
    <row r="282" spans="1:18" ht="39">
      <c r="A282" s="144" t="s">
        <v>30</v>
      </c>
      <c r="B282" s="145" t="s">
        <v>530</v>
      </c>
      <c r="C282" s="145" t="s">
        <v>198</v>
      </c>
      <c r="D282" s="145" t="s">
        <v>9</v>
      </c>
      <c r="E282" s="145" t="s">
        <v>215</v>
      </c>
      <c r="F282" s="209" t="s">
        <v>31</v>
      </c>
      <c r="G282" s="213"/>
      <c r="H282" s="135">
        <v>639.9</v>
      </c>
      <c r="I282" s="135">
        <v>0</v>
      </c>
      <c r="J282" s="137">
        <f t="shared" si="25"/>
        <v>0</v>
      </c>
      <c r="K282" s="146"/>
      <c r="L282" s="139"/>
      <c r="M282" s="146"/>
      <c r="N282" s="146"/>
      <c r="O282" s="146"/>
      <c r="P282" s="146"/>
      <c r="Q282" s="147"/>
      <c r="R282" s="143"/>
    </row>
    <row r="283" spans="1:17" s="159" customFormat="1" ht="13.5">
      <c r="A283" s="140" t="s">
        <v>516</v>
      </c>
      <c r="B283" s="141" t="s">
        <v>530</v>
      </c>
      <c r="C283" s="141" t="s">
        <v>184</v>
      </c>
      <c r="D283" s="158" t="s">
        <v>524</v>
      </c>
      <c r="E283" s="141"/>
      <c r="F283" s="220"/>
      <c r="G283" s="221"/>
      <c r="H283" s="136">
        <f aca="true" t="shared" si="27" ref="H283:I287">H284</f>
        <v>5970</v>
      </c>
      <c r="I283" s="136">
        <f t="shared" si="27"/>
        <v>1747.3</v>
      </c>
      <c r="J283" s="157">
        <f t="shared" si="25"/>
        <v>29.268006700167504</v>
      </c>
      <c r="K283" s="146"/>
      <c r="L283" s="139"/>
      <c r="M283" s="146"/>
      <c r="N283" s="146"/>
      <c r="O283" s="146"/>
      <c r="P283" s="146"/>
      <c r="Q283" s="147"/>
    </row>
    <row r="284" spans="1:18" ht="13.5">
      <c r="A284" s="144" t="s">
        <v>517</v>
      </c>
      <c r="B284" s="145" t="s">
        <v>530</v>
      </c>
      <c r="C284" s="145" t="s">
        <v>184</v>
      </c>
      <c r="D284" s="145" t="s">
        <v>11</v>
      </c>
      <c r="E284" s="145"/>
      <c r="F284" s="209"/>
      <c r="G284" s="213"/>
      <c r="H284" s="135">
        <f t="shared" si="27"/>
        <v>5970</v>
      </c>
      <c r="I284" s="135">
        <f t="shared" si="27"/>
        <v>1747.3</v>
      </c>
      <c r="J284" s="137">
        <f t="shared" si="25"/>
        <v>29.268006700167504</v>
      </c>
      <c r="K284" s="146"/>
      <c r="L284" s="139"/>
      <c r="M284" s="146"/>
      <c r="N284" s="146"/>
      <c r="O284" s="146"/>
      <c r="P284" s="146"/>
      <c r="Q284" s="147"/>
      <c r="R284" s="143"/>
    </row>
    <row r="285" spans="1:18" ht="26.25">
      <c r="A285" s="144" t="s">
        <v>518</v>
      </c>
      <c r="B285" s="145" t="s">
        <v>530</v>
      </c>
      <c r="C285" s="145" t="s">
        <v>184</v>
      </c>
      <c r="D285" s="145" t="s">
        <v>11</v>
      </c>
      <c r="E285" s="145" t="s">
        <v>519</v>
      </c>
      <c r="F285" s="209"/>
      <c r="G285" s="213"/>
      <c r="H285" s="135">
        <f t="shared" si="27"/>
        <v>5970</v>
      </c>
      <c r="I285" s="135">
        <f t="shared" si="27"/>
        <v>1747.3</v>
      </c>
      <c r="J285" s="137">
        <f t="shared" si="25"/>
        <v>29.268006700167504</v>
      </c>
      <c r="K285" s="146"/>
      <c r="L285" s="139"/>
      <c r="M285" s="146"/>
      <c r="N285" s="146"/>
      <c r="O285" s="146"/>
      <c r="P285" s="146"/>
      <c r="Q285" s="147"/>
      <c r="R285" s="143"/>
    </row>
    <row r="286" spans="1:18" ht="26.25">
      <c r="A286" s="144" t="s">
        <v>111</v>
      </c>
      <c r="B286" s="145" t="s">
        <v>530</v>
      </c>
      <c r="C286" s="145" t="s">
        <v>184</v>
      </c>
      <c r="D286" s="145" t="s">
        <v>11</v>
      </c>
      <c r="E286" s="145" t="s">
        <v>520</v>
      </c>
      <c r="F286" s="209"/>
      <c r="G286" s="213"/>
      <c r="H286" s="135">
        <f t="shared" si="27"/>
        <v>5970</v>
      </c>
      <c r="I286" s="135">
        <f t="shared" si="27"/>
        <v>1747.3</v>
      </c>
      <c r="J286" s="137">
        <f t="shared" si="25"/>
        <v>29.268006700167504</v>
      </c>
      <c r="K286" s="146"/>
      <c r="L286" s="139"/>
      <c r="M286" s="146"/>
      <c r="N286" s="146"/>
      <c r="O286" s="146"/>
      <c r="P286" s="146"/>
      <c r="Q286" s="147"/>
      <c r="R286" s="143"/>
    </row>
    <row r="287" spans="1:18" ht="39">
      <c r="A287" s="144" t="s">
        <v>257</v>
      </c>
      <c r="B287" s="145" t="s">
        <v>530</v>
      </c>
      <c r="C287" s="145" t="s">
        <v>184</v>
      </c>
      <c r="D287" s="145" t="s">
        <v>11</v>
      </c>
      <c r="E287" s="145" t="s">
        <v>520</v>
      </c>
      <c r="F287" s="209" t="s">
        <v>258</v>
      </c>
      <c r="G287" s="213"/>
      <c r="H287" s="135">
        <f t="shared" si="27"/>
        <v>5970</v>
      </c>
      <c r="I287" s="135">
        <f t="shared" si="27"/>
        <v>1747.3</v>
      </c>
      <c r="J287" s="137">
        <f t="shared" si="25"/>
        <v>29.268006700167504</v>
      </c>
      <c r="K287" s="146"/>
      <c r="L287" s="139"/>
      <c r="M287" s="146"/>
      <c r="N287" s="146"/>
      <c r="O287" s="146"/>
      <c r="P287" s="146"/>
      <c r="Q287" s="147"/>
      <c r="R287" s="143"/>
    </row>
    <row r="288" spans="1:18" ht="13.5">
      <c r="A288" s="144" t="s">
        <v>259</v>
      </c>
      <c r="B288" s="145" t="s">
        <v>530</v>
      </c>
      <c r="C288" s="145" t="s">
        <v>184</v>
      </c>
      <c r="D288" s="145" t="s">
        <v>11</v>
      </c>
      <c r="E288" s="145" t="s">
        <v>520</v>
      </c>
      <c r="F288" s="209" t="s">
        <v>260</v>
      </c>
      <c r="G288" s="213"/>
      <c r="H288" s="135">
        <v>5970</v>
      </c>
      <c r="I288" s="135">
        <v>1747.3</v>
      </c>
      <c r="J288" s="137">
        <f t="shared" si="25"/>
        <v>29.268006700167504</v>
      </c>
      <c r="K288" s="146"/>
      <c r="L288" s="139"/>
      <c r="M288" s="146"/>
      <c r="N288" s="146"/>
      <c r="O288" s="146"/>
      <c r="P288" s="146"/>
      <c r="Q288" s="147"/>
      <c r="R288" s="143"/>
    </row>
    <row r="289" spans="1:18" ht="39">
      <c r="A289" s="161" t="s">
        <v>543</v>
      </c>
      <c r="B289" s="141" t="s">
        <v>531</v>
      </c>
      <c r="C289" s="141"/>
      <c r="D289" s="141"/>
      <c r="E289" s="141"/>
      <c r="F289" s="220"/>
      <c r="G289" s="221"/>
      <c r="H289" s="136">
        <f>H290</f>
        <v>424785.6</v>
      </c>
      <c r="I289" s="136">
        <f>I290</f>
        <v>70928.7</v>
      </c>
      <c r="J289" s="157">
        <f t="shared" si="25"/>
        <v>16.697529294778356</v>
      </c>
      <c r="K289" s="138"/>
      <c r="L289" s="139"/>
      <c r="M289" s="138"/>
      <c r="N289" s="138"/>
      <c r="O289" s="138"/>
      <c r="P289" s="138"/>
      <c r="Q289" s="142"/>
      <c r="R289" s="143"/>
    </row>
    <row r="290" spans="1:17" s="159" customFormat="1" ht="13.5">
      <c r="A290" s="140" t="s">
        <v>282</v>
      </c>
      <c r="B290" s="141" t="s">
        <v>531</v>
      </c>
      <c r="C290" s="141" t="s">
        <v>283</v>
      </c>
      <c r="D290" s="158" t="s">
        <v>524</v>
      </c>
      <c r="E290" s="141"/>
      <c r="F290" s="220"/>
      <c r="G290" s="221"/>
      <c r="H290" s="136">
        <f>H291+H343+H419+H461+H480</f>
        <v>424785.6</v>
      </c>
      <c r="I290" s="136">
        <f>I291+I343+I419+I461+I480</f>
        <v>70928.7</v>
      </c>
      <c r="J290" s="157">
        <f t="shared" si="25"/>
        <v>16.697529294778356</v>
      </c>
      <c r="K290" s="146"/>
      <c r="L290" s="139"/>
      <c r="M290" s="146"/>
      <c r="N290" s="146"/>
      <c r="O290" s="146"/>
      <c r="P290" s="146"/>
      <c r="Q290" s="147"/>
    </row>
    <row r="291" spans="1:18" ht="13.5">
      <c r="A291" s="144" t="s">
        <v>284</v>
      </c>
      <c r="B291" s="145" t="s">
        <v>531</v>
      </c>
      <c r="C291" s="145" t="s">
        <v>283</v>
      </c>
      <c r="D291" s="145" t="s">
        <v>9</v>
      </c>
      <c r="E291" s="145"/>
      <c r="F291" s="209"/>
      <c r="G291" s="213"/>
      <c r="H291" s="135">
        <f>H292+H297+H308+H325+H333</f>
        <v>73549.29999999999</v>
      </c>
      <c r="I291" s="135">
        <f>I292+I297+I308+I325+I333</f>
        <v>15485.5</v>
      </c>
      <c r="J291" s="137">
        <f t="shared" si="25"/>
        <v>21.05458515580706</v>
      </c>
      <c r="K291" s="146"/>
      <c r="L291" s="139"/>
      <c r="M291" s="146"/>
      <c r="N291" s="146"/>
      <c r="O291" s="146"/>
      <c r="P291" s="146"/>
      <c r="Q291" s="147"/>
      <c r="R291" s="143"/>
    </row>
    <row r="292" spans="1:18" ht="39">
      <c r="A292" s="144" t="str">
        <f>'Прил.5'!A123</f>
        <v>Муниципальная программа "Развитие образования в Сусуманском муниципальном округе на 2021- 2025 годы"</v>
      </c>
      <c r="B292" s="145" t="s">
        <v>531</v>
      </c>
      <c r="C292" s="145" t="s">
        <v>283</v>
      </c>
      <c r="D292" s="145" t="s">
        <v>9</v>
      </c>
      <c r="E292" s="145" t="s">
        <v>285</v>
      </c>
      <c r="F292" s="209"/>
      <c r="G292" s="213"/>
      <c r="H292" s="135">
        <f aca="true" t="shared" si="28" ref="H292:I295">H293</f>
        <v>58468</v>
      </c>
      <c r="I292" s="135">
        <f t="shared" si="28"/>
        <v>12032.5</v>
      </c>
      <c r="J292" s="137">
        <f t="shared" si="25"/>
        <v>20.579633303687487</v>
      </c>
      <c r="K292" s="146"/>
      <c r="L292" s="139"/>
      <c r="M292" s="146"/>
      <c r="N292" s="146"/>
      <c r="O292" s="146"/>
      <c r="P292" s="146"/>
      <c r="Q292" s="147"/>
      <c r="R292" s="143"/>
    </row>
    <row r="293" spans="1:18" ht="39">
      <c r="A293" s="144" t="s">
        <v>286</v>
      </c>
      <c r="B293" s="145" t="s">
        <v>531</v>
      </c>
      <c r="C293" s="145" t="s">
        <v>283</v>
      </c>
      <c r="D293" s="145" t="s">
        <v>9</v>
      </c>
      <c r="E293" s="145" t="s">
        <v>287</v>
      </c>
      <c r="F293" s="209"/>
      <c r="G293" s="213"/>
      <c r="H293" s="135">
        <f t="shared" si="28"/>
        <v>58468</v>
      </c>
      <c r="I293" s="135">
        <f t="shared" si="28"/>
        <v>12032.5</v>
      </c>
      <c r="J293" s="137">
        <f t="shared" si="25"/>
        <v>20.579633303687487</v>
      </c>
      <c r="K293" s="146"/>
      <c r="L293" s="139"/>
      <c r="M293" s="146"/>
      <c r="N293" s="146"/>
      <c r="O293" s="146"/>
      <c r="P293" s="146"/>
      <c r="Q293" s="147"/>
      <c r="R293" s="143"/>
    </row>
    <row r="294" spans="1:18" ht="13.5">
      <c r="A294" s="144" t="s">
        <v>288</v>
      </c>
      <c r="B294" s="145" t="s">
        <v>531</v>
      </c>
      <c r="C294" s="145" t="s">
        <v>283</v>
      </c>
      <c r="D294" s="145" t="s">
        <v>9</v>
      </c>
      <c r="E294" s="145" t="s">
        <v>289</v>
      </c>
      <c r="F294" s="209"/>
      <c r="G294" s="213"/>
      <c r="H294" s="135">
        <f t="shared" si="28"/>
        <v>58468</v>
      </c>
      <c r="I294" s="135">
        <f t="shared" si="28"/>
        <v>12032.5</v>
      </c>
      <c r="J294" s="137">
        <f t="shared" si="25"/>
        <v>20.579633303687487</v>
      </c>
      <c r="K294" s="146"/>
      <c r="L294" s="139"/>
      <c r="M294" s="146"/>
      <c r="N294" s="146"/>
      <c r="O294" s="146"/>
      <c r="P294" s="146"/>
      <c r="Q294" s="147"/>
      <c r="R294" s="143"/>
    </row>
    <row r="295" spans="1:18" ht="39">
      <c r="A295" s="144" t="s">
        <v>257</v>
      </c>
      <c r="B295" s="145" t="s">
        <v>531</v>
      </c>
      <c r="C295" s="145" t="s">
        <v>283</v>
      </c>
      <c r="D295" s="145" t="s">
        <v>9</v>
      </c>
      <c r="E295" s="145" t="s">
        <v>289</v>
      </c>
      <c r="F295" s="209" t="s">
        <v>258</v>
      </c>
      <c r="G295" s="213"/>
      <c r="H295" s="135">
        <f t="shared" si="28"/>
        <v>58468</v>
      </c>
      <c r="I295" s="135">
        <f t="shared" si="28"/>
        <v>12032.5</v>
      </c>
      <c r="J295" s="137">
        <f t="shared" si="25"/>
        <v>20.579633303687487</v>
      </c>
      <c r="K295" s="146"/>
      <c r="L295" s="139"/>
      <c r="M295" s="146"/>
      <c r="N295" s="146"/>
      <c r="O295" s="146"/>
      <c r="P295" s="146"/>
      <c r="Q295" s="147"/>
      <c r="R295" s="143"/>
    </row>
    <row r="296" spans="1:18" ht="13.5">
      <c r="A296" s="144" t="s">
        <v>290</v>
      </c>
      <c r="B296" s="145" t="s">
        <v>531</v>
      </c>
      <c r="C296" s="145" t="s">
        <v>283</v>
      </c>
      <c r="D296" s="145" t="s">
        <v>9</v>
      </c>
      <c r="E296" s="145" t="s">
        <v>289</v>
      </c>
      <c r="F296" s="209" t="s">
        <v>291</v>
      </c>
      <c r="G296" s="213"/>
      <c r="H296" s="135">
        <f>'Прил.5'!M157</f>
        <v>58468</v>
      </c>
      <c r="I296" s="135">
        <f>'Прил.5'!O157</f>
        <v>12032.5</v>
      </c>
      <c r="J296" s="137">
        <f t="shared" si="25"/>
        <v>20.579633303687487</v>
      </c>
      <c r="K296" s="146"/>
      <c r="L296" s="139"/>
      <c r="M296" s="146"/>
      <c r="N296" s="146"/>
      <c r="O296" s="146"/>
      <c r="P296" s="146"/>
      <c r="Q296" s="147"/>
      <c r="R296" s="143"/>
    </row>
    <row r="297" spans="1:18" ht="52.5">
      <c r="A297" s="144" t="s">
        <v>292</v>
      </c>
      <c r="B297" s="145" t="s">
        <v>531</v>
      </c>
      <c r="C297" s="145" t="s">
        <v>283</v>
      </c>
      <c r="D297" s="145" t="s">
        <v>9</v>
      </c>
      <c r="E297" s="145" t="s">
        <v>293</v>
      </c>
      <c r="F297" s="209"/>
      <c r="G297" s="213"/>
      <c r="H297" s="135">
        <f>H298</f>
        <v>846.7</v>
      </c>
      <c r="I297" s="135">
        <f>I298</f>
        <v>33.6</v>
      </c>
      <c r="J297" s="137">
        <f t="shared" si="25"/>
        <v>3.9683477028463447</v>
      </c>
      <c r="K297" s="146"/>
      <c r="L297" s="139"/>
      <c r="M297" s="146"/>
      <c r="N297" s="146"/>
      <c r="O297" s="146"/>
      <c r="P297" s="146"/>
      <c r="Q297" s="147"/>
      <c r="R297" s="143"/>
    </row>
    <row r="298" spans="1:18" ht="40.5" customHeight="1">
      <c r="A298" s="144" t="s">
        <v>294</v>
      </c>
      <c r="B298" s="145" t="s">
        <v>531</v>
      </c>
      <c r="C298" s="145" t="s">
        <v>283</v>
      </c>
      <c r="D298" s="145" t="s">
        <v>9</v>
      </c>
      <c r="E298" s="145" t="s">
        <v>295</v>
      </c>
      <c r="F298" s="209"/>
      <c r="G298" s="213"/>
      <c r="H298" s="135">
        <f>H299+H302+H305</f>
        <v>846.7</v>
      </c>
      <c r="I298" s="135">
        <f>I299+I302+I305</f>
        <v>33.6</v>
      </c>
      <c r="J298" s="137">
        <f t="shared" si="25"/>
        <v>3.9683477028463447</v>
      </c>
      <c r="K298" s="146"/>
      <c r="L298" s="139"/>
      <c r="M298" s="146"/>
      <c r="N298" s="146"/>
      <c r="O298" s="146"/>
      <c r="P298" s="146"/>
      <c r="Q298" s="147"/>
      <c r="R298" s="143"/>
    </row>
    <row r="299" spans="1:18" ht="26.25">
      <c r="A299" s="144" t="s">
        <v>296</v>
      </c>
      <c r="B299" s="145" t="s">
        <v>531</v>
      </c>
      <c r="C299" s="145" t="s">
        <v>283</v>
      </c>
      <c r="D299" s="145" t="s">
        <v>9</v>
      </c>
      <c r="E299" s="145" t="s">
        <v>297</v>
      </c>
      <c r="F299" s="209"/>
      <c r="G299" s="213"/>
      <c r="H299" s="135">
        <f>H300</f>
        <v>186.1</v>
      </c>
      <c r="I299" s="135">
        <f>I300</f>
        <v>33.6</v>
      </c>
      <c r="J299" s="137">
        <f t="shared" si="25"/>
        <v>18.054809242342827</v>
      </c>
      <c r="K299" s="146"/>
      <c r="L299" s="139"/>
      <c r="M299" s="146"/>
      <c r="N299" s="146"/>
      <c r="O299" s="146"/>
      <c r="P299" s="146"/>
      <c r="Q299" s="147"/>
      <c r="R299" s="143"/>
    </row>
    <row r="300" spans="1:18" ht="39">
      <c r="A300" s="144" t="s">
        <v>257</v>
      </c>
      <c r="B300" s="145" t="s">
        <v>531</v>
      </c>
      <c r="C300" s="145" t="s">
        <v>283</v>
      </c>
      <c r="D300" s="145" t="s">
        <v>9</v>
      </c>
      <c r="E300" s="145" t="s">
        <v>297</v>
      </c>
      <c r="F300" s="209" t="s">
        <v>258</v>
      </c>
      <c r="G300" s="213"/>
      <c r="H300" s="135">
        <f>H301</f>
        <v>186.1</v>
      </c>
      <c r="I300" s="135">
        <f>I301</f>
        <v>33.6</v>
      </c>
      <c r="J300" s="137">
        <f t="shared" si="25"/>
        <v>18.054809242342827</v>
      </c>
      <c r="K300" s="146"/>
      <c r="L300" s="139"/>
      <c r="M300" s="146"/>
      <c r="N300" s="146"/>
      <c r="O300" s="146"/>
      <c r="P300" s="146"/>
      <c r="Q300" s="147"/>
      <c r="R300" s="143"/>
    </row>
    <row r="301" spans="1:18" ht="13.5">
      <c r="A301" s="144" t="s">
        <v>290</v>
      </c>
      <c r="B301" s="145" t="s">
        <v>531</v>
      </c>
      <c r="C301" s="145" t="s">
        <v>283</v>
      </c>
      <c r="D301" s="145" t="s">
        <v>9</v>
      </c>
      <c r="E301" s="145" t="s">
        <v>297</v>
      </c>
      <c r="F301" s="209" t="s">
        <v>291</v>
      </c>
      <c r="G301" s="213"/>
      <c r="H301" s="135">
        <f>'Прил.5'!M247</f>
        <v>186.1</v>
      </c>
      <c r="I301" s="135">
        <f>'Прил.5'!O247</f>
        <v>33.6</v>
      </c>
      <c r="J301" s="137">
        <f t="shared" si="25"/>
        <v>18.054809242342827</v>
      </c>
      <c r="K301" s="146"/>
      <c r="L301" s="139"/>
      <c r="M301" s="146"/>
      <c r="N301" s="146"/>
      <c r="O301" s="146"/>
      <c r="P301" s="146"/>
      <c r="Q301" s="147"/>
      <c r="R301" s="143"/>
    </row>
    <row r="302" spans="1:18" ht="13.5">
      <c r="A302" s="144" t="s">
        <v>298</v>
      </c>
      <c r="B302" s="145" t="s">
        <v>531</v>
      </c>
      <c r="C302" s="145" t="s">
        <v>283</v>
      </c>
      <c r="D302" s="145" t="s">
        <v>9</v>
      </c>
      <c r="E302" s="145" t="s">
        <v>299</v>
      </c>
      <c r="F302" s="209"/>
      <c r="G302" s="213"/>
      <c r="H302" s="135">
        <f>H303</f>
        <v>200</v>
      </c>
      <c r="I302" s="135">
        <f>I303</f>
        <v>0</v>
      </c>
      <c r="J302" s="137">
        <f t="shared" si="25"/>
        <v>0</v>
      </c>
      <c r="K302" s="146"/>
      <c r="L302" s="139"/>
      <c r="M302" s="146"/>
      <c r="N302" s="146"/>
      <c r="O302" s="146"/>
      <c r="P302" s="146"/>
      <c r="Q302" s="147"/>
      <c r="R302" s="143"/>
    </row>
    <row r="303" spans="1:18" ht="39">
      <c r="A303" s="144" t="s">
        <v>257</v>
      </c>
      <c r="B303" s="145" t="s">
        <v>531</v>
      </c>
      <c r="C303" s="145" t="s">
        <v>283</v>
      </c>
      <c r="D303" s="145" t="s">
        <v>9</v>
      </c>
      <c r="E303" s="145" t="s">
        <v>299</v>
      </c>
      <c r="F303" s="209" t="s">
        <v>258</v>
      </c>
      <c r="G303" s="213"/>
      <c r="H303" s="135">
        <f>H304</f>
        <v>200</v>
      </c>
      <c r="I303" s="135">
        <f>I304</f>
        <v>0</v>
      </c>
      <c r="J303" s="137">
        <f t="shared" si="25"/>
        <v>0</v>
      </c>
      <c r="K303" s="146"/>
      <c r="L303" s="139"/>
      <c r="M303" s="146"/>
      <c r="N303" s="146"/>
      <c r="O303" s="146"/>
      <c r="P303" s="146"/>
      <c r="Q303" s="147"/>
      <c r="R303" s="143"/>
    </row>
    <row r="304" spans="1:18" ht="13.5">
      <c r="A304" s="144" t="s">
        <v>290</v>
      </c>
      <c r="B304" s="145" t="s">
        <v>531</v>
      </c>
      <c r="C304" s="145" t="s">
        <v>283</v>
      </c>
      <c r="D304" s="145" t="s">
        <v>9</v>
      </c>
      <c r="E304" s="145" t="s">
        <v>299</v>
      </c>
      <c r="F304" s="209" t="s">
        <v>291</v>
      </c>
      <c r="G304" s="213"/>
      <c r="H304" s="135">
        <f>'Прил.5'!M265</f>
        <v>200</v>
      </c>
      <c r="I304" s="135">
        <f>'Прил.5'!O265</f>
        <v>0</v>
      </c>
      <c r="J304" s="137">
        <f t="shared" si="25"/>
        <v>0</v>
      </c>
      <c r="K304" s="146"/>
      <c r="L304" s="139"/>
      <c r="M304" s="146"/>
      <c r="N304" s="146"/>
      <c r="O304" s="146"/>
      <c r="P304" s="146"/>
      <c r="Q304" s="147"/>
      <c r="R304" s="143"/>
    </row>
    <row r="305" spans="1:18" ht="13.5">
      <c r="A305" s="144" t="s">
        <v>300</v>
      </c>
      <c r="B305" s="145" t="s">
        <v>531</v>
      </c>
      <c r="C305" s="145" t="s">
        <v>283</v>
      </c>
      <c r="D305" s="145" t="s">
        <v>9</v>
      </c>
      <c r="E305" s="145" t="s">
        <v>301</v>
      </c>
      <c r="F305" s="209"/>
      <c r="G305" s="213"/>
      <c r="H305" s="135">
        <f>H306</f>
        <v>460.6</v>
      </c>
      <c r="I305" s="135">
        <f>I306</f>
        <v>0</v>
      </c>
      <c r="J305" s="137">
        <f t="shared" si="25"/>
        <v>0</v>
      </c>
      <c r="K305" s="146"/>
      <c r="L305" s="139"/>
      <c r="M305" s="146"/>
      <c r="N305" s="146"/>
      <c r="O305" s="146"/>
      <c r="P305" s="146"/>
      <c r="Q305" s="147"/>
      <c r="R305" s="143"/>
    </row>
    <row r="306" spans="1:18" ht="39">
      <c r="A306" s="144" t="s">
        <v>257</v>
      </c>
      <c r="B306" s="145" t="s">
        <v>531</v>
      </c>
      <c r="C306" s="145" t="s">
        <v>283</v>
      </c>
      <c r="D306" s="145" t="s">
        <v>9</v>
      </c>
      <c r="E306" s="145" t="s">
        <v>301</v>
      </c>
      <c r="F306" s="209" t="s">
        <v>258</v>
      </c>
      <c r="G306" s="213"/>
      <c r="H306" s="135">
        <f>H307</f>
        <v>460.6</v>
      </c>
      <c r="I306" s="135">
        <f>I307</f>
        <v>0</v>
      </c>
      <c r="J306" s="137">
        <f t="shared" si="25"/>
        <v>0</v>
      </c>
      <c r="K306" s="146"/>
      <c r="L306" s="139"/>
      <c r="M306" s="146"/>
      <c r="N306" s="146"/>
      <c r="O306" s="146"/>
      <c r="P306" s="146"/>
      <c r="Q306" s="147"/>
      <c r="R306" s="143"/>
    </row>
    <row r="307" spans="1:18" ht="13.5">
      <c r="A307" s="144" t="s">
        <v>290</v>
      </c>
      <c r="B307" s="145" t="s">
        <v>531</v>
      </c>
      <c r="C307" s="145" t="s">
        <v>283</v>
      </c>
      <c r="D307" s="145" t="s">
        <v>9</v>
      </c>
      <c r="E307" s="145" t="s">
        <v>301</v>
      </c>
      <c r="F307" s="209" t="s">
        <v>291</v>
      </c>
      <c r="G307" s="213"/>
      <c r="H307" s="135">
        <f>'Прил.5'!M277</f>
        <v>460.6</v>
      </c>
      <c r="I307" s="135">
        <f>'Прил.5'!O277</f>
        <v>0</v>
      </c>
      <c r="J307" s="137">
        <f t="shared" si="25"/>
        <v>0</v>
      </c>
      <c r="K307" s="146"/>
      <c r="L307" s="139"/>
      <c r="M307" s="146"/>
      <c r="N307" s="146"/>
      <c r="O307" s="146"/>
      <c r="P307" s="146"/>
      <c r="Q307" s="147"/>
      <c r="R307" s="143"/>
    </row>
    <row r="308" spans="1:18" ht="39">
      <c r="A308" s="144" t="str">
        <f>'Прил.5'!A409</f>
        <v>Муниципальная программа "Пожарная безопасность в Сусуманском муниципальном округе на 2021- 2025 годы"</v>
      </c>
      <c r="B308" s="145" t="s">
        <v>531</v>
      </c>
      <c r="C308" s="145" t="s">
        <v>283</v>
      </c>
      <c r="D308" s="145" t="s">
        <v>9</v>
      </c>
      <c r="E308" s="145" t="s">
        <v>302</v>
      </c>
      <c r="F308" s="209"/>
      <c r="G308" s="213"/>
      <c r="H308" s="135">
        <f>H309</f>
        <v>452.69999999999993</v>
      </c>
      <c r="I308" s="135">
        <f>I309</f>
        <v>0</v>
      </c>
      <c r="J308" s="137">
        <f t="shared" si="25"/>
        <v>0</v>
      </c>
      <c r="K308" s="146"/>
      <c r="L308" s="139"/>
      <c r="M308" s="146"/>
      <c r="N308" s="146"/>
      <c r="O308" s="146"/>
      <c r="P308" s="146"/>
      <c r="Q308" s="147"/>
      <c r="R308" s="143"/>
    </row>
    <row r="309" spans="1:18" ht="39">
      <c r="A309" s="144" t="s">
        <v>303</v>
      </c>
      <c r="B309" s="145" t="s">
        <v>531</v>
      </c>
      <c r="C309" s="145" t="s">
        <v>283</v>
      </c>
      <c r="D309" s="145" t="s">
        <v>9</v>
      </c>
      <c r="E309" s="145" t="s">
        <v>304</v>
      </c>
      <c r="F309" s="209"/>
      <c r="G309" s="213"/>
      <c r="H309" s="135">
        <f>H310+H313+H316+H319+H322</f>
        <v>452.69999999999993</v>
      </c>
      <c r="I309" s="135">
        <f>I310+I313+I316+I319+I322</f>
        <v>0</v>
      </c>
      <c r="J309" s="137">
        <f t="shared" si="25"/>
        <v>0</v>
      </c>
      <c r="K309" s="146"/>
      <c r="L309" s="139"/>
      <c r="M309" s="146"/>
      <c r="N309" s="146"/>
      <c r="O309" s="146"/>
      <c r="P309" s="146"/>
      <c r="Q309" s="147"/>
      <c r="R309" s="143"/>
    </row>
    <row r="310" spans="1:18" ht="52.5">
      <c r="A310" s="144" t="s">
        <v>305</v>
      </c>
      <c r="B310" s="145" t="s">
        <v>531</v>
      </c>
      <c r="C310" s="145" t="s">
        <v>283</v>
      </c>
      <c r="D310" s="145" t="s">
        <v>9</v>
      </c>
      <c r="E310" s="145" t="s">
        <v>306</v>
      </c>
      <c r="F310" s="209"/>
      <c r="G310" s="213"/>
      <c r="H310" s="135">
        <f>H311</f>
        <v>229.7</v>
      </c>
      <c r="I310" s="135">
        <f>I311</f>
        <v>0</v>
      </c>
      <c r="J310" s="137">
        <f t="shared" si="25"/>
        <v>0</v>
      </c>
      <c r="K310" s="146"/>
      <c r="L310" s="139"/>
      <c r="M310" s="146"/>
      <c r="N310" s="146"/>
      <c r="O310" s="146"/>
      <c r="P310" s="146"/>
      <c r="Q310" s="147"/>
      <c r="R310" s="143"/>
    </row>
    <row r="311" spans="1:18" ht="39">
      <c r="A311" s="144" t="s">
        <v>257</v>
      </c>
      <c r="B311" s="145" t="s">
        <v>531</v>
      </c>
      <c r="C311" s="145" t="s">
        <v>283</v>
      </c>
      <c r="D311" s="145" t="s">
        <v>9</v>
      </c>
      <c r="E311" s="145" t="s">
        <v>306</v>
      </c>
      <c r="F311" s="209" t="s">
        <v>258</v>
      </c>
      <c r="G311" s="213"/>
      <c r="H311" s="135">
        <f>H312</f>
        <v>229.7</v>
      </c>
      <c r="I311" s="135">
        <f>I312</f>
        <v>0</v>
      </c>
      <c r="J311" s="137">
        <f t="shared" si="25"/>
        <v>0</v>
      </c>
      <c r="K311" s="146"/>
      <c r="L311" s="139"/>
      <c r="M311" s="146"/>
      <c r="N311" s="146"/>
      <c r="O311" s="146"/>
      <c r="P311" s="146"/>
      <c r="Q311" s="147"/>
      <c r="R311" s="143"/>
    </row>
    <row r="312" spans="1:18" ht="13.5">
      <c r="A312" s="144" t="s">
        <v>290</v>
      </c>
      <c r="B312" s="145" t="s">
        <v>531</v>
      </c>
      <c r="C312" s="145" t="s">
        <v>283</v>
      </c>
      <c r="D312" s="145" t="s">
        <v>9</v>
      </c>
      <c r="E312" s="145" t="s">
        <v>306</v>
      </c>
      <c r="F312" s="209" t="s">
        <v>291</v>
      </c>
      <c r="G312" s="213"/>
      <c r="H312" s="135">
        <f>'Прил.5'!M422</f>
        <v>229.7</v>
      </c>
      <c r="I312" s="135">
        <f>'Прил.5'!O422</f>
        <v>0</v>
      </c>
      <c r="J312" s="137">
        <f t="shared" si="25"/>
        <v>0</v>
      </c>
      <c r="K312" s="146"/>
      <c r="L312" s="139"/>
      <c r="M312" s="146"/>
      <c r="N312" s="146"/>
      <c r="O312" s="146"/>
      <c r="P312" s="146"/>
      <c r="Q312" s="147"/>
      <c r="R312" s="143"/>
    </row>
    <row r="313" spans="1:18" ht="26.25">
      <c r="A313" s="144" t="s">
        <v>307</v>
      </c>
      <c r="B313" s="145" t="s">
        <v>531</v>
      </c>
      <c r="C313" s="145" t="s">
        <v>283</v>
      </c>
      <c r="D313" s="145" t="s">
        <v>9</v>
      </c>
      <c r="E313" s="145" t="s">
        <v>308</v>
      </c>
      <c r="F313" s="209"/>
      <c r="G313" s="213"/>
      <c r="H313" s="135">
        <f>H314</f>
        <v>100</v>
      </c>
      <c r="I313" s="135">
        <f>I314</f>
        <v>0</v>
      </c>
      <c r="J313" s="137">
        <f t="shared" si="25"/>
        <v>0</v>
      </c>
      <c r="K313" s="146"/>
      <c r="L313" s="139"/>
      <c r="M313" s="146"/>
      <c r="N313" s="146"/>
      <c r="O313" s="146"/>
      <c r="P313" s="146"/>
      <c r="Q313" s="147"/>
      <c r="R313" s="143"/>
    </row>
    <row r="314" spans="1:18" ht="39">
      <c r="A314" s="144" t="s">
        <v>257</v>
      </c>
      <c r="B314" s="145" t="s">
        <v>531</v>
      </c>
      <c r="C314" s="145" t="s">
        <v>283</v>
      </c>
      <c r="D314" s="145" t="s">
        <v>9</v>
      </c>
      <c r="E314" s="145" t="s">
        <v>308</v>
      </c>
      <c r="F314" s="209" t="s">
        <v>258</v>
      </c>
      <c r="G314" s="213"/>
      <c r="H314" s="135">
        <f>H315</f>
        <v>100</v>
      </c>
      <c r="I314" s="135">
        <f>I315</f>
        <v>0</v>
      </c>
      <c r="J314" s="137">
        <f t="shared" si="25"/>
        <v>0</v>
      </c>
      <c r="K314" s="146"/>
      <c r="L314" s="139"/>
      <c r="M314" s="146"/>
      <c r="N314" s="146"/>
      <c r="O314" s="146"/>
      <c r="P314" s="146"/>
      <c r="Q314" s="147"/>
      <c r="R314" s="143"/>
    </row>
    <row r="315" spans="1:18" ht="13.5">
      <c r="A315" s="144" t="s">
        <v>290</v>
      </c>
      <c r="B315" s="145" t="s">
        <v>531</v>
      </c>
      <c r="C315" s="145" t="s">
        <v>283</v>
      </c>
      <c r="D315" s="145" t="s">
        <v>9</v>
      </c>
      <c r="E315" s="145" t="s">
        <v>308</v>
      </c>
      <c r="F315" s="209" t="s">
        <v>291</v>
      </c>
      <c r="G315" s="213"/>
      <c r="H315" s="135">
        <f>'Прил.5'!M457</f>
        <v>100</v>
      </c>
      <c r="I315" s="135">
        <f>'Прил.5'!O457</f>
        <v>0</v>
      </c>
      <c r="J315" s="137">
        <f t="shared" si="25"/>
        <v>0</v>
      </c>
      <c r="K315" s="146"/>
      <c r="L315" s="139"/>
      <c r="M315" s="146"/>
      <c r="N315" s="146"/>
      <c r="O315" s="146"/>
      <c r="P315" s="146"/>
      <c r="Q315" s="147"/>
      <c r="R315" s="143"/>
    </row>
    <row r="316" spans="1:18" ht="26.25">
      <c r="A316" s="144" t="s">
        <v>309</v>
      </c>
      <c r="B316" s="145" t="s">
        <v>531</v>
      </c>
      <c r="C316" s="145" t="s">
        <v>283</v>
      </c>
      <c r="D316" s="145" t="s">
        <v>9</v>
      </c>
      <c r="E316" s="145" t="s">
        <v>310</v>
      </c>
      <c r="F316" s="209"/>
      <c r="G316" s="213"/>
      <c r="H316" s="135">
        <f>H317</f>
        <v>93.6</v>
      </c>
      <c r="I316" s="135">
        <f>I317</f>
        <v>0</v>
      </c>
      <c r="J316" s="137">
        <f t="shared" si="25"/>
        <v>0</v>
      </c>
      <c r="K316" s="146"/>
      <c r="L316" s="139"/>
      <c r="M316" s="146"/>
      <c r="N316" s="146"/>
      <c r="O316" s="146"/>
      <c r="P316" s="146"/>
      <c r="Q316" s="147"/>
      <c r="R316" s="143"/>
    </row>
    <row r="317" spans="1:18" ht="39">
      <c r="A317" s="144" t="s">
        <v>257</v>
      </c>
      <c r="B317" s="145" t="s">
        <v>531</v>
      </c>
      <c r="C317" s="145" t="s">
        <v>283</v>
      </c>
      <c r="D317" s="145" t="s">
        <v>9</v>
      </c>
      <c r="E317" s="145" t="s">
        <v>310</v>
      </c>
      <c r="F317" s="209" t="s">
        <v>258</v>
      </c>
      <c r="G317" s="213"/>
      <c r="H317" s="135">
        <f>H318</f>
        <v>93.6</v>
      </c>
      <c r="I317" s="135">
        <f>I318</f>
        <v>0</v>
      </c>
      <c r="J317" s="137">
        <f t="shared" si="25"/>
        <v>0</v>
      </c>
      <c r="K317" s="146"/>
      <c r="L317" s="139"/>
      <c r="M317" s="146"/>
      <c r="N317" s="146"/>
      <c r="O317" s="146"/>
      <c r="P317" s="146"/>
      <c r="Q317" s="147"/>
      <c r="R317" s="143"/>
    </row>
    <row r="318" spans="1:18" ht="13.5">
      <c r="A318" s="144" t="s">
        <v>290</v>
      </c>
      <c r="B318" s="145" t="s">
        <v>531</v>
      </c>
      <c r="C318" s="145" t="s">
        <v>283</v>
      </c>
      <c r="D318" s="145" t="s">
        <v>9</v>
      </c>
      <c r="E318" s="145" t="s">
        <v>310</v>
      </c>
      <c r="F318" s="209" t="s">
        <v>291</v>
      </c>
      <c r="G318" s="213"/>
      <c r="H318" s="135">
        <f>'Прил.5'!M485</f>
        <v>93.6</v>
      </c>
      <c r="I318" s="135">
        <f>'Прил.5'!O485</f>
        <v>0</v>
      </c>
      <c r="J318" s="137">
        <f t="shared" si="25"/>
        <v>0</v>
      </c>
      <c r="K318" s="146"/>
      <c r="L318" s="139"/>
      <c r="M318" s="146"/>
      <c r="N318" s="146"/>
      <c r="O318" s="146"/>
      <c r="P318" s="146"/>
      <c r="Q318" s="147"/>
      <c r="R318" s="143"/>
    </row>
    <row r="319" spans="1:18" ht="39">
      <c r="A319" s="144" t="s">
        <v>311</v>
      </c>
      <c r="B319" s="145" t="s">
        <v>531</v>
      </c>
      <c r="C319" s="145" t="s">
        <v>283</v>
      </c>
      <c r="D319" s="145" t="s">
        <v>9</v>
      </c>
      <c r="E319" s="145" t="s">
        <v>312</v>
      </c>
      <c r="F319" s="209"/>
      <c r="G319" s="213"/>
      <c r="H319" s="135">
        <f>H320</f>
        <v>23.4</v>
      </c>
      <c r="I319" s="135">
        <f>I320</f>
        <v>0</v>
      </c>
      <c r="J319" s="137">
        <f t="shared" si="25"/>
        <v>0</v>
      </c>
      <c r="K319" s="146"/>
      <c r="L319" s="139"/>
      <c r="M319" s="146"/>
      <c r="N319" s="146"/>
      <c r="O319" s="146"/>
      <c r="P319" s="146"/>
      <c r="Q319" s="147"/>
      <c r="R319" s="143"/>
    </row>
    <row r="320" spans="1:18" ht="39">
      <c r="A320" s="144" t="s">
        <v>257</v>
      </c>
      <c r="B320" s="145" t="s">
        <v>531</v>
      </c>
      <c r="C320" s="145" t="s">
        <v>283</v>
      </c>
      <c r="D320" s="145" t="s">
        <v>9</v>
      </c>
      <c r="E320" s="145" t="s">
        <v>312</v>
      </c>
      <c r="F320" s="209" t="s">
        <v>258</v>
      </c>
      <c r="G320" s="213"/>
      <c r="H320" s="135">
        <f>H321</f>
        <v>23.4</v>
      </c>
      <c r="I320" s="135">
        <f>I321</f>
        <v>0</v>
      </c>
      <c r="J320" s="137">
        <f t="shared" si="25"/>
        <v>0</v>
      </c>
      <c r="K320" s="146"/>
      <c r="L320" s="139"/>
      <c r="M320" s="146"/>
      <c r="N320" s="146"/>
      <c r="O320" s="146"/>
      <c r="P320" s="146"/>
      <c r="Q320" s="147"/>
      <c r="R320" s="143"/>
    </row>
    <row r="321" spans="1:18" ht="13.5">
      <c r="A321" s="144" t="s">
        <v>290</v>
      </c>
      <c r="B321" s="145" t="s">
        <v>531</v>
      </c>
      <c r="C321" s="145" t="s">
        <v>283</v>
      </c>
      <c r="D321" s="145" t="s">
        <v>9</v>
      </c>
      <c r="E321" s="145" t="s">
        <v>312</v>
      </c>
      <c r="F321" s="209" t="s">
        <v>291</v>
      </c>
      <c r="G321" s="213"/>
      <c r="H321" s="135">
        <f>'Прил.5'!M504</f>
        <v>23.4</v>
      </c>
      <c r="I321" s="135">
        <f>'Прил.5'!O504</f>
        <v>0</v>
      </c>
      <c r="J321" s="137">
        <f t="shared" si="25"/>
        <v>0</v>
      </c>
      <c r="K321" s="146"/>
      <c r="L321" s="139"/>
      <c r="M321" s="146"/>
      <c r="N321" s="146"/>
      <c r="O321" s="146"/>
      <c r="P321" s="146"/>
      <c r="Q321" s="147"/>
      <c r="R321" s="143"/>
    </row>
    <row r="322" spans="1:18" ht="13.5">
      <c r="A322" s="144" t="s">
        <v>313</v>
      </c>
      <c r="B322" s="145" t="s">
        <v>531</v>
      </c>
      <c r="C322" s="145" t="s">
        <v>283</v>
      </c>
      <c r="D322" s="145" t="s">
        <v>9</v>
      </c>
      <c r="E322" s="145" t="s">
        <v>314</v>
      </c>
      <c r="F322" s="209"/>
      <c r="G322" s="213"/>
      <c r="H322" s="135">
        <f>H323</f>
        <v>6</v>
      </c>
      <c r="I322" s="135">
        <f>I323</f>
        <v>0</v>
      </c>
      <c r="J322" s="137">
        <f t="shared" si="25"/>
        <v>0</v>
      </c>
      <c r="K322" s="146"/>
      <c r="L322" s="139"/>
      <c r="M322" s="146"/>
      <c r="N322" s="146"/>
      <c r="O322" s="146"/>
      <c r="P322" s="146"/>
      <c r="Q322" s="147"/>
      <c r="R322" s="143"/>
    </row>
    <row r="323" spans="1:18" ht="39">
      <c r="A323" s="144" t="s">
        <v>257</v>
      </c>
      <c r="B323" s="145" t="s">
        <v>531</v>
      </c>
      <c r="C323" s="145" t="s">
        <v>283</v>
      </c>
      <c r="D323" s="145" t="s">
        <v>9</v>
      </c>
      <c r="E323" s="145" t="s">
        <v>314</v>
      </c>
      <c r="F323" s="209" t="s">
        <v>258</v>
      </c>
      <c r="G323" s="213"/>
      <c r="H323" s="135">
        <f>H324</f>
        <v>6</v>
      </c>
      <c r="I323" s="135">
        <f>I324</f>
        <v>0</v>
      </c>
      <c r="J323" s="137">
        <f t="shared" si="25"/>
        <v>0</v>
      </c>
      <c r="K323" s="146"/>
      <c r="L323" s="139"/>
      <c r="M323" s="146"/>
      <c r="N323" s="146"/>
      <c r="O323" s="146"/>
      <c r="P323" s="146"/>
      <c r="Q323" s="147"/>
      <c r="R323" s="143"/>
    </row>
    <row r="324" spans="1:18" ht="13.5">
      <c r="A324" s="144" t="s">
        <v>290</v>
      </c>
      <c r="B324" s="145" t="s">
        <v>531</v>
      </c>
      <c r="C324" s="145" t="s">
        <v>283</v>
      </c>
      <c r="D324" s="145" t="s">
        <v>9</v>
      </c>
      <c r="E324" s="145" t="s">
        <v>314</v>
      </c>
      <c r="F324" s="209" t="s">
        <v>291</v>
      </c>
      <c r="G324" s="213"/>
      <c r="H324" s="135">
        <f>'Прил.5'!M528</f>
        <v>6</v>
      </c>
      <c r="I324" s="135">
        <f>'Прил.5'!O528</f>
        <v>0</v>
      </c>
      <c r="J324" s="137">
        <f t="shared" si="25"/>
        <v>0</v>
      </c>
      <c r="K324" s="146"/>
      <c r="L324" s="139"/>
      <c r="M324" s="146"/>
      <c r="N324" s="146"/>
      <c r="O324" s="146"/>
      <c r="P324" s="146"/>
      <c r="Q324" s="147"/>
      <c r="R324" s="143"/>
    </row>
    <row r="325" spans="1:18" ht="39">
      <c r="A325" s="144" t="str">
        <f>'Прил.5'!A616</f>
        <v>Муниципальная программа "Здоровье обучающихся и воспитанников в Сусуманском муниципальном округе на 2021- 2025 годы"</v>
      </c>
      <c r="B325" s="145" t="s">
        <v>531</v>
      </c>
      <c r="C325" s="145" t="s">
        <v>283</v>
      </c>
      <c r="D325" s="145" t="s">
        <v>9</v>
      </c>
      <c r="E325" s="145" t="s">
        <v>315</v>
      </c>
      <c r="F325" s="209"/>
      <c r="G325" s="213"/>
      <c r="H325" s="135">
        <f>H326</f>
        <v>297.1</v>
      </c>
      <c r="I325" s="135">
        <f>I326</f>
        <v>29</v>
      </c>
      <c r="J325" s="137">
        <f t="shared" si="25"/>
        <v>9.761023224503534</v>
      </c>
      <c r="K325" s="146"/>
      <c r="L325" s="139"/>
      <c r="M325" s="146"/>
      <c r="N325" s="146"/>
      <c r="O325" s="146"/>
      <c r="P325" s="146"/>
      <c r="Q325" s="147"/>
      <c r="R325" s="143"/>
    </row>
    <row r="326" spans="1:18" ht="39">
      <c r="A326" s="144" t="s">
        <v>316</v>
      </c>
      <c r="B326" s="145" t="s">
        <v>531</v>
      </c>
      <c r="C326" s="145" t="s">
        <v>283</v>
      </c>
      <c r="D326" s="145" t="s">
        <v>9</v>
      </c>
      <c r="E326" s="145" t="s">
        <v>317</v>
      </c>
      <c r="F326" s="209"/>
      <c r="G326" s="213"/>
      <c r="H326" s="135">
        <f>H327+H330</f>
        <v>297.1</v>
      </c>
      <c r="I326" s="135">
        <f>I327+I330</f>
        <v>29</v>
      </c>
      <c r="J326" s="137">
        <f t="shared" si="25"/>
        <v>9.761023224503534</v>
      </c>
      <c r="K326" s="146"/>
      <c r="L326" s="139"/>
      <c r="M326" s="146"/>
      <c r="N326" s="146"/>
      <c r="O326" s="146"/>
      <c r="P326" s="146"/>
      <c r="Q326" s="147"/>
      <c r="R326" s="143"/>
    </row>
    <row r="327" spans="1:18" ht="26.25">
      <c r="A327" s="144" t="s">
        <v>318</v>
      </c>
      <c r="B327" s="145" t="s">
        <v>531</v>
      </c>
      <c r="C327" s="145" t="s">
        <v>283</v>
      </c>
      <c r="D327" s="145" t="s">
        <v>9</v>
      </c>
      <c r="E327" s="145" t="s">
        <v>319</v>
      </c>
      <c r="F327" s="209"/>
      <c r="G327" s="213"/>
      <c r="H327" s="135">
        <f>H328</f>
        <v>100</v>
      </c>
      <c r="I327" s="135">
        <f>I328</f>
        <v>0</v>
      </c>
      <c r="J327" s="137">
        <f t="shared" si="25"/>
        <v>0</v>
      </c>
      <c r="K327" s="146"/>
      <c r="L327" s="139"/>
      <c r="M327" s="146"/>
      <c r="N327" s="146"/>
      <c r="O327" s="146"/>
      <c r="P327" s="146"/>
      <c r="Q327" s="147"/>
      <c r="R327" s="143"/>
    </row>
    <row r="328" spans="1:18" ht="39">
      <c r="A328" s="144" t="s">
        <v>257</v>
      </c>
      <c r="B328" s="145" t="s">
        <v>531</v>
      </c>
      <c r="C328" s="145" t="s">
        <v>283</v>
      </c>
      <c r="D328" s="145" t="s">
        <v>9</v>
      </c>
      <c r="E328" s="145" t="s">
        <v>319</v>
      </c>
      <c r="F328" s="209" t="s">
        <v>258</v>
      </c>
      <c r="G328" s="213"/>
      <c r="H328" s="135">
        <f>H329</f>
        <v>100</v>
      </c>
      <c r="I328" s="135">
        <f>I329</f>
        <v>0</v>
      </c>
      <c r="J328" s="137">
        <f t="shared" si="25"/>
        <v>0</v>
      </c>
      <c r="K328" s="146"/>
      <c r="L328" s="139"/>
      <c r="M328" s="146"/>
      <c r="N328" s="146"/>
      <c r="O328" s="146"/>
      <c r="P328" s="146"/>
      <c r="Q328" s="147"/>
      <c r="R328" s="143"/>
    </row>
    <row r="329" spans="1:18" ht="13.5">
      <c r="A329" s="144" t="s">
        <v>290</v>
      </c>
      <c r="B329" s="145" t="s">
        <v>531</v>
      </c>
      <c r="C329" s="145" t="s">
        <v>283</v>
      </c>
      <c r="D329" s="145" t="s">
        <v>9</v>
      </c>
      <c r="E329" s="145" t="s">
        <v>319</v>
      </c>
      <c r="F329" s="209" t="s">
        <v>291</v>
      </c>
      <c r="G329" s="213"/>
      <c r="H329" s="135">
        <f>'Прил.5'!M623</f>
        <v>100</v>
      </c>
      <c r="I329" s="135">
        <f>'Прил.5'!O623</f>
        <v>0</v>
      </c>
      <c r="J329" s="137">
        <f aca="true" t="shared" si="29" ref="J329:J392">I329/H329*100</f>
        <v>0</v>
      </c>
      <c r="K329" s="146"/>
      <c r="L329" s="139"/>
      <c r="M329" s="146"/>
      <c r="N329" s="146"/>
      <c r="O329" s="146"/>
      <c r="P329" s="146"/>
      <c r="Q329" s="147"/>
      <c r="R329" s="143"/>
    </row>
    <row r="330" spans="1:18" ht="26.25">
      <c r="A330" s="144" t="s">
        <v>320</v>
      </c>
      <c r="B330" s="145" t="s">
        <v>531</v>
      </c>
      <c r="C330" s="145" t="s">
        <v>283</v>
      </c>
      <c r="D330" s="145" t="s">
        <v>9</v>
      </c>
      <c r="E330" s="145" t="s">
        <v>321</v>
      </c>
      <c r="F330" s="209"/>
      <c r="G330" s="213"/>
      <c r="H330" s="135">
        <f>H331</f>
        <v>197.1</v>
      </c>
      <c r="I330" s="135">
        <f>I331</f>
        <v>29</v>
      </c>
      <c r="J330" s="137">
        <f t="shared" si="29"/>
        <v>14.713343480466767</v>
      </c>
      <c r="K330" s="146"/>
      <c r="L330" s="139"/>
      <c r="M330" s="146"/>
      <c r="N330" s="146"/>
      <c r="O330" s="146"/>
      <c r="P330" s="146"/>
      <c r="Q330" s="147"/>
      <c r="R330" s="143"/>
    </row>
    <row r="331" spans="1:18" ht="39">
      <c r="A331" s="144" t="s">
        <v>257</v>
      </c>
      <c r="B331" s="145" t="s">
        <v>531</v>
      </c>
      <c r="C331" s="145" t="s">
        <v>283</v>
      </c>
      <c r="D331" s="145" t="s">
        <v>9</v>
      </c>
      <c r="E331" s="145" t="s">
        <v>321</v>
      </c>
      <c r="F331" s="209" t="s">
        <v>258</v>
      </c>
      <c r="G331" s="213"/>
      <c r="H331" s="135">
        <f>H332</f>
        <v>197.1</v>
      </c>
      <c r="I331" s="135">
        <f>I332</f>
        <v>29</v>
      </c>
      <c r="J331" s="137">
        <f t="shared" si="29"/>
        <v>14.713343480466767</v>
      </c>
      <c r="K331" s="146"/>
      <c r="L331" s="139"/>
      <c r="M331" s="146"/>
      <c r="N331" s="146"/>
      <c r="O331" s="146"/>
      <c r="P331" s="146"/>
      <c r="Q331" s="147"/>
      <c r="R331" s="143"/>
    </row>
    <row r="332" spans="1:18" ht="13.5">
      <c r="A332" s="144" t="s">
        <v>290</v>
      </c>
      <c r="B332" s="145" t="s">
        <v>531</v>
      </c>
      <c r="C332" s="145" t="s">
        <v>283</v>
      </c>
      <c r="D332" s="145" t="s">
        <v>9</v>
      </c>
      <c r="E332" s="145" t="s">
        <v>321</v>
      </c>
      <c r="F332" s="209" t="s">
        <v>291</v>
      </c>
      <c r="G332" s="213"/>
      <c r="H332" s="135">
        <f>'Прил.5'!M645</f>
        <v>197.1</v>
      </c>
      <c r="I332" s="135">
        <f>'Прил.5'!O645</f>
        <v>29</v>
      </c>
      <c r="J332" s="137">
        <f t="shared" si="29"/>
        <v>14.713343480466767</v>
      </c>
      <c r="K332" s="146"/>
      <c r="L332" s="139"/>
      <c r="M332" s="146"/>
      <c r="N332" s="146"/>
      <c r="O332" s="146"/>
      <c r="P332" s="146"/>
      <c r="Q332" s="147"/>
      <c r="R332" s="143"/>
    </row>
    <row r="333" spans="1:18" ht="13.5">
      <c r="A333" s="144" t="s">
        <v>322</v>
      </c>
      <c r="B333" s="145" t="s">
        <v>531</v>
      </c>
      <c r="C333" s="145" t="s">
        <v>283</v>
      </c>
      <c r="D333" s="145" t="s">
        <v>9</v>
      </c>
      <c r="E333" s="145" t="s">
        <v>323</v>
      </c>
      <c r="F333" s="209"/>
      <c r="G333" s="213"/>
      <c r="H333" s="135">
        <f>H334+H337+H340</f>
        <v>13484.8</v>
      </c>
      <c r="I333" s="135">
        <f>I334+I337+I340</f>
        <v>3390.4</v>
      </c>
      <c r="J333" s="137">
        <f t="shared" si="29"/>
        <v>25.142382534409112</v>
      </c>
      <c r="K333" s="146"/>
      <c r="L333" s="139"/>
      <c r="M333" s="146"/>
      <c r="N333" s="146"/>
      <c r="O333" s="146"/>
      <c r="P333" s="146"/>
      <c r="Q333" s="147"/>
      <c r="R333" s="143"/>
    </row>
    <row r="334" spans="1:18" ht="78.75">
      <c r="A334" s="144" t="s">
        <v>42</v>
      </c>
      <c r="B334" s="145" t="s">
        <v>531</v>
      </c>
      <c r="C334" s="145" t="s">
        <v>283</v>
      </c>
      <c r="D334" s="145" t="s">
        <v>9</v>
      </c>
      <c r="E334" s="145" t="s">
        <v>324</v>
      </c>
      <c r="F334" s="209"/>
      <c r="G334" s="213"/>
      <c r="H334" s="135">
        <f>H335</f>
        <v>1000</v>
      </c>
      <c r="I334" s="135">
        <f>I335</f>
        <v>205</v>
      </c>
      <c r="J334" s="137">
        <f t="shared" si="29"/>
        <v>20.5</v>
      </c>
      <c r="K334" s="146"/>
      <c r="L334" s="139"/>
      <c r="M334" s="146"/>
      <c r="N334" s="146"/>
      <c r="O334" s="146"/>
      <c r="P334" s="146"/>
      <c r="Q334" s="147"/>
      <c r="R334" s="143"/>
    </row>
    <row r="335" spans="1:18" ht="39">
      <c r="A335" s="144" t="s">
        <v>257</v>
      </c>
      <c r="B335" s="145" t="s">
        <v>531</v>
      </c>
      <c r="C335" s="145" t="s">
        <v>283</v>
      </c>
      <c r="D335" s="145" t="s">
        <v>9</v>
      </c>
      <c r="E335" s="145" t="s">
        <v>324</v>
      </c>
      <c r="F335" s="209" t="s">
        <v>258</v>
      </c>
      <c r="G335" s="213"/>
      <c r="H335" s="135">
        <f>H336</f>
        <v>1000</v>
      </c>
      <c r="I335" s="135">
        <f>I336</f>
        <v>205</v>
      </c>
      <c r="J335" s="137">
        <f t="shared" si="29"/>
        <v>20.5</v>
      </c>
      <c r="K335" s="146"/>
      <c r="L335" s="139"/>
      <c r="M335" s="146"/>
      <c r="N335" s="146"/>
      <c r="O335" s="146"/>
      <c r="P335" s="146"/>
      <c r="Q335" s="147"/>
      <c r="R335" s="143"/>
    </row>
    <row r="336" spans="1:18" ht="13.5">
      <c r="A336" s="144" t="s">
        <v>290</v>
      </c>
      <c r="B336" s="145" t="s">
        <v>531</v>
      </c>
      <c r="C336" s="145" t="s">
        <v>283</v>
      </c>
      <c r="D336" s="145" t="s">
        <v>9</v>
      </c>
      <c r="E336" s="145" t="s">
        <v>324</v>
      </c>
      <c r="F336" s="209" t="s">
        <v>291</v>
      </c>
      <c r="G336" s="213"/>
      <c r="H336" s="135">
        <v>1000</v>
      </c>
      <c r="I336" s="135">
        <v>205</v>
      </c>
      <c r="J336" s="137">
        <f t="shared" si="29"/>
        <v>20.5</v>
      </c>
      <c r="K336" s="146"/>
      <c r="L336" s="139"/>
      <c r="M336" s="146"/>
      <c r="N336" s="146"/>
      <c r="O336" s="146"/>
      <c r="P336" s="146"/>
      <c r="Q336" s="147"/>
      <c r="R336" s="143"/>
    </row>
    <row r="337" spans="1:18" ht="13.5">
      <c r="A337" s="144" t="s">
        <v>32</v>
      </c>
      <c r="B337" s="145" t="s">
        <v>531</v>
      </c>
      <c r="C337" s="145" t="s">
        <v>283</v>
      </c>
      <c r="D337" s="145" t="s">
        <v>9</v>
      </c>
      <c r="E337" s="145" t="s">
        <v>325</v>
      </c>
      <c r="F337" s="209"/>
      <c r="G337" s="213"/>
      <c r="H337" s="135">
        <f>H338</f>
        <v>436</v>
      </c>
      <c r="I337" s="135">
        <f>I338</f>
        <v>0</v>
      </c>
      <c r="J337" s="137">
        <f t="shared" si="29"/>
        <v>0</v>
      </c>
      <c r="K337" s="146"/>
      <c r="L337" s="139"/>
      <c r="M337" s="146"/>
      <c r="N337" s="146"/>
      <c r="O337" s="146"/>
      <c r="P337" s="146"/>
      <c r="Q337" s="147"/>
      <c r="R337" s="143"/>
    </row>
    <row r="338" spans="1:18" ht="39">
      <c r="A338" s="144" t="s">
        <v>257</v>
      </c>
      <c r="B338" s="145" t="s">
        <v>531</v>
      </c>
      <c r="C338" s="145" t="s">
        <v>283</v>
      </c>
      <c r="D338" s="145" t="s">
        <v>9</v>
      </c>
      <c r="E338" s="145" t="s">
        <v>325</v>
      </c>
      <c r="F338" s="209" t="s">
        <v>258</v>
      </c>
      <c r="G338" s="213"/>
      <c r="H338" s="135">
        <f>H339</f>
        <v>436</v>
      </c>
      <c r="I338" s="135">
        <f>I339</f>
        <v>0</v>
      </c>
      <c r="J338" s="137">
        <f t="shared" si="29"/>
        <v>0</v>
      </c>
      <c r="K338" s="146"/>
      <c r="L338" s="139"/>
      <c r="M338" s="146"/>
      <c r="N338" s="146"/>
      <c r="O338" s="146"/>
      <c r="P338" s="146"/>
      <c r="Q338" s="147"/>
      <c r="R338" s="143"/>
    </row>
    <row r="339" spans="1:18" ht="13.5">
      <c r="A339" s="144" t="s">
        <v>290</v>
      </c>
      <c r="B339" s="145" t="s">
        <v>531</v>
      </c>
      <c r="C339" s="145" t="s">
        <v>283</v>
      </c>
      <c r="D339" s="145" t="s">
        <v>9</v>
      </c>
      <c r="E339" s="145" t="s">
        <v>325</v>
      </c>
      <c r="F339" s="209" t="s">
        <v>291</v>
      </c>
      <c r="G339" s="213"/>
      <c r="H339" s="135">
        <v>436</v>
      </c>
      <c r="I339" s="135">
        <v>0</v>
      </c>
      <c r="J339" s="137">
        <f t="shared" si="29"/>
        <v>0</v>
      </c>
      <c r="K339" s="146"/>
      <c r="L339" s="139"/>
      <c r="M339" s="146"/>
      <c r="N339" s="146"/>
      <c r="O339" s="146"/>
      <c r="P339" s="146"/>
      <c r="Q339" s="147"/>
      <c r="R339" s="143"/>
    </row>
    <row r="340" spans="1:18" ht="26.25">
      <c r="A340" s="144" t="s">
        <v>111</v>
      </c>
      <c r="B340" s="145" t="s">
        <v>531</v>
      </c>
      <c r="C340" s="145" t="s">
        <v>283</v>
      </c>
      <c r="D340" s="145" t="s">
        <v>9</v>
      </c>
      <c r="E340" s="145" t="s">
        <v>326</v>
      </c>
      <c r="F340" s="209"/>
      <c r="G340" s="213"/>
      <c r="H340" s="135">
        <f>H341</f>
        <v>12048.8</v>
      </c>
      <c r="I340" s="135">
        <f>I341</f>
        <v>3185.4</v>
      </c>
      <c r="J340" s="137">
        <f t="shared" si="29"/>
        <v>26.437487550627452</v>
      </c>
      <c r="K340" s="146"/>
      <c r="L340" s="139"/>
      <c r="M340" s="146"/>
      <c r="N340" s="146"/>
      <c r="O340" s="146"/>
      <c r="P340" s="146"/>
      <c r="Q340" s="147"/>
      <c r="R340" s="143"/>
    </row>
    <row r="341" spans="1:18" ht="39">
      <c r="A341" s="144" t="s">
        <v>257</v>
      </c>
      <c r="B341" s="145" t="s">
        <v>531</v>
      </c>
      <c r="C341" s="145" t="s">
        <v>283</v>
      </c>
      <c r="D341" s="145" t="s">
        <v>9</v>
      </c>
      <c r="E341" s="145" t="s">
        <v>326</v>
      </c>
      <c r="F341" s="209" t="s">
        <v>258</v>
      </c>
      <c r="G341" s="213"/>
      <c r="H341" s="135">
        <f>H342</f>
        <v>12048.8</v>
      </c>
      <c r="I341" s="135">
        <f>I342</f>
        <v>3185.4</v>
      </c>
      <c r="J341" s="137">
        <f t="shared" si="29"/>
        <v>26.437487550627452</v>
      </c>
      <c r="K341" s="146"/>
      <c r="L341" s="139"/>
      <c r="M341" s="146"/>
      <c r="N341" s="146"/>
      <c r="O341" s="146"/>
      <c r="P341" s="146"/>
      <c r="Q341" s="147"/>
      <c r="R341" s="143"/>
    </row>
    <row r="342" spans="1:18" ht="13.5">
      <c r="A342" s="144" t="s">
        <v>290</v>
      </c>
      <c r="B342" s="145" t="s">
        <v>531</v>
      </c>
      <c r="C342" s="145" t="s">
        <v>283</v>
      </c>
      <c r="D342" s="145" t="s">
        <v>9</v>
      </c>
      <c r="E342" s="145" t="s">
        <v>326</v>
      </c>
      <c r="F342" s="209" t="s">
        <v>291</v>
      </c>
      <c r="G342" s="213"/>
      <c r="H342" s="135">
        <v>12048.8</v>
      </c>
      <c r="I342" s="135">
        <v>3185.4</v>
      </c>
      <c r="J342" s="137">
        <f t="shared" si="29"/>
        <v>26.437487550627452</v>
      </c>
      <c r="K342" s="146"/>
      <c r="L342" s="139"/>
      <c r="M342" s="146"/>
      <c r="N342" s="146"/>
      <c r="O342" s="146"/>
      <c r="P342" s="146"/>
      <c r="Q342" s="147"/>
      <c r="R342" s="143"/>
    </row>
    <row r="343" spans="1:18" ht="13.5">
      <c r="A343" s="144" t="s">
        <v>327</v>
      </c>
      <c r="B343" s="145" t="s">
        <v>531</v>
      </c>
      <c r="C343" s="145" t="s">
        <v>283</v>
      </c>
      <c r="D343" s="145" t="s">
        <v>11</v>
      </c>
      <c r="E343" s="145"/>
      <c r="F343" s="209"/>
      <c r="G343" s="213"/>
      <c r="H343" s="135">
        <f>H344+H361+H375+H395+H409</f>
        <v>263549.1</v>
      </c>
      <c r="I343" s="135">
        <f>I344+I361+I375+I395+I409</f>
        <v>43683.9</v>
      </c>
      <c r="J343" s="137">
        <f t="shared" si="29"/>
        <v>16.575241577375905</v>
      </c>
      <c r="K343" s="146"/>
      <c r="L343" s="139"/>
      <c r="M343" s="146"/>
      <c r="N343" s="146"/>
      <c r="O343" s="146"/>
      <c r="P343" s="146"/>
      <c r="Q343" s="147"/>
      <c r="R343" s="143"/>
    </row>
    <row r="344" spans="1:18" ht="39">
      <c r="A344" s="144" t="str">
        <f>'Прил.5'!A123</f>
        <v>Муниципальная программа "Развитие образования в Сусуманском муниципальном округе на 2021- 2025 годы"</v>
      </c>
      <c r="B344" s="145" t="s">
        <v>531</v>
      </c>
      <c r="C344" s="145" t="s">
        <v>283</v>
      </c>
      <c r="D344" s="145" t="s">
        <v>11</v>
      </c>
      <c r="E344" s="145" t="s">
        <v>285</v>
      </c>
      <c r="F344" s="209"/>
      <c r="G344" s="213"/>
      <c r="H344" s="135">
        <f>H345+H349+H353+H357</f>
        <v>206772.49999999997</v>
      </c>
      <c r="I344" s="135">
        <f>I345+I349+I353+I357</f>
        <v>33703.5</v>
      </c>
      <c r="J344" s="137">
        <f t="shared" si="29"/>
        <v>16.299798087269828</v>
      </c>
      <c r="K344" s="146"/>
      <c r="L344" s="139"/>
      <c r="M344" s="146"/>
      <c r="N344" s="146"/>
      <c r="O344" s="146"/>
      <c r="P344" s="146"/>
      <c r="Q344" s="147"/>
      <c r="R344" s="143"/>
    </row>
    <row r="345" spans="1:18" ht="26.25">
      <c r="A345" s="144" t="s">
        <v>328</v>
      </c>
      <c r="B345" s="145" t="s">
        <v>531</v>
      </c>
      <c r="C345" s="145" t="s">
        <v>283</v>
      </c>
      <c r="D345" s="145" t="s">
        <v>11</v>
      </c>
      <c r="E345" s="145" t="s">
        <v>329</v>
      </c>
      <c r="F345" s="209"/>
      <c r="G345" s="213"/>
      <c r="H345" s="135">
        <f aca="true" t="shared" si="30" ref="H345:I347">H346</f>
        <v>8007.3</v>
      </c>
      <c r="I345" s="135">
        <f t="shared" si="30"/>
        <v>0</v>
      </c>
      <c r="J345" s="137">
        <f t="shared" si="29"/>
        <v>0</v>
      </c>
      <c r="K345" s="146"/>
      <c r="L345" s="139"/>
      <c r="M345" s="146"/>
      <c r="N345" s="146"/>
      <c r="O345" s="146"/>
      <c r="P345" s="146"/>
      <c r="Q345" s="147"/>
      <c r="R345" s="143"/>
    </row>
    <row r="346" spans="1:18" ht="39">
      <c r="A346" s="144" t="s">
        <v>330</v>
      </c>
      <c r="B346" s="145" t="s">
        <v>531</v>
      </c>
      <c r="C346" s="145" t="s">
        <v>283</v>
      </c>
      <c r="D346" s="145" t="s">
        <v>11</v>
      </c>
      <c r="E346" s="145" t="s">
        <v>331</v>
      </c>
      <c r="F346" s="209"/>
      <c r="G346" s="213"/>
      <c r="H346" s="135">
        <f t="shared" si="30"/>
        <v>8007.3</v>
      </c>
      <c r="I346" s="135">
        <f t="shared" si="30"/>
        <v>0</v>
      </c>
      <c r="J346" s="137">
        <f t="shared" si="29"/>
        <v>0</v>
      </c>
      <c r="K346" s="146"/>
      <c r="L346" s="139"/>
      <c r="M346" s="146"/>
      <c r="N346" s="146"/>
      <c r="O346" s="146"/>
      <c r="P346" s="146"/>
      <c r="Q346" s="147"/>
      <c r="R346" s="143"/>
    </row>
    <row r="347" spans="1:18" ht="39">
      <c r="A347" s="144" t="s">
        <v>257</v>
      </c>
      <c r="B347" s="145" t="s">
        <v>531</v>
      </c>
      <c r="C347" s="145" t="s">
        <v>283</v>
      </c>
      <c r="D347" s="145" t="s">
        <v>11</v>
      </c>
      <c r="E347" s="145" t="s">
        <v>331</v>
      </c>
      <c r="F347" s="209" t="s">
        <v>258</v>
      </c>
      <c r="G347" s="213"/>
      <c r="H347" s="135">
        <f t="shared" si="30"/>
        <v>8007.3</v>
      </c>
      <c r="I347" s="135">
        <f t="shared" si="30"/>
        <v>0</v>
      </c>
      <c r="J347" s="137">
        <f t="shared" si="29"/>
        <v>0</v>
      </c>
      <c r="K347" s="146"/>
      <c r="L347" s="139"/>
      <c r="M347" s="146"/>
      <c r="N347" s="146"/>
      <c r="O347" s="146"/>
      <c r="P347" s="146"/>
      <c r="Q347" s="147"/>
      <c r="R347" s="143"/>
    </row>
    <row r="348" spans="1:18" ht="13.5">
      <c r="A348" s="144" t="s">
        <v>290</v>
      </c>
      <c r="B348" s="145" t="s">
        <v>531</v>
      </c>
      <c r="C348" s="145" t="s">
        <v>283</v>
      </c>
      <c r="D348" s="145" t="s">
        <v>11</v>
      </c>
      <c r="E348" s="145" t="s">
        <v>331</v>
      </c>
      <c r="F348" s="209" t="s">
        <v>291</v>
      </c>
      <c r="G348" s="213"/>
      <c r="H348" s="135">
        <f>'Прил.5'!M130</f>
        <v>8007.3</v>
      </c>
      <c r="I348" s="135">
        <f>'Прил.5'!O130</f>
        <v>0</v>
      </c>
      <c r="J348" s="137">
        <f t="shared" si="29"/>
        <v>0</v>
      </c>
      <c r="K348" s="146"/>
      <c r="L348" s="139"/>
      <c r="M348" s="146"/>
      <c r="N348" s="146"/>
      <c r="O348" s="146"/>
      <c r="P348" s="146"/>
      <c r="Q348" s="147"/>
      <c r="R348" s="143"/>
    </row>
    <row r="349" spans="1:18" ht="39">
      <c r="A349" s="144" t="s">
        <v>286</v>
      </c>
      <c r="B349" s="145" t="s">
        <v>531</v>
      </c>
      <c r="C349" s="145" t="s">
        <v>283</v>
      </c>
      <c r="D349" s="145" t="s">
        <v>11</v>
      </c>
      <c r="E349" s="145" t="s">
        <v>287</v>
      </c>
      <c r="F349" s="209"/>
      <c r="G349" s="213"/>
      <c r="H349" s="135">
        <f aca="true" t="shared" si="31" ref="H349:I351">H350</f>
        <v>189178.8</v>
      </c>
      <c r="I349" s="135">
        <f t="shared" si="31"/>
        <v>33703.5</v>
      </c>
      <c r="J349" s="137">
        <f t="shared" si="29"/>
        <v>17.815685478499706</v>
      </c>
      <c r="K349" s="146"/>
      <c r="L349" s="139"/>
      <c r="M349" s="146"/>
      <c r="N349" s="146"/>
      <c r="O349" s="146"/>
      <c r="P349" s="146"/>
      <c r="Q349" s="147"/>
      <c r="R349" s="143"/>
    </row>
    <row r="350" spans="1:18" ht="13.5">
      <c r="A350" s="144" t="s">
        <v>288</v>
      </c>
      <c r="B350" s="145" t="s">
        <v>531</v>
      </c>
      <c r="C350" s="145" t="s">
        <v>283</v>
      </c>
      <c r="D350" s="145" t="s">
        <v>11</v>
      </c>
      <c r="E350" s="145" t="s">
        <v>289</v>
      </c>
      <c r="F350" s="209"/>
      <c r="G350" s="213"/>
      <c r="H350" s="135">
        <f t="shared" si="31"/>
        <v>189178.8</v>
      </c>
      <c r="I350" s="135">
        <f t="shared" si="31"/>
        <v>33703.5</v>
      </c>
      <c r="J350" s="137">
        <f t="shared" si="29"/>
        <v>17.815685478499706</v>
      </c>
      <c r="K350" s="146"/>
      <c r="L350" s="139"/>
      <c r="M350" s="146"/>
      <c r="N350" s="146"/>
      <c r="O350" s="146"/>
      <c r="P350" s="146"/>
      <c r="Q350" s="147"/>
      <c r="R350" s="143"/>
    </row>
    <row r="351" spans="1:18" ht="39">
      <c r="A351" s="144" t="s">
        <v>257</v>
      </c>
      <c r="B351" s="145" t="s">
        <v>531</v>
      </c>
      <c r="C351" s="145" t="s">
        <v>283</v>
      </c>
      <c r="D351" s="145" t="s">
        <v>11</v>
      </c>
      <c r="E351" s="145" t="s">
        <v>289</v>
      </c>
      <c r="F351" s="209" t="s">
        <v>258</v>
      </c>
      <c r="G351" s="213"/>
      <c r="H351" s="135">
        <f t="shared" si="31"/>
        <v>189178.8</v>
      </c>
      <c r="I351" s="135">
        <f t="shared" si="31"/>
        <v>33703.5</v>
      </c>
      <c r="J351" s="137">
        <f t="shared" si="29"/>
        <v>17.815685478499706</v>
      </c>
      <c r="K351" s="146"/>
      <c r="L351" s="139"/>
      <c r="M351" s="146"/>
      <c r="N351" s="146"/>
      <c r="O351" s="146"/>
      <c r="P351" s="146"/>
      <c r="Q351" s="147"/>
      <c r="R351" s="143"/>
    </row>
    <row r="352" spans="1:18" ht="13.5">
      <c r="A352" s="144" t="s">
        <v>290</v>
      </c>
      <c r="B352" s="145" t="s">
        <v>531</v>
      </c>
      <c r="C352" s="145" t="s">
        <v>283</v>
      </c>
      <c r="D352" s="145" t="s">
        <v>11</v>
      </c>
      <c r="E352" s="145" t="s">
        <v>289</v>
      </c>
      <c r="F352" s="209" t="s">
        <v>291</v>
      </c>
      <c r="G352" s="213"/>
      <c r="H352" s="135">
        <f>'Прил.5'!M161</f>
        <v>189178.8</v>
      </c>
      <c r="I352" s="135">
        <f>'Прил.5'!O161</f>
        <v>33703.5</v>
      </c>
      <c r="J352" s="137">
        <f t="shared" si="29"/>
        <v>17.815685478499706</v>
      </c>
      <c r="K352" s="146"/>
      <c r="L352" s="139"/>
      <c r="M352" s="146"/>
      <c r="N352" s="146"/>
      <c r="O352" s="146"/>
      <c r="P352" s="146"/>
      <c r="Q352" s="147"/>
      <c r="R352" s="143"/>
    </row>
    <row r="353" spans="1:18" ht="52.5">
      <c r="A353" s="144" t="s">
        <v>332</v>
      </c>
      <c r="B353" s="145" t="s">
        <v>531</v>
      </c>
      <c r="C353" s="145" t="s">
        <v>283</v>
      </c>
      <c r="D353" s="145" t="s">
        <v>11</v>
      </c>
      <c r="E353" s="145" t="s">
        <v>333</v>
      </c>
      <c r="F353" s="209"/>
      <c r="G353" s="213"/>
      <c r="H353" s="135">
        <f aca="true" t="shared" si="32" ref="H353:I355">H354</f>
        <v>2360.5</v>
      </c>
      <c r="I353" s="135">
        <f t="shared" si="32"/>
        <v>0</v>
      </c>
      <c r="J353" s="137">
        <f t="shared" si="29"/>
        <v>0</v>
      </c>
      <c r="K353" s="146"/>
      <c r="L353" s="139"/>
      <c r="M353" s="146"/>
      <c r="N353" s="146"/>
      <c r="O353" s="146"/>
      <c r="P353" s="146"/>
      <c r="Q353" s="147"/>
      <c r="R353" s="143"/>
    </row>
    <row r="354" spans="1:18" ht="78.75">
      <c r="A354" s="144" t="s">
        <v>334</v>
      </c>
      <c r="B354" s="145" t="s">
        <v>531</v>
      </c>
      <c r="C354" s="145" t="s">
        <v>283</v>
      </c>
      <c r="D354" s="145" t="s">
        <v>11</v>
      </c>
      <c r="E354" s="145" t="s">
        <v>335</v>
      </c>
      <c r="F354" s="209"/>
      <c r="G354" s="213"/>
      <c r="H354" s="135">
        <f t="shared" si="32"/>
        <v>2360.5</v>
      </c>
      <c r="I354" s="135">
        <f t="shared" si="32"/>
        <v>0</v>
      </c>
      <c r="J354" s="137">
        <f t="shared" si="29"/>
        <v>0</v>
      </c>
      <c r="K354" s="146"/>
      <c r="L354" s="139"/>
      <c r="M354" s="146"/>
      <c r="N354" s="146"/>
      <c r="O354" s="146"/>
      <c r="P354" s="146"/>
      <c r="Q354" s="147"/>
      <c r="R354" s="143"/>
    </row>
    <row r="355" spans="1:18" ht="39">
      <c r="A355" s="144" t="s">
        <v>257</v>
      </c>
      <c r="B355" s="145" t="s">
        <v>531</v>
      </c>
      <c r="C355" s="145" t="s">
        <v>283</v>
      </c>
      <c r="D355" s="145" t="s">
        <v>11</v>
      </c>
      <c r="E355" s="145" t="s">
        <v>335</v>
      </c>
      <c r="F355" s="209" t="s">
        <v>258</v>
      </c>
      <c r="G355" s="213"/>
      <c r="H355" s="135">
        <f t="shared" si="32"/>
        <v>2360.5</v>
      </c>
      <c r="I355" s="135">
        <f t="shared" si="32"/>
        <v>0</v>
      </c>
      <c r="J355" s="137">
        <f t="shared" si="29"/>
        <v>0</v>
      </c>
      <c r="K355" s="146"/>
      <c r="L355" s="139"/>
      <c r="M355" s="146"/>
      <c r="N355" s="146"/>
      <c r="O355" s="146"/>
      <c r="P355" s="146"/>
      <c r="Q355" s="147"/>
      <c r="R355" s="143"/>
    </row>
    <row r="356" spans="1:18" ht="13.5">
      <c r="A356" s="144" t="s">
        <v>290</v>
      </c>
      <c r="B356" s="145" t="s">
        <v>531</v>
      </c>
      <c r="C356" s="145" t="s">
        <v>283</v>
      </c>
      <c r="D356" s="145" t="s">
        <v>11</v>
      </c>
      <c r="E356" s="145" t="s">
        <v>335</v>
      </c>
      <c r="F356" s="209" t="s">
        <v>291</v>
      </c>
      <c r="G356" s="213"/>
      <c r="H356" s="135">
        <f>'Прил.5'!M186</f>
        <v>2360.5</v>
      </c>
      <c r="I356" s="135">
        <f>'Прил.5'!O186</f>
        <v>0</v>
      </c>
      <c r="J356" s="137">
        <f t="shared" si="29"/>
        <v>0</v>
      </c>
      <c r="K356" s="146"/>
      <c r="L356" s="139"/>
      <c r="M356" s="146"/>
      <c r="N356" s="146"/>
      <c r="O356" s="146"/>
      <c r="P356" s="146"/>
      <c r="Q356" s="147"/>
      <c r="R356" s="143"/>
    </row>
    <row r="357" spans="1:18" ht="66">
      <c r="A357" s="144" t="s">
        <v>336</v>
      </c>
      <c r="B357" s="145" t="s">
        <v>531</v>
      </c>
      <c r="C357" s="145" t="s">
        <v>283</v>
      </c>
      <c r="D357" s="145" t="s">
        <v>11</v>
      </c>
      <c r="E357" s="145" t="s">
        <v>337</v>
      </c>
      <c r="F357" s="209"/>
      <c r="G357" s="213"/>
      <c r="H357" s="135">
        <f aca="true" t="shared" si="33" ref="H357:I359">H358</f>
        <v>7225.9</v>
      </c>
      <c r="I357" s="135">
        <f t="shared" si="33"/>
        <v>0</v>
      </c>
      <c r="J357" s="137">
        <f t="shared" si="29"/>
        <v>0</v>
      </c>
      <c r="K357" s="146"/>
      <c r="L357" s="139"/>
      <c r="M357" s="146"/>
      <c r="N357" s="146"/>
      <c r="O357" s="146"/>
      <c r="P357" s="146"/>
      <c r="Q357" s="147"/>
      <c r="R357" s="143"/>
    </row>
    <row r="358" spans="1:18" ht="39">
      <c r="A358" s="144" t="s">
        <v>338</v>
      </c>
      <c r="B358" s="145" t="s">
        <v>531</v>
      </c>
      <c r="C358" s="145" t="s">
        <v>283</v>
      </c>
      <c r="D358" s="145" t="s">
        <v>11</v>
      </c>
      <c r="E358" s="145" t="s">
        <v>339</v>
      </c>
      <c r="F358" s="209"/>
      <c r="G358" s="213"/>
      <c r="H358" s="135">
        <f t="shared" si="33"/>
        <v>7225.9</v>
      </c>
      <c r="I358" s="135">
        <f t="shared" si="33"/>
        <v>0</v>
      </c>
      <c r="J358" s="137">
        <f t="shared" si="29"/>
        <v>0</v>
      </c>
      <c r="K358" s="146"/>
      <c r="L358" s="139"/>
      <c r="M358" s="146"/>
      <c r="N358" s="146"/>
      <c r="O358" s="146"/>
      <c r="P358" s="146"/>
      <c r="Q358" s="147"/>
      <c r="R358" s="143"/>
    </row>
    <row r="359" spans="1:18" ht="39">
      <c r="A359" s="144" t="s">
        <v>257</v>
      </c>
      <c r="B359" s="145" t="s">
        <v>531</v>
      </c>
      <c r="C359" s="145" t="s">
        <v>283</v>
      </c>
      <c r="D359" s="145" t="s">
        <v>11</v>
      </c>
      <c r="E359" s="145" t="s">
        <v>339</v>
      </c>
      <c r="F359" s="209" t="s">
        <v>258</v>
      </c>
      <c r="G359" s="213"/>
      <c r="H359" s="135">
        <f t="shared" si="33"/>
        <v>7225.9</v>
      </c>
      <c r="I359" s="135">
        <f t="shared" si="33"/>
        <v>0</v>
      </c>
      <c r="J359" s="137">
        <f t="shared" si="29"/>
        <v>0</v>
      </c>
      <c r="K359" s="146"/>
      <c r="L359" s="139"/>
      <c r="M359" s="146"/>
      <c r="N359" s="146"/>
      <c r="O359" s="146"/>
      <c r="P359" s="146"/>
      <c r="Q359" s="147"/>
      <c r="R359" s="143"/>
    </row>
    <row r="360" spans="1:18" ht="13.5">
      <c r="A360" s="144" t="s">
        <v>290</v>
      </c>
      <c r="B360" s="145" t="s">
        <v>531</v>
      </c>
      <c r="C360" s="145" t="s">
        <v>283</v>
      </c>
      <c r="D360" s="145" t="s">
        <v>11</v>
      </c>
      <c r="E360" s="145" t="s">
        <v>339</v>
      </c>
      <c r="F360" s="209" t="s">
        <v>291</v>
      </c>
      <c r="G360" s="213"/>
      <c r="H360" s="135">
        <f>'Прил.5'!M193</f>
        <v>7225.9</v>
      </c>
      <c r="I360" s="135">
        <f>'Прил.5'!O193</f>
        <v>0</v>
      </c>
      <c r="J360" s="137">
        <f t="shared" si="29"/>
        <v>0</v>
      </c>
      <c r="K360" s="146"/>
      <c r="L360" s="139"/>
      <c r="M360" s="146"/>
      <c r="N360" s="146"/>
      <c r="O360" s="146"/>
      <c r="P360" s="146"/>
      <c r="Q360" s="147"/>
      <c r="R360" s="143"/>
    </row>
    <row r="361" spans="1:18" ht="52.5">
      <c r="A361" s="144" t="s">
        <v>292</v>
      </c>
      <c r="B361" s="145" t="s">
        <v>531</v>
      </c>
      <c r="C361" s="145" t="s">
        <v>283</v>
      </c>
      <c r="D361" s="145" t="s">
        <v>11</v>
      </c>
      <c r="E361" s="145" t="s">
        <v>293</v>
      </c>
      <c r="F361" s="209"/>
      <c r="G361" s="213"/>
      <c r="H361" s="135">
        <f>H362</f>
        <v>1783.1</v>
      </c>
      <c r="I361" s="135">
        <f>I362</f>
        <v>41.7</v>
      </c>
      <c r="J361" s="137">
        <f t="shared" si="29"/>
        <v>2.338623745162919</v>
      </c>
      <c r="K361" s="146"/>
      <c r="L361" s="139"/>
      <c r="M361" s="146"/>
      <c r="N361" s="146"/>
      <c r="O361" s="146"/>
      <c r="P361" s="146"/>
      <c r="Q361" s="147"/>
      <c r="R361" s="143"/>
    </row>
    <row r="362" spans="1:18" ht="39.75" customHeight="1">
      <c r="A362" s="144" t="s">
        <v>294</v>
      </c>
      <c r="B362" s="145" t="s">
        <v>531</v>
      </c>
      <c r="C362" s="145" t="s">
        <v>283</v>
      </c>
      <c r="D362" s="145" t="s">
        <v>11</v>
      </c>
      <c r="E362" s="145" t="s">
        <v>295</v>
      </c>
      <c r="F362" s="209"/>
      <c r="G362" s="213"/>
      <c r="H362" s="135">
        <f>H363+H366+H369+H372</f>
        <v>1783.1</v>
      </c>
      <c r="I362" s="135">
        <f>I363+I366+I369+I372</f>
        <v>41.7</v>
      </c>
      <c r="J362" s="137">
        <f t="shared" si="29"/>
        <v>2.338623745162919</v>
      </c>
      <c r="K362" s="146"/>
      <c r="L362" s="139"/>
      <c r="M362" s="146"/>
      <c r="N362" s="146"/>
      <c r="O362" s="146"/>
      <c r="P362" s="146"/>
      <c r="Q362" s="147"/>
      <c r="R362" s="143"/>
    </row>
    <row r="363" spans="1:18" ht="26.25">
      <c r="A363" s="144" t="s">
        <v>296</v>
      </c>
      <c r="B363" s="145" t="s">
        <v>531</v>
      </c>
      <c r="C363" s="145" t="s">
        <v>283</v>
      </c>
      <c r="D363" s="145" t="s">
        <v>11</v>
      </c>
      <c r="E363" s="145" t="s">
        <v>297</v>
      </c>
      <c r="F363" s="209"/>
      <c r="G363" s="213"/>
      <c r="H363" s="135">
        <f>H364</f>
        <v>383.1</v>
      </c>
      <c r="I363" s="135">
        <f>I364</f>
        <v>41.7</v>
      </c>
      <c r="J363" s="137">
        <f t="shared" si="29"/>
        <v>10.884886452623336</v>
      </c>
      <c r="K363" s="146"/>
      <c r="L363" s="139"/>
      <c r="M363" s="146"/>
      <c r="N363" s="146"/>
      <c r="O363" s="146"/>
      <c r="P363" s="146"/>
      <c r="Q363" s="147"/>
      <c r="R363" s="143"/>
    </row>
    <row r="364" spans="1:18" ht="39">
      <c r="A364" s="144" t="s">
        <v>257</v>
      </c>
      <c r="B364" s="145" t="s">
        <v>531</v>
      </c>
      <c r="C364" s="145" t="s">
        <v>283</v>
      </c>
      <c r="D364" s="145" t="s">
        <v>11</v>
      </c>
      <c r="E364" s="145" t="s">
        <v>297</v>
      </c>
      <c r="F364" s="209" t="s">
        <v>258</v>
      </c>
      <c r="G364" s="213"/>
      <c r="H364" s="135">
        <f>H365</f>
        <v>383.1</v>
      </c>
      <c r="I364" s="135">
        <f>I365</f>
        <v>41.7</v>
      </c>
      <c r="J364" s="137">
        <f t="shared" si="29"/>
        <v>10.884886452623336</v>
      </c>
      <c r="K364" s="146"/>
      <c r="L364" s="139"/>
      <c r="M364" s="146"/>
      <c r="N364" s="146"/>
      <c r="O364" s="146"/>
      <c r="P364" s="146"/>
      <c r="Q364" s="147"/>
      <c r="R364" s="143"/>
    </row>
    <row r="365" spans="1:18" ht="13.5">
      <c r="A365" s="144" t="s">
        <v>290</v>
      </c>
      <c r="B365" s="145" t="s">
        <v>531</v>
      </c>
      <c r="C365" s="145" t="s">
        <v>283</v>
      </c>
      <c r="D365" s="145" t="s">
        <v>11</v>
      </c>
      <c r="E365" s="145" t="s">
        <v>297</v>
      </c>
      <c r="F365" s="209" t="s">
        <v>291</v>
      </c>
      <c r="G365" s="213"/>
      <c r="H365" s="135">
        <f>'Прил.5'!M251</f>
        <v>383.1</v>
      </c>
      <c r="I365" s="135">
        <f>'Прил.5'!O251</f>
        <v>41.7</v>
      </c>
      <c r="J365" s="137">
        <f t="shared" si="29"/>
        <v>10.884886452623336</v>
      </c>
      <c r="K365" s="146"/>
      <c r="L365" s="139"/>
      <c r="M365" s="146"/>
      <c r="N365" s="146"/>
      <c r="O365" s="146"/>
      <c r="P365" s="146"/>
      <c r="Q365" s="147"/>
      <c r="R365" s="143"/>
    </row>
    <row r="366" spans="1:18" ht="13.5">
      <c r="A366" s="144" t="s">
        <v>298</v>
      </c>
      <c r="B366" s="145" t="s">
        <v>531</v>
      </c>
      <c r="C366" s="145" t="s">
        <v>283</v>
      </c>
      <c r="D366" s="145" t="s">
        <v>11</v>
      </c>
      <c r="E366" s="145" t="s">
        <v>299</v>
      </c>
      <c r="F366" s="209"/>
      <c r="G366" s="213"/>
      <c r="H366" s="135">
        <f>H367</f>
        <v>200</v>
      </c>
      <c r="I366" s="135">
        <f>I367</f>
        <v>0</v>
      </c>
      <c r="J366" s="137">
        <f t="shared" si="29"/>
        <v>0</v>
      </c>
      <c r="K366" s="146"/>
      <c r="L366" s="139"/>
      <c r="M366" s="146"/>
      <c r="N366" s="146"/>
      <c r="O366" s="146"/>
      <c r="P366" s="146"/>
      <c r="Q366" s="147"/>
      <c r="R366" s="143"/>
    </row>
    <row r="367" spans="1:18" ht="39">
      <c r="A367" s="144" t="s">
        <v>257</v>
      </c>
      <c r="B367" s="145" t="s">
        <v>531</v>
      </c>
      <c r="C367" s="145" t="s">
        <v>283</v>
      </c>
      <c r="D367" s="145" t="s">
        <v>11</v>
      </c>
      <c r="E367" s="145" t="s">
        <v>299</v>
      </c>
      <c r="F367" s="209" t="s">
        <v>258</v>
      </c>
      <c r="G367" s="213"/>
      <c r="H367" s="135">
        <f>H368</f>
        <v>200</v>
      </c>
      <c r="I367" s="135">
        <f>I368</f>
        <v>0</v>
      </c>
      <c r="J367" s="137">
        <f t="shared" si="29"/>
        <v>0</v>
      </c>
      <c r="K367" s="146"/>
      <c r="L367" s="139"/>
      <c r="M367" s="146"/>
      <c r="N367" s="146"/>
      <c r="O367" s="146"/>
      <c r="P367" s="146"/>
      <c r="Q367" s="147"/>
      <c r="R367" s="143"/>
    </row>
    <row r="368" spans="1:18" ht="13.5">
      <c r="A368" s="144" t="s">
        <v>290</v>
      </c>
      <c r="B368" s="145" t="s">
        <v>531</v>
      </c>
      <c r="C368" s="145" t="s">
        <v>283</v>
      </c>
      <c r="D368" s="145" t="s">
        <v>11</v>
      </c>
      <c r="E368" s="145" t="s">
        <v>299</v>
      </c>
      <c r="F368" s="209" t="s">
        <v>291</v>
      </c>
      <c r="G368" s="213"/>
      <c r="H368" s="135">
        <f>'Прил.5'!M265</f>
        <v>200</v>
      </c>
      <c r="I368" s="135">
        <f>'Прил.5'!O265</f>
        <v>0</v>
      </c>
      <c r="J368" s="137">
        <f t="shared" si="29"/>
        <v>0</v>
      </c>
      <c r="K368" s="146"/>
      <c r="L368" s="139"/>
      <c r="M368" s="146"/>
      <c r="N368" s="146"/>
      <c r="O368" s="146"/>
      <c r="P368" s="146"/>
      <c r="Q368" s="147"/>
      <c r="R368" s="143"/>
    </row>
    <row r="369" spans="1:18" ht="13.5">
      <c r="A369" s="144" t="s">
        <v>340</v>
      </c>
      <c r="B369" s="145" t="s">
        <v>531</v>
      </c>
      <c r="C369" s="145" t="s">
        <v>283</v>
      </c>
      <c r="D369" s="145" t="s">
        <v>11</v>
      </c>
      <c r="E369" s="145" t="s">
        <v>341</v>
      </c>
      <c r="F369" s="209"/>
      <c r="G369" s="213"/>
      <c r="H369" s="135">
        <f>H370</f>
        <v>615</v>
      </c>
      <c r="I369" s="135">
        <f>I370</f>
        <v>0</v>
      </c>
      <c r="J369" s="137">
        <f t="shared" si="29"/>
        <v>0</v>
      </c>
      <c r="K369" s="146"/>
      <c r="L369" s="139"/>
      <c r="M369" s="146"/>
      <c r="N369" s="146"/>
      <c r="O369" s="146"/>
      <c r="P369" s="146"/>
      <c r="Q369" s="147"/>
      <c r="R369" s="143"/>
    </row>
    <row r="370" spans="1:18" ht="39">
      <c r="A370" s="144" t="s">
        <v>257</v>
      </c>
      <c r="B370" s="145" t="s">
        <v>531</v>
      </c>
      <c r="C370" s="145" t="s">
        <v>283</v>
      </c>
      <c r="D370" s="145" t="s">
        <v>11</v>
      </c>
      <c r="E370" s="145" t="s">
        <v>341</v>
      </c>
      <c r="F370" s="209" t="s">
        <v>258</v>
      </c>
      <c r="G370" s="213"/>
      <c r="H370" s="135">
        <f>H371</f>
        <v>615</v>
      </c>
      <c r="I370" s="135">
        <f>I371</f>
        <v>0</v>
      </c>
      <c r="J370" s="137">
        <f t="shared" si="29"/>
        <v>0</v>
      </c>
      <c r="K370" s="146"/>
      <c r="L370" s="139"/>
      <c r="M370" s="146"/>
      <c r="N370" s="146"/>
      <c r="O370" s="146"/>
      <c r="P370" s="146"/>
      <c r="Q370" s="147"/>
      <c r="R370" s="143"/>
    </row>
    <row r="371" spans="1:18" ht="13.5">
      <c r="A371" s="144" t="s">
        <v>290</v>
      </c>
      <c r="B371" s="145" t="s">
        <v>531</v>
      </c>
      <c r="C371" s="145" t="s">
        <v>283</v>
      </c>
      <c r="D371" s="145" t="s">
        <v>11</v>
      </c>
      <c r="E371" s="145" t="s">
        <v>341</v>
      </c>
      <c r="F371" s="209" t="s">
        <v>291</v>
      </c>
      <c r="G371" s="213"/>
      <c r="H371" s="135">
        <f>'Прил.5'!M271</f>
        <v>615</v>
      </c>
      <c r="I371" s="135">
        <f>'Прил.5'!O271</f>
        <v>0</v>
      </c>
      <c r="J371" s="137">
        <f t="shared" si="29"/>
        <v>0</v>
      </c>
      <c r="K371" s="146"/>
      <c r="L371" s="139"/>
      <c r="M371" s="146"/>
      <c r="N371" s="146"/>
      <c r="O371" s="146"/>
      <c r="P371" s="146"/>
      <c r="Q371" s="147"/>
      <c r="R371" s="143"/>
    </row>
    <row r="372" spans="1:18" ht="13.5">
      <c r="A372" s="144" t="s">
        <v>342</v>
      </c>
      <c r="B372" s="145" t="s">
        <v>531</v>
      </c>
      <c r="C372" s="145" t="s">
        <v>283</v>
      </c>
      <c r="D372" s="145" t="s">
        <v>11</v>
      </c>
      <c r="E372" s="145" t="s">
        <v>343</v>
      </c>
      <c r="F372" s="209"/>
      <c r="G372" s="213"/>
      <c r="H372" s="135">
        <f>H373</f>
        <v>585</v>
      </c>
      <c r="I372" s="135">
        <f>I373</f>
        <v>0</v>
      </c>
      <c r="J372" s="137">
        <f t="shared" si="29"/>
        <v>0</v>
      </c>
      <c r="K372" s="146"/>
      <c r="L372" s="139"/>
      <c r="M372" s="146"/>
      <c r="N372" s="146"/>
      <c r="O372" s="146"/>
      <c r="P372" s="146"/>
      <c r="Q372" s="147"/>
      <c r="R372" s="143"/>
    </row>
    <row r="373" spans="1:18" ht="39">
      <c r="A373" s="144" t="s">
        <v>257</v>
      </c>
      <c r="B373" s="145" t="s">
        <v>531</v>
      </c>
      <c r="C373" s="145" t="s">
        <v>283</v>
      </c>
      <c r="D373" s="145" t="s">
        <v>11</v>
      </c>
      <c r="E373" s="145" t="s">
        <v>343</v>
      </c>
      <c r="F373" s="209" t="s">
        <v>258</v>
      </c>
      <c r="G373" s="213"/>
      <c r="H373" s="135">
        <f>H374</f>
        <v>585</v>
      </c>
      <c r="I373" s="135">
        <f>I374</f>
        <v>0</v>
      </c>
      <c r="J373" s="137">
        <f t="shared" si="29"/>
        <v>0</v>
      </c>
      <c r="K373" s="146"/>
      <c r="L373" s="139"/>
      <c r="M373" s="146"/>
      <c r="N373" s="146"/>
      <c r="O373" s="146"/>
      <c r="P373" s="146"/>
      <c r="Q373" s="147"/>
      <c r="R373" s="143"/>
    </row>
    <row r="374" spans="1:18" ht="13.5">
      <c r="A374" s="144" t="s">
        <v>290</v>
      </c>
      <c r="B374" s="145" t="s">
        <v>531</v>
      </c>
      <c r="C374" s="145" t="s">
        <v>283</v>
      </c>
      <c r="D374" s="145" t="s">
        <v>11</v>
      </c>
      <c r="E374" s="145" t="s">
        <v>343</v>
      </c>
      <c r="F374" s="209" t="s">
        <v>291</v>
      </c>
      <c r="G374" s="213"/>
      <c r="H374" s="135">
        <f>'Прил.5'!M283</f>
        <v>585</v>
      </c>
      <c r="I374" s="135">
        <f>'Прил.5'!O283</f>
        <v>0</v>
      </c>
      <c r="J374" s="137">
        <f t="shared" si="29"/>
        <v>0</v>
      </c>
      <c r="K374" s="146"/>
      <c r="L374" s="139"/>
      <c r="M374" s="146"/>
      <c r="N374" s="146"/>
      <c r="O374" s="146"/>
      <c r="P374" s="146"/>
      <c r="Q374" s="147"/>
      <c r="R374" s="143"/>
    </row>
    <row r="375" spans="1:18" ht="39">
      <c r="A375" s="144" t="str">
        <f>'Прил.5'!A409</f>
        <v>Муниципальная программа "Пожарная безопасность в Сусуманском муниципальном округе на 2021- 2025 годы"</v>
      </c>
      <c r="B375" s="145" t="s">
        <v>531</v>
      </c>
      <c r="C375" s="145" t="s">
        <v>283</v>
      </c>
      <c r="D375" s="145" t="s">
        <v>11</v>
      </c>
      <c r="E375" s="145" t="s">
        <v>302</v>
      </c>
      <c r="F375" s="209"/>
      <c r="G375" s="213"/>
      <c r="H375" s="135">
        <f>H376</f>
        <v>1524.2</v>
      </c>
      <c r="I375" s="135">
        <f>I376</f>
        <v>0</v>
      </c>
      <c r="J375" s="137">
        <f t="shared" si="29"/>
        <v>0</v>
      </c>
      <c r="K375" s="146"/>
      <c r="L375" s="139"/>
      <c r="M375" s="146"/>
      <c r="N375" s="146"/>
      <c r="O375" s="146"/>
      <c r="P375" s="146"/>
      <c r="Q375" s="147"/>
      <c r="R375" s="143"/>
    </row>
    <row r="376" spans="1:18" ht="39">
      <c r="A376" s="144" t="s">
        <v>303</v>
      </c>
      <c r="B376" s="145" t="s">
        <v>531</v>
      </c>
      <c r="C376" s="145" t="s">
        <v>283</v>
      </c>
      <c r="D376" s="145" t="s">
        <v>11</v>
      </c>
      <c r="E376" s="145" t="s">
        <v>304</v>
      </c>
      <c r="F376" s="209"/>
      <c r="G376" s="213"/>
      <c r="H376" s="135">
        <f>H377+H380+H383+H386+H389+H392</f>
        <v>1524.2</v>
      </c>
      <c r="I376" s="135">
        <f>I377+I380+I383+I386+I389+I392</f>
        <v>0</v>
      </c>
      <c r="J376" s="137">
        <f t="shared" si="29"/>
        <v>0</v>
      </c>
      <c r="K376" s="146"/>
      <c r="L376" s="139"/>
      <c r="M376" s="146"/>
      <c r="N376" s="146"/>
      <c r="O376" s="146"/>
      <c r="P376" s="146"/>
      <c r="Q376" s="147"/>
      <c r="R376" s="143"/>
    </row>
    <row r="377" spans="1:18" ht="52.5">
      <c r="A377" s="144" t="s">
        <v>305</v>
      </c>
      <c r="B377" s="145" t="s">
        <v>531</v>
      </c>
      <c r="C377" s="145" t="s">
        <v>283</v>
      </c>
      <c r="D377" s="145" t="s">
        <v>11</v>
      </c>
      <c r="E377" s="145" t="s">
        <v>306</v>
      </c>
      <c r="F377" s="209"/>
      <c r="G377" s="213"/>
      <c r="H377" s="135">
        <f>H378</f>
        <v>742.8</v>
      </c>
      <c r="I377" s="135">
        <f>I378</f>
        <v>0</v>
      </c>
      <c r="J377" s="137">
        <f t="shared" si="29"/>
        <v>0</v>
      </c>
      <c r="K377" s="146"/>
      <c r="L377" s="139"/>
      <c r="M377" s="146"/>
      <c r="N377" s="146"/>
      <c r="O377" s="146"/>
      <c r="P377" s="146"/>
      <c r="Q377" s="147"/>
      <c r="R377" s="143"/>
    </row>
    <row r="378" spans="1:18" ht="39">
      <c r="A378" s="144" t="s">
        <v>257</v>
      </c>
      <c r="B378" s="145" t="s">
        <v>531</v>
      </c>
      <c r="C378" s="145" t="s">
        <v>283</v>
      </c>
      <c r="D378" s="145" t="s">
        <v>11</v>
      </c>
      <c r="E378" s="145" t="s">
        <v>306</v>
      </c>
      <c r="F378" s="209" t="s">
        <v>258</v>
      </c>
      <c r="G378" s="213"/>
      <c r="H378" s="135">
        <f>H379</f>
        <v>742.8</v>
      </c>
      <c r="I378" s="135">
        <f>I379</f>
        <v>0</v>
      </c>
      <c r="J378" s="137">
        <f t="shared" si="29"/>
        <v>0</v>
      </c>
      <c r="K378" s="146"/>
      <c r="L378" s="139"/>
      <c r="M378" s="146"/>
      <c r="N378" s="146"/>
      <c r="O378" s="146"/>
      <c r="P378" s="146"/>
      <c r="Q378" s="147"/>
      <c r="R378" s="143"/>
    </row>
    <row r="379" spans="1:18" ht="13.5">
      <c r="A379" s="144" t="s">
        <v>290</v>
      </c>
      <c r="B379" s="145" t="s">
        <v>531</v>
      </c>
      <c r="C379" s="145" t="s">
        <v>283</v>
      </c>
      <c r="D379" s="145" t="s">
        <v>11</v>
      </c>
      <c r="E379" s="145" t="s">
        <v>306</v>
      </c>
      <c r="F379" s="209" t="s">
        <v>291</v>
      </c>
      <c r="G379" s="213"/>
      <c r="H379" s="135">
        <f>'Прил.5'!M426</f>
        <v>742.8</v>
      </c>
      <c r="I379" s="135">
        <f>'Прил.5'!O426</f>
        <v>0</v>
      </c>
      <c r="J379" s="137">
        <f t="shared" si="29"/>
        <v>0</v>
      </c>
      <c r="K379" s="146"/>
      <c r="L379" s="139"/>
      <c r="M379" s="146"/>
      <c r="N379" s="146"/>
      <c r="O379" s="146"/>
      <c r="P379" s="146"/>
      <c r="Q379" s="147"/>
      <c r="R379" s="143"/>
    </row>
    <row r="380" spans="1:18" ht="26.25">
      <c r="A380" s="144" t="s">
        <v>344</v>
      </c>
      <c r="B380" s="145" t="s">
        <v>531</v>
      </c>
      <c r="C380" s="145" t="s">
        <v>283</v>
      </c>
      <c r="D380" s="145" t="s">
        <v>11</v>
      </c>
      <c r="E380" s="145" t="s">
        <v>345</v>
      </c>
      <c r="F380" s="209"/>
      <c r="G380" s="213"/>
      <c r="H380" s="135">
        <f>H381</f>
        <v>165.3</v>
      </c>
      <c r="I380" s="135">
        <f>I381</f>
        <v>0</v>
      </c>
      <c r="J380" s="137">
        <f t="shared" si="29"/>
        <v>0</v>
      </c>
      <c r="K380" s="146"/>
      <c r="L380" s="139"/>
      <c r="M380" s="146"/>
      <c r="N380" s="146"/>
      <c r="O380" s="146"/>
      <c r="P380" s="146"/>
      <c r="Q380" s="147"/>
      <c r="R380" s="143"/>
    </row>
    <row r="381" spans="1:18" ht="39">
      <c r="A381" s="144" t="s">
        <v>257</v>
      </c>
      <c r="B381" s="145" t="s">
        <v>531</v>
      </c>
      <c r="C381" s="145" t="s">
        <v>283</v>
      </c>
      <c r="D381" s="145" t="s">
        <v>11</v>
      </c>
      <c r="E381" s="145" t="s">
        <v>345</v>
      </c>
      <c r="F381" s="209" t="s">
        <v>258</v>
      </c>
      <c r="G381" s="213"/>
      <c r="H381" s="135">
        <f>H382</f>
        <v>165.3</v>
      </c>
      <c r="I381" s="135">
        <f>I382</f>
        <v>0</v>
      </c>
      <c r="J381" s="137">
        <f t="shared" si="29"/>
        <v>0</v>
      </c>
      <c r="K381" s="146"/>
      <c r="L381" s="139"/>
      <c r="M381" s="146"/>
      <c r="N381" s="146"/>
      <c r="O381" s="146"/>
      <c r="P381" s="146"/>
      <c r="Q381" s="147"/>
      <c r="R381" s="143"/>
    </row>
    <row r="382" spans="1:18" ht="13.5">
      <c r="A382" s="144" t="s">
        <v>290</v>
      </c>
      <c r="B382" s="145" t="s">
        <v>531</v>
      </c>
      <c r="C382" s="145" t="s">
        <v>283</v>
      </c>
      <c r="D382" s="145" t="s">
        <v>11</v>
      </c>
      <c r="E382" s="145" t="s">
        <v>345</v>
      </c>
      <c r="F382" s="209" t="s">
        <v>291</v>
      </c>
      <c r="G382" s="213"/>
      <c r="H382" s="135">
        <f>'Прил.5'!M446</f>
        <v>165.3</v>
      </c>
      <c r="I382" s="135">
        <f>'Прил.5'!O446</f>
        <v>0</v>
      </c>
      <c r="J382" s="137">
        <f t="shared" si="29"/>
        <v>0</v>
      </c>
      <c r="K382" s="146"/>
      <c r="L382" s="139"/>
      <c r="M382" s="146"/>
      <c r="N382" s="146"/>
      <c r="O382" s="146"/>
      <c r="P382" s="146"/>
      <c r="Q382" s="147"/>
      <c r="R382" s="143"/>
    </row>
    <row r="383" spans="1:18" ht="26.25">
      <c r="A383" s="144" t="s">
        <v>307</v>
      </c>
      <c r="B383" s="145" t="s">
        <v>531</v>
      </c>
      <c r="C383" s="145" t="s">
        <v>283</v>
      </c>
      <c r="D383" s="145" t="s">
        <v>11</v>
      </c>
      <c r="E383" s="145" t="s">
        <v>308</v>
      </c>
      <c r="F383" s="209"/>
      <c r="G383" s="213"/>
      <c r="H383" s="135">
        <f>H384</f>
        <v>270</v>
      </c>
      <c r="I383" s="135">
        <f>I384</f>
        <v>0</v>
      </c>
      <c r="J383" s="137">
        <f t="shared" si="29"/>
        <v>0</v>
      </c>
      <c r="K383" s="146"/>
      <c r="L383" s="139"/>
      <c r="M383" s="146"/>
      <c r="N383" s="146"/>
      <c r="O383" s="146"/>
      <c r="P383" s="146"/>
      <c r="Q383" s="147"/>
      <c r="R383" s="143"/>
    </row>
    <row r="384" spans="1:18" ht="39">
      <c r="A384" s="144" t="s">
        <v>257</v>
      </c>
      <c r="B384" s="145" t="s">
        <v>531</v>
      </c>
      <c r="C384" s="145" t="s">
        <v>283</v>
      </c>
      <c r="D384" s="145" t="s">
        <v>11</v>
      </c>
      <c r="E384" s="145" t="s">
        <v>308</v>
      </c>
      <c r="F384" s="209" t="s">
        <v>258</v>
      </c>
      <c r="G384" s="213"/>
      <c r="H384" s="135">
        <f>H385</f>
        <v>270</v>
      </c>
      <c r="I384" s="135">
        <f>I385</f>
        <v>0</v>
      </c>
      <c r="J384" s="137">
        <f t="shared" si="29"/>
        <v>0</v>
      </c>
      <c r="K384" s="146"/>
      <c r="L384" s="139"/>
      <c r="M384" s="146"/>
      <c r="N384" s="146"/>
      <c r="O384" s="146"/>
      <c r="P384" s="146"/>
      <c r="Q384" s="147"/>
      <c r="R384" s="143"/>
    </row>
    <row r="385" spans="1:18" ht="13.5">
      <c r="A385" s="144" t="s">
        <v>290</v>
      </c>
      <c r="B385" s="145" t="s">
        <v>531</v>
      </c>
      <c r="C385" s="145" t="s">
        <v>283</v>
      </c>
      <c r="D385" s="145" t="s">
        <v>11</v>
      </c>
      <c r="E385" s="145" t="s">
        <v>308</v>
      </c>
      <c r="F385" s="209" t="s">
        <v>291</v>
      </c>
      <c r="G385" s="213"/>
      <c r="H385" s="135">
        <f>'Прил.5'!M461</f>
        <v>270</v>
      </c>
      <c r="I385" s="135">
        <f>'Прил.5'!O461</f>
        <v>0</v>
      </c>
      <c r="J385" s="137">
        <f t="shared" si="29"/>
        <v>0</v>
      </c>
      <c r="K385" s="146"/>
      <c r="L385" s="139"/>
      <c r="M385" s="146"/>
      <c r="N385" s="146"/>
      <c r="O385" s="146"/>
      <c r="P385" s="146"/>
      <c r="Q385" s="147"/>
      <c r="R385" s="143"/>
    </row>
    <row r="386" spans="1:18" ht="26.25">
      <c r="A386" s="144" t="s">
        <v>309</v>
      </c>
      <c r="B386" s="145" t="s">
        <v>531</v>
      </c>
      <c r="C386" s="145" t="s">
        <v>283</v>
      </c>
      <c r="D386" s="145" t="s">
        <v>11</v>
      </c>
      <c r="E386" s="145" t="s">
        <v>310</v>
      </c>
      <c r="F386" s="209"/>
      <c r="G386" s="213"/>
      <c r="H386" s="135">
        <f>H387</f>
        <v>284.4</v>
      </c>
      <c r="I386" s="135">
        <f>I387</f>
        <v>0</v>
      </c>
      <c r="J386" s="137">
        <f t="shared" si="29"/>
        <v>0</v>
      </c>
      <c r="K386" s="146"/>
      <c r="L386" s="139"/>
      <c r="M386" s="146"/>
      <c r="N386" s="146"/>
      <c r="O386" s="146"/>
      <c r="P386" s="146"/>
      <c r="Q386" s="147"/>
      <c r="R386" s="143"/>
    </row>
    <row r="387" spans="1:18" ht="39">
      <c r="A387" s="144" t="s">
        <v>257</v>
      </c>
      <c r="B387" s="145" t="s">
        <v>531</v>
      </c>
      <c r="C387" s="145" t="s">
        <v>283</v>
      </c>
      <c r="D387" s="145" t="s">
        <v>11</v>
      </c>
      <c r="E387" s="145" t="s">
        <v>310</v>
      </c>
      <c r="F387" s="209" t="s">
        <v>258</v>
      </c>
      <c r="G387" s="213"/>
      <c r="H387" s="135">
        <f>H388</f>
        <v>284.4</v>
      </c>
      <c r="I387" s="135">
        <f>I388</f>
        <v>0</v>
      </c>
      <c r="J387" s="137">
        <f t="shared" si="29"/>
        <v>0</v>
      </c>
      <c r="K387" s="146"/>
      <c r="L387" s="139"/>
      <c r="M387" s="146"/>
      <c r="N387" s="146"/>
      <c r="O387" s="146"/>
      <c r="P387" s="146"/>
      <c r="Q387" s="147"/>
      <c r="R387" s="143"/>
    </row>
    <row r="388" spans="1:18" ht="13.5">
      <c r="A388" s="144" t="s">
        <v>290</v>
      </c>
      <c r="B388" s="145" t="s">
        <v>531</v>
      </c>
      <c r="C388" s="145" t="s">
        <v>283</v>
      </c>
      <c r="D388" s="145" t="s">
        <v>11</v>
      </c>
      <c r="E388" s="145" t="s">
        <v>310</v>
      </c>
      <c r="F388" s="209" t="s">
        <v>291</v>
      </c>
      <c r="G388" s="213"/>
      <c r="H388" s="135">
        <f>'Прил.5'!M489</f>
        <v>284.4</v>
      </c>
      <c r="I388" s="135">
        <f>'Прил.5'!O489</f>
        <v>0</v>
      </c>
      <c r="J388" s="137">
        <f t="shared" si="29"/>
        <v>0</v>
      </c>
      <c r="K388" s="146"/>
      <c r="L388" s="139"/>
      <c r="M388" s="146"/>
      <c r="N388" s="146"/>
      <c r="O388" s="146"/>
      <c r="P388" s="146"/>
      <c r="Q388" s="147"/>
      <c r="R388" s="143"/>
    </row>
    <row r="389" spans="1:18" ht="39">
      <c r="A389" s="144" t="s">
        <v>311</v>
      </c>
      <c r="B389" s="145" t="s">
        <v>531</v>
      </c>
      <c r="C389" s="145" t="s">
        <v>283</v>
      </c>
      <c r="D389" s="145" t="s">
        <v>11</v>
      </c>
      <c r="E389" s="145" t="s">
        <v>312</v>
      </c>
      <c r="F389" s="209"/>
      <c r="G389" s="213"/>
      <c r="H389" s="135">
        <f>H390</f>
        <v>43.7</v>
      </c>
      <c r="I389" s="135">
        <f>I390</f>
        <v>0</v>
      </c>
      <c r="J389" s="137">
        <f t="shared" si="29"/>
        <v>0</v>
      </c>
      <c r="K389" s="146"/>
      <c r="L389" s="139"/>
      <c r="M389" s="146"/>
      <c r="N389" s="146"/>
      <c r="O389" s="146"/>
      <c r="P389" s="146"/>
      <c r="Q389" s="147"/>
      <c r="R389" s="143"/>
    </row>
    <row r="390" spans="1:18" ht="39">
      <c r="A390" s="144" t="s">
        <v>257</v>
      </c>
      <c r="B390" s="145" t="s">
        <v>531</v>
      </c>
      <c r="C390" s="145" t="s">
        <v>283</v>
      </c>
      <c r="D390" s="145" t="s">
        <v>11</v>
      </c>
      <c r="E390" s="145" t="s">
        <v>312</v>
      </c>
      <c r="F390" s="209" t="s">
        <v>258</v>
      </c>
      <c r="G390" s="213"/>
      <c r="H390" s="135">
        <f>H391</f>
        <v>43.7</v>
      </c>
      <c r="I390" s="135">
        <f>I391</f>
        <v>0</v>
      </c>
      <c r="J390" s="137">
        <f t="shared" si="29"/>
        <v>0</v>
      </c>
      <c r="K390" s="146"/>
      <c r="L390" s="139"/>
      <c r="M390" s="146"/>
      <c r="N390" s="146"/>
      <c r="O390" s="146"/>
      <c r="P390" s="146"/>
      <c r="Q390" s="147"/>
      <c r="R390" s="143"/>
    </row>
    <row r="391" spans="1:18" ht="13.5">
      <c r="A391" s="144" t="s">
        <v>290</v>
      </c>
      <c r="B391" s="145" t="s">
        <v>531</v>
      </c>
      <c r="C391" s="145" t="s">
        <v>283</v>
      </c>
      <c r="D391" s="145" t="s">
        <v>11</v>
      </c>
      <c r="E391" s="145" t="s">
        <v>312</v>
      </c>
      <c r="F391" s="209" t="s">
        <v>291</v>
      </c>
      <c r="G391" s="213"/>
      <c r="H391" s="135">
        <f>'Прил.5'!M508</f>
        <v>43.7</v>
      </c>
      <c r="I391" s="135">
        <f>'Прил.5'!O508</f>
        <v>0</v>
      </c>
      <c r="J391" s="137">
        <f t="shared" si="29"/>
        <v>0</v>
      </c>
      <c r="K391" s="146"/>
      <c r="L391" s="139"/>
      <c r="M391" s="146"/>
      <c r="N391" s="146"/>
      <c r="O391" s="146"/>
      <c r="P391" s="146"/>
      <c r="Q391" s="147"/>
      <c r="R391" s="143"/>
    </row>
    <row r="392" spans="1:18" ht="13.5">
      <c r="A392" s="144" t="s">
        <v>313</v>
      </c>
      <c r="B392" s="145" t="s">
        <v>531</v>
      </c>
      <c r="C392" s="145" t="s">
        <v>283</v>
      </c>
      <c r="D392" s="145" t="s">
        <v>11</v>
      </c>
      <c r="E392" s="145" t="s">
        <v>314</v>
      </c>
      <c r="F392" s="209"/>
      <c r="G392" s="213"/>
      <c r="H392" s="135">
        <f>H393</f>
        <v>18</v>
      </c>
      <c r="I392" s="135">
        <f>I393</f>
        <v>0</v>
      </c>
      <c r="J392" s="137">
        <f t="shared" si="29"/>
        <v>0</v>
      </c>
      <c r="K392" s="146"/>
      <c r="L392" s="139"/>
      <c r="M392" s="146"/>
      <c r="N392" s="146"/>
      <c r="O392" s="146"/>
      <c r="P392" s="146"/>
      <c r="Q392" s="147"/>
      <c r="R392" s="143"/>
    </row>
    <row r="393" spans="1:18" ht="39">
      <c r="A393" s="144" t="s">
        <v>257</v>
      </c>
      <c r="B393" s="145" t="s">
        <v>531</v>
      </c>
      <c r="C393" s="145" t="s">
        <v>283</v>
      </c>
      <c r="D393" s="145" t="s">
        <v>11</v>
      </c>
      <c r="E393" s="145" t="s">
        <v>314</v>
      </c>
      <c r="F393" s="209" t="s">
        <v>258</v>
      </c>
      <c r="G393" s="213"/>
      <c r="H393" s="135">
        <f>H394</f>
        <v>18</v>
      </c>
      <c r="I393" s="135">
        <f>I394</f>
        <v>0</v>
      </c>
      <c r="J393" s="137">
        <f aca="true" t="shared" si="34" ref="J393:J456">I393/H393*100</f>
        <v>0</v>
      </c>
      <c r="K393" s="146"/>
      <c r="L393" s="139"/>
      <c r="M393" s="146"/>
      <c r="N393" s="146"/>
      <c r="O393" s="146"/>
      <c r="P393" s="146"/>
      <c r="Q393" s="147"/>
      <c r="R393" s="143"/>
    </row>
    <row r="394" spans="1:18" ht="13.5">
      <c r="A394" s="144" t="s">
        <v>290</v>
      </c>
      <c r="B394" s="145" t="s">
        <v>531</v>
      </c>
      <c r="C394" s="145" t="s">
        <v>283</v>
      </c>
      <c r="D394" s="145" t="s">
        <v>11</v>
      </c>
      <c r="E394" s="145" t="s">
        <v>314</v>
      </c>
      <c r="F394" s="209" t="s">
        <v>291</v>
      </c>
      <c r="G394" s="213"/>
      <c r="H394" s="135">
        <f>'Прил.5'!M532</f>
        <v>18</v>
      </c>
      <c r="I394" s="135">
        <f>'Прил.5'!O532</f>
        <v>0</v>
      </c>
      <c r="J394" s="137">
        <f t="shared" si="34"/>
        <v>0</v>
      </c>
      <c r="K394" s="146"/>
      <c r="L394" s="139"/>
      <c r="M394" s="146"/>
      <c r="N394" s="146"/>
      <c r="O394" s="146"/>
      <c r="P394" s="146"/>
      <c r="Q394" s="147"/>
      <c r="R394" s="143"/>
    </row>
    <row r="395" spans="1:18" ht="39">
      <c r="A395" s="144" t="str">
        <f>'Прил.5'!A616</f>
        <v>Муниципальная программа "Здоровье обучающихся и воспитанников в Сусуманском муниципальном округе на 2021- 2025 годы"</v>
      </c>
      <c r="B395" s="145" t="s">
        <v>531</v>
      </c>
      <c r="C395" s="145" t="s">
        <v>283</v>
      </c>
      <c r="D395" s="145" t="s">
        <v>11</v>
      </c>
      <c r="E395" s="145" t="s">
        <v>315</v>
      </c>
      <c r="F395" s="209"/>
      <c r="G395" s="213"/>
      <c r="H395" s="135">
        <f>H396</f>
        <v>12624.2</v>
      </c>
      <c r="I395" s="135">
        <f>I396</f>
        <v>892.3</v>
      </c>
      <c r="J395" s="137">
        <f t="shared" si="34"/>
        <v>7.068170656358422</v>
      </c>
      <c r="K395" s="146"/>
      <c r="L395" s="139"/>
      <c r="M395" s="146"/>
      <c r="N395" s="146"/>
      <c r="O395" s="146"/>
      <c r="P395" s="146"/>
      <c r="Q395" s="147"/>
      <c r="R395" s="143"/>
    </row>
    <row r="396" spans="1:18" ht="39">
      <c r="A396" s="144" t="s">
        <v>316</v>
      </c>
      <c r="B396" s="145" t="s">
        <v>531</v>
      </c>
      <c r="C396" s="145" t="s">
        <v>283</v>
      </c>
      <c r="D396" s="145" t="s">
        <v>11</v>
      </c>
      <c r="E396" s="145" t="s">
        <v>317</v>
      </c>
      <c r="F396" s="209"/>
      <c r="G396" s="213"/>
      <c r="H396" s="135">
        <f>H397+H400+H403+H406</f>
        <v>12624.2</v>
      </c>
      <c r="I396" s="135">
        <f>I397+I400+I403+I406</f>
        <v>892.3</v>
      </c>
      <c r="J396" s="137">
        <f t="shared" si="34"/>
        <v>7.068170656358422</v>
      </c>
      <c r="K396" s="146"/>
      <c r="L396" s="139"/>
      <c r="M396" s="146"/>
      <c r="N396" s="146"/>
      <c r="O396" s="146"/>
      <c r="P396" s="146"/>
      <c r="Q396" s="147"/>
      <c r="R396" s="143"/>
    </row>
    <row r="397" spans="1:18" ht="26.25">
      <c r="A397" s="144" t="s">
        <v>318</v>
      </c>
      <c r="B397" s="145" t="s">
        <v>531</v>
      </c>
      <c r="C397" s="145" t="s">
        <v>283</v>
      </c>
      <c r="D397" s="145" t="s">
        <v>11</v>
      </c>
      <c r="E397" s="145" t="s">
        <v>319</v>
      </c>
      <c r="F397" s="209"/>
      <c r="G397" s="213"/>
      <c r="H397" s="135">
        <f>H398</f>
        <v>210</v>
      </c>
      <c r="I397" s="135">
        <f>I398</f>
        <v>0</v>
      </c>
      <c r="J397" s="137">
        <f t="shared" si="34"/>
        <v>0</v>
      </c>
      <c r="K397" s="146"/>
      <c r="L397" s="139"/>
      <c r="M397" s="146"/>
      <c r="N397" s="146"/>
      <c r="O397" s="146"/>
      <c r="P397" s="146"/>
      <c r="Q397" s="147"/>
      <c r="R397" s="143"/>
    </row>
    <row r="398" spans="1:18" ht="39">
      <c r="A398" s="144" t="s">
        <v>257</v>
      </c>
      <c r="B398" s="145" t="s">
        <v>531</v>
      </c>
      <c r="C398" s="145" t="s">
        <v>283</v>
      </c>
      <c r="D398" s="145" t="s">
        <v>11</v>
      </c>
      <c r="E398" s="145" t="s">
        <v>319</v>
      </c>
      <c r="F398" s="209" t="s">
        <v>258</v>
      </c>
      <c r="G398" s="213"/>
      <c r="H398" s="135">
        <f>H399</f>
        <v>210</v>
      </c>
      <c r="I398" s="135">
        <f>I399</f>
        <v>0</v>
      </c>
      <c r="J398" s="137">
        <f t="shared" si="34"/>
        <v>0</v>
      </c>
      <c r="K398" s="146"/>
      <c r="L398" s="139"/>
      <c r="M398" s="146"/>
      <c r="N398" s="146"/>
      <c r="O398" s="146"/>
      <c r="P398" s="146"/>
      <c r="Q398" s="147"/>
      <c r="R398" s="143"/>
    </row>
    <row r="399" spans="1:18" ht="13.5">
      <c r="A399" s="144" t="s">
        <v>290</v>
      </c>
      <c r="B399" s="145" t="s">
        <v>531</v>
      </c>
      <c r="C399" s="145" t="s">
        <v>283</v>
      </c>
      <c r="D399" s="145" t="s">
        <v>11</v>
      </c>
      <c r="E399" s="145" t="s">
        <v>319</v>
      </c>
      <c r="F399" s="209" t="s">
        <v>291</v>
      </c>
      <c r="G399" s="213"/>
      <c r="H399" s="135">
        <f>'Прил.5'!M627</f>
        <v>210</v>
      </c>
      <c r="I399" s="135">
        <f>'Прил.5'!O627</f>
        <v>0</v>
      </c>
      <c r="J399" s="137">
        <f t="shared" si="34"/>
        <v>0</v>
      </c>
      <c r="K399" s="146"/>
      <c r="L399" s="139"/>
      <c r="M399" s="146"/>
      <c r="N399" s="146"/>
      <c r="O399" s="146"/>
      <c r="P399" s="146"/>
      <c r="Q399" s="147"/>
      <c r="R399" s="143"/>
    </row>
    <row r="400" spans="1:18" ht="26.25">
      <c r="A400" s="144" t="s">
        <v>346</v>
      </c>
      <c r="B400" s="145" t="s">
        <v>531</v>
      </c>
      <c r="C400" s="145" t="s">
        <v>283</v>
      </c>
      <c r="D400" s="145" t="s">
        <v>11</v>
      </c>
      <c r="E400" s="145" t="s">
        <v>347</v>
      </c>
      <c r="F400" s="209"/>
      <c r="G400" s="213"/>
      <c r="H400" s="135">
        <f>H401</f>
        <v>141.5</v>
      </c>
      <c r="I400" s="135">
        <f>I401</f>
        <v>0</v>
      </c>
      <c r="J400" s="137">
        <f t="shared" si="34"/>
        <v>0</v>
      </c>
      <c r="K400" s="146"/>
      <c r="L400" s="139"/>
      <c r="M400" s="146"/>
      <c r="N400" s="146"/>
      <c r="O400" s="146"/>
      <c r="P400" s="146"/>
      <c r="Q400" s="147"/>
      <c r="R400" s="143"/>
    </row>
    <row r="401" spans="1:18" ht="39">
      <c r="A401" s="144" t="s">
        <v>257</v>
      </c>
      <c r="B401" s="145" t="s">
        <v>531</v>
      </c>
      <c r="C401" s="145" t="s">
        <v>283</v>
      </c>
      <c r="D401" s="145" t="s">
        <v>11</v>
      </c>
      <c r="E401" s="145" t="s">
        <v>347</v>
      </c>
      <c r="F401" s="209" t="s">
        <v>258</v>
      </c>
      <c r="G401" s="213"/>
      <c r="H401" s="135">
        <f>H402</f>
        <v>141.5</v>
      </c>
      <c r="I401" s="135">
        <f>I402</f>
        <v>0</v>
      </c>
      <c r="J401" s="137">
        <f t="shared" si="34"/>
        <v>0</v>
      </c>
      <c r="K401" s="146"/>
      <c r="L401" s="139"/>
      <c r="M401" s="146"/>
      <c r="N401" s="146"/>
      <c r="O401" s="146"/>
      <c r="P401" s="146"/>
      <c r="Q401" s="147"/>
      <c r="R401" s="143"/>
    </row>
    <row r="402" spans="1:18" ht="13.5">
      <c r="A402" s="144" t="s">
        <v>290</v>
      </c>
      <c r="B402" s="145" t="s">
        <v>531</v>
      </c>
      <c r="C402" s="145" t="s">
        <v>283</v>
      </c>
      <c r="D402" s="145" t="s">
        <v>11</v>
      </c>
      <c r="E402" s="145" t="s">
        <v>347</v>
      </c>
      <c r="F402" s="209" t="s">
        <v>291</v>
      </c>
      <c r="G402" s="213"/>
      <c r="H402" s="135">
        <f>'Прил.5'!M633</f>
        <v>141.5</v>
      </c>
      <c r="I402" s="135">
        <f>'Прил.5'!O633</f>
        <v>0</v>
      </c>
      <c r="J402" s="137">
        <f t="shared" si="34"/>
        <v>0</v>
      </c>
      <c r="K402" s="146"/>
      <c r="L402" s="139"/>
      <c r="M402" s="146"/>
      <c r="N402" s="146"/>
      <c r="O402" s="146"/>
      <c r="P402" s="146"/>
      <c r="Q402" s="147"/>
      <c r="R402" s="143"/>
    </row>
    <row r="403" spans="1:18" ht="52.5">
      <c r="A403" s="144" t="s">
        <v>348</v>
      </c>
      <c r="B403" s="145" t="s">
        <v>531</v>
      </c>
      <c r="C403" s="145" t="s">
        <v>283</v>
      </c>
      <c r="D403" s="145" t="s">
        <v>11</v>
      </c>
      <c r="E403" s="145" t="s">
        <v>349</v>
      </c>
      <c r="F403" s="209"/>
      <c r="G403" s="213"/>
      <c r="H403" s="135">
        <f>H404</f>
        <v>5592.8</v>
      </c>
      <c r="I403" s="135">
        <f>I404</f>
        <v>0</v>
      </c>
      <c r="J403" s="137">
        <f t="shared" si="34"/>
        <v>0</v>
      </c>
      <c r="K403" s="146"/>
      <c r="L403" s="139"/>
      <c r="M403" s="146"/>
      <c r="N403" s="146"/>
      <c r="O403" s="146"/>
      <c r="P403" s="146"/>
      <c r="Q403" s="147"/>
      <c r="R403" s="143"/>
    </row>
    <row r="404" spans="1:18" ht="39">
      <c r="A404" s="144" t="s">
        <v>257</v>
      </c>
      <c r="B404" s="145" t="s">
        <v>531</v>
      </c>
      <c r="C404" s="145" t="s">
        <v>283</v>
      </c>
      <c r="D404" s="145" t="s">
        <v>11</v>
      </c>
      <c r="E404" s="145" t="s">
        <v>349</v>
      </c>
      <c r="F404" s="209" t="s">
        <v>258</v>
      </c>
      <c r="G404" s="213"/>
      <c r="H404" s="135">
        <f>H405</f>
        <v>5592.8</v>
      </c>
      <c r="I404" s="135">
        <f>I405</f>
        <v>0</v>
      </c>
      <c r="J404" s="137">
        <f t="shared" si="34"/>
        <v>0</v>
      </c>
      <c r="K404" s="146"/>
      <c r="L404" s="139"/>
      <c r="M404" s="146"/>
      <c r="N404" s="146"/>
      <c r="O404" s="146"/>
      <c r="P404" s="146"/>
      <c r="Q404" s="147"/>
      <c r="R404" s="143"/>
    </row>
    <row r="405" spans="1:18" ht="13.5">
      <c r="A405" s="144" t="s">
        <v>290</v>
      </c>
      <c r="B405" s="145" t="s">
        <v>531</v>
      </c>
      <c r="C405" s="145" t="s">
        <v>283</v>
      </c>
      <c r="D405" s="145" t="s">
        <v>11</v>
      </c>
      <c r="E405" s="145" t="s">
        <v>349</v>
      </c>
      <c r="F405" s="209" t="s">
        <v>291</v>
      </c>
      <c r="G405" s="213"/>
      <c r="H405" s="135">
        <f>'Прил.5'!M639</f>
        <v>5592.8</v>
      </c>
      <c r="I405" s="135">
        <f>'Прил.5'!O639</f>
        <v>0</v>
      </c>
      <c r="J405" s="137">
        <f t="shared" si="34"/>
        <v>0</v>
      </c>
      <c r="K405" s="146"/>
      <c r="L405" s="139"/>
      <c r="M405" s="146"/>
      <c r="N405" s="146"/>
      <c r="O405" s="146"/>
      <c r="P405" s="146"/>
      <c r="Q405" s="147"/>
      <c r="R405" s="143"/>
    </row>
    <row r="406" spans="1:18" ht="26.25">
      <c r="A406" s="144" t="s">
        <v>320</v>
      </c>
      <c r="B406" s="145" t="s">
        <v>531</v>
      </c>
      <c r="C406" s="145" t="s">
        <v>283</v>
      </c>
      <c r="D406" s="145" t="s">
        <v>11</v>
      </c>
      <c r="E406" s="145" t="s">
        <v>321</v>
      </c>
      <c r="F406" s="209"/>
      <c r="G406" s="213"/>
      <c r="H406" s="135">
        <f>H407</f>
        <v>6679.9</v>
      </c>
      <c r="I406" s="135">
        <f>I407</f>
        <v>892.3</v>
      </c>
      <c r="J406" s="137">
        <f t="shared" si="34"/>
        <v>13.357984400964087</v>
      </c>
      <c r="K406" s="146"/>
      <c r="L406" s="139"/>
      <c r="M406" s="146"/>
      <c r="N406" s="146"/>
      <c r="O406" s="146"/>
      <c r="P406" s="146"/>
      <c r="Q406" s="147"/>
      <c r="R406" s="143"/>
    </row>
    <row r="407" spans="1:18" ht="39">
      <c r="A407" s="144" t="s">
        <v>257</v>
      </c>
      <c r="B407" s="145" t="s">
        <v>531</v>
      </c>
      <c r="C407" s="145" t="s">
        <v>283</v>
      </c>
      <c r="D407" s="145" t="s">
        <v>11</v>
      </c>
      <c r="E407" s="145" t="s">
        <v>321</v>
      </c>
      <c r="F407" s="209" t="s">
        <v>258</v>
      </c>
      <c r="G407" s="213"/>
      <c r="H407" s="135">
        <f>H408</f>
        <v>6679.9</v>
      </c>
      <c r="I407" s="135">
        <f>I408</f>
        <v>892.3</v>
      </c>
      <c r="J407" s="137">
        <f t="shared" si="34"/>
        <v>13.357984400964087</v>
      </c>
      <c r="K407" s="146"/>
      <c r="L407" s="139"/>
      <c r="M407" s="146"/>
      <c r="N407" s="146"/>
      <c r="O407" s="146"/>
      <c r="P407" s="146"/>
      <c r="Q407" s="147"/>
      <c r="R407" s="143"/>
    </row>
    <row r="408" spans="1:18" ht="13.5">
      <c r="A408" s="144" t="s">
        <v>290</v>
      </c>
      <c r="B408" s="145" t="s">
        <v>531</v>
      </c>
      <c r="C408" s="145" t="s">
        <v>283</v>
      </c>
      <c r="D408" s="145" t="s">
        <v>11</v>
      </c>
      <c r="E408" s="145" t="s">
        <v>321</v>
      </c>
      <c r="F408" s="209" t="s">
        <v>291</v>
      </c>
      <c r="G408" s="213"/>
      <c r="H408" s="135">
        <f>'Прил.5'!M649</f>
        <v>6679.9</v>
      </c>
      <c r="I408" s="135">
        <f>'Прил.5'!O649</f>
        <v>892.3</v>
      </c>
      <c r="J408" s="137">
        <f t="shared" si="34"/>
        <v>13.357984400964087</v>
      </c>
      <c r="K408" s="146"/>
      <c r="L408" s="139"/>
      <c r="M408" s="146"/>
      <c r="N408" s="146"/>
      <c r="O408" s="146"/>
      <c r="P408" s="146"/>
      <c r="Q408" s="147"/>
      <c r="R408" s="143"/>
    </row>
    <row r="409" spans="1:18" ht="26.25">
      <c r="A409" s="144" t="s">
        <v>350</v>
      </c>
      <c r="B409" s="145" t="s">
        <v>531</v>
      </c>
      <c r="C409" s="145" t="s">
        <v>283</v>
      </c>
      <c r="D409" s="145" t="s">
        <v>11</v>
      </c>
      <c r="E409" s="145" t="s">
        <v>351</v>
      </c>
      <c r="F409" s="209"/>
      <c r="G409" s="213"/>
      <c r="H409" s="135">
        <f>H410+H413+H416</f>
        <v>40845.1</v>
      </c>
      <c r="I409" s="135">
        <f>I410+I413+I416</f>
        <v>9046.4</v>
      </c>
      <c r="J409" s="137">
        <f t="shared" si="34"/>
        <v>22.148066720365478</v>
      </c>
      <c r="K409" s="146"/>
      <c r="L409" s="139"/>
      <c r="M409" s="146"/>
      <c r="N409" s="146"/>
      <c r="O409" s="146"/>
      <c r="P409" s="146"/>
      <c r="Q409" s="147"/>
      <c r="R409" s="143"/>
    </row>
    <row r="410" spans="1:18" ht="78.75">
      <c r="A410" s="144" t="s">
        <v>42</v>
      </c>
      <c r="B410" s="145" t="s">
        <v>531</v>
      </c>
      <c r="C410" s="145" t="s">
        <v>283</v>
      </c>
      <c r="D410" s="145" t="s">
        <v>11</v>
      </c>
      <c r="E410" s="145" t="s">
        <v>352</v>
      </c>
      <c r="F410" s="209"/>
      <c r="G410" s="213"/>
      <c r="H410" s="135">
        <f>H411</f>
        <v>3200</v>
      </c>
      <c r="I410" s="135">
        <f>I411</f>
        <v>1562.5</v>
      </c>
      <c r="J410" s="137">
        <f t="shared" si="34"/>
        <v>48.828125</v>
      </c>
      <c r="K410" s="146"/>
      <c r="L410" s="139"/>
      <c r="M410" s="146"/>
      <c r="N410" s="146"/>
      <c r="O410" s="146"/>
      <c r="P410" s="146"/>
      <c r="Q410" s="147"/>
      <c r="R410" s="143"/>
    </row>
    <row r="411" spans="1:18" ht="39">
      <c r="A411" s="144" t="s">
        <v>257</v>
      </c>
      <c r="B411" s="145" t="s">
        <v>531</v>
      </c>
      <c r="C411" s="145" t="s">
        <v>283</v>
      </c>
      <c r="D411" s="145" t="s">
        <v>11</v>
      </c>
      <c r="E411" s="145" t="s">
        <v>352</v>
      </c>
      <c r="F411" s="209" t="s">
        <v>258</v>
      </c>
      <c r="G411" s="213"/>
      <c r="H411" s="135">
        <f>H412</f>
        <v>3200</v>
      </c>
      <c r="I411" s="135">
        <f>I412</f>
        <v>1562.5</v>
      </c>
      <c r="J411" s="137">
        <f t="shared" si="34"/>
        <v>48.828125</v>
      </c>
      <c r="K411" s="146"/>
      <c r="L411" s="139"/>
      <c r="M411" s="146"/>
      <c r="N411" s="146"/>
      <c r="O411" s="146"/>
      <c r="P411" s="146"/>
      <c r="Q411" s="147"/>
      <c r="R411" s="143"/>
    </row>
    <row r="412" spans="1:18" ht="13.5">
      <c r="A412" s="144" t="s">
        <v>290</v>
      </c>
      <c r="B412" s="145" t="s">
        <v>531</v>
      </c>
      <c r="C412" s="145" t="s">
        <v>283</v>
      </c>
      <c r="D412" s="145" t="s">
        <v>11</v>
      </c>
      <c r="E412" s="145" t="s">
        <v>352</v>
      </c>
      <c r="F412" s="209" t="s">
        <v>291</v>
      </c>
      <c r="G412" s="213"/>
      <c r="H412" s="135">
        <v>3200</v>
      </c>
      <c r="I412" s="135">
        <v>1562.5</v>
      </c>
      <c r="J412" s="137">
        <f t="shared" si="34"/>
        <v>48.828125</v>
      </c>
      <c r="K412" s="146"/>
      <c r="L412" s="139"/>
      <c r="M412" s="146"/>
      <c r="N412" s="146"/>
      <c r="O412" s="146"/>
      <c r="P412" s="146"/>
      <c r="Q412" s="147"/>
      <c r="R412" s="143"/>
    </row>
    <row r="413" spans="1:18" ht="13.5">
      <c r="A413" s="144" t="s">
        <v>32</v>
      </c>
      <c r="B413" s="145" t="s">
        <v>531</v>
      </c>
      <c r="C413" s="145" t="s">
        <v>283</v>
      </c>
      <c r="D413" s="145" t="s">
        <v>11</v>
      </c>
      <c r="E413" s="145" t="s">
        <v>353</v>
      </c>
      <c r="F413" s="209"/>
      <c r="G413" s="213"/>
      <c r="H413" s="135">
        <f>H414</f>
        <v>326</v>
      </c>
      <c r="I413" s="135">
        <f>I414</f>
        <v>254.3</v>
      </c>
      <c r="J413" s="137">
        <f t="shared" si="34"/>
        <v>78.00613496932516</v>
      </c>
      <c r="K413" s="146"/>
      <c r="L413" s="139"/>
      <c r="M413" s="146"/>
      <c r="N413" s="146"/>
      <c r="O413" s="146"/>
      <c r="P413" s="146"/>
      <c r="Q413" s="147"/>
      <c r="R413" s="143"/>
    </row>
    <row r="414" spans="1:18" ht="39">
      <c r="A414" s="144" t="s">
        <v>257</v>
      </c>
      <c r="B414" s="145" t="s">
        <v>531</v>
      </c>
      <c r="C414" s="145" t="s">
        <v>283</v>
      </c>
      <c r="D414" s="145" t="s">
        <v>11</v>
      </c>
      <c r="E414" s="145" t="s">
        <v>353</v>
      </c>
      <c r="F414" s="209" t="s">
        <v>258</v>
      </c>
      <c r="G414" s="213"/>
      <c r="H414" s="135">
        <f>H415</f>
        <v>326</v>
      </c>
      <c r="I414" s="135">
        <f>I415</f>
        <v>254.3</v>
      </c>
      <c r="J414" s="137">
        <f t="shared" si="34"/>
        <v>78.00613496932516</v>
      </c>
      <c r="K414" s="146"/>
      <c r="L414" s="139"/>
      <c r="M414" s="146"/>
      <c r="N414" s="146"/>
      <c r="O414" s="146"/>
      <c r="P414" s="146"/>
      <c r="Q414" s="147"/>
      <c r="R414" s="143"/>
    </row>
    <row r="415" spans="1:18" ht="13.5">
      <c r="A415" s="144" t="s">
        <v>290</v>
      </c>
      <c r="B415" s="145" t="s">
        <v>531</v>
      </c>
      <c r="C415" s="145" t="s">
        <v>283</v>
      </c>
      <c r="D415" s="145" t="s">
        <v>11</v>
      </c>
      <c r="E415" s="145" t="s">
        <v>353</v>
      </c>
      <c r="F415" s="209" t="s">
        <v>291</v>
      </c>
      <c r="G415" s="213"/>
      <c r="H415" s="135">
        <v>326</v>
      </c>
      <c r="I415" s="135">
        <v>254.3</v>
      </c>
      <c r="J415" s="137">
        <f t="shared" si="34"/>
        <v>78.00613496932516</v>
      </c>
      <c r="K415" s="146"/>
      <c r="L415" s="139"/>
      <c r="M415" s="146"/>
      <c r="N415" s="146"/>
      <c r="O415" s="146"/>
      <c r="P415" s="146"/>
      <c r="Q415" s="147"/>
      <c r="R415" s="143"/>
    </row>
    <row r="416" spans="1:18" ht="26.25">
      <c r="A416" s="144" t="s">
        <v>111</v>
      </c>
      <c r="B416" s="145" t="s">
        <v>531</v>
      </c>
      <c r="C416" s="145" t="s">
        <v>283</v>
      </c>
      <c r="D416" s="145" t="s">
        <v>11</v>
      </c>
      <c r="E416" s="145" t="s">
        <v>354</v>
      </c>
      <c r="F416" s="209"/>
      <c r="G416" s="213"/>
      <c r="H416" s="135">
        <f>H417</f>
        <v>37319.1</v>
      </c>
      <c r="I416" s="135">
        <f>I417</f>
        <v>7229.6</v>
      </c>
      <c r="J416" s="137">
        <f t="shared" si="34"/>
        <v>19.37238572205654</v>
      </c>
      <c r="K416" s="146"/>
      <c r="L416" s="139"/>
      <c r="M416" s="146"/>
      <c r="N416" s="146"/>
      <c r="O416" s="146"/>
      <c r="P416" s="146"/>
      <c r="Q416" s="147"/>
      <c r="R416" s="143"/>
    </row>
    <row r="417" spans="1:18" ht="39">
      <c r="A417" s="144" t="s">
        <v>257</v>
      </c>
      <c r="B417" s="145" t="s">
        <v>531</v>
      </c>
      <c r="C417" s="145" t="s">
        <v>283</v>
      </c>
      <c r="D417" s="145" t="s">
        <v>11</v>
      </c>
      <c r="E417" s="145" t="s">
        <v>354</v>
      </c>
      <c r="F417" s="209" t="s">
        <v>258</v>
      </c>
      <c r="G417" s="213"/>
      <c r="H417" s="135">
        <f>H418</f>
        <v>37319.1</v>
      </c>
      <c r="I417" s="135">
        <f>I418</f>
        <v>7229.6</v>
      </c>
      <c r="J417" s="137">
        <f t="shared" si="34"/>
        <v>19.37238572205654</v>
      </c>
      <c r="K417" s="146"/>
      <c r="L417" s="139"/>
      <c r="M417" s="146"/>
      <c r="N417" s="146"/>
      <c r="O417" s="146"/>
      <c r="P417" s="146"/>
      <c r="Q417" s="147"/>
      <c r="R417" s="143"/>
    </row>
    <row r="418" spans="1:18" ht="13.5">
      <c r="A418" s="144" t="s">
        <v>290</v>
      </c>
      <c r="B418" s="145" t="s">
        <v>531</v>
      </c>
      <c r="C418" s="145" t="s">
        <v>283</v>
      </c>
      <c r="D418" s="145" t="s">
        <v>11</v>
      </c>
      <c r="E418" s="145" t="s">
        <v>354</v>
      </c>
      <c r="F418" s="209" t="s">
        <v>291</v>
      </c>
      <c r="G418" s="213"/>
      <c r="H418" s="135">
        <v>37319.1</v>
      </c>
      <c r="I418" s="135">
        <v>7229.6</v>
      </c>
      <c r="J418" s="137">
        <f t="shared" si="34"/>
        <v>19.37238572205654</v>
      </c>
      <c r="K418" s="146"/>
      <c r="L418" s="139"/>
      <c r="M418" s="146"/>
      <c r="N418" s="146"/>
      <c r="O418" s="146"/>
      <c r="P418" s="146"/>
      <c r="Q418" s="147"/>
      <c r="R418" s="143"/>
    </row>
    <row r="419" spans="1:18" ht="13.5">
      <c r="A419" s="144" t="s">
        <v>355</v>
      </c>
      <c r="B419" s="145" t="s">
        <v>531</v>
      </c>
      <c r="C419" s="145" t="s">
        <v>283</v>
      </c>
      <c r="D419" s="145" t="s">
        <v>22</v>
      </c>
      <c r="E419" s="145"/>
      <c r="F419" s="209"/>
      <c r="G419" s="213"/>
      <c r="H419" s="135">
        <f>H420+H429+H434+H451</f>
        <v>60460.6</v>
      </c>
      <c r="I419" s="135">
        <f>I420+I429+I434+I451</f>
        <v>9665.800000000001</v>
      </c>
      <c r="J419" s="137">
        <f t="shared" si="34"/>
        <v>15.986940255306765</v>
      </c>
      <c r="K419" s="146"/>
      <c r="L419" s="139"/>
      <c r="M419" s="146"/>
      <c r="N419" s="146"/>
      <c r="O419" s="146"/>
      <c r="P419" s="146"/>
      <c r="Q419" s="147"/>
      <c r="R419" s="143"/>
    </row>
    <row r="420" spans="1:18" ht="39">
      <c r="A420" s="144" t="str">
        <f>'Прил.5'!A123</f>
        <v>Муниципальная программа "Развитие образования в Сусуманском муниципальном округе на 2021- 2025 годы"</v>
      </c>
      <c r="B420" s="145" t="s">
        <v>531</v>
      </c>
      <c r="C420" s="145" t="s">
        <v>283</v>
      </c>
      <c r="D420" s="145" t="s">
        <v>22</v>
      </c>
      <c r="E420" s="145" t="s">
        <v>285</v>
      </c>
      <c r="F420" s="209"/>
      <c r="G420" s="213"/>
      <c r="H420" s="135">
        <f>H421+H425</f>
        <v>2852.5</v>
      </c>
      <c r="I420" s="135">
        <f>I421+I425</f>
        <v>403.1</v>
      </c>
      <c r="J420" s="137">
        <f t="shared" si="34"/>
        <v>14.131463628396146</v>
      </c>
      <c r="K420" s="146"/>
      <c r="L420" s="139"/>
      <c r="M420" s="146"/>
      <c r="N420" s="146"/>
      <c r="O420" s="146"/>
      <c r="P420" s="146"/>
      <c r="Q420" s="147"/>
      <c r="R420" s="143"/>
    </row>
    <row r="421" spans="1:18" ht="39">
      <c r="A421" s="144" t="s">
        <v>286</v>
      </c>
      <c r="B421" s="145" t="s">
        <v>531</v>
      </c>
      <c r="C421" s="145" t="s">
        <v>283</v>
      </c>
      <c r="D421" s="145" t="s">
        <v>22</v>
      </c>
      <c r="E421" s="145" t="s">
        <v>287</v>
      </c>
      <c r="F421" s="209"/>
      <c r="G421" s="213"/>
      <c r="H421" s="135">
        <f aca="true" t="shared" si="35" ref="H421:I423">H422</f>
        <v>2352.5</v>
      </c>
      <c r="I421" s="135">
        <f t="shared" si="35"/>
        <v>403.1</v>
      </c>
      <c r="J421" s="137">
        <f t="shared" si="34"/>
        <v>17.134962805526037</v>
      </c>
      <c r="K421" s="146"/>
      <c r="L421" s="139"/>
      <c r="M421" s="146"/>
      <c r="N421" s="146"/>
      <c r="O421" s="146"/>
      <c r="P421" s="146"/>
      <c r="Q421" s="147"/>
      <c r="R421" s="143"/>
    </row>
    <row r="422" spans="1:18" ht="13.5">
      <c r="A422" s="144" t="s">
        <v>288</v>
      </c>
      <c r="B422" s="145" t="s">
        <v>531</v>
      </c>
      <c r="C422" s="145" t="s">
        <v>283</v>
      </c>
      <c r="D422" s="145" t="s">
        <v>22</v>
      </c>
      <c r="E422" s="145" t="s">
        <v>289</v>
      </c>
      <c r="F422" s="209"/>
      <c r="G422" s="213"/>
      <c r="H422" s="135">
        <f t="shared" si="35"/>
        <v>2352.5</v>
      </c>
      <c r="I422" s="135">
        <f t="shared" si="35"/>
        <v>403.1</v>
      </c>
      <c r="J422" s="137">
        <f t="shared" si="34"/>
        <v>17.134962805526037</v>
      </c>
      <c r="K422" s="146"/>
      <c r="L422" s="139"/>
      <c r="M422" s="146"/>
      <c r="N422" s="146"/>
      <c r="O422" s="146"/>
      <c r="P422" s="146"/>
      <c r="Q422" s="147"/>
      <c r="R422" s="143"/>
    </row>
    <row r="423" spans="1:18" ht="39">
      <c r="A423" s="144" t="s">
        <v>257</v>
      </c>
      <c r="B423" s="145" t="s">
        <v>531</v>
      </c>
      <c r="C423" s="145" t="s">
        <v>283</v>
      </c>
      <c r="D423" s="145" t="s">
        <v>22</v>
      </c>
      <c r="E423" s="145" t="s">
        <v>289</v>
      </c>
      <c r="F423" s="209" t="s">
        <v>258</v>
      </c>
      <c r="G423" s="213"/>
      <c r="H423" s="135">
        <f t="shared" si="35"/>
        <v>2352.5</v>
      </c>
      <c r="I423" s="135">
        <f t="shared" si="35"/>
        <v>403.1</v>
      </c>
      <c r="J423" s="137">
        <f t="shared" si="34"/>
        <v>17.134962805526037</v>
      </c>
      <c r="K423" s="146"/>
      <c r="L423" s="139"/>
      <c r="M423" s="146"/>
      <c r="N423" s="146"/>
      <c r="O423" s="146"/>
      <c r="P423" s="146"/>
      <c r="Q423" s="147"/>
      <c r="R423" s="143"/>
    </row>
    <row r="424" spans="1:18" ht="13.5">
      <c r="A424" s="144" t="s">
        <v>290</v>
      </c>
      <c r="B424" s="145" t="s">
        <v>531</v>
      </c>
      <c r="C424" s="145" t="s">
        <v>283</v>
      </c>
      <c r="D424" s="145" t="s">
        <v>22</v>
      </c>
      <c r="E424" s="145" t="s">
        <v>289</v>
      </c>
      <c r="F424" s="209" t="s">
        <v>291</v>
      </c>
      <c r="G424" s="213"/>
      <c r="H424" s="135">
        <f>'Прил.5'!M165</f>
        <v>2352.5</v>
      </c>
      <c r="I424" s="135">
        <f>'Прил.5'!O165</f>
        <v>403.1</v>
      </c>
      <c r="J424" s="137">
        <f t="shared" si="34"/>
        <v>17.134962805526037</v>
      </c>
      <c r="K424" s="146"/>
      <c r="L424" s="139"/>
      <c r="M424" s="146"/>
      <c r="N424" s="146"/>
      <c r="O424" s="146"/>
      <c r="P424" s="146"/>
      <c r="Q424" s="147"/>
      <c r="R424" s="143"/>
    </row>
    <row r="425" spans="1:18" ht="39">
      <c r="A425" s="144" t="s">
        <v>356</v>
      </c>
      <c r="B425" s="145" t="s">
        <v>531</v>
      </c>
      <c r="C425" s="145" t="s">
        <v>283</v>
      </c>
      <c r="D425" s="145" t="s">
        <v>22</v>
      </c>
      <c r="E425" s="145" t="s">
        <v>357</v>
      </c>
      <c r="F425" s="209"/>
      <c r="G425" s="213"/>
      <c r="H425" s="135">
        <f aca="true" t="shared" si="36" ref="H425:I427">H426</f>
        <v>500</v>
      </c>
      <c r="I425" s="135">
        <f t="shared" si="36"/>
        <v>0</v>
      </c>
      <c r="J425" s="137">
        <f t="shared" si="34"/>
        <v>0</v>
      </c>
      <c r="K425" s="146"/>
      <c r="L425" s="139"/>
      <c r="M425" s="146"/>
      <c r="N425" s="146"/>
      <c r="O425" s="146"/>
      <c r="P425" s="146"/>
      <c r="Q425" s="147"/>
      <c r="R425" s="143"/>
    </row>
    <row r="426" spans="1:18" ht="92.25">
      <c r="A426" s="144" t="s">
        <v>358</v>
      </c>
      <c r="B426" s="145" t="s">
        <v>531</v>
      </c>
      <c r="C426" s="145" t="s">
        <v>283</v>
      </c>
      <c r="D426" s="145" t="s">
        <v>22</v>
      </c>
      <c r="E426" s="145" t="s">
        <v>359</v>
      </c>
      <c r="F426" s="209"/>
      <c r="G426" s="213"/>
      <c r="H426" s="135">
        <f t="shared" si="36"/>
        <v>500</v>
      </c>
      <c r="I426" s="135">
        <f t="shared" si="36"/>
        <v>0</v>
      </c>
      <c r="J426" s="137">
        <f t="shared" si="34"/>
        <v>0</v>
      </c>
      <c r="K426" s="146"/>
      <c r="L426" s="139"/>
      <c r="M426" s="146"/>
      <c r="N426" s="146"/>
      <c r="O426" s="146"/>
      <c r="P426" s="146"/>
      <c r="Q426" s="147"/>
      <c r="R426" s="143"/>
    </row>
    <row r="427" spans="1:18" ht="39">
      <c r="A427" s="144" t="s">
        <v>257</v>
      </c>
      <c r="B427" s="145" t="s">
        <v>531</v>
      </c>
      <c r="C427" s="145" t="s">
        <v>283</v>
      </c>
      <c r="D427" s="145" t="s">
        <v>22</v>
      </c>
      <c r="E427" s="145" t="s">
        <v>359</v>
      </c>
      <c r="F427" s="209" t="s">
        <v>258</v>
      </c>
      <c r="G427" s="213"/>
      <c r="H427" s="135">
        <f t="shared" si="36"/>
        <v>500</v>
      </c>
      <c r="I427" s="135">
        <f t="shared" si="36"/>
        <v>0</v>
      </c>
      <c r="J427" s="137">
        <f t="shared" si="34"/>
        <v>0</v>
      </c>
      <c r="K427" s="146"/>
      <c r="L427" s="139"/>
      <c r="M427" s="146"/>
      <c r="N427" s="146"/>
      <c r="O427" s="146"/>
      <c r="P427" s="146"/>
      <c r="Q427" s="147"/>
      <c r="R427" s="143"/>
    </row>
    <row r="428" spans="1:18" ht="13.5">
      <c r="A428" s="144" t="s">
        <v>259</v>
      </c>
      <c r="B428" s="145" t="s">
        <v>531</v>
      </c>
      <c r="C428" s="145" t="s">
        <v>283</v>
      </c>
      <c r="D428" s="145" t="s">
        <v>22</v>
      </c>
      <c r="E428" s="145" t="s">
        <v>359</v>
      </c>
      <c r="F428" s="209" t="s">
        <v>260</v>
      </c>
      <c r="G428" s="213"/>
      <c r="H428" s="135">
        <f>'Прил.5'!M179</f>
        <v>500</v>
      </c>
      <c r="I428" s="135">
        <f>'Прил.5'!O179</f>
        <v>0</v>
      </c>
      <c r="J428" s="137">
        <f t="shared" si="34"/>
        <v>0</v>
      </c>
      <c r="K428" s="146"/>
      <c r="L428" s="139"/>
      <c r="M428" s="146"/>
      <c r="N428" s="146"/>
      <c r="O428" s="146"/>
      <c r="P428" s="146"/>
      <c r="Q428" s="147"/>
      <c r="R428" s="143"/>
    </row>
    <row r="429" spans="1:18" ht="52.5">
      <c r="A429" s="144" t="s">
        <v>292</v>
      </c>
      <c r="B429" s="145" t="s">
        <v>531</v>
      </c>
      <c r="C429" s="145" t="s">
        <v>283</v>
      </c>
      <c r="D429" s="145" t="s">
        <v>22</v>
      </c>
      <c r="E429" s="145" t="s">
        <v>293</v>
      </c>
      <c r="F429" s="209"/>
      <c r="G429" s="213"/>
      <c r="H429" s="135">
        <f aca="true" t="shared" si="37" ref="H429:I432">H430</f>
        <v>193.1</v>
      </c>
      <c r="I429" s="135">
        <f t="shared" si="37"/>
        <v>33.6</v>
      </c>
      <c r="J429" s="137">
        <f t="shared" si="34"/>
        <v>17.400310719834284</v>
      </c>
      <c r="K429" s="146"/>
      <c r="L429" s="139"/>
      <c r="M429" s="146"/>
      <c r="N429" s="146"/>
      <c r="O429" s="146"/>
      <c r="P429" s="146"/>
      <c r="Q429" s="147"/>
      <c r="R429" s="143"/>
    </row>
    <row r="430" spans="1:18" ht="38.25" customHeight="1">
      <c r="A430" s="144" t="s">
        <v>294</v>
      </c>
      <c r="B430" s="145" t="s">
        <v>531</v>
      </c>
      <c r="C430" s="145" t="s">
        <v>283</v>
      </c>
      <c r="D430" s="145" t="s">
        <v>22</v>
      </c>
      <c r="E430" s="145" t="s">
        <v>295</v>
      </c>
      <c r="F430" s="209"/>
      <c r="G430" s="213"/>
      <c r="H430" s="135">
        <f t="shared" si="37"/>
        <v>193.1</v>
      </c>
      <c r="I430" s="135">
        <f t="shared" si="37"/>
        <v>33.6</v>
      </c>
      <c r="J430" s="137">
        <f t="shared" si="34"/>
        <v>17.400310719834284</v>
      </c>
      <c r="K430" s="146"/>
      <c r="L430" s="139"/>
      <c r="M430" s="146"/>
      <c r="N430" s="146"/>
      <c r="O430" s="146"/>
      <c r="P430" s="146"/>
      <c r="Q430" s="147"/>
      <c r="R430" s="143"/>
    </row>
    <row r="431" spans="1:18" ht="26.25">
      <c r="A431" s="144" t="s">
        <v>296</v>
      </c>
      <c r="B431" s="145" t="s">
        <v>531</v>
      </c>
      <c r="C431" s="145" t="s">
        <v>283</v>
      </c>
      <c r="D431" s="145" t="s">
        <v>22</v>
      </c>
      <c r="E431" s="145" t="s">
        <v>297</v>
      </c>
      <c r="F431" s="209"/>
      <c r="G431" s="213"/>
      <c r="H431" s="135">
        <f t="shared" si="37"/>
        <v>193.1</v>
      </c>
      <c r="I431" s="135">
        <f t="shared" si="37"/>
        <v>33.6</v>
      </c>
      <c r="J431" s="137">
        <f t="shared" si="34"/>
        <v>17.400310719834284</v>
      </c>
      <c r="K431" s="146"/>
      <c r="L431" s="139"/>
      <c r="M431" s="146"/>
      <c r="N431" s="146"/>
      <c r="O431" s="146"/>
      <c r="P431" s="146"/>
      <c r="Q431" s="147"/>
      <c r="R431" s="143"/>
    </row>
    <row r="432" spans="1:18" ht="39">
      <c r="A432" s="144" t="s">
        <v>257</v>
      </c>
      <c r="B432" s="145" t="s">
        <v>531</v>
      </c>
      <c r="C432" s="145" t="s">
        <v>283</v>
      </c>
      <c r="D432" s="145" t="s">
        <v>22</v>
      </c>
      <c r="E432" s="145" t="s">
        <v>297</v>
      </c>
      <c r="F432" s="209" t="s">
        <v>258</v>
      </c>
      <c r="G432" s="213"/>
      <c r="H432" s="135">
        <f t="shared" si="37"/>
        <v>193.1</v>
      </c>
      <c r="I432" s="135">
        <f t="shared" si="37"/>
        <v>33.6</v>
      </c>
      <c r="J432" s="137">
        <f t="shared" si="34"/>
        <v>17.400310719834284</v>
      </c>
      <c r="K432" s="146"/>
      <c r="L432" s="139"/>
      <c r="M432" s="146"/>
      <c r="N432" s="146"/>
      <c r="O432" s="146"/>
      <c r="P432" s="146"/>
      <c r="Q432" s="147"/>
      <c r="R432" s="143"/>
    </row>
    <row r="433" spans="1:18" ht="13.5">
      <c r="A433" s="144" t="s">
        <v>290</v>
      </c>
      <c r="B433" s="145" t="s">
        <v>531</v>
      </c>
      <c r="C433" s="145" t="s">
        <v>283</v>
      </c>
      <c r="D433" s="145" t="s">
        <v>22</v>
      </c>
      <c r="E433" s="145" t="s">
        <v>297</v>
      </c>
      <c r="F433" s="209" t="s">
        <v>291</v>
      </c>
      <c r="G433" s="213"/>
      <c r="H433" s="135">
        <f>'Прил.5'!M255</f>
        <v>193.1</v>
      </c>
      <c r="I433" s="135">
        <f>'Прил.5'!O255</f>
        <v>33.6</v>
      </c>
      <c r="J433" s="137">
        <f t="shared" si="34"/>
        <v>17.400310719834284</v>
      </c>
      <c r="K433" s="146"/>
      <c r="L433" s="139"/>
      <c r="M433" s="146"/>
      <c r="N433" s="146"/>
      <c r="O433" s="146"/>
      <c r="P433" s="146"/>
      <c r="Q433" s="147"/>
      <c r="R433" s="143"/>
    </row>
    <row r="434" spans="1:18" ht="39">
      <c r="A434" s="144" t="str">
        <f>'Прил.5'!A409</f>
        <v>Муниципальная программа "Пожарная безопасность в Сусуманском муниципальном округе на 2021- 2025 годы"</v>
      </c>
      <c r="B434" s="145" t="s">
        <v>531</v>
      </c>
      <c r="C434" s="145" t="s">
        <v>283</v>
      </c>
      <c r="D434" s="145" t="s">
        <v>22</v>
      </c>
      <c r="E434" s="145" t="s">
        <v>302</v>
      </c>
      <c r="F434" s="209"/>
      <c r="G434" s="213"/>
      <c r="H434" s="135">
        <f>H435</f>
        <v>408.79999999999995</v>
      </c>
      <c r="I434" s="135">
        <f>I435</f>
        <v>0</v>
      </c>
      <c r="J434" s="137">
        <f t="shared" si="34"/>
        <v>0</v>
      </c>
      <c r="K434" s="146"/>
      <c r="L434" s="139"/>
      <c r="M434" s="146"/>
      <c r="N434" s="146"/>
      <c r="O434" s="146"/>
      <c r="P434" s="146"/>
      <c r="Q434" s="147"/>
      <c r="R434" s="143"/>
    </row>
    <row r="435" spans="1:18" ht="39">
      <c r="A435" s="144" t="s">
        <v>303</v>
      </c>
      <c r="B435" s="145" t="s">
        <v>531</v>
      </c>
      <c r="C435" s="145" t="s">
        <v>283</v>
      </c>
      <c r="D435" s="145" t="s">
        <v>22</v>
      </c>
      <c r="E435" s="145" t="s">
        <v>304</v>
      </c>
      <c r="F435" s="209"/>
      <c r="G435" s="213"/>
      <c r="H435" s="135">
        <f>H436+H439+H442+H445+H448</f>
        <v>408.79999999999995</v>
      </c>
      <c r="I435" s="135">
        <f>I436+I439+I442+I445+I448</f>
        <v>0</v>
      </c>
      <c r="J435" s="137">
        <f t="shared" si="34"/>
        <v>0</v>
      </c>
      <c r="K435" s="146"/>
      <c r="L435" s="139"/>
      <c r="M435" s="146"/>
      <c r="N435" s="146"/>
      <c r="O435" s="146"/>
      <c r="P435" s="146"/>
      <c r="Q435" s="147"/>
      <c r="R435" s="143"/>
    </row>
    <row r="436" spans="1:18" ht="52.5">
      <c r="A436" s="144" t="s">
        <v>305</v>
      </c>
      <c r="B436" s="145" t="s">
        <v>531</v>
      </c>
      <c r="C436" s="145" t="s">
        <v>283</v>
      </c>
      <c r="D436" s="145" t="s">
        <v>22</v>
      </c>
      <c r="E436" s="145" t="s">
        <v>306</v>
      </c>
      <c r="F436" s="209"/>
      <c r="G436" s="213"/>
      <c r="H436" s="135">
        <f>H437</f>
        <v>247.9</v>
      </c>
      <c r="I436" s="135">
        <f>I437</f>
        <v>0</v>
      </c>
      <c r="J436" s="137">
        <f t="shared" si="34"/>
        <v>0</v>
      </c>
      <c r="K436" s="146"/>
      <c r="L436" s="139"/>
      <c r="M436" s="146"/>
      <c r="N436" s="146"/>
      <c r="O436" s="146"/>
      <c r="P436" s="146"/>
      <c r="Q436" s="147"/>
      <c r="R436" s="143"/>
    </row>
    <row r="437" spans="1:18" ht="39">
      <c r="A437" s="144" t="s">
        <v>257</v>
      </c>
      <c r="B437" s="145" t="s">
        <v>531</v>
      </c>
      <c r="C437" s="145" t="s">
        <v>283</v>
      </c>
      <c r="D437" s="145" t="s">
        <v>22</v>
      </c>
      <c r="E437" s="145" t="s">
        <v>306</v>
      </c>
      <c r="F437" s="209" t="s">
        <v>258</v>
      </c>
      <c r="G437" s="213"/>
      <c r="H437" s="135">
        <f>H438</f>
        <v>247.9</v>
      </c>
      <c r="I437" s="135">
        <f>I438</f>
        <v>0</v>
      </c>
      <c r="J437" s="137">
        <f t="shared" si="34"/>
        <v>0</v>
      </c>
      <c r="K437" s="146"/>
      <c r="L437" s="139"/>
      <c r="M437" s="146"/>
      <c r="N437" s="146"/>
      <c r="O437" s="146"/>
      <c r="P437" s="146"/>
      <c r="Q437" s="147"/>
      <c r="R437" s="143"/>
    </row>
    <row r="438" spans="1:18" ht="13.5">
      <c r="A438" s="144" t="s">
        <v>290</v>
      </c>
      <c r="B438" s="145" t="s">
        <v>531</v>
      </c>
      <c r="C438" s="145" t="s">
        <v>283</v>
      </c>
      <c r="D438" s="145" t="s">
        <v>22</v>
      </c>
      <c r="E438" s="145" t="s">
        <v>306</v>
      </c>
      <c r="F438" s="209" t="s">
        <v>291</v>
      </c>
      <c r="G438" s="213"/>
      <c r="H438" s="135">
        <f>'Прил.5'!M430</f>
        <v>247.9</v>
      </c>
      <c r="I438" s="135">
        <f>'Прил.5'!O430</f>
        <v>0</v>
      </c>
      <c r="J438" s="137">
        <f t="shared" si="34"/>
        <v>0</v>
      </c>
      <c r="K438" s="146"/>
      <c r="L438" s="139"/>
      <c r="M438" s="146"/>
      <c r="N438" s="146"/>
      <c r="O438" s="146"/>
      <c r="P438" s="146"/>
      <c r="Q438" s="147"/>
      <c r="R438" s="143"/>
    </row>
    <row r="439" spans="1:18" ht="26.25">
      <c r="A439" s="144" t="s">
        <v>307</v>
      </c>
      <c r="B439" s="145" t="s">
        <v>531</v>
      </c>
      <c r="C439" s="145" t="s">
        <v>283</v>
      </c>
      <c r="D439" s="145" t="s">
        <v>22</v>
      </c>
      <c r="E439" s="145" t="s">
        <v>308</v>
      </c>
      <c r="F439" s="209"/>
      <c r="G439" s="213"/>
      <c r="H439" s="135">
        <f>H440</f>
        <v>85</v>
      </c>
      <c r="I439" s="135">
        <f>I440</f>
        <v>0</v>
      </c>
      <c r="J439" s="137">
        <f t="shared" si="34"/>
        <v>0</v>
      </c>
      <c r="K439" s="146"/>
      <c r="L439" s="139"/>
      <c r="M439" s="146"/>
      <c r="N439" s="146"/>
      <c r="O439" s="146"/>
      <c r="P439" s="146"/>
      <c r="Q439" s="147"/>
      <c r="R439" s="143"/>
    </row>
    <row r="440" spans="1:18" ht="39">
      <c r="A440" s="144" t="s">
        <v>257</v>
      </c>
      <c r="B440" s="145" t="s">
        <v>531</v>
      </c>
      <c r="C440" s="145" t="s">
        <v>283</v>
      </c>
      <c r="D440" s="145" t="s">
        <v>22</v>
      </c>
      <c r="E440" s="145" t="s">
        <v>308</v>
      </c>
      <c r="F440" s="209" t="s">
        <v>258</v>
      </c>
      <c r="G440" s="213"/>
      <c r="H440" s="135">
        <f>H441</f>
        <v>85</v>
      </c>
      <c r="I440" s="135">
        <f>I441</f>
        <v>0</v>
      </c>
      <c r="J440" s="137">
        <f t="shared" si="34"/>
        <v>0</v>
      </c>
      <c r="K440" s="146"/>
      <c r="L440" s="139"/>
      <c r="M440" s="146"/>
      <c r="N440" s="146"/>
      <c r="O440" s="146"/>
      <c r="P440" s="146"/>
      <c r="Q440" s="147"/>
      <c r="R440" s="143"/>
    </row>
    <row r="441" spans="1:18" ht="13.5">
      <c r="A441" s="144" t="s">
        <v>290</v>
      </c>
      <c r="B441" s="145" t="s">
        <v>531</v>
      </c>
      <c r="C441" s="145" t="s">
        <v>283</v>
      </c>
      <c r="D441" s="145" t="s">
        <v>22</v>
      </c>
      <c r="E441" s="145" t="s">
        <v>308</v>
      </c>
      <c r="F441" s="209" t="s">
        <v>291</v>
      </c>
      <c r="G441" s="213"/>
      <c r="H441" s="135">
        <f>'Прил.5'!M465</f>
        <v>85</v>
      </c>
      <c r="I441" s="135">
        <f>'Прил.5'!O465</f>
        <v>0</v>
      </c>
      <c r="J441" s="137">
        <f t="shared" si="34"/>
        <v>0</v>
      </c>
      <c r="K441" s="146"/>
      <c r="L441" s="139"/>
      <c r="M441" s="146"/>
      <c r="N441" s="146"/>
      <c r="O441" s="146"/>
      <c r="P441" s="146"/>
      <c r="Q441" s="147"/>
      <c r="R441" s="143"/>
    </row>
    <row r="442" spans="1:18" ht="26.25">
      <c r="A442" s="144" t="s">
        <v>309</v>
      </c>
      <c r="B442" s="145" t="s">
        <v>531</v>
      </c>
      <c r="C442" s="145" t="s">
        <v>283</v>
      </c>
      <c r="D442" s="145" t="s">
        <v>22</v>
      </c>
      <c r="E442" s="145" t="s">
        <v>310</v>
      </c>
      <c r="F442" s="209"/>
      <c r="G442" s="213"/>
      <c r="H442" s="135">
        <f>H443</f>
        <v>46.9</v>
      </c>
      <c r="I442" s="135">
        <f>I443</f>
        <v>0</v>
      </c>
      <c r="J442" s="137">
        <f t="shared" si="34"/>
        <v>0</v>
      </c>
      <c r="K442" s="146"/>
      <c r="L442" s="139"/>
      <c r="M442" s="146"/>
      <c r="N442" s="146"/>
      <c r="O442" s="146"/>
      <c r="P442" s="146"/>
      <c r="Q442" s="147"/>
      <c r="R442" s="143"/>
    </row>
    <row r="443" spans="1:18" ht="39">
      <c r="A443" s="144" t="s">
        <v>257</v>
      </c>
      <c r="B443" s="145" t="s">
        <v>531</v>
      </c>
      <c r="C443" s="145" t="s">
        <v>283</v>
      </c>
      <c r="D443" s="145" t="s">
        <v>22</v>
      </c>
      <c r="E443" s="145" t="s">
        <v>310</v>
      </c>
      <c r="F443" s="209" t="s">
        <v>258</v>
      </c>
      <c r="G443" s="213"/>
      <c r="H443" s="135">
        <f>H444</f>
        <v>46.9</v>
      </c>
      <c r="I443" s="135">
        <f>I444</f>
        <v>0</v>
      </c>
      <c r="J443" s="137">
        <f t="shared" si="34"/>
        <v>0</v>
      </c>
      <c r="K443" s="146"/>
      <c r="L443" s="139"/>
      <c r="M443" s="146"/>
      <c r="N443" s="146"/>
      <c r="O443" s="146"/>
      <c r="P443" s="146"/>
      <c r="Q443" s="147"/>
      <c r="R443" s="143"/>
    </row>
    <row r="444" spans="1:18" ht="13.5">
      <c r="A444" s="144" t="s">
        <v>290</v>
      </c>
      <c r="B444" s="145" t="s">
        <v>531</v>
      </c>
      <c r="C444" s="145" t="s">
        <v>283</v>
      </c>
      <c r="D444" s="145" t="s">
        <v>22</v>
      </c>
      <c r="E444" s="145" t="s">
        <v>310</v>
      </c>
      <c r="F444" s="209" t="s">
        <v>291</v>
      </c>
      <c r="G444" s="213"/>
      <c r="H444" s="135">
        <f>'Прил.5'!M493</f>
        <v>46.9</v>
      </c>
      <c r="I444" s="135">
        <f>'Прил.5'!O493</f>
        <v>0</v>
      </c>
      <c r="J444" s="137">
        <f t="shared" si="34"/>
        <v>0</v>
      </c>
      <c r="K444" s="146"/>
      <c r="L444" s="139"/>
      <c r="M444" s="146"/>
      <c r="N444" s="146"/>
      <c r="O444" s="146"/>
      <c r="P444" s="146"/>
      <c r="Q444" s="147"/>
      <c r="R444" s="143"/>
    </row>
    <row r="445" spans="1:18" ht="39">
      <c r="A445" s="144" t="s">
        <v>311</v>
      </c>
      <c r="B445" s="145" t="s">
        <v>531</v>
      </c>
      <c r="C445" s="145" t="s">
        <v>283</v>
      </c>
      <c r="D445" s="145" t="s">
        <v>22</v>
      </c>
      <c r="E445" s="145" t="s">
        <v>312</v>
      </c>
      <c r="F445" s="209"/>
      <c r="G445" s="213"/>
      <c r="H445" s="135">
        <f>H446</f>
        <v>17.8</v>
      </c>
      <c r="I445" s="135">
        <f>I446</f>
        <v>0</v>
      </c>
      <c r="J445" s="137">
        <f t="shared" si="34"/>
        <v>0</v>
      </c>
      <c r="K445" s="146"/>
      <c r="L445" s="139"/>
      <c r="M445" s="146"/>
      <c r="N445" s="146"/>
      <c r="O445" s="146"/>
      <c r="P445" s="146"/>
      <c r="Q445" s="147"/>
      <c r="R445" s="143"/>
    </row>
    <row r="446" spans="1:18" ht="39">
      <c r="A446" s="144" t="s">
        <v>257</v>
      </c>
      <c r="B446" s="145" t="s">
        <v>531</v>
      </c>
      <c r="C446" s="145" t="s">
        <v>283</v>
      </c>
      <c r="D446" s="145" t="s">
        <v>22</v>
      </c>
      <c r="E446" s="145" t="s">
        <v>312</v>
      </c>
      <c r="F446" s="209" t="s">
        <v>258</v>
      </c>
      <c r="G446" s="213"/>
      <c r="H446" s="135">
        <f>H447</f>
        <v>17.8</v>
      </c>
      <c r="I446" s="135">
        <f>I447</f>
        <v>0</v>
      </c>
      <c r="J446" s="137">
        <f t="shared" si="34"/>
        <v>0</v>
      </c>
      <c r="K446" s="146"/>
      <c r="L446" s="139"/>
      <c r="M446" s="146"/>
      <c r="N446" s="146"/>
      <c r="O446" s="146"/>
      <c r="P446" s="146"/>
      <c r="Q446" s="147"/>
      <c r="R446" s="143"/>
    </row>
    <row r="447" spans="1:18" ht="13.5">
      <c r="A447" s="144" t="s">
        <v>290</v>
      </c>
      <c r="B447" s="145" t="s">
        <v>531</v>
      </c>
      <c r="C447" s="145" t="s">
        <v>283</v>
      </c>
      <c r="D447" s="145" t="s">
        <v>22</v>
      </c>
      <c r="E447" s="145" t="s">
        <v>312</v>
      </c>
      <c r="F447" s="209" t="s">
        <v>291</v>
      </c>
      <c r="G447" s="213"/>
      <c r="H447" s="135">
        <f>'Прил.5'!M512</f>
        <v>17.8</v>
      </c>
      <c r="I447" s="135">
        <f>'Прил.5'!O512</f>
        <v>0</v>
      </c>
      <c r="J447" s="137">
        <f t="shared" si="34"/>
        <v>0</v>
      </c>
      <c r="K447" s="146"/>
      <c r="L447" s="139"/>
      <c r="M447" s="146"/>
      <c r="N447" s="146"/>
      <c r="O447" s="146"/>
      <c r="P447" s="146"/>
      <c r="Q447" s="147"/>
      <c r="R447" s="143"/>
    </row>
    <row r="448" spans="1:18" ht="13.5">
      <c r="A448" s="144" t="s">
        <v>313</v>
      </c>
      <c r="B448" s="145" t="s">
        <v>531</v>
      </c>
      <c r="C448" s="145" t="s">
        <v>283</v>
      </c>
      <c r="D448" s="145" t="s">
        <v>22</v>
      </c>
      <c r="E448" s="145" t="s">
        <v>314</v>
      </c>
      <c r="F448" s="209"/>
      <c r="G448" s="213"/>
      <c r="H448" s="135">
        <f>H449</f>
        <v>11.2</v>
      </c>
      <c r="I448" s="135">
        <f>I449</f>
        <v>0</v>
      </c>
      <c r="J448" s="137">
        <f t="shared" si="34"/>
        <v>0</v>
      </c>
      <c r="K448" s="146"/>
      <c r="L448" s="139"/>
      <c r="M448" s="146"/>
      <c r="N448" s="146"/>
      <c r="O448" s="146"/>
      <c r="P448" s="146"/>
      <c r="Q448" s="147"/>
      <c r="R448" s="143"/>
    </row>
    <row r="449" spans="1:18" ht="39">
      <c r="A449" s="144" t="s">
        <v>257</v>
      </c>
      <c r="B449" s="145" t="s">
        <v>531</v>
      </c>
      <c r="C449" s="145" t="s">
        <v>283</v>
      </c>
      <c r="D449" s="145" t="s">
        <v>22</v>
      </c>
      <c r="E449" s="145" t="s">
        <v>314</v>
      </c>
      <c r="F449" s="209" t="s">
        <v>258</v>
      </c>
      <c r="G449" s="213"/>
      <c r="H449" s="135">
        <f>H450</f>
        <v>11.2</v>
      </c>
      <c r="I449" s="135">
        <f>I450</f>
        <v>0</v>
      </c>
      <c r="J449" s="137">
        <f t="shared" si="34"/>
        <v>0</v>
      </c>
      <c r="K449" s="146"/>
      <c r="L449" s="139"/>
      <c r="M449" s="146"/>
      <c r="N449" s="146"/>
      <c r="O449" s="146"/>
      <c r="P449" s="146"/>
      <c r="Q449" s="147"/>
      <c r="R449" s="143"/>
    </row>
    <row r="450" spans="1:18" ht="13.5">
      <c r="A450" s="144" t="s">
        <v>290</v>
      </c>
      <c r="B450" s="145" t="s">
        <v>531</v>
      </c>
      <c r="C450" s="145" t="s">
        <v>283</v>
      </c>
      <c r="D450" s="145" t="s">
        <v>22</v>
      </c>
      <c r="E450" s="145" t="s">
        <v>314</v>
      </c>
      <c r="F450" s="209" t="s">
        <v>291</v>
      </c>
      <c r="G450" s="213"/>
      <c r="H450" s="135">
        <f>'Прил.5'!M536</f>
        <v>11.2</v>
      </c>
      <c r="I450" s="135">
        <f>'Прил.5'!O536</f>
        <v>0</v>
      </c>
      <c r="J450" s="137">
        <f t="shared" si="34"/>
        <v>0</v>
      </c>
      <c r="K450" s="146"/>
      <c r="L450" s="139"/>
      <c r="M450" s="146"/>
      <c r="N450" s="146"/>
      <c r="O450" s="146"/>
      <c r="P450" s="146"/>
      <c r="Q450" s="147"/>
      <c r="R450" s="143"/>
    </row>
    <row r="451" spans="1:18" ht="13.5">
      <c r="A451" s="144" t="s">
        <v>360</v>
      </c>
      <c r="B451" s="145" t="s">
        <v>531</v>
      </c>
      <c r="C451" s="145" t="s">
        <v>283</v>
      </c>
      <c r="D451" s="145" t="s">
        <v>22</v>
      </c>
      <c r="E451" s="145" t="s">
        <v>361</v>
      </c>
      <c r="F451" s="209"/>
      <c r="G451" s="213"/>
      <c r="H451" s="135">
        <f>H452+H455+H458</f>
        <v>57006.2</v>
      </c>
      <c r="I451" s="135">
        <f>I452+I455+I458</f>
        <v>9229.1</v>
      </c>
      <c r="J451" s="137">
        <f t="shared" si="34"/>
        <v>16.189642530110763</v>
      </c>
      <c r="K451" s="146"/>
      <c r="L451" s="139"/>
      <c r="M451" s="146"/>
      <c r="N451" s="146"/>
      <c r="O451" s="146"/>
      <c r="P451" s="146"/>
      <c r="Q451" s="147"/>
      <c r="R451" s="143"/>
    </row>
    <row r="452" spans="1:18" ht="78.75">
      <c r="A452" s="144" t="s">
        <v>42</v>
      </c>
      <c r="B452" s="145" t="s">
        <v>531</v>
      </c>
      <c r="C452" s="145" t="s">
        <v>283</v>
      </c>
      <c r="D452" s="145" t="s">
        <v>22</v>
      </c>
      <c r="E452" s="145" t="s">
        <v>362</v>
      </c>
      <c r="F452" s="209"/>
      <c r="G452" s="213"/>
      <c r="H452" s="135">
        <f>H453</f>
        <v>1045</v>
      </c>
      <c r="I452" s="135">
        <f>I453</f>
        <v>0</v>
      </c>
      <c r="J452" s="137">
        <f t="shared" si="34"/>
        <v>0</v>
      </c>
      <c r="K452" s="146"/>
      <c r="L452" s="139"/>
      <c r="M452" s="146"/>
      <c r="N452" s="146"/>
      <c r="O452" s="146"/>
      <c r="P452" s="146"/>
      <c r="Q452" s="147"/>
      <c r="R452" s="143"/>
    </row>
    <row r="453" spans="1:18" ht="39">
      <c r="A453" s="144" t="s">
        <v>257</v>
      </c>
      <c r="B453" s="145" t="s">
        <v>531</v>
      </c>
      <c r="C453" s="145" t="s">
        <v>283</v>
      </c>
      <c r="D453" s="145" t="s">
        <v>22</v>
      </c>
      <c r="E453" s="145" t="s">
        <v>362</v>
      </c>
      <c r="F453" s="209" t="s">
        <v>258</v>
      </c>
      <c r="G453" s="213"/>
      <c r="H453" s="135">
        <f>H454</f>
        <v>1045</v>
      </c>
      <c r="I453" s="135">
        <f>I454</f>
        <v>0</v>
      </c>
      <c r="J453" s="137">
        <f t="shared" si="34"/>
        <v>0</v>
      </c>
      <c r="K453" s="146"/>
      <c r="L453" s="139"/>
      <c r="M453" s="146"/>
      <c r="N453" s="146"/>
      <c r="O453" s="146"/>
      <c r="P453" s="146"/>
      <c r="Q453" s="147"/>
      <c r="R453" s="143"/>
    </row>
    <row r="454" spans="1:18" ht="13.5">
      <c r="A454" s="144" t="s">
        <v>290</v>
      </c>
      <c r="B454" s="145" t="s">
        <v>531</v>
      </c>
      <c r="C454" s="145" t="s">
        <v>283</v>
      </c>
      <c r="D454" s="145" t="s">
        <v>22</v>
      </c>
      <c r="E454" s="145" t="s">
        <v>362</v>
      </c>
      <c r="F454" s="209" t="s">
        <v>291</v>
      </c>
      <c r="G454" s="213"/>
      <c r="H454" s="135">
        <v>1045</v>
      </c>
      <c r="I454" s="135">
        <v>0</v>
      </c>
      <c r="J454" s="137">
        <f t="shared" si="34"/>
        <v>0</v>
      </c>
      <c r="K454" s="146"/>
      <c r="L454" s="139"/>
      <c r="M454" s="146"/>
      <c r="N454" s="146"/>
      <c r="O454" s="146"/>
      <c r="P454" s="146"/>
      <c r="Q454" s="147"/>
      <c r="R454" s="143"/>
    </row>
    <row r="455" spans="1:18" ht="13.5">
      <c r="A455" s="144" t="s">
        <v>32</v>
      </c>
      <c r="B455" s="145" t="s">
        <v>531</v>
      </c>
      <c r="C455" s="145" t="s">
        <v>283</v>
      </c>
      <c r="D455" s="145" t="s">
        <v>22</v>
      </c>
      <c r="E455" s="145" t="s">
        <v>363</v>
      </c>
      <c r="F455" s="209"/>
      <c r="G455" s="213"/>
      <c r="H455" s="135">
        <f>H456</f>
        <v>423</v>
      </c>
      <c r="I455" s="135">
        <f>I456</f>
        <v>12</v>
      </c>
      <c r="J455" s="137">
        <f t="shared" si="34"/>
        <v>2.8368794326241136</v>
      </c>
      <c r="K455" s="146"/>
      <c r="L455" s="139"/>
      <c r="M455" s="146"/>
      <c r="N455" s="146"/>
      <c r="O455" s="146"/>
      <c r="P455" s="146"/>
      <c r="Q455" s="147"/>
      <c r="R455" s="143"/>
    </row>
    <row r="456" spans="1:18" ht="39">
      <c r="A456" s="144" t="s">
        <v>257</v>
      </c>
      <c r="B456" s="145" t="s">
        <v>531</v>
      </c>
      <c r="C456" s="145" t="s">
        <v>283</v>
      </c>
      <c r="D456" s="145" t="s">
        <v>22</v>
      </c>
      <c r="E456" s="145" t="s">
        <v>363</v>
      </c>
      <c r="F456" s="209" t="s">
        <v>258</v>
      </c>
      <c r="G456" s="213"/>
      <c r="H456" s="135">
        <f>H457</f>
        <v>423</v>
      </c>
      <c r="I456" s="135">
        <f>I457</f>
        <v>12</v>
      </c>
      <c r="J456" s="137">
        <f t="shared" si="34"/>
        <v>2.8368794326241136</v>
      </c>
      <c r="K456" s="146"/>
      <c r="L456" s="139"/>
      <c r="M456" s="146"/>
      <c r="N456" s="146"/>
      <c r="O456" s="146"/>
      <c r="P456" s="146"/>
      <c r="Q456" s="147"/>
      <c r="R456" s="143"/>
    </row>
    <row r="457" spans="1:18" ht="13.5">
      <c r="A457" s="144" t="s">
        <v>290</v>
      </c>
      <c r="B457" s="145" t="s">
        <v>531</v>
      </c>
      <c r="C457" s="145" t="s">
        <v>283</v>
      </c>
      <c r="D457" s="145" t="s">
        <v>22</v>
      </c>
      <c r="E457" s="145" t="s">
        <v>363</v>
      </c>
      <c r="F457" s="209" t="s">
        <v>291</v>
      </c>
      <c r="G457" s="213"/>
      <c r="H457" s="135">
        <v>423</v>
      </c>
      <c r="I457" s="135">
        <v>12</v>
      </c>
      <c r="J457" s="137">
        <f aca="true" t="shared" si="38" ref="J457:J520">I457/H457*100</f>
        <v>2.8368794326241136</v>
      </c>
      <c r="K457" s="146"/>
      <c r="L457" s="139"/>
      <c r="M457" s="146"/>
      <c r="N457" s="146"/>
      <c r="O457" s="146"/>
      <c r="P457" s="146"/>
      <c r="Q457" s="147"/>
      <c r="R457" s="143"/>
    </row>
    <row r="458" spans="1:18" ht="26.25">
      <c r="A458" s="144" t="s">
        <v>111</v>
      </c>
      <c r="B458" s="145" t="s">
        <v>531</v>
      </c>
      <c r="C458" s="145" t="s">
        <v>283</v>
      </c>
      <c r="D458" s="145" t="s">
        <v>22</v>
      </c>
      <c r="E458" s="145" t="s">
        <v>364</v>
      </c>
      <c r="F458" s="209"/>
      <c r="G458" s="213"/>
      <c r="H458" s="135">
        <f>H459</f>
        <v>55538.2</v>
      </c>
      <c r="I458" s="135">
        <f>I459</f>
        <v>9217.1</v>
      </c>
      <c r="J458" s="137">
        <f t="shared" si="38"/>
        <v>16.595964579334584</v>
      </c>
      <c r="K458" s="146"/>
      <c r="L458" s="139"/>
      <c r="M458" s="146"/>
      <c r="N458" s="146"/>
      <c r="O458" s="146"/>
      <c r="P458" s="146"/>
      <c r="Q458" s="147"/>
      <c r="R458" s="143"/>
    </row>
    <row r="459" spans="1:18" ht="39">
      <c r="A459" s="144" t="s">
        <v>257</v>
      </c>
      <c r="B459" s="145" t="s">
        <v>531</v>
      </c>
      <c r="C459" s="145" t="s">
        <v>283</v>
      </c>
      <c r="D459" s="145" t="s">
        <v>22</v>
      </c>
      <c r="E459" s="145" t="s">
        <v>364</v>
      </c>
      <c r="F459" s="209" t="s">
        <v>258</v>
      </c>
      <c r="G459" s="213"/>
      <c r="H459" s="135">
        <f>H460</f>
        <v>55538.2</v>
      </c>
      <c r="I459" s="135">
        <f>I460</f>
        <v>9217.1</v>
      </c>
      <c r="J459" s="137">
        <f t="shared" si="38"/>
        <v>16.595964579334584</v>
      </c>
      <c r="K459" s="146"/>
      <c r="L459" s="139"/>
      <c r="M459" s="146"/>
      <c r="N459" s="146"/>
      <c r="O459" s="146"/>
      <c r="P459" s="146"/>
      <c r="Q459" s="147"/>
      <c r="R459" s="143"/>
    </row>
    <row r="460" spans="1:18" ht="13.5">
      <c r="A460" s="144" t="s">
        <v>290</v>
      </c>
      <c r="B460" s="145" t="s">
        <v>531</v>
      </c>
      <c r="C460" s="145" t="s">
        <v>283</v>
      </c>
      <c r="D460" s="145" t="s">
        <v>22</v>
      </c>
      <c r="E460" s="145" t="s">
        <v>364</v>
      </c>
      <c r="F460" s="209" t="s">
        <v>291</v>
      </c>
      <c r="G460" s="213"/>
      <c r="H460" s="135">
        <v>55538.2</v>
      </c>
      <c r="I460" s="135">
        <v>9217.1</v>
      </c>
      <c r="J460" s="137">
        <f t="shared" si="38"/>
        <v>16.595964579334584</v>
      </c>
      <c r="K460" s="146"/>
      <c r="L460" s="139"/>
      <c r="M460" s="146"/>
      <c r="N460" s="146"/>
      <c r="O460" s="146"/>
      <c r="P460" s="146"/>
      <c r="Q460" s="147"/>
      <c r="R460" s="143"/>
    </row>
    <row r="461" spans="1:17" ht="13.5">
      <c r="A461" s="144" t="s">
        <v>365</v>
      </c>
      <c r="B461" s="145" t="s">
        <v>531</v>
      </c>
      <c r="C461" s="145" t="s">
        <v>283</v>
      </c>
      <c r="D461" s="145" t="s">
        <v>283</v>
      </c>
      <c r="E461" s="145"/>
      <c r="F461" s="209"/>
      <c r="G461" s="213"/>
      <c r="H461" s="135">
        <f>H462+H467+H475</f>
        <v>839.6999999999999</v>
      </c>
      <c r="I461" s="135">
        <f>I462+I467+I475</f>
        <v>99.1</v>
      </c>
      <c r="J461" s="137">
        <f t="shared" si="38"/>
        <v>11.801833988329165</v>
      </c>
      <c r="K461" s="146"/>
      <c r="L461" s="139"/>
      <c r="M461" s="146"/>
      <c r="N461" s="146"/>
      <c r="O461" s="146"/>
      <c r="P461" s="146"/>
      <c r="Q461" s="147"/>
    </row>
    <row r="462" spans="1:17" ht="39">
      <c r="A462" s="144" t="str">
        <f>'Прил.5'!A284</f>
        <v>Муниципальная программа "Патриотическое воспитание жителей Сусуманского муниципального округа на 2021- 2025 годы"</v>
      </c>
      <c r="B462" s="145" t="s">
        <v>531</v>
      </c>
      <c r="C462" s="145" t="s">
        <v>283</v>
      </c>
      <c r="D462" s="145" t="s">
        <v>283</v>
      </c>
      <c r="E462" s="145" t="s">
        <v>366</v>
      </c>
      <c r="F462" s="209"/>
      <c r="G462" s="213"/>
      <c r="H462" s="135">
        <f aca="true" t="shared" si="39" ref="H462:I465">H463</f>
        <v>112.9</v>
      </c>
      <c r="I462" s="135">
        <f t="shared" si="39"/>
        <v>79.1</v>
      </c>
      <c r="J462" s="137">
        <f t="shared" si="38"/>
        <v>70.06200177147917</v>
      </c>
      <c r="K462" s="146"/>
      <c r="L462" s="139"/>
      <c r="M462" s="146"/>
      <c r="N462" s="146"/>
      <c r="O462" s="146"/>
      <c r="P462" s="146"/>
      <c r="Q462" s="147"/>
    </row>
    <row r="463" spans="1:17" ht="39">
      <c r="A463" s="144" t="s">
        <v>367</v>
      </c>
      <c r="B463" s="145" t="s">
        <v>531</v>
      </c>
      <c r="C463" s="145" t="s">
        <v>283</v>
      </c>
      <c r="D463" s="145" t="s">
        <v>283</v>
      </c>
      <c r="E463" s="145" t="s">
        <v>368</v>
      </c>
      <c r="F463" s="209"/>
      <c r="G463" s="213"/>
      <c r="H463" s="135">
        <f t="shared" si="39"/>
        <v>112.9</v>
      </c>
      <c r="I463" s="135">
        <f t="shared" si="39"/>
        <v>79.1</v>
      </c>
      <c r="J463" s="137">
        <f t="shared" si="38"/>
        <v>70.06200177147917</v>
      </c>
      <c r="K463" s="146"/>
      <c r="L463" s="139"/>
      <c r="M463" s="146"/>
      <c r="N463" s="146"/>
      <c r="O463" s="146"/>
      <c r="P463" s="146"/>
      <c r="Q463" s="147"/>
    </row>
    <row r="464" spans="1:17" ht="13.5">
      <c r="A464" s="144" t="s">
        <v>369</v>
      </c>
      <c r="B464" s="145" t="s">
        <v>531</v>
      </c>
      <c r="C464" s="145" t="s">
        <v>283</v>
      </c>
      <c r="D464" s="145" t="s">
        <v>283</v>
      </c>
      <c r="E464" s="145" t="s">
        <v>370</v>
      </c>
      <c r="F464" s="209"/>
      <c r="G464" s="213"/>
      <c r="H464" s="135">
        <f t="shared" si="39"/>
        <v>112.9</v>
      </c>
      <c r="I464" s="135">
        <f t="shared" si="39"/>
        <v>79.1</v>
      </c>
      <c r="J464" s="137">
        <f t="shared" si="38"/>
        <v>70.06200177147917</v>
      </c>
      <c r="K464" s="146"/>
      <c r="L464" s="139"/>
      <c r="M464" s="146"/>
      <c r="N464" s="146"/>
      <c r="O464" s="146"/>
      <c r="P464" s="146"/>
      <c r="Q464" s="147"/>
    </row>
    <row r="465" spans="1:17" ht="39">
      <c r="A465" s="144" t="s">
        <v>257</v>
      </c>
      <c r="B465" s="145" t="s">
        <v>531</v>
      </c>
      <c r="C465" s="145" t="s">
        <v>283</v>
      </c>
      <c r="D465" s="145" t="s">
        <v>283</v>
      </c>
      <c r="E465" s="145" t="s">
        <v>370</v>
      </c>
      <c r="F465" s="209" t="s">
        <v>258</v>
      </c>
      <c r="G465" s="213"/>
      <c r="H465" s="135">
        <f t="shared" si="39"/>
        <v>112.9</v>
      </c>
      <c r="I465" s="135">
        <f t="shared" si="39"/>
        <v>79.1</v>
      </c>
      <c r="J465" s="137">
        <f t="shared" si="38"/>
        <v>70.06200177147917</v>
      </c>
      <c r="K465" s="146"/>
      <c r="L465" s="139"/>
      <c r="M465" s="146"/>
      <c r="N465" s="146"/>
      <c r="O465" s="146"/>
      <c r="P465" s="146"/>
      <c r="Q465" s="147"/>
    </row>
    <row r="466" spans="1:17" ht="13.5">
      <c r="A466" s="144" t="s">
        <v>290</v>
      </c>
      <c r="B466" s="145" t="s">
        <v>531</v>
      </c>
      <c r="C466" s="145" t="s">
        <v>283</v>
      </c>
      <c r="D466" s="145" t="s">
        <v>283</v>
      </c>
      <c r="E466" s="145" t="s">
        <v>370</v>
      </c>
      <c r="F466" s="209" t="s">
        <v>291</v>
      </c>
      <c r="G466" s="213"/>
      <c r="H466" s="135">
        <f>'Прил.5'!M294</f>
        <v>112.9</v>
      </c>
      <c r="I466" s="135">
        <f>'Прил.5'!O294</f>
        <v>79.1</v>
      </c>
      <c r="J466" s="137">
        <f t="shared" si="38"/>
        <v>70.06200177147917</v>
      </c>
      <c r="K466" s="146"/>
      <c r="L466" s="139"/>
      <c r="M466" s="146"/>
      <c r="N466" s="146"/>
      <c r="O466" s="146"/>
      <c r="P466" s="146"/>
      <c r="Q466" s="147"/>
    </row>
    <row r="467" spans="1:17" ht="26.25">
      <c r="A467" s="144" t="str">
        <f>'Прил.5'!A303</f>
        <v>Муниципальная программа "Одаренные дети на 2021- 2025 годы"</v>
      </c>
      <c r="B467" s="145" t="s">
        <v>531</v>
      </c>
      <c r="C467" s="145" t="s">
        <v>283</v>
      </c>
      <c r="D467" s="145" t="s">
        <v>283</v>
      </c>
      <c r="E467" s="145" t="s">
        <v>371</v>
      </c>
      <c r="F467" s="209"/>
      <c r="G467" s="213"/>
      <c r="H467" s="135">
        <f>H468</f>
        <v>526.8</v>
      </c>
      <c r="I467" s="135">
        <f>I468</f>
        <v>20</v>
      </c>
      <c r="J467" s="137">
        <f t="shared" si="38"/>
        <v>3.7965072133637054</v>
      </c>
      <c r="K467" s="146"/>
      <c r="L467" s="139"/>
      <c r="M467" s="146"/>
      <c r="N467" s="146"/>
      <c r="O467" s="146"/>
      <c r="P467" s="146"/>
      <c r="Q467" s="147"/>
    </row>
    <row r="468" spans="1:17" ht="30" customHeight="1">
      <c r="A468" s="144" t="s">
        <v>372</v>
      </c>
      <c r="B468" s="145" t="s">
        <v>531</v>
      </c>
      <c r="C468" s="145" t="s">
        <v>283</v>
      </c>
      <c r="D468" s="145" t="s">
        <v>283</v>
      </c>
      <c r="E468" s="145" t="s">
        <v>373</v>
      </c>
      <c r="F468" s="209"/>
      <c r="G468" s="213"/>
      <c r="H468" s="135">
        <f>H469+H472</f>
        <v>526.8</v>
      </c>
      <c r="I468" s="135">
        <f>I469+I472</f>
        <v>20</v>
      </c>
      <c r="J468" s="137">
        <f t="shared" si="38"/>
        <v>3.7965072133637054</v>
      </c>
      <c r="K468" s="146"/>
      <c r="L468" s="139"/>
      <c r="M468" s="146"/>
      <c r="N468" s="146"/>
      <c r="O468" s="146"/>
      <c r="P468" s="146"/>
      <c r="Q468" s="147"/>
    </row>
    <row r="469" spans="1:17" ht="13.5">
      <c r="A469" s="144" t="s">
        <v>374</v>
      </c>
      <c r="B469" s="145" t="s">
        <v>531</v>
      </c>
      <c r="C469" s="145" t="s">
        <v>283</v>
      </c>
      <c r="D469" s="145" t="s">
        <v>283</v>
      </c>
      <c r="E469" s="145" t="s">
        <v>375</v>
      </c>
      <c r="F469" s="209"/>
      <c r="G469" s="213"/>
      <c r="H469" s="135">
        <f>H470</f>
        <v>440.8</v>
      </c>
      <c r="I469" s="135">
        <f>I470</f>
        <v>20</v>
      </c>
      <c r="J469" s="137">
        <f t="shared" si="38"/>
        <v>4.537205081669692</v>
      </c>
      <c r="K469" s="146"/>
      <c r="L469" s="139"/>
      <c r="M469" s="146"/>
      <c r="N469" s="146"/>
      <c r="O469" s="146"/>
      <c r="P469" s="146"/>
      <c r="Q469" s="147"/>
    </row>
    <row r="470" spans="1:17" ht="26.25">
      <c r="A470" s="144" t="s">
        <v>53</v>
      </c>
      <c r="B470" s="145" t="s">
        <v>531</v>
      </c>
      <c r="C470" s="145" t="s">
        <v>283</v>
      </c>
      <c r="D470" s="145" t="s">
        <v>283</v>
      </c>
      <c r="E470" s="145" t="s">
        <v>375</v>
      </c>
      <c r="F470" s="209" t="s">
        <v>54</v>
      </c>
      <c r="G470" s="213"/>
      <c r="H470" s="135">
        <f>H471</f>
        <v>440.8</v>
      </c>
      <c r="I470" s="135">
        <f>I471</f>
        <v>20</v>
      </c>
      <c r="J470" s="137">
        <f t="shared" si="38"/>
        <v>4.537205081669692</v>
      </c>
      <c r="K470" s="146"/>
      <c r="L470" s="139"/>
      <c r="M470" s="146"/>
      <c r="N470" s="146"/>
      <c r="O470" s="146"/>
      <c r="P470" s="146"/>
      <c r="Q470" s="147"/>
    </row>
    <row r="471" spans="1:17" ht="13.5">
      <c r="A471" s="144" t="s">
        <v>376</v>
      </c>
      <c r="B471" s="145" t="s">
        <v>531</v>
      </c>
      <c r="C471" s="145" t="s">
        <v>283</v>
      </c>
      <c r="D471" s="145" t="s">
        <v>283</v>
      </c>
      <c r="E471" s="145" t="s">
        <v>375</v>
      </c>
      <c r="F471" s="209" t="s">
        <v>377</v>
      </c>
      <c r="G471" s="213"/>
      <c r="H471" s="135">
        <f>'Прил.5'!M310</f>
        <v>440.8</v>
      </c>
      <c r="I471" s="135">
        <f>'Прил.5'!O310</f>
        <v>20</v>
      </c>
      <c r="J471" s="137">
        <f t="shared" si="38"/>
        <v>4.537205081669692</v>
      </c>
      <c r="K471" s="146"/>
      <c r="L471" s="139"/>
      <c r="M471" s="146"/>
      <c r="N471" s="146"/>
      <c r="O471" s="146"/>
      <c r="P471" s="146"/>
      <c r="Q471" s="147"/>
    </row>
    <row r="472" spans="1:17" ht="26.25">
      <c r="A472" s="144" t="s">
        <v>378</v>
      </c>
      <c r="B472" s="145" t="s">
        <v>531</v>
      </c>
      <c r="C472" s="145" t="s">
        <v>283</v>
      </c>
      <c r="D472" s="145" t="s">
        <v>283</v>
      </c>
      <c r="E472" s="145" t="s">
        <v>379</v>
      </c>
      <c r="F472" s="209"/>
      <c r="G472" s="213"/>
      <c r="H472" s="135">
        <f>H473</f>
        <v>86</v>
      </c>
      <c r="I472" s="135">
        <f>I473</f>
        <v>0</v>
      </c>
      <c r="J472" s="137">
        <f t="shared" si="38"/>
        <v>0</v>
      </c>
      <c r="K472" s="146"/>
      <c r="L472" s="139"/>
      <c r="M472" s="146"/>
      <c r="N472" s="146"/>
      <c r="O472" s="146"/>
      <c r="P472" s="146"/>
      <c r="Q472" s="147"/>
    </row>
    <row r="473" spans="1:17" ht="26.25">
      <c r="A473" s="144" t="s">
        <v>28</v>
      </c>
      <c r="B473" s="145" t="s">
        <v>531</v>
      </c>
      <c r="C473" s="145" t="s">
        <v>283</v>
      </c>
      <c r="D473" s="145" t="s">
        <v>283</v>
      </c>
      <c r="E473" s="145" t="s">
        <v>379</v>
      </c>
      <c r="F473" s="209" t="s">
        <v>29</v>
      </c>
      <c r="G473" s="213"/>
      <c r="H473" s="135">
        <f>H474</f>
        <v>86</v>
      </c>
      <c r="I473" s="135">
        <f>I474</f>
        <v>0</v>
      </c>
      <c r="J473" s="137">
        <f t="shared" si="38"/>
        <v>0</v>
      </c>
      <c r="K473" s="146"/>
      <c r="L473" s="139"/>
      <c r="M473" s="146"/>
      <c r="N473" s="146"/>
      <c r="O473" s="146"/>
      <c r="P473" s="146"/>
      <c r="Q473" s="147"/>
    </row>
    <row r="474" spans="1:17" ht="39">
      <c r="A474" s="144" t="s">
        <v>30</v>
      </c>
      <c r="B474" s="145" t="s">
        <v>531</v>
      </c>
      <c r="C474" s="145" t="s">
        <v>283</v>
      </c>
      <c r="D474" s="145" t="s">
        <v>283</v>
      </c>
      <c r="E474" s="145" t="s">
        <v>379</v>
      </c>
      <c r="F474" s="209" t="s">
        <v>31</v>
      </c>
      <c r="G474" s="213"/>
      <c r="H474" s="135">
        <f>'Прил.5'!M316</f>
        <v>86</v>
      </c>
      <c r="I474" s="135">
        <f>'Прил.5'!O316</f>
        <v>0</v>
      </c>
      <c r="J474" s="137">
        <f t="shared" si="38"/>
        <v>0</v>
      </c>
      <c r="K474" s="146"/>
      <c r="L474" s="139"/>
      <c r="M474" s="146"/>
      <c r="N474" s="146"/>
      <c r="O474" s="146"/>
      <c r="P474" s="146"/>
      <c r="Q474" s="147"/>
    </row>
    <row r="475" spans="1:17" ht="52.5">
      <c r="A475" s="144" t="str">
        <f>'Прил.5'!A543</f>
        <v>Муниципальная программа "Профилактика правонарушений и борьба с преступностью на территории Сусуманского муниципального округа на 2021- 2025 годы"</v>
      </c>
      <c r="B475" s="145" t="s">
        <v>531</v>
      </c>
      <c r="C475" s="145" t="s">
        <v>283</v>
      </c>
      <c r="D475" s="145" t="s">
        <v>283</v>
      </c>
      <c r="E475" s="145" t="s">
        <v>93</v>
      </c>
      <c r="F475" s="209"/>
      <c r="G475" s="213"/>
      <c r="H475" s="135">
        <f aca="true" t="shared" si="40" ref="H475:I478">H476</f>
        <v>200</v>
      </c>
      <c r="I475" s="135">
        <f t="shared" si="40"/>
        <v>0</v>
      </c>
      <c r="J475" s="137">
        <f t="shared" si="38"/>
        <v>0</v>
      </c>
      <c r="K475" s="146"/>
      <c r="L475" s="139"/>
      <c r="M475" s="146"/>
      <c r="N475" s="146"/>
      <c r="O475" s="146"/>
      <c r="P475" s="146"/>
      <c r="Q475" s="147"/>
    </row>
    <row r="476" spans="1:17" ht="39">
      <c r="A476" s="144" t="s">
        <v>405</v>
      </c>
      <c r="B476" s="145" t="s">
        <v>531</v>
      </c>
      <c r="C476" s="145" t="s">
        <v>283</v>
      </c>
      <c r="D476" s="145" t="s">
        <v>283</v>
      </c>
      <c r="E476" s="145" t="s">
        <v>406</v>
      </c>
      <c r="F476" s="209"/>
      <c r="G476" s="213"/>
      <c r="H476" s="135">
        <f t="shared" si="40"/>
        <v>200</v>
      </c>
      <c r="I476" s="135">
        <f t="shared" si="40"/>
        <v>0</v>
      </c>
      <c r="J476" s="137">
        <f t="shared" si="38"/>
        <v>0</v>
      </c>
      <c r="K476" s="146"/>
      <c r="L476" s="139"/>
      <c r="M476" s="146"/>
      <c r="N476" s="146"/>
      <c r="O476" s="146"/>
      <c r="P476" s="146"/>
      <c r="Q476" s="147"/>
    </row>
    <row r="477" spans="1:17" ht="26.25">
      <c r="A477" s="144" t="s">
        <v>407</v>
      </c>
      <c r="B477" s="145" t="s">
        <v>531</v>
      </c>
      <c r="C477" s="145" t="s">
        <v>283</v>
      </c>
      <c r="D477" s="145" t="s">
        <v>283</v>
      </c>
      <c r="E477" s="145" t="s">
        <v>408</v>
      </c>
      <c r="F477" s="209"/>
      <c r="G477" s="213"/>
      <c r="H477" s="135">
        <f t="shared" si="40"/>
        <v>200</v>
      </c>
      <c r="I477" s="135">
        <f t="shared" si="40"/>
        <v>0</v>
      </c>
      <c r="J477" s="137">
        <f t="shared" si="38"/>
        <v>0</v>
      </c>
      <c r="K477" s="146"/>
      <c r="L477" s="139"/>
      <c r="M477" s="146"/>
      <c r="N477" s="146"/>
      <c r="O477" s="146"/>
      <c r="P477" s="146"/>
      <c r="Q477" s="147"/>
    </row>
    <row r="478" spans="1:17" ht="39">
      <c r="A478" s="144" t="s">
        <v>257</v>
      </c>
      <c r="B478" s="145" t="s">
        <v>531</v>
      </c>
      <c r="C478" s="145" t="s">
        <v>283</v>
      </c>
      <c r="D478" s="145" t="s">
        <v>283</v>
      </c>
      <c r="E478" s="145" t="s">
        <v>408</v>
      </c>
      <c r="F478" s="209" t="s">
        <v>258</v>
      </c>
      <c r="G478" s="213"/>
      <c r="H478" s="135">
        <f t="shared" si="40"/>
        <v>200</v>
      </c>
      <c r="I478" s="135">
        <f t="shared" si="40"/>
        <v>0</v>
      </c>
      <c r="J478" s="137">
        <f t="shared" si="38"/>
        <v>0</v>
      </c>
      <c r="K478" s="146"/>
      <c r="L478" s="139"/>
      <c r="M478" s="146"/>
      <c r="N478" s="146"/>
      <c r="O478" s="146"/>
      <c r="P478" s="146"/>
      <c r="Q478" s="147"/>
    </row>
    <row r="479" spans="1:17" ht="13.5">
      <c r="A479" s="144" t="s">
        <v>290</v>
      </c>
      <c r="B479" s="145" t="s">
        <v>531</v>
      </c>
      <c r="C479" s="145" t="s">
        <v>283</v>
      </c>
      <c r="D479" s="145" t="s">
        <v>283</v>
      </c>
      <c r="E479" s="145" t="s">
        <v>408</v>
      </c>
      <c r="F479" s="209" t="s">
        <v>291</v>
      </c>
      <c r="G479" s="213"/>
      <c r="H479" s="135">
        <f>'Прил.5'!M566</f>
        <v>200</v>
      </c>
      <c r="I479" s="135">
        <f>'Прил.5'!O566</f>
        <v>0</v>
      </c>
      <c r="J479" s="137">
        <f t="shared" si="38"/>
        <v>0</v>
      </c>
      <c r="K479" s="146"/>
      <c r="L479" s="139"/>
      <c r="M479" s="146"/>
      <c r="N479" s="146"/>
      <c r="O479" s="146"/>
      <c r="P479" s="146"/>
      <c r="Q479" s="147"/>
    </row>
    <row r="480" spans="1:18" ht="13.5">
      <c r="A480" s="144" t="s">
        <v>413</v>
      </c>
      <c r="B480" s="145" t="s">
        <v>531</v>
      </c>
      <c r="C480" s="145" t="s">
        <v>283</v>
      </c>
      <c r="D480" s="145" t="s">
        <v>168</v>
      </c>
      <c r="E480" s="145"/>
      <c r="F480" s="209"/>
      <c r="G480" s="213"/>
      <c r="H480" s="135">
        <f>H490+H497+H481</f>
        <v>26386.899999999998</v>
      </c>
      <c r="I480" s="135">
        <f>I490+I497+I481</f>
        <v>1994.4</v>
      </c>
      <c r="J480" s="137">
        <f t="shared" si="38"/>
        <v>7.558295972622779</v>
      </c>
      <c r="K480" s="146"/>
      <c r="L480" s="139"/>
      <c r="M480" s="146"/>
      <c r="N480" s="146"/>
      <c r="O480" s="146"/>
      <c r="P480" s="146"/>
      <c r="Q480" s="147"/>
      <c r="R480" s="143"/>
    </row>
    <row r="481" spans="1:18" ht="39">
      <c r="A481" s="144" t="str">
        <f>'Прил.5'!A368</f>
        <v>Муниципальная программа "Развитие молодежной политики в Сусуманском муниципальном округе на 2020-2024 годы"</v>
      </c>
      <c r="B481" s="145" t="s">
        <v>531</v>
      </c>
      <c r="C481" s="145" t="s">
        <v>283</v>
      </c>
      <c r="D481" s="145" t="s">
        <v>168</v>
      </c>
      <c r="E481" s="145" t="s">
        <v>380</v>
      </c>
      <c r="F481" s="209"/>
      <c r="G481" s="210"/>
      <c r="H481" s="135">
        <f>H482+H486</f>
        <v>13805.4</v>
      </c>
      <c r="I481" s="135">
        <f>I482+I486</f>
        <v>0</v>
      </c>
      <c r="J481" s="137">
        <f t="shared" si="38"/>
        <v>0</v>
      </c>
      <c r="K481" s="146"/>
      <c r="L481" s="139"/>
      <c r="M481" s="146"/>
      <c r="N481" s="146"/>
      <c r="O481" s="146"/>
      <c r="P481" s="146"/>
      <c r="Q481" s="147"/>
      <c r="R481" s="143"/>
    </row>
    <row r="482" spans="1:18" ht="39">
      <c r="A482" s="144" t="s">
        <v>381</v>
      </c>
      <c r="B482" s="145" t="s">
        <v>531</v>
      </c>
      <c r="C482" s="145" t="s">
        <v>283</v>
      </c>
      <c r="D482" s="145" t="s">
        <v>168</v>
      </c>
      <c r="E482" s="145" t="s">
        <v>382</v>
      </c>
      <c r="F482" s="209"/>
      <c r="G482" s="210"/>
      <c r="H482" s="135">
        <f aca="true" t="shared" si="41" ref="H482:I484">H483</f>
        <v>12772.9</v>
      </c>
      <c r="I482" s="135">
        <f t="shared" si="41"/>
        <v>0</v>
      </c>
      <c r="J482" s="137">
        <f t="shared" si="38"/>
        <v>0</v>
      </c>
      <c r="K482" s="146"/>
      <c r="L482" s="139"/>
      <c r="M482" s="146"/>
      <c r="N482" s="146"/>
      <c r="O482" s="146"/>
      <c r="P482" s="146"/>
      <c r="Q482" s="147"/>
      <c r="R482" s="143"/>
    </row>
    <row r="483" spans="1:18" ht="26.25">
      <c r="A483" s="144" t="s">
        <v>383</v>
      </c>
      <c r="B483" s="145" t="s">
        <v>531</v>
      </c>
      <c r="C483" s="145" t="s">
        <v>283</v>
      </c>
      <c r="D483" s="145" t="s">
        <v>168</v>
      </c>
      <c r="E483" s="145" t="s">
        <v>384</v>
      </c>
      <c r="F483" s="209"/>
      <c r="G483" s="210"/>
      <c r="H483" s="135">
        <f t="shared" si="41"/>
        <v>12772.9</v>
      </c>
      <c r="I483" s="135">
        <f t="shared" si="41"/>
        <v>0</v>
      </c>
      <c r="J483" s="137">
        <f t="shared" si="38"/>
        <v>0</v>
      </c>
      <c r="K483" s="146"/>
      <c r="L483" s="139"/>
      <c r="M483" s="146"/>
      <c r="N483" s="146"/>
      <c r="O483" s="146"/>
      <c r="P483" s="146"/>
      <c r="Q483" s="147"/>
      <c r="R483" s="143"/>
    </row>
    <row r="484" spans="1:18" ht="39">
      <c r="A484" s="144" t="s">
        <v>257</v>
      </c>
      <c r="B484" s="145" t="s">
        <v>531</v>
      </c>
      <c r="C484" s="145" t="s">
        <v>283</v>
      </c>
      <c r="D484" s="145" t="s">
        <v>168</v>
      </c>
      <c r="E484" s="145" t="s">
        <v>384</v>
      </c>
      <c r="F484" s="209" t="s">
        <v>258</v>
      </c>
      <c r="G484" s="210"/>
      <c r="H484" s="135">
        <f t="shared" si="41"/>
        <v>12772.9</v>
      </c>
      <c r="I484" s="135">
        <f t="shared" si="41"/>
        <v>0</v>
      </c>
      <c r="J484" s="137">
        <f t="shared" si="38"/>
        <v>0</v>
      </c>
      <c r="K484" s="146"/>
      <c r="L484" s="139"/>
      <c r="M484" s="146"/>
      <c r="N484" s="146"/>
      <c r="O484" s="146"/>
      <c r="P484" s="146"/>
      <c r="Q484" s="147"/>
      <c r="R484" s="143"/>
    </row>
    <row r="485" spans="1:18" ht="13.5">
      <c r="A485" s="144" t="s">
        <v>290</v>
      </c>
      <c r="B485" s="145" t="s">
        <v>531</v>
      </c>
      <c r="C485" s="145" t="s">
        <v>283</v>
      </c>
      <c r="D485" s="145" t="s">
        <v>168</v>
      </c>
      <c r="E485" s="145" t="s">
        <v>384</v>
      </c>
      <c r="F485" s="209" t="s">
        <v>291</v>
      </c>
      <c r="G485" s="210"/>
      <c r="H485" s="135">
        <f>'Прил.5'!M360</f>
        <v>12772.9</v>
      </c>
      <c r="I485" s="135">
        <f>'Прил.5'!O360</f>
        <v>0</v>
      </c>
      <c r="J485" s="137">
        <f t="shared" si="38"/>
        <v>0</v>
      </c>
      <c r="K485" s="146"/>
      <c r="L485" s="139"/>
      <c r="M485" s="146"/>
      <c r="N485" s="146"/>
      <c r="O485" s="146"/>
      <c r="P485" s="146"/>
      <c r="Q485" s="147"/>
      <c r="R485" s="143"/>
    </row>
    <row r="486" spans="1:18" ht="39">
      <c r="A486" s="144" t="s">
        <v>385</v>
      </c>
      <c r="B486" s="145" t="s">
        <v>531</v>
      </c>
      <c r="C486" s="145" t="s">
        <v>283</v>
      </c>
      <c r="D486" s="145" t="s">
        <v>168</v>
      </c>
      <c r="E486" s="145" t="s">
        <v>386</v>
      </c>
      <c r="F486" s="209"/>
      <c r="G486" s="210"/>
      <c r="H486" s="135">
        <f aca="true" t="shared" si="42" ref="H486:I488">H487</f>
        <v>1032.5</v>
      </c>
      <c r="I486" s="135">
        <f t="shared" si="42"/>
        <v>0</v>
      </c>
      <c r="J486" s="137">
        <f t="shared" si="38"/>
        <v>0</v>
      </c>
      <c r="K486" s="146"/>
      <c r="L486" s="139"/>
      <c r="M486" s="146"/>
      <c r="N486" s="146"/>
      <c r="O486" s="146"/>
      <c r="P486" s="146"/>
      <c r="Q486" s="147"/>
      <c r="R486" s="143"/>
    </row>
    <row r="487" spans="1:18" ht="26.25">
      <c r="A487" s="144" t="s">
        <v>387</v>
      </c>
      <c r="B487" s="145" t="s">
        <v>531</v>
      </c>
      <c r="C487" s="145" t="s">
        <v>283</v>
      </c>
      <c r="D487" s="145" t="s">
        <v>168</v>
      </c>
      <c r="E487" s="145" t="s">
        <v>388</v>
      </c>
      <c r="F487" s="209"/>
      <c r="G487" s="210"/>
      <c r="H487" s="135">
        <f t="shared" si="42"/>
        <v>1032.5</v>
      </c>
      <c r="I487" s="135">
        <f t="shared" si="42"/>
        <v>0</v>
      </c>
      <c r="J487" s="137">
        <f t="shared" si="38"/>
        <v>0</v>
      </c>
      <c r="K487" s="146"/>
      <c r="L487" s="139"/>
      <c r="M487" s="146"/>
      <c r="N487" s="146"/>
      <c r="O487" s="146"/>
      <c r="P487" s="146"/>
      <c r="Q487" s="147"/>
      <c r="R487" s="143"/>
    </row>
    <row r="488" spans="1:18" ht="39">
      <c r="A488" s="144" t="s">
        <v>257</v>
      </c>
      <c r="B488" s="145" t="s">
        <v>531</v>
      </c>
      <c r="C488" s="145" t="s">
        <v>283</v>
      </c>
      <c r="D488" s="145" t="s">
        <v>168</v>
      </c>
      <c r="E488" s="145" t="s">
        <v>388</v>
      </c>
      <c r="F488" s="209" t="s">
        <v>258</v>
      </c>
      <c r="G488" s="210"/>
      <c r="H488" s="135">
        <f t="shared" si="42"/>
        <v>1032.5</v>
      </c>
      <c r="I488" s="135">
        <f t="shared" si="42"/>
        <v>0</v>
      </c>
      <c r="J488" s="137">
        <f t="shared" si="38"/>
        <v>0</v>
      </c>
      <c r="K488" s="146"/>
      <c r="L488" s="139"/>
      <c r="M488" s="146"/>
      <c r="N488" s="146"/>
      <c r="O488" s="146"/>
      <c r="P488" s="146"/>
      <c r="Q488" s="147"/>
      <c r="R488" s="143"/>
    </row>
    <row r="489" spans="1:18" ht="13.5">
      <c r="A489" s="144" t="s">
        <v>290</v>
      </c>
      <c r="B489" s="145" t="s">
        <v>531</v>
      </c>
      <c r="C489" s="145" t="s">
        <v>283</v>
      </c>
      <c r="D489" s="145" t="s">
        <v>168</v>
      </c>
      <c r="E489" s="145" t="s">
        <v>388</v>
      </c>
      <c r="F489" s="209" t="s">
        <v>291</v>
      </c>
      <c r="G489" s="210"/>
      <c r="H489" s="135">
        <f>'Прил.5'!M367</f>
        <v>1032.5</v>
      </c>
      <c r="I489" s="135">
        <f>'Прил.5'!O367</f>
        <v>0</v>
      </c>
      <c r="J489" s="137">
        <f t="shared" si="38"/>
        <v>0</v>
      </c>
      <c r="K489" s="146"/>
      <c r="L489" s="139"/>
      <c r="M489" s="146"/>
      <c r="N489" s="146"/>
      <c r="O489" s="146"/>
      <c r="P489" s="146"/>
      <c r="Q489" s="147"/>
      <c r="R489" s="143"/>
    </row>
    <row r="490" spans="1:18" ht="39">
      <c r="A490" s="144" t="str">
        <f>'Прил.5'!A123</f>
        <v>Муниципальная программа "Развитие образования в Сусуманском муниципальном округе на 2021- 2025 годы"</v>
      </c>
      <c r="B490" s="145" t="s">
        <v>531</v>
      </c>
      <c r="C490" s="145" t="s">
        <v>283</v>
      </c>
      <c r="D490" s="145" t="s">
        <v>168</v>
      </c>
      <c r="E490" s="145" t="s">
        <v>285</v>
      </c>
      <c r="F490" s="209"/>
      <c r="G490" s="213"/>
      <c r="H490" s="135">
        <f>H491</f>
        <v>137.3</v>
      </c>
      <c r="I490" s="135">
        <f>I491</f>
        <v>105</v>
      </c>
      <c r="J490" s="137">
        <f t="shared" si="38"/>
        <v>76.4748725418791</v>
      </c>
      <c r="K490" s="146"/>
      <c r="L490" s="139"/>
      <c r="M490" s="146"/>
      <c r="N490" s="146"/>
      <c r="O490" s="146"/>
      <c r="P490" s="146"/>
      <c r="Q490" s="147"/>
      <c r="R490" s="143"/>
    </row>
    <row r="491" spans="1:18" ht="26.25">
      <c r="A491" s="144" t="s">
        <v>414</v>
      </c>
      <c r="B491" s="145" t="s">
        <v>531</v>
      </c>
      <c r="C491" s="145" t="s">
        <v>283</v>
      </c>
      <c r="D491" s="145" t="s">
        <v>168</v>
      </c>
      <c r="E491" s="145" t="s">
        <v>415</v>
      </c>
      <c r="F491" s="209"/>
      <c r="G491" s="213"/>
      <c r="H491" s="135">
        <f>H492</f>
        <v>137.3</v>
      </c>
      <c r="I491" s="135">
        <f>I492</f>
        <v>105</v>
      </c>
      <c r="J491" s="137">
        <f t="shared" si="38"/>
        <v>76.4748725418791</v>
      </c>
      <c r="K491" s="146"/>
      <c r="L491" s="139"/>
      <c r="M491" s="146"/>
      <c r="N491" s="146"/>
      <c r="O491" s="146"/>
      <c r="P491" s="146"/>
      <c r="Q491" s="147"/>
      <c r="R491" s="143"/>
    </row>
    <row r="492" spans="1:18" ht="39">
      <c r="A492" s="144" t="s">
        <v>416</v>
      </c>
      <c r="B492" s="145" t="s">
        <v>531</v>
      </c>
      <c r="C492" s="145" t="s">
        <v>283</v>
      </c>
      <c r="D492" s="145" t="s">
        <v>168</v>
      </c>
      <c r="E492" s="145" t="s">
        <v>417</v>
      </c>
      <c r="F492" s="209"/>
      <c r="G492" s="213"/>
      <c r="H492" s="135">
        <f>H493+H495</f>
        <v>137.3</v>
      </c>
      <c r="I492" s="135">
        <f>I493+I495</f>
        <v>105</v>
      </c>
      <c r="J492" s="137">
        <f t="shared" si="38"/>
        <v>76.4748725418791</v>
      </c>
      <c r="K492" s="146"/>
      <c r="L492" s="139"/>
      <c r="M492" s="146"/>
      <c r="N492" s="146"/>
      <c r="O492" s="146"/>
      <c r="P492" s="146"/>
      <c r="Q492" s="147"/>
      <c r="R492" s="143"/>
    </row>
    <row r="493" spans="1:18" ht="26.25">
      <c r="A493" s="144" t="s">
        <v>28</v>
      </c>
      <c r="B493" s="145" t="s">
        <v>531</v>
      </c>
      <c r="C493" s="145" t="s">
        <v>283</v>
      </c>
      <c r="D493" s="145" t="s">
        <v>168</v>
      </c>
      <c r="E493" s="145" t="s">
        <v>417</v>
      </c>
      <c r="F493" s="209" t="s">
        <v>29</v>
      </c>
      <c r="G493" s="213"/>
      <c r="H493" s="135">
        <f>H494</f>
        <v>41.6</v>
      </c>
      <c r="I493" s="135">
        <f>I494</f>
        <v>25</v>
      </c>
      <c r="J493" s="137">
        <f t="shared" si="38"/>
        <v>60.09615384615385</v>
      </c>
      <c r="K493" s="146"/>
      <c r="L493" s="139"/>
      <c r="M493" s="146"/>
      <c r="N493" s="146"/>
      <c r="O493" s="146"/>
      <c r="P493" s="146"/>
      <c r="Q493" s="147"/>
      <c r="R493" s="143"/>
    </row>
    <row r="494" spans="1:18" ht="39">
      <c r="A494" s="144" t="s">
        <v>30</v>
      </c>
      <c r="B494" s="145" t="s">
        <v>531</v>
      </c>
      <c r="C494" s="145" t="s">
        <v>283</v>
      </c>
      <c r="D494" s="145" t="s">
        <v>168</v>
      </c>
      <c r="E494" s="145" t="s">
        <v>417</v>
      </c>
      <c r="F494" s="209" t="s">
        <v>31</v>
      </c>
      <c r="G494" s="213"/>
      <c r="H494" s="135">
        <f>'Прил.5'!M147</f>
        <v>41.6</v>
      </c>
      <c r="I494" s="135">
        <f>'Прил.5'!O147</f>
        <v>25</v>
      </c>
      <c r="J494" s="137">
        <f t="shared" si="38"/>
        <v>60.09615384615385</v>
      </c>
      <c r="K494" s="146"/>
      <c r="L494" s="139"/>
      <c r="M494" s="146"/>
      <c r="N494" s="146"/>
      <c r="O494" s="146"/>
      <c r="P494" s="146"/>
      <c r="Q494" s="147"/>
      <c r="R494" s="143"/>
    </row>
    <row r="495" spans="1:18" ht="26.25">
      <c r="A495" s="144" t="s">
        <v>53</v>
      </c>
      <c r="B495" s="145" t="s">
        <v>531</v>
      </c>
      <c r="C495" s="145" t="s">
        <v>283</v>
      </c>
      <c r="D495" s="145" t="s">
        <v>168</v>
      </c>
      <c r="E495" s="145" t="s">
        <v>417</v>
      </c>
      <c r="F495" s="209" t="s">
        <v>54</v>
      </c>
      <c r="G495" s="213"/>
      <c r="H495" s="135">
        <f>H496</f>
        <v>95.7</v>
      </c>
      <c r="I495" s="135">
        <f>I496</f>
        <v>80</v>
      </c>
      <c r="J495" s="137">
        <f t="shared" si="38"/>
        <v>83.59456635318703</v>
      </c>
      <c r="K495" s="146"/>
      <c r="L495" s="139"/>
      <c r="M495" s="146"/>
      <c r="N495" s="146"/>
      <c r="O495" s="146"/>
      <c r="P495" s="146"/>
      <c r="Q495" s="147"/>
      <c r="R495" s="143"/>
    </row>
    <row r="496" spans="1:18" ht="13.5">
      <c r="A496" s="144" t="s">
        <v>418</v>
      </c>
      <c r="B496" s="145" t="s">
        <v>531</v>
      </c>
      <c r="C496" s="145" t="s">
        <v>283</v>
      </c>
      <c r="D496" s="145" t="s">
        <v>168</v>
      </c>
      <c r="E496" s="145" t="s">
        <v>417</v>
      </c>
      <c r="F496" s="209" t="s">
        <v>419</v>
      </c>
      <c r="G496" s="213"/>
      <c r="H496" s="135">
        <f>'Прил.5'!M150</f>
        <v>95.7</v>
      </c>
      <c r="I496" s="135">
        <f>'Прил.5'!O150</f>
        <v>80</v>
      </c>
      <c r="J496" s="137">
        <f t="shared" si="38"/>
        <v>83.59456635318703</v>
      </c>
      <c r="K496" s="146"/>
      <c r="L496" s="139"/>
      <c r="M496" s="146"/>
      <c r="N496" s="146"/>
      <c r="O496" s="146"/>
      <c r="P496" s="146"/>
      <c r="Q496" s="147"/>
      <c r="R496" s="143"/>
    </row>
    <row r="497" spans="1:18" ht="39">
      <c r="A497" s="144" t="s">
        <v>12</v>
      </c>
      <c r="B497" s="145" t="s">
        <v>531</v>
      </c>
      <c r="C497" s="145" t="s">
        <v>283</v>
      </c>
      <c r="D497" s="145" t="s">
        <v>168</v>
      </c>
      <c r="E497" s="145" t="s">
        <v>13</v>
      </c>
      <c r="F497" s="209"/>
      <c r="G497" s="213"/>
      <c r="H497" s="135">
        <f>H498</f>
        <v>12444.199999999999</v>
      </c>
      <c r="I497" s="135">
        <f>I498</f>
        <v>1889.4</v>
      </c>
      <c r="J497" s="137">
        <f t="shared" si="38"/>
        <v>15.182976808473025</v>
      </c>
      <c r="K497" s="146"/>
      <c r="L497" s="139"/>
      <c r="M497" s="146"/>
      <c r="N497" s="146"/>
      <c r="O497" s="146"/>
      <c r="P497" s="146"/>
      <c r="Q497" s="147"/>
      <c r="R497" s="143"/>
    </row>
    <row r="498" spans="1:18" ht="13.5">
      <c r="A498" s="144" t="s">
        <v>23</v>
      </c>
      <c r="B498" s="145" t="s">
        <v>531</v>
      </c>
      <c r="C498" s="145" t="s">
        <v>283</v>
      </c>
      <c r="D498" s="145" t="s">
        <v>168</v>
      </c>
      <c r="E498" s="145" t="s">
        <v>24</v>
      </c>
      <c r="F498" s="209"/>
      <c r="G498" s="213"/>
      <c r="H498" s="135">
        <f>H499+H502+H507+H510</f>
        <v>12444.199999999999</v>
      </c>
      <c r="I498" s="135">
        <f>I499+I502+I507+I510</f>
        <v>1889.4</v>
      </c>
      <c r="J498" s="137">
        <f t="shared" si="38"/>
        <v>15.182976808473025</v>
      </c>
      <c r="K498" s="146"/>
      <c r="L498" s="139"/>
      <c r="M498" s="146"/>
      <c r="N498" s="146"/>
      <c r="O498" s="146"/>
      <c r="P498" s="146"/>
      <c r="Q498" s="147"/>
      <c r="R498" s="143"/>
    </row>
    <row r="499" spans="1:18" ht="26.25">
      <c r="A499" s="144" t="s">
        <v>15</v>
      </c>
      <c r="B499" s="145" t="s">
        <v>531</v>
      </c>
      <c r="C499" s="145" t="s">
        <v>283</v>
      </c>
      <c r="D499" s="145" t="s">
        <v>168</v>
      </c>
      <c r="E499" s="145" t="s">
        <v>25</v>
      </c>
      <c r="F499" s="209"/>
      <c r="G499" s="213"/>
      <c r="H499" s="135">
        <f>H500</f>
        <v>11516.9</v>
      </c>
      <c r="I499" s="135">
        <f>I500</f>
        <v>1650.9</v>
      </c>
      <c r="J499" s="137">
        <f t="shared" si="38"/>
        <v>14.334586564092769</v>
      </c>
      <c r="K499" s="146"/>
      <c r="L499" s="139"/>
      <c r="M499" s="146"/>
      <c r="N499" s="146"/>
      <c r="O499" s="146"/>
      <c r="P499" s="146"/>
      <c r="Q499" s="147"/>
      <c r="R499" s="143"/>
    </row>
    <row r="500" spans="1:18" ht="66">
      <c r="A500" s="144" t="s">
        <v>17</v>
      </c>
      <c r="B500" s="145" t="s">
        <v>531</v>
      </c>
      <c r="C500" s="145" t="s">
        <v>283</v>
      </c>
      <c r="D500" s="145" t="s">
        <v>168</v>
      </c>
      <c r="E500" s="145" t="s">
        <v>25</v>
      </c>
      <c r="F500" s="209" t="s">
        <v>18</v>
      </c>
      <c r="G500" s="213"/>
      <c r="H500" s="135">
        <f>H501</f>
        <v>11516.9</v>
      </c>
      <c r="I500" s="135">
        <f>I501</f>
        <v>1650.9</v>
      </c>
      <c r="J500" s="137">
        <f t="shared" si="38"/>
        <v>14.334586564092769</v>
      </c>
      <c r="K500" s="146"/>
      <c r="L500" s="139"/>
      <c r="M500" s="146"/>
      <c r="N500" s="146"/>
      <c r="O500" s="146"/>
      <c r="P500" s="146"/>
      <c r="Q500" s="147"/>
      <c r="R500" s="143"/>
    </row>
    <row r="501" spans="1:18" ht="26.25">
      <c r="A501" s="144" t="s">
        <v>19</v>
      </c>
      <c r="B501" s="145" t="s">
        <v>531</v>
      </c>
      <c r="C501" s="145" t="s">
        <v>283</v>
      </c>
      <c r="D501" s="145" t="s">
        <v>168</v>
      </c>
      <c r="E501" s="145" t="s">
        <v>25</v>
      </c>
      <c r="F501" s="209" t="s">
        <v>20</v>
      </c>
      <c r="G501" s="213"/>
      <c r="H501" s="135">
        <v>11516.9</v>
      </c>
      <c r="I501" s="135">
        <v>1650.9</v>
      </c>
      <c r="J501" s="137">
        <f t="shared" si="38"/>
        <v>14.334586564092769</v>
      </c>
      <c r="K501" s="146"/>
      <c r="L501" s="139"/>
      <c r="M501" s="146"/>
      <c r="N501" s="146"/>
      <c r="O501" s="146"/>
      <c r="P501" s="146"/>
      <c r="Q501" s="147"/>
      <c r="R501" s="143"/>
    </row>
    <row r="502" spans="1:18" ht="26.25">
      <c r="A502" s="144" t="s">
        <v>26</v>
      </c>
      <c r="B502" s="145" t="s">
        <v>531</v>
      </c>
      <c r="C502" s="145" t="s">
        <v>283</v>
      </c>
      <c r="D502" s="145" t="s">
        <v>168</v>
      </c>
      <c r="E502" s="145" t="s">
        <v>27</v>
      </c>
      <c r="F502" s="209"/>
      <c r="G502" s="213"/>
      <c r="H502" s="135">
        <f>H503+H505</f>
        <v>521.3</v>
      </c>
      <c r="I502" s="135">
        <f>I503+I505</f>
        <v>170.3</v>
      </c>
      <c r="J502" s="137">
        <f t="shared" si="38"/>
        <v>32.66832917705736</v>
      </c>
      <c r="K502" s="146"/>
      <c r="L502" s="139"/>
      <c r="M502" s="146"/>
      <c r="N502" s="146"/>
      <c r="O502" s="146"/>
      <c r="P502" s="146"/>
      <c r="Q502" s="147"/>
      <c r="R502" s="143"/>
    </row>
    <row r="503" spans="1:18" ht="26.25">
      <c r="A503" s="144" t="s">
        <v>28</v>
      </c>
      <c r="B503" s="145" t="s">
        <v>531</v>
      </c>
      <c r="C503" s="145" t="s">
        <v>283</v>
      </c>
      <c r="D503" s="145" t="s">
        <v>168</v>
      </c>
      <c r="E503" s="145" t="s">
        <v>27</v>
      </c>
      <c r="F503" s="209" t="s">
        <v>29</v>
      </c>
      <c r="G503" s="213"/>
      <c r="H503" s="135">
        <f>H504</f>
        <v>518.3</v>
      </c>
      <c r="I503" s="135">
        <f>I504</f>
        <v>170.3</v>
      </c>
      <c r="J503" s="137">
        <f t="shared" si="38"/>
        <v>32.85741848350377</v>
      </c>
      <c r="K503" s="146"/>
      <c r="L503" s="139"/>
      <c r="M503" s="146"/>
      <c r="N503" s="146"/>
      <c r="O503" s="146"/>
      <c r="P503" s="146"/>
      <c r="Q503" s="147"/>
      <c r="R503" s="143"/>
    </row>
    <row r="504" spans="1:18" ht="39">
      <c r="A504" s="144" t="s">
        <v>30</v>
      </c>
      <c r="B504" s="145" t="s">
        <v>531</v>
      </c>
      <c r="C504" s="145" t="s">
        <v>283</v>
      </c>
      <c r="D504" s="145" t="s">
        <v>168</v>
      </c>
      <c r="E504" s="145" t="s">
        <v>27</v>
      </c>
      <c r="F504" s="209" t="s">
        <v>31</v>
      </c>
      <c r="G504" s="213"/>
      <c r="H504" s="135">
        <v>518.3</v>
      </c>
      <c r="I504" s="135">
        <v>170.3</v>
      </c>
      <c r="J504" s="137">
        <f t="shared" si="38"/>
        <v>32.85741848350377</v>
      </c>
      <c r="K504" s="146"/>
      <c r="L504" s="139"/>
      <c r="M504" s="146"/>
      <c r="N504" s="146"/>
      <c r="O504" s="146"/>
      <c r="P504" s="146"/>
      <c r="Q504" s="147"/>
      <c r="R504" s="143"/>
    </row>
    <row r="505" spans="1:18" ht="13.5">
      <c r="A505" s="144" t="s">
        <v>46</v>
      </c>
      <c r="B505" s="145" t="s">
        <v>531</v>
      </c>
      <c r="C505" s="145" t="s">
        <v>283</v>
      </c>
      <c r="D505" s="145" t="s">
        <v>168</v>
      </c>
      <c r="E505" s="145" t="s">
        <v>27</v>
      </c>
      <c r="F505" s="209" t="s">
        <v>47</v>
      </c>
      <c r="G505" s="213"/>
      <c r="H505" s="135">
        <f>H506</f>
        <v>3</v>
      </c>
      <c r="I505" s="135">
        <f>I506</f>
        <v>0</v>
      </c>
      <c r="J505" s="137">
        <f t="shared" si="38"/>
        <v>0</v>
      </c>
      <c r="K505" s="146"/>
      <c r="L505" s="139"/>
      <c r="M505" s="146"/>
      <c r="N505" s="146"/>
      <c r="O505" s="146"/>
      <c r="P505" s="146"/>
      <c r="Q505" s="147"/>
      <c r="R505" s="143"/>
    </row>
    <row r="506" spans="1:18" ht="13.5">
      <c r="A506" s="144" t="s">
        <v>50</v>
      </c>
      <c r="B506" s="145" t="s">
        <v>531</v>
      </c>
      <c r="C506" s="145" t="s">
        <v>283</v>
      </c>
      <c r="D506" s="145" t="s">
        <v>168</v>
      </c>
      <c r="E506" s="145" t="s">
        <v>27</v>
      </c>
      <c r="F506" s="209" t="s">
        <v>51</v>
      </c>
      <c r="G506" s="213"/>
      <c r="H506" s="135">
        <v>3</v>
      </c>
      <c r="I506" s="135">
        <v>0</v>
      </c>
      <c r="J506" s="137">
        <f t="shared" si="38"/>
        <v>0</v>
      </c>
      <c r="K506" s="146"/>
      <c r="L506" s="139"/>
      <c r="M506" s="146"/>
      <c r="N506" s="146"/>
      <c r="O506" s="146"/>
      <c r="P506" s="146"/>
      <c r="Q506" s="147"/>
      <c r="R506" s="143"/>
    </row>
    <row r="507" spans="1:18" ht="78.75">
      <c r="A507" s="144" t="s">
        <v>42</v>
      </c>
      <c r="B507" s="145" t="s">
        <v>531</v>
      </c>
      <c r="C507" s="145" t="s">
        <v>283</v>
      </c>
      <c r="D507" s="145" t="s">
        <v>168</v>
      </c>
      <c r="E507" s="145" t="s">
        <v>52</v>
      </c>
      <c r="F507" s="209"/>
      <c r="G507" s="213"/>
      <c r="H507" s="135">
        <f>H508</f>
        <v>388</v>
      </c>
      <c r="I507" s="135">
        <f>I508</f>
        <v>68.2</v>
      </c>
      <c r="J507" s="137">
        <f t="shared" si="38"/>
        <v>17.577319587628867</v>
      </c>
      <c r="K507" s="146"/>
      <c r="L507" s="139"/>
      <c r="M507" s="146"/>
      <c r="N507" s="146"/>
      <c r="O507" s="146"/>
      <c r="P507" s="146"/>
      <c r="Q507" s="147"/>
      <c r="R507" s="143"/>
    </row>
    <row r="508" spans="1:18" ht="66">
      <c r="A508" s="144" t="s">
        <v>17</v>
      </c>
      <c r="B508" s="145" t="s">
        <v>531</v>
      </c>
      <c r="C508" s="145" t="s">
        <v>283</v>
      </c>
      <c r="D508" s="145" t="s">
        <v>168</v>
      </c>
      <c r="E508" s="145" t="s">
        <v>52</v>
      </c>
      <c r="F508" s="209" t="s">
        <v>18</v>
      </c>
      <c r="G508" s="213"/>
      <c r="H508" s="135">
        <f>H509</f>
        <v>388</v>
      </c>
      <c r="I508" s="135">
        <f>I509</f>
        <v>68.2</v>
      </c>
      <c r="J508" s="137">
        <f t="shared" si="38"/>
        <v>17.577319587628867</v>
      </c>
      <c r="K508" s="146"/>
      <c r="L508" s="139"/>
      <c r="M508" s="146"/>
      <c r="N508" s="146"/>
      <c r="O508" s="146"/>
      <c r="P508" s="146"/>
      <c r="Q508" s="147"/>
      <c r="R508" s="143"/>
    </row>
    <row r="509" spans="1:18" ht="26.25">
      <c r="A509" s="144" t="s">
        <v>19</v>
      </c>
      <c r="B509" s="145" t="s">
        <v>531</v>
      </c>
      <c r="C509" s="145" t="s">
        <v>283</v>
      </c>
      <c r="D509" s="145" t="s">
        <v>168</v>
      </c>
      <c r="E509" s="145" t="s">
        <v>52</v>
      </c>
      <c r="F509" s="209" t="s">
        <v>20</v>
      </c>
      <c r="G509" s="213"/>
      <c r="H509" s="135">
        <v>388</v>
      </c>
      <c r="I509" s="135">
        <v>68.2</v>
      </c>
      <c r="J509" s="137">
        <f t="shared" si="38"/>
        <v>17.577319587628867</v>
      </c>
      <c r="K509" s="146"/>
      <c r="L509" s="139"/>
      <c r="M509" s="146"/>
      <c r="N509" s="146"/>
      <c r="O509" s="146"/>
      <c r="P509" s="146"/>
      <c r="Q509" s="147"/>
      <c r="R509" s="143"/>
    </row>
    <row r="510" spans="1:18" ht="13.5">
      <c r="A510" s="144" t="s">
        <v>32</v>
      </c>
      <c r="B510" s="145" t="s">
        <v>531</v>
      </c>
      <c r="C510" s="145" t="s">
        <v>283</v>
      </c>
      <c r="D510" s="145" t="s">
        <v>168</v>
      </c>
      <c r="E510" s="145" t="s">
        <v>33</v>
      </c>
      <c r="F510" s="209"/>
      <c r="G510" s="213"/>
      <c r="H510" s="135">
        <f>H511</f>
        <v>18</v>
      </c>
      <c r="I510" s="135">
        <f>I511</f>
        <v>0</v>
      </c>
      <c r="J510" s="137">
        <f t="shared" si="38"/>
        <v>0</v>
      </c>
      <c r="K510" s="146"/>
      <c r="L510" s="139"/>
      <c r="M510" s="146"/>
      <c r="N510" s="146"/>
      <c r="O510" s="146"/>
      <c r="P510" s="146"/>
      <c r="Q510" s="147"/>
      <c r="R510" s="143"/>
    </row>
    <row r="511" spans="1:18" ht="66">
      <c r="A511" s="144" t="s">
        <v>17</v>
      </c>
      <c r="B511" s="145" t="s">
        <v>531</v>
      </c>
      <c r="C511" s="145" t="s">
        <v>283</v>
      </c>
      <c r="D511" s="145" t="s">
        <v>168</v>
      </c>
      <c r="E511" s="145" t="s">
        <v>33</v>
      </c>
      <c r="F511" s="209" t="s">
        <v>18</v>
      </c>
      <c r="G511" s="213"/>
      <c r="H511" s="135">
        <f>H512</f>
        <v>18</v>
      </c>
      <c r="I511" s="135">
        <f>I512</f>
        <v>0</v>
      </c>
      <c r="J511" s="137">
        <f t="shared" si="38"/>
        <v>0</v>
      </c>
      <c r="K511" s="146"/>
      <c r="L511" s="139"/>
      <c r="M511" s="146"/>
      <c r="N511" s="146"/>
      <c r="O511" s="146"/>
      <c r="P511" s="146"/>
      <c r="Q511" s="147"/>
      <c r="R511" s="143"/>
    </row>
    <row r="512" spans="1:18" ht="26.25">
      <c r="A512" s="144" t="s">
        <v>19</v>
      </c>
      <c r="B512" s="145" t="s">
        <v>531</v>
      </c>
      <c r="C512" s="145" t="s">
        <v>283</v>
      </c>
      <c r="D512" s="145" t="s">
        <v>168</v>
      </c>
      <c r="E512" s="145" t="s">
        <v>33</v>
      </c>
      <c r="F512" s="209" t="s">
        <v>20</v>
      </c>
      <c r="G512" s="213"/>
      <c r="H512" s="135">
        <v>18</v>
      </c>
      <c r="I512" s="135">
        <v>0</v>
      </c>
      <c r="J512" s="137">
        <f t="shared" si="38"/>
        <v>0</v>
      </c>
      <c r="K512" s="146"/>
      <c r="L512" s="139"/>
      <c r="M512" s="146"/>
      <c r="N512" s="146"/>
      <c r="O512" s="146"/>
      <c r="P512" s="146"/>
      <c r="Q512" s="147"/>
      <c r="R512" s="143"/>
    </row>
    <row r="513" spans="1:18" ht="39.75" customHeight="1">
      <c r="A513" s="140" t="s">
        <v>544</v>
      </c>
      <c r="B513" s="141" t="s">
        <v>532</v>
      </c>
      <c r="C513" s="141"/>
      <c r="D513" s="141"/>
      <c r="E513" s="141"/>
      <c r="F513" s="220"/>
      <c r="G513" s="221"/>
      <c r="H513" s="136">
        <f>H514+H543+H640+H633+0.1</f>
        <v>88855.70000000001</v>
      </c>
      <c r="I513" s="136">
        <f>I514+I543+I640+I633</f>
        <v>16895.4</v>
      </c>
      <c r="J513" s="157">
        <f t="shared" si="38"/>
        <v>19.014424510751702</v>
      </c>
      <c r="K513" s="138"/>
      <c r="L513" s="139"/>
      <c r="M513" s="138"/>
      <c r="N513" s="138"/>
      <c r="O513" s="138"/>
      <c r="P513" s="138"/>
      <c r="Q513" s="142"/>
      <c r="R513" s="143"/>
    </row>
    <row r="514" spans="1:17" s="159" customFormat="1" ht="13.5">
      <c r="A514" s="140" t="s">
        <v>282</v>
      </c>
      <c r="B514" s="141" t="s">
        <v>532</v>
      </c>
      <c r="C514" s="141" t="s">
        <v>283</v>
      </c>
      <c r="D514" s="158" t="s">
        <v>524</v>
      </c>
      <c r="E514" s="141"/>
      <c r="F514" s="220"/>
      <c r="G514" s="221"/>
      <c r="H514" s="136">
        <f>H515</f>
        <v>650</v>
      </c>
      <c r="I514" s="136">
        <f>I515</f>
        <v>85</v>
      </c>
      <c r="J514" s="157">
        <f t="shared" si="38"/>
        <v>13.076923076923078</v>
      </c>
      <c r="K514" s="146"/>
      <c r="L514" s="139"/>
      <c r="M514" s="146"/>
      <c r="N514" s="146"/>
      <c r="O514" s="146"/>
      <c r="P514" s="146"/>
      <c r="Q514" s="147"/>
    </row>
    <row r="515" spans="1:17" ht="13.5">
      <c r="A515" s="144" t="s">
        <v>365</v>
      </c>
      <c r="B515" s="145" t="s">
        <v>532</v>
      </c>
      <c r="C515" s="145" t="s">
        <v>283</v>
      </c>
      <c r="D515" s="145" t="s">
        <v>283</v>
      </c>
      <c r="E515" s="145"/>
      <c r="F515" s="209"/>
      <c r="G515" s="213"/>
      <c r="H515" s="135">
        <f>H516+H521+H539</f>
        <v>650</v>
      </c>
      <c r="I515" s="135">
        <f>I516+I521+I539</f>
        <v>85</v>
      </c>
      <c r="J515" s="137">
        <f t="shared" si="38"/>
        <v>13.076923076923078</v>
      </c>
      <c r="K515" s="146"/>
      <c r="L515" s="139"/>
      <c r="M515" s="146"/>
      <c r="N515" s="146"/>
      <c r="O515" s="146"/>
      <c r="P515" s="146"/>
      <c r="Q515" s="147"/>
    </row>
    <row r="516" spans="1:17" ht="39">
      <c r="A516" s="144" t="str">
        <f>'Прил.5'!A284</f>
        <v>Муниципальная программа "Патриотическое воспитание жителей Сусуманского муниципального округа на 2021- 2025 годы"</v>
      </c>
      <c r="B516" s="145" t="s">
        <v>532</v>
      </c>
      <c r="C516" s="145" t="s">
        <v>283</v>
      </c>
      <c r="D516" s="145" t="s">
        <v>283</v>
      </c>
      <c r="E516" s="145" t="s">
        <v>366</v>
      </c>
      <c r="F516" s="209"/>
      <c r="G516" s="213"/>
      <c r="H516" s="135">
        <f aca="true" t="shared" si="43" ref="H516:I519">H517</f>
        <v>300</v>
      </c>
      <c r="I516" s="135">
        <f t="shared" si="43"/>
        <v>45</v>
      </c>
      <c r="J516" s="137">
        <f t="shared" si="38"/>
        <v>15</v>
      </c>
      <c r="K516" s="146"/>
      <c r="L516" s="139"/>
      <c r="M516" s="146"/>
      <c r="N516" s="146"/>
      <c r="O516" s="146"/>
      <c r="P516" s="146"/>
      <c r="Q516" s="147"/>
    </row>
    <row r="517" spans="1:17" ht="39">
      <c r="A517" s="144" t="s">
        <v>367</v>
      </c>
      <c r="B517" s="145" t="s">
        <v>532</v>
      </c>
      <c r="C517" s="145" t="s">
        <v>283</v>
      </c>
      <c r="D517" s="145" t="s">
        <v>283</v>
      </c>
      <c r="E517" s="145" t="s">
        <v>368</v>
      </c>
      <c r="F517" s="209"/>
      <c r="G517" s="213"/>
      <c r="H517" s="135">
        <f t="shared" si="43"/>
        <v>300</v>
      </c>
      <c r="I517" s="135">
        <f t="shared" si="43"/>
        <v>45</v>
      </c>
      <c r="J517" s="137">
        <f t="shared" si="38"/>
        <v>15</v>
      </c>
      <c r="K517" s="146"/>
      <c r="L517" s="139"/>
      <c r="M517" s="146"/>
      <c r="N517" s="146"/>
      <c r="O517" s="146"/>
      <c r="P517" s="146"/>
      <c r="Q517" s="147"/>
    </row>
    <row r="518" spans="1:17" ht="13.5">
      <c r="A518" s="144" t="s">
        <v>369</v>
      </c>
      <c r="B518" s="145" t="s">
        <v>532</v>
      </c>
      <c r="C518" s="145" t="s">
        <v>283</v>
      </c>
      <c r="D518" s="145" t="s">
        <v>283</v>
      </c>
      <c r="E518" s="145" t="s">
        <v>370</v>
      </c>
      <c r="F518" s="209"/>
      <c r="G518" s="213"/>
      <c r="H518" s="135">
        <f t="shared" si="43"/>
        <v>300</v>
      </c>
      <c r="I518" s="135">
        <f t="shared" si="43"/>
        <v>45</v>
      </c>
      <c r="J518" s="137">
        <f t="shared" si="38"/>
        <v>15</v>
      </c>
      <c r="K518" s="146"/>
      <c r="L518" s="139"/>
      <c r="M518" s="146"/>
      <c r="N518" s="146"/>
      <c r="O518" s="146"/>
      <c r="P518" s="146"/>
      <c r="Q518" s="147"/>
    </row>
    <row r="519" spans="1:17" ht="26.25">
      <c r="A519" s="144" t="s">
        <v>28</v>
      </c>
      <c r="B519" s="145" t="s">
        <v>532</v>
      </c>
      <c r="C519" s="145" t="s">
        <v>283</v>
      </c>
      <c r="D519" s="145" t="s">
        <v>283</v>
      </c>
      <c r="E519" s="145" t="s">
        <v>370</v>
      </c>
      <c r="F519" s="209" t="s">
        <v>29</v>
      </c>
      <c r="G519" s="213"/>
      <c r="H519" s="135">
        <f t="shared" si="43"/>
        <v>300</v>
      </c>
      <c r="I519" s="135">
        <f t="shared" si="43"/>
        <v>45</v>
      </c>
      <c r="J519" s="137">
        <f t="shared" si="38"/>
        <v>15</v>
      </c>
      <c r="K519" s="146"/>
      <c r="L519" s="139"/>
      <c r="M519" s="146"/>
      <c r="N519" s="146"/>
      <c r="O519" s="146"/>
      <c r="P519" s="146"/>
      <c r="Q519" s="147"/>
    </row>
    <row r="520" spans="1:17" ht="39">
      <c r="A520" s="144" t="s">
        <v>30</v>
      </c>
      <c r="B520" s="145" t="s">
        <v>532</v>
      </c>
      <c r="C520" s="145" t="s">
        <v>283</v>
      </c>
      <c r="D520" s="145" t="s">
        <v>283</v>
      </c>
      <c r="E520" s="145" t="s">
        <v>370</v>
      </c>
      <c r="F520" s="209" t="s">
        <v>31</v>
      </c>
      <c r="G520" s="213"/>
      <c r="H520" s="135">
        <f>'Прил.5'!M291</f>
        <v>300</v>
      </c>
      <c r="I520" s="135">
        <f>'Прил.5'!O291</f>
        <v>45</v>
      </c>
      <c r="J520" s="137">
        <f t="shared" si="38"/>
        <v>15</v>
      </c>
      <c r="K520" s="146"/>
      <c r="L520" s="139"/>
      <c r="M520" s="146"/>
      <c r="N520" s="146"/>
      <c r="O520" s="146"/>
      <c r="P520" s="146"/>
      <c r="Q520" s="147"/>
    </row>
    <row r="521" spans="1:17" ht="39">
      <c r="A521" s="144" t="s">
        <v>389</v>
      </c>
      <c r="B521" s="145" t="s">
        <v>532</v>
      </c>
      <c r="C521" s="145" t="s">
        <v>283</v>
      </c>
      <c r="D521" s="145" t="s">
        <v>283</v>
      </c>
      <c r="E521" s="145" t="s">
        <v>390</v>
      </c>
      <c r="F521" s="209"/>
      <c r="G521" s="213"/>
      <c r="H521" s="135">
        <f>H522+H526</f>
        <v>300</v>
      </c>
      <c r="I521" s="135">
        <f>I522+I526</f>
        <v>40</v>
      </c>
      <c r="J521" s="137">
        <f aca="true" t="shared" si="44" ref="J521:J584">I521/H521*100</f>
        <v>13.333333333333334</v>
      </c>
      <c r="K521" s="146"/>
      <c r="L521" s="139"/>
      <c r="M521" s="146"/>
      <c r="N521" s="146"/>
      <c r="O521" s="146"/>
      <c r="P521" s="146"/>
      <c r="Q521" s="147"/>
    </row>
    <row r="522" spans="1:17" ht="13.5">
      <c r="A522" s="144" t="s">
        <v>391</v>
      </c>
      <c r="B522" s="145" t="s">
        <v>532</v>
      </c>
      <c r="C522" s="145" t="s">
        <v>283</v>
      </c>
      <c r="D522" s="145" t="s">
        <v>283</v>
      </c>
      <c r="E522" s="145" t="s">
        <v>392</v>
      </c>
      <c r="F522" s="209"/>
      <c r="G522" s="213"/>
      <c r="H522" s="135">
        <f aca="true" t="shared" si="45" ref="H522:I524">H523</f>
        <v>50</v>
      </c>
      <c r="I522" s="135">
        <f t="shared" si="45"/>
        <v>0</v>
      </c>
      <c r="J522" s="137">
        <f t="shared" si="44"/>
        <v>0</v>
      </c>
      <c r="K522" s="146"/>
      <c r="L522" s="139"/>
      <c r="M522" s="146"/>
      <c r="N522" s="146"/>
      <c r="O522" s="146"/>
      <c r="P522" s="146"/>
      <c r="Q522" s="147"/>
    </row>
    <row r="523" spans="1:17" ht="26.25">
      <c r="A523" s="144" t="s">
        <v>393</v>
      </c>
      <c r="B523" s="145" t="s">
        <v>532</v>
      </c>
      <c r="C523" s="145" t="s">
        <v>283</v>
      </c>
      <c r="D523" s="145" t="s">
        <v>283</v>
      </c>
      <c r="E523" s="145" t="s">
        <v>394</v>
      </c>
      <c r="F523" s="209"/>
      <c r="G523" s="213"/>
      <c r="H523" s="135">
        <f t="shared" si="45"/>
        <v>50</v>
      </c>
      <c r="I523" s="135">
        <f t="shared" si="45"/>
        <v>0</v>
      </c>
      <c r="J523" s="137">
        <f t="shared" si="44"/>
        <v>0</v>
      </c>
      <c r="K523" s="146"/>
      <c r="L523" s="139"/>
      <c r="M523" s="146"/>
      <c r="N523" s="146"/>
      <c r="O523" s="146"/>
      <c r="P523" s="146"/>
      <c r="Q523" s="147"/>
    </row>
    <row r="524" spans="1:17" ht="26.25">
      <c r="A524" s="144" t="s">
        <v>28</v>
      </c>
      <c r="B524" s="145" t="s">
        <v>532</v>
      </c>
      <c r="C524" s="145" t="s">
        <v>283</v>
      </c>
      <c r="D524" s="145" t="s">
        <v>283</v>
      </c>
      <c r="E524" s="145" t="s">
        <v>394</v>
      </c>
      <c r="F524" s="209" t="s">
        <v>29</v>
      </c>
      <c r="G524" s="213"/>
      <c r="H524" s="135">
        <f t="shared" si="45"/>
        <v>50</v>
      </c>
      <c r="I524" s="135">
        <f t="shared" si="45"/>
        <v>0</v>
      </c>
      <c r="J524" s="137">
        <f t="shared" si="44"/>
        <v>0</v>
      </c>
      <c r="K524" s="146"/>
      <c r="L524" s="139"/>
      <c r="M524" s="146"/>
      <c r="N524" s="146"/>
      <c r="O524" s="146"/>
      <c r="P524" s="146"/>
      <c r="Q524" s="147"/>
    </row>
    <row r="525" spans="1:17" ht="39">
      <c r="A525" s="144" t="s">
        <v>30</v>
      </c>
      <c r="B525" s="145" t="s">
        <v>532</v>
      </c>
      <c r="C525" s="145" t="s">
        <v>283</v>
      </c>
      <c r="D525" s="145" t="s">
        <v>283</v>
      </c>
      <c r="E525" s="145" t="s">
        <v>394</v>
      </c>
      <c r="F525" s="209" t="s">
        <v>31</v>
      </c>
      <c r="G525" s="213"/>
      <c r="H525" s="135">
        <f>'Прил.5'!M375</f>
        <v>50</v>
      </c>
      <c r="I525" s="135">
        <f>'Прил.5'!O375</f>
        <v>0</v>
      </c>
      <c r="J525" s="137">
        <f t="shared" si="44"/>
        <v>0</v>
      </c>
      <c r="K525" s="146"/>
      <c r="L525" s="139"/>
      <c r="M525" s="146"/>
      <c r="N525" s="146"/>
      <c r="O525" s="146"/>
      <c r="P525" s="146"/>
      <c r="Q525" s="147"/>
    </row>
    <row r="526" spans="1:17" ht="26.25">
      <c r="A526" s="144" t="s">
        <v>395</v>
      </c>
      <c r="B526" s="145" t="s">
        <v>532</v>
      </c>
      <c r="C526" s="145" t="s">
        <v>283</v>
      </c>
      <c r="D526" s="145" t="s">
        <v>283</v>
      </c>
      <c r="E526" s="145" t="s">
        <v>396</v>
      </c>
      <c r="F526" s="209"/>
      <c r="G526" s="213"/>
      <c r="H526" s="135">
        <f>H527+H530+H533+H536</f>
        <v>250</v>
      </c>
      <c r="I526" s="135">
        <f>I527+I530+I533+I536</f>
        <v>40</v>
      </c>
      <c r="J526" s="137">
        <f t="shared" si="44"/>
        <v>16</v>
      </c>
      <c r="K526" s="146"/>
      <c r="L526" s="139"/>
      <c r="M526" s="146"/>
      <c r="N526" s="146"/>
      <c r="O526" s="146"/>
      <c r="P526" s="146"/>
      <c r="Q526" s="147"/>
    </row>
    <row r="527" spans="1:17" ht="13.5">
      <c r="A527" s="144" t="s">
        <v>397</v>
      </c>
      <c r="B527" s="145" t="s">
        <v>532</v>
      </c>
      <c r="C527" s="145" t="s">
        <v>283</v>
      </c>
      <c r="D527" s="145" t="s">
        <v>283</v>
      </c>
      <c r="E527" s="145" t="s">
        <v>398</v>
      </c>
      <c r="F527" s="209"/>
      <c r="G527" s="213"/>
      <c r="H527" s="135">
        <f>H528</f>
        <v>95</v>
      </c>
      <c r="I527" s="135">
        <f>I528</f>
        <v>40</v>
      </c>
      <c r="J527" s="137">
        <f t="shared" si="44"/>
        <v>42.10526315789473</v>
      </c>
      <c r="K527" s="146"/>
      <c r="L527" s="139"/>
      <c r="M527" s="146"/>
      <c r="N527" s="146"/>
      <c r="O527" s="146"/>
      <c r="P527" s="146"/>
      <c r="Q527" s="147"/>
    </row>
    <row r="528" spans="1:17" ht="26.25">
      <c r="A528" s="144" t="s">
        <v>28</v>
      </c>
      <c r="B528" s="145" t="s">
        <v>532</v>
      </c>
      <c r="C528" s="145" t="s">
        <v>283</v>
      </c>
      <c r="D528" s="145" t="s">
        <v>283</v>
      </c>
      <c r="E528" s="145" t="s">
        <v>398</v>
      </c>
      <c r="F528" s="209" t="s">
        <v>29</v>
      </c>
      <c r="G528" s="213"/>
      <c r="H528" s="135">
        <f>H529</f>
        <v>95</v>
      </c>
      <c r="I528" s="135">
        <f>I529</f>
        <v>40</v>
      </c>
      <c r="J528" s="137">
        <f t="shared" si="44"/>
        <v>42.10526315789473</v>
      </c>
      <c r="K528" s="146"/>
      <c r="L528" s="139"/>
      <c r="M528" s="146"/>
      <c r="N528" s="146"/>
      <c r="O528" s="146"/>
      <c r="P528" s="146"/>
      <c r="Q528" s="147"/>
    </row>
    <row r="529" spans="1:17" ht="39">
      <c r="A529" s="144" t="s">
        <v>30</v>
      </c>
      <c r="B529" s="145" t="s">
        <v>532</v>
      </c>
      <c r="C529" s="145" t="s">
        <v>283</v>
      </c>
      <c r="D529" s="145" t="s">
        <v>283</v>
      </c>
      <c r="E529" s="145" t="s">
        <v>398</v>
      </c>
      <c r="F529" s="209" t="s">
        <v>31</v>
      </c>
      <c r="G529" s="213"/>
      <c r="H529" s="135">
        <f>'Прил.5'!M382</f>
        <v>95</v>
      </c>
      <c r="I529" s="135">
        <f>'Прил.5'!O382</f>
        <v>40</v>
      </c>
      <c r="J529" s="137">
        <f t="shared" si="44"/>
        <v>42.10526315789473</v>
      </c>
      <c r="K529" s="146"/>
      <c r="L529" s="139"/>
      <c r="M529" s="146"/>
      <c r="N529" s="146"/>
      <c r="O529" s="146"/>
      <c r="P529" s="146"/>
      <c r="Q529" s="147"/>
    </row>
    <row r="530" spans="1:17" ht="26.25">
      <c r="A530" s="144" t="s">
        <v>399</v>
      </c>
      <c r="B530" s="145" t="s">
        <v>532</v>
      </c>
      <c r="C530" s="145" t="s">
        <v>283</v>
      </c>
      <c r="D530" s="145" t="s">
        <v>283</v>
      </c>
      <c r="E530" s="145" t="s">
        <v>400</v>
      </c>
      <c r="F530" s="209"/>
      <c r="G530" s="213"/>
      <c r="H530" s="135">
        <f>H531</f>
        <v>100</v>
      </c>
      <c r="I530" s="135">
        <f>I531</f>
        <v>0</v>
      </c>
      <c r="J530" s="137">
        <f t="shared" si="44"/>
        <v>0</v>
      </c>
      <c r="K530" s="146"/>
      <c r="L530" s="139"/>
      <c r="M530" s="146"/>
      <c r="N530" s="146"/>
      <c r="O530" s="146"/>
      <c r="P530" s="146"/>
      <c r="Q530" s="147"/>
    </row>
    <row r="531" spans="1:17" ht="66">
      <c r="A531" s="144" t="s">
        <v>17</v>
      </c>
      <c r="B531" s="145" t="s">
        <v>532</v>
      </c>
      <c r="C531" s="145" t="s">
        <v>283</v>
      </c>
      <c r="D531" s="145" t="s">
        <v>283</v>
      </c>
      <c r="E531" s="145" t="s">
        <v>400</v>
      </c>
      <c r="F531" s="209" t="s">
        <v>18</v>
      </c>
      <c r="G531" s="213"/>
      <c r="H531" s="135">
        <f>H532</f>
        <v>100</v>
      </c>
      <c r="I531" s="135">
        <f>I532</f>
        <v>0</v>
      </c>
      <c r="J531" s="137">
        <f t="shared" si="44"/>
        <v>0</v>
      </c>
      <c r="K531" s="146"/>
      <c r="L531" s="139"/>
      <c r="M531" s="146"/>
      <c r="N531" s="146"/>
      <c r="O531" s="146"/>
      <c r="P531" s="146"/>
      <c r="Q531" s="147"/>
    </row>
    <row r="532" spans="1:17" ht="26.25">
      <c r="A532" s="144" t="s">
        <v>108</v>
      </c>
      <c r="B532" s="145" t="s">
        <v>532</v>
      </c>
      <c r="C532" s="145" t="s">
        <v>283</v>
      </c>
      <c r="D532" s="145" t="s">
        <v>283</v>
      </c>
      <c r="E532" s="145" t="s">
        <v>400</v>
      </c>
      <c r="F532" s="209" t="s">
        <v>109</v>
      </c>
      <c r="G532" s="213"/>
      <c r="H532" s="135">
        <f>'Прил.5'!M388</f>
        <v>100</v>
      </c>
      <c r="I532" s="135">
        <f>'Прил.5'!O388</f>
        <v>0</v>
      </c>
      <c r="J532" s="137">
        <f t="shared" si="44"/>
        <v>0</v>
      </c>
      <c r="K532" s="146"/>
      <c r="L532" s="139"/>
      <c r="M532" s="146"/>
      <c r="N532" s="146"/>
      <c r="O532" s="146"/>
      <c r="P532" s="146"/>
      <c r="Q532" s="147"/>
    </row>
    <row r="533" spans="1:17" ht="13.5">
      <c r="A533" s="144" t="s">
        <v>401</v>
      </c>
      <c r="B533" s="145" t="s">
        <v>532</v>
      </c>
      <c r="C533" s="145" t="s">
        <v>283</v>
      </c>
      <c r="D533" s="145" t="s">
        <v>283</v>
      </c>
      <c r="E533" s="145" t="s">
        <v>402</v>
      </c>
      <c r="F533" s="209"/>
      <c r="G533" s="213"/>
      <c r="H533" s="135">
        <f>H534</f>
        <v>35</v>
      </c>
      <c r="I533" s="135">
        <f>I534</f>
        <v>0</v>
      </c>
      <c r="J533" s="137">
        <f t="shared" si="44"/>
        <v>0</v>
      </c>
      <c r="K533" s="146"/>
      <c r="L533" s="139"/>
      <c r="M533" s="146"/>
      <c r="N533" s="146"/>
      <c r="O533" s="146"/>
      <c r="P533" s="146"/>
      <c r="Q533" s="147"/>
    </row>
    <row r="534" spans="1:17" ht="26.25">
      <c r="A534" s="144" t="s">
        <v>28</v>
      </c>
      <c r="B534" s="145" t="s">
        <v>532</v>
      </c>
      <c r="C534" s="145" t="s">
        <v>283</v>
      </c>
      <c r="D534" s="145" t="s">
        <v>283</v>
      </c>
      <c r="E534" s="145" t="s">
        <v>402</v>
      </c>
      <c r="F534" s="209" t="s">
        <v>29</v>
      </c>
      <c r="G534" s="213"/>
      <c r="H534" s="135">
        <f>H535</f>
        <v>35</v>
      </c>
      <c r="I534" s="135">
        <f>I535</f>
        <v>0</v>
      </c>
      <c r="J534" s="137">
        <f t="shared" si="44"/>
        <v>0</v>
      </c>
      <c r="K534" s="146"/>
      <c r="L534" s="139"/>
      <c r="M534" s="146"/>
      <c r="N534" s="146"/>
      <c r="O534" s="146"/>
      <c r="P534" s="146"/>
      <c r="Q534" s="147"/>
    </row>
    <row r="535" spans="1:17" ht="39">
      <c r="A535" s="144" t="s">
        <v>30</v>
      </c>
      <c r="B535" s="145" t="s">
        <v>532</v>
      </c>
      <c r="C535" s="145" t="s">
        <v>283</v>
      </c>
      <c r="D535" s="145" t="s">
        <v>283</v>
      </c>
      <c r="E535" s="145" t="s">
        <v>402</v>
      </c>
      <c r="F535" s="209" t="s">
        <v>31</v>
      </c>
      <c r="G535" s="213"/>
      <c r="H535" s="135">
        <f>'Прил.5'!M394</f>
        <v>35</v>
      </c>
      <c r="I535" s="135">
        <f>'Прил.5'!O394</f>
        <v>0</v>
      </c>
      <c r="J535" s="137">
        <f t="shared" si="44"/>
        <v>0</v>
      </c>
      <c r="K535" s="146"/>
      <c r="L535" s="139"/>
      <c r="M535" s="146"/>
      <c r="N535" s="146"/>
      <c r="O535" s="146"/>
      <c r="P535" s="146"/>
      <c r="Q535" s="147"/>
    </row>
    <row r="536" spans="1:17" ht="26.25">
      <c r="A536" s="144" t="s">
        <v>403</v>
      </c>
      <c r="B536" s="145" t="s">
        <v>532</v>
      </c>
      <c r="C536" s="145" t="s">
        <v>283</v>
      </c>
      <c r="D536" s="145" t="s">
        <v>283</v>
      </c>
      <c r="E536" s="145" t="s">
        <v>404</v>
      </c>
      <c r="F536" s="209"/>
      <c r="G536" s="213"/>
      <c r="H536" s="135">
        <f>H537</f>
        <v>20</v>
      </c>
      <c r="I536" s="135">
        <f>I537</f>
        <v>0</v>
      </c>
      <c r="J536" s="137">
        <f t="shared" si="44"/>
        <v>0</v>
      </c>
      <c r="K536" s="146"/>
      <c r="L536" s="139"/>
      <c r="M536" s="146"/>
      <c r="N536" s="146"/>
      <c r="O536" s="146"/>
      <c r="P536" s="146"/>
      <c r="Q536" s="147"/>
    </row>
    <row r="537" spans="1:17" ht="26.25">
      <c r="A537" s="144" t="s">
        <v>28</v>
      </c>
      <c r="B537" s="145" t="s">
        <v>532</v>
      </c>
      <c r="C537" s="145" t="s">
        <v>283</v>
      </c>
      <c r="D537" s="145" t="s">
        <v>283</v>
      </c>
      <c r="E537" s="145" t="s">
        <v>404</v>
      </c>
      <c r="F537" s="209" t="s">
        <v>29</v>
      </c>
      <c r="G537" s="213"/>
      <c r="H537" s="135">
        <f>H538</f>
        <v>20</v>
      </c>
      <c r="I537" s="135">
        <f>I538</f>
        <v>0</v>
      </c>
      <c r="J537" s="137">
        <f t="shared" si="44"/>
        <v>0</v>
      </c>
      <c r="K537" s="146"/>
      <c r="L537" s="139"/>
      <c r="M537" s="146"/>
      <c r="N537" s="146"/>
      <c r="O537" s="146"/>
      <c r="P537" s="146"/>
      <c r="Q537" s="147"/>
    </row>
    <row r="538" spans="1:17" ht="39">
      <c r="A538" s="144" t="s">
        <v>30</v>
      </c>
      <c r="B538" s="145" t="s">
        <v>532</v>
      </c>
      <c r="C538" s="145" t="s">
        <v>283</v>
      </c>
      <c r="D538" s="145" t="s">
        <v>283</v>
      </c>
      <c r="E538" s="145" t="s">
        <v>404</v>
      </c>
      <c r="F538" s="209" t="s">
        <v>31</v>
      </c>
      <c r="G538" s="213"/>
      <c r="H538" s="135">
        <f>'Прил.5'!M400</f>
        <v>20</v>
      </c>
      <c r="I538" s="135">
        <f>'Прил.5'!O400</f>
        <v>0</v>
      </c>
      <c r="J538" s="137">
        <f t="shared" si="44"/>
        <v>0</v>
      </c>
      <c r="K538" s="146"/>
      <c r="L538" s="139"/>
      <c r="M538" s="146"/>
      <c r="N538" s="146"/>
      <c r="O538" s="146"/>
      <c r="P538" s="146"/>
      <c r="Q538" s="147"/>
    </row>
    <row r="539" spans="1:17" ht="26.25">
      <c r="A539" s="144" t="s">
        <v>409</v>
      </c>
      <c r="B539" s="145" t="s">
        <v>532</v>
      </c>
      <c r="C539" s="145" t="s">
        <v>283</v>
      </c>
      <c r="D539" s="145" t="s">
        <v>283</v>
      </c>
      <c r="E539" s="145" t="s">
        <v>410</v>
      </c>
      <c r="F539" s="209"/>
      <c r="G539" s="213"/>
      <c r="H539" s="135">
        <f aca="true" t="shared" si="46" ref="H539:I541">H540</f>
        <v>50</v>
      </c>
      <c r="I539" s="135">
        <f t="shared" si="46"/>
        <v>0</v>
      </c>
      <c r="J539" s="137">
        <f t="shared" si="44"/>
        <v>0</v>
      </c>
      <c r="K539" s="146"/>
      <c r="L539" s="139"/>
      <c r="M539" s="146"/>
      <c r="N539" s="146"/>
      <c r="O539" s="146"/>
      <c r="P539" s="146"/>
      <c r="Q539" s="147"/>
    </row>
    <row r="540" spans="1:17" ht="13.5">
      <c r="A540" s="144" t="s">
        <v>411</v>
      </c>
      <c r="B540" s="145" t="s">
        <v>532</v>
      </c>
      <c r="C540" s="145" t="s">
        <v>283</v>
      </c>
      <c r="D540" s="145" t="s">
        <v>283</v>
      </c>
      <c r="E540" s="145" t="s">
        <v>412</v>
      </c>
      <c r="F540" s="209"/>
      <c r="G540" s="213"/>
      <c r="H540" s="135">
        <f t="shared" si="46"/>
        <v>50</v>
      </c>
      <c r="I540" s="135">
        <f t="shared" si="46"/>
        <v>0</v>
      </c>
      <c r="J540" s="137">
        <f t="shared" si="44"/>
        <v>0</v>
      </c>
      <c r="K540" s="146"/>
      <c r="L540" s="139"/>
      <c r="M540" s="146"/>
      <c r="N540" s="146"/>
      <c r="O540" s="146"/>
      <c r="P540" s="146"/>
      <c r="Q540" s="147"/>
    </row>
    <row r="541" spans="1:17" ht="26.25">
      <c r="A541" s="144" t="s">
        <v>28</v>
      </c>
      <c r="B541" s="145" t="s">
        <v>532</v>
      </c>
      <c r="C541" s="145" t="s">
        <v>283</v>
      </c>
      <c r="D541" s="145" t="s">
        <v>283</v>
      </c>
      <c r="E541" s="145" t="s">
        <v>412</v>
      </c>
      <c r="F541" s="209" t="s">
        <v>29</v>
      </c>
      <c r="G541" s="213"/>
      <c r="H541" s="135">
        <f t="shared" si="46"/>
        <v>50</v>
      </c>
      <c r="I541" s="135">
        <f t="shared" si="46"/>
        <v>0</v>
      </c>
      <c r="J541" s="137">
        <f t="shared" si="44"/>
        <v>0</v>
      </c>
      <c r="K541" s="146"/>
      <c r="L541" s="139"/>
      <c r="M541" s="146"/>
      <c r="N541" s="146"/>
      <c r="O541" s="146"/>
      <c r="P541" s="146"/>
      <c r="Q541" s="147"/>
    </row>
    <row r="542" spans="1:17" ht="39">
      <c r="A542" s="144" t="s">
        <v>30</v>
      </c>
      <c r="B542" s="145" t="s">
        <v>532</v>
      </c>
      <c r="C542" s="145" t="s">
        <v>283</v>
      </c>
      <c r="D542" s="145" t="s">
        <v>283</v>
      </c>
      <c r="E542" s="145" t="s">
        <v>412</v>
      </c>
      <c r="F542" s="209" t="s">
        <v>31</v>
      </c>
      <c r="G542" s="213"/>
      <c r="H542" s="135">
        <v>50</v>
      </c>
      <c r="I542" s="135">
        <v>0</v>
      </c>
      <c r="J542" s="137">
        <f t="shared" si="44"/>
        <v>0</v>
      </c>
      <c r="K542" s="146"/>
      <c r="L542" s="139"/>
      <c r="M542" s="146"/>
      <c r="N542" s="146"/>
      <c r="O542" s="146"/>
      <c r="P542" s="146"/>
      <c r="Q542" s="147"/>
    </row>
    <row r="543" spans="1:17" s="159" customFormat="1" ht="13.5">
      <c r="A543" s="140" t="s">
        <v>420</v>
      </c>
      <c r="B543" s="141" t="s">
        <v>532</v>
      </c>
      <c r="C543" s="141" t="s">
        <v>162</v>
      </c>
      <c r="D543" s="158" t="s">
        <v>524</v>
      </c>
      <c r="E543" s="141"/>
      <c r="F543" s="220"/>
      <c r="G543" s="221"/>
      <c r="H543" s="136">
        <f>H544+H599</f>
        <v>51097.7</v>
      </c>
      <c r="I543" s="136">
        <f>I544+I599</f>
        <v>9942.600000000002</v>
      </c>
      <c r="J543" s="157">
        <f t="shared" si="44"/>
        <v>19.45801865837406</v>
      </c>
      <c r="K543" s="146"/>
      <c r="L543" s="139"/>
      <c r="M543" s="146"/>
      <c r="N543" s="146"/>
      <c r="O543" s="146"/>
      <c r="P543" s="146"/>
      <c r="Q543" s="147"/>
    </row>
    <row r="544" spans="1:18" ht="13.5">
      <c r="A544" s="144" t="s">
        <v>421</v>
      </c>
      <c r="B544" s="145" t="s">
        <v>532</v>
      </c>
      <c r="C544" s="145" t="s">
        <v>162</v>
      </c>
      <c r="D544" s="145" t="s">
        <v>9</v>
      </c>
      <c r="E544" s="145"/>
      <c r="F544" s="209"/>
      <c r="G544" s="213"/>
      <c r="H544" s="135">
        <f>H545+H558+H575+H585+H595</f>
        <v>42981.399999999994</v>
      </c>
      <c r="I544" s="135">
        <f>I545+I558+I575+I585+I595</f>
        <v>8475.100000000002</v>
      </c>
      <c r="J544" s="137">
        <f t="shared" si="44"/>
        <v>19.718064092840166</v>
      </c>
      <c r="K544" s="146"/>
      <c r="L544" s="139"/>
      <c r="M544" s="146"/>
      <c r="N544" s="146"/>
      <c r="O544" s="146"/>
      <c r="P544" s="146"/>
      <c r="Q544" s="147"/>
      <c r="R544" s="143"/>
    </row>
    <row r="545" spans="1:18" ht="39">
      <c r="A545" s="144" t="str">
        <f>'Прил.5'!A16</f>
        <v>Муниципальная программа "Развитие культуры в Сусуманском муниципальном округе на 2021- 2025 годы"</v>
      </c>
      <c r="B545" s="145" t="s">
        <v>532</v>
      </c>
      <c r="C545" s="145" t="s">
        <v>162</v>
      </c>
      <c r="D545" s="145" t="s">
        <v>9</v>
      </c>
      <c r="E545" s="145" t="s">
        <v>422</v>
      </c>
      <c r="F545" s="209"/>
      <c r="G545" s="213"/>
      <c r="H545" s="135">
        <f>H546+H550+H554</f>
        <v>1434.1</v>
      </c>
      <c r="I545" s="135">
        <f>I546+I550+I554</f>
        <v>178.9</v>
      </c>
      <c r="J545" s="137">
        <f t="shared" si="44"/>
        <v>12.474722822676245</v>
      </c>
      <c r="K545" s="146"/>
      <c r="L545" s="139"/>
      <c r="M545" s="146"/>
      <c r="N545" s="146"/>
      <c r="O545" s="146"/>
      <c r="P545" s="146"/>
      <c r="Q545" s="147"/>
      <c r="R545" s="143"/>
    </row>
    <row r="546" spans="1:18" ht="26.25">
      <c r="A546" s="144" t="s">
        <v>423</v>
      </c>
      <c r="B546" s="145" t="s">
        <v>532</v>
      </c>
      <c r="C546" s="145" t="s">
        <v>162</v>
      </c>
      <c r="D546" s="145" t="s">
        <v>9</v>
      </c>
      <c r="E546" s="145" t="s">
        <v>424</v>
      </c>
      <c r="F546" s="209"/>
      <c r="G546" s="213"/>
      <c r="H546" s="135">
        <f aca="true" t="shared" si="47" ref="H546:I548">H547</f>
        <v>30</v>
      </c>
      <c r="I546" s="135">
        <f t="shared" si="47"/>
        <v>0</v>
      </c>
      <c r="J546" s="137">
        <f t="shared" si="44"/>
        <v>0</v>
      </c>
      <c r="K546" s="146"/>
      <c r="L546" s="139"/>
      <c r="M546" s="146"/>
      <c r="N546" s="146"/>
      <c r="O546" s="146"/>
      <c r="P546" s="146"/>
      <c r="Q546" s="147"/>
      <c r="R546" s="143"/>
    </row>
    <row r="547" spans="1:18" ht="26.25">
      <c r="A547" s="144" t="s">
        <v>425</v>
      </c>
      <c r="B547" s="145" t="s">
        <v>532</v>
      </c>
      <c r="C547" s="145" t="s">
        <v>162</v>
      </c>
      <c r="D547" s="145" t="s">
        <v>9</v>
      </c>
      <c r="E547" s="145" t="s">
        <v>426</v>
      </c>
      <c r="F547" s="209"/>
      <c r="G547" s="213"/>
      <c r="H547" s="135">
        <f t="shared" si="47"/>
        <v>30</v>
      </c>
      <c r="I547" s="135">
        <f t="shared" si="47"/>
        <v>0</v>
      </c>
      <c r="J547" s="137">
        <f t="shared" si="44"/>
        <v>0</v>
      </c>
      <c r="K547" s="146"/>
      <c r="L547" s="139"/>
      <c r="M547" s="146"/>
      <c r="N547" s="146"/>
      <c r="O547" s="146"/>
      <c r="P547" s="146"/>
      <c r="Q547" s="147"/>
      <c r="R547" s="143"/>
    </row>
    <row r="548" spans="1:18" ht="39">
      <c r="A548" s="144" t="s">
        <v>257</v>
      </c>
      <c r="B548" s="145" t="s">
        <v>532</v>
      </c>
      <c r="C548" s="145" t="s">
        <v>162</v>
      </c>
      <c r="D548" s="145" t="s">
        <v>9</v>
      </c>
      <c r="E548" s="145" t="s">
        <v>426</v>
      </c>
      <c r="F548" s="209" t="s">
        <v>258</v>
      </c>
      <c r="G548" s="213"/>
      <c r="H548" s="135">
        <f t="shared" si="47"/>
        <v>30</v>
      </c>
      <c r="I548" s="135">
        <f t="shared" si="47"/>
        <v>0</v>
      </c>
      <c r="J548" s="137">
        <f t="shared" si="44"/>
        <v>0</v>
      </c>
      <c r="K548" s="146"/>
      <c r="L548" s="139"/>
      <c r="M548" s="146"/>
      <c r="N548" s="146"/>
      <c r="O548" s="146"/>
      <c r="P548" s="146"/>
      <c r="Q548" s="147"/>
      <c r="R548" s="143"/>
    </row>
    <row r="549" spans="1:18" ht="13.5">
      <c r="A549" s="144" t="s">
        <v>290</v>
      </c>
      <c r="B549" s="145" t="s">
        <v>532</v>
      </c>
      <c r="C549" s="145" t="s">
        <v>162</v>
      </c>
      <c r="D549" s="145" t="s">
        <v>9</v>
      </c>
      <c r="E549" s="145" t="s">
        <v>426</v>
      </c>
      <c r="F549" s="209" t="s">
        <v>291</v>
      </c>
      <c r="G549" s="213"/>
      <c r="H549" s="135">
        <f>'Прил.5'!M23</f>
        <v>30</v>
      </c>
      <c r="I549" s="135">
        <f>'Прил.5'!O23</f>
        <v>0</v>
      </c>
      <c r="J549" s="137">
        <f t="shared" si="44"/>
        <v>0</v>
      </c>
      <c r="K549" s="146"/>
      <c r="L549" s="139"/>
      <c r="M549" s="146"/>
      <c r="N549" s="146"/>
      <c r="O549" s="146"/>
      <c r="P549" s="146"/>
      <c r="Q549" s="147"/>
      <c r="R549" s="143"/>
    </row>
    <row r="550" spans="1:18" ht="66">
      <c r="A550" s="144" t="s">
        <v>427</v>
      </c>
      <c r="B550" s="145" t="s">
        <v>532</v>
      </c>
      <c r="C550" s="145" t="s">
        <v>162</v>
      </c>
      <c r="D550" s="145" t="s">
        <v>9</v>
      </c>
      <c r="E550" s="145" t="s">
        <v>428</v>
      </c>
      <c r="F550" s="209"/>
      <c r="G550" s="213"/>
      <c r="H550" s="135">
        <f aca="true" t="shared" si="48" ref="H550:I552">H551</f>
        <v>1144.1</v>
      </c>
      <c r="I550" s="135">
        <f t="shared" si="48"/>
        <v>178.9</v>
      </c>
      <c r="J550" s="137">
        <f t="shared" si="44"/>
        <v>15.636745039769254</v>
      </c>
      <c r="K550" s="146"/>
      <c r="L550" s="139"/>
      <c r="M550" s="146"/>
      <c r="N550" s="146"/>
      <c r="O550" s="146"/>
      <c r="P550" s="146"/>
      <c r="Q550" s="147"/>
      <c r="R550" s="143"/>
    </row>
    <row r="551" spans="1:18" ht="13.5">
      <c r="A551" s="144" t="s">
        <v>288</v>
      </c>
      <c r="B551" s="145" t="s">
        <v>532</v>
      </c>
      <c r="C551" s="145" t="s">
        <v>162</v>
      </c>
      <c r="D551" s="145" t="s">
        <v>9</v>
      </c>
      <c r="E551" s="145" t="s">
        <v>429</v>
      </c>
      <c r="F551" s="209"/>
      <c r="G551" s="213"/>
      <c r="H551" s="135">
        <f t="shared" si="48"/>
        <v>1144.1</v>
      </c>
      <c r="I551" s="135">
        <f t="shared" si="48"/>
        <v>178.9</v>
      </c>
      <c r="J551" s="137">
        <f t="shared" si="44"/>
        <v>15.636745039769254</v>
      </c>
      <c r="K551" s="146"/>
      <c r="L551" s="139"/>
      <c r="M551" s="146"/>
      <c r="N551" s="146"/>
      <c r="O551" s="146"/>
      <c r="P551" s="146"/>
      <c r="Q551" s="147"/>
      <c r="R551" s="143"/>
    </row>
    <row r="552" spans="1:18" ht="39">
      <c r="A552" s="144" t="s">
        <v>257</v>
      </c>
      <c r="B552" s="145" t="s">
        <v>532</v>
      </c>
      <c r="C552" s="145" t="s">
        <v>162</v>
      </c>
      <c r="D552" s="145" t="s">
        <v>9</v>
      </c>
      <c r="E552" s="145" t="s">
        <v>429</v>
      </c>
      <c r="F552" s="209" t="s">
        <v>258</v>
      </c>
      <c r="G552" s="213"/>
      <c r="H552" s="135">
        <f t="shared" si="48"/>
        <v>1144.1</v>
      </c>
      <c r="I552" s="135">
        <f t="shared" si="48"/>
        <v>178.9</v>
      </c>
      <c r="J552" s="137">
        <f t="shared" si="44"/>
        <v>15.636745039769254</v>
      </c>
      <c r="K552" s="146"/>
      <c r="L552" s="139"/>
      <c r="M552" s="146"/>
      <c r="N552" s="146"/>
      <c r="O552" s="146"/>
      <c r="P552" s="146"/>
      <c r="Q552" s="147"/>
      <c r="R552" s="143"/>
    </row>
    <row r="553" spans="1:18" ht="13.5">
      <c r="A553" s="144" t="s">
        <v>290</v>
      </c>
      <c r="B553" s="145" t="s">
        <v>532</v>
      </c>
      <c r="C553" s="145" t="s">
        <v>162</v>
      </c>
      <c r="D553" s="145" t="s">
        <v>9</v>
      </c>
      <c r="E553" s="145" t="s">
        <v>429</v>
      </c>
      <c r="F553" s="209" t="s">
        <v>291</v>
      </c>
      <c r="G553" s="213"/>
      <c r="H553" s="135">
        <f>'Прил.5'!M39</f>
        <v>1144.1</v>
      </c>
      <c r="I553" s="135">
        <f>'Прил.5'!O39</f>
        <v>178.9</v>
      </c>
      <c r="J553" s="137">
        <f t="shared" si="44"/>
        <v>15.636745039769254</v>
      </c>
      <c r="K553" s="146"/>
      <c r="L553" s="139"/>
      <c r="M553" s="146"/>
      <c r="N553" s="146"/>
      <c r="O553" s="146"/>
      <c r="P553" s="146"/>
      <c r="Q553" s="147"/>
      <c r="R553" s="143"/>
    </row>
    <row r="554" spans="1:18" ht="27.75" customHeight="1">
      <c r="A554" s="144" t="s">
        <v>430</v>
      </c>
      <c r="B554" s="145" t="s">
        <v>532</v>
      </c>
      <c r="C554" s="145" t="s">
        <v>162</v>
      </c>
      <c r="D554" s="145" t="s">
        <v>9</v>
      </c>
      <c r="E554" s="145" t="s">
        <v>431</v>
      </c>
      <c r="F554" s="209"/>
      <c r="G554" s="213"/>
      <c r="H554" s="135">
        <f aca="true" t="shared" si="49" ref="H554:I556">H555</f>
        <v>260</v>
      </c>
      <c r="I554" s="135">
        <f t="shared" si="49"/>
        <v>0</v>
      </c>
      <c r="J554" s="137">
        <f t="shared" si="44"/>
        <v>0</v>
      </c>
      <c r="K554" s="146"/>
      <c r="L554" s="139"/>
      <c r="M554" s="146"/>
      <c r="N554" s="146"/>
      <c r="O554" s="146"/>
      <c r="P554" s="146"/>
      <c r="Q554" s="147"/>
      <c r="R554" s="143"/>
    </row>
    <row r="555" spans="1:18" ht="26.25">
      <c r="A555" s="144" t="s">
        <v>432</v>
      </c>
      <c r="B555" s="145" t="s">
        <v>532</v>
      </c>
      <c r="C555" s="145" t="s">
        <v>162</v>
      </c>
      <c r="D555" s="145" t="s">
        <v>9</v>
      </c>
      <c r="E555" s="145" t="s">
        <v>433</v>
      </c>
      <c r="F555" s="209"/>
      <c r="G555" s="213"/>
      <c r="H555" s="135">
        <f t="shared" si="49"/>
        <v>260</v>
      </c>
      <c r="I555" s="135">
        <f t="shared" si="49"/>
        <v>0</v>
      </c>
      <c r="J555" s="137">
        <f t="shared" si="44"/>
        <v>0</v>
      </c>
      <c r="K555" s="146"/>
      <c r="L555" s="139"/>
      <c r="M555" s="146"/>
      <c r="N555" s="146"/>
      <c r="O555" s="146"/>
      <c r="P555" s="146"/>
      <c r="Q555" s="147"/>
      <c r="R555" s="143"/>
    </row>
    <row r="556" spans="1:18" ht="39">
      <c r="A556" s="144" t="s">
        <v>257</v>
      </c>
      <c r="B556" s="145" t="s">
        <v>532</v>
      </c>
      <c r="C556" s="145" t="s">
        <v>162</v>
      </c>
      <c r="D556" s="145" t="s">
        <v>9</v>
      </c>
      <c r="E556" s="145" t="s">
        <v>433</v>
      </c>
      <c r="F556" s="209" t="s">
        <v>258</v>
      </c>
      <c r="G556" s="213"/>
      <c r="H556" s="135">
        <f t="shared" si="49"/>
        <v>260</v>
      </c>
      <c r="I556" s="135">
        <f t="shared" si="49"/>
        <v>0</v>
      </c>
      <c r="J556" s="137">
        <f t="shared" si="44"/>
        <v>0</v>
      </c>
      <c r="K556" s="146"/>
      <c r="L556" s="139"/>
      <c r="M556" s="146"/>
      <c r="N556" s="146"/>
      <c r="O556" s="146"/>
      <c r="P556" s="146"/>
      <c r="Q556" s="147"/>
      <c r="R556" s="143"/>
    </row>
    <row r="557" spans="1:18" ht="13.5">
      <c r="A557" s="144" t="s">
        <v>290</v>
      </c>
      <c r="B557" s="145" t="s">
        <v>532</v>
      </c>
      <c r="C557" s="145" t="s">
        <v>162</v>
      </c>
      <c r="D557" s="145" t="s">
        <v>9</v>
      </c>
      <c r="E557" s="145" t="s">
        <v>433</v>
      </c>
      <c r="F557" s="209" t="s">
        <v>291</v>
      </c>
      <c r="G557" s="213"/>
      <c r="H557" s="135">
        <f>'Прил.5'!M46</f>
        <v>260</v>
      </c>
      <c r="I557" s="135">
        <f>'Прил.5'!O46</f>
        <v>0</v>
      </c>
      <c r="J557" s="137">
        <f t="shared" si="44"/>
        <v>0</v>
      </c>
      <c r="K557" s="146"/>
      <c r="L557" s="139"/>
      <c r="M557" s="146"/>
      <c r="N557" s="146"/>
      <c r="O557" s="146"/>
      <c r="P557" s="146"/>
      <c r="Q557" s="147"/>
      <c r="R557" s="143"/>
    </row>
    <row r="558" spans="1:18" ht="39">
      <c r="A558" s="144" t="str">
        <f>'Прил.5'!A409</f>
        <v>Муниципальная программа "Пожарная безопасность в Сусуманском муниципальном округе на 2021- 2025 годы"</v>
      </c>
      <c r="B558" s="145" t="s">
        <v>532</v>
      </c>
      <c r="C558" s="145" t="s">
        <v>162</v>
      </c>
      <c r="D558" s="145" t="s">
        <v>9</v>
      </c>
      <c r="E558" s="145" t="s">
        <v>302</v>
      </c>
      <c r="F558" s="209"/>
      <c r="G558" s="213"/>
      <c r="H558" s="135">
        <f>H559</f>
        <v>479.5</v>
      </c>
      <c r="I558" s="135">
        <f>I559</f>
        <v>39.9</v>
      </c>
      <c r="J558" s="137">
        <f t="shared" si="44"/>
        <v>8.321167883211679</v>
      </c>
      <c r="K558" s="146"/>
      <c r="L558" s="139"/>
      <c r="M558" s="146"/>
      <c r="N558" s="146"/>
      <c r="O558" s="146"/>
      <c r="P558" s="146"/>
      <c r="Q558" s="147"/>
      <c r="R558" s="143"/>
    </row>
    <row r="559" spans="1:18" ht="39">
      <c r="A559" s="144" t="s">
        <v>303</v>
      </c>
      <c r="B559" s="145" t="s">
        <v>532</v>
      </c>
      <c r="C559" s="145" t="s">
        <v>162</v>
      </c>
      <c r="D559" s="145" t="s">
        <v>9</v>
      </c>
      <c r="E559" s="145" t="s">
        <v>304</v>
      </c>
      <c r="F559" s="209"/>
      <c r="G559" s="213"/>
      <c r="H559" s="135">
        <f>H560+H563+H566+H569+H572</f>
        <v>479.5</v>
      </c>
      <c r="I559" s="135">
        <f>I560+I563+I566+I569+I572</f>
        <v>39.9</v>
      </c>
      <c r="J559" s="137">
        <f t="shared" si="44"/>
        <v>8.321167883211679</v>
      </c>
      <c r="K559" s="146"/>
      <c r="L559" s="139"/>
      <c r="M559" s="146"/>
      <c r="N559" s="146"/>
      <c r="O559" s="146"/>
      <c r="P559" s="146"/>
      <c r="Q559" s="147"/>
      <c r="R559" s="143"/>
    </row>
    <row r="560" spans="1:18" ht="52.5">
      <c r="A560" s="144" t="s">
        <v>305</v>
      </c>
      <c r="B560" s="145" t="s">
        <v>532</v>
      </c>
      <c r="C560" s="145" t="s">
        <v>162</v>
      </c>
      <c r="D560" s="145" t="s">
        <v>9</v>
      </c>
      <c r="E560" s="145" t="s">
        <v>306</v>
      </c>
      <c r="F560" s="209"/>
      <c r="G560" s="213"/>
      <c r="H560" s="135">
        <f>H561</f>
        <v>295</v>
      </c>
      <c r="I560" s="135">
        <f>I561</f>
        <v>39.9</v>
      </c>
      <c r="J560" s="137">
        <f t="shared" si="44"/>
        <v>13.52542372881356</v>
      </c>
      <c r="K560" s="146"/>
      <c r="L560" s="139"/>
      <c r="M560" s="146"/>
      <c r="N560" s="146"/>
      <c r="O560" s="146"/>
      <c r="P560" s="146"/>
      <c r="Q560" s="147"/>
      <c r="R560" s="143"/>
    </row>
    <row r="561" spans="1:18" ht="39">
      <c r="A561" s="144" t="s">
        <v>257</v>
      </c>
      <c r="B561" s="145" t="s">
        <v>532</v>
      </c>
      <c r="C561" s="145" t="s">
        <v>162</v>
      </c>
      <c r="D561" s="145" t="s">
        <v>9</v>
      </c>
      <c r="E561" s="145" t="s">
        <v>306</v>
      </c>
      <c r="F561" s="209" t="s">
        <v>258</v>
      </c>
      <c r="G561" s="213"/>
      <c r="H561" s="135">
        <f>H562</f>
        <v>295</v>
      </c>
      <c r="I561" s="135">
        <f>I562</f>
        <v>39.9</v>
      </c>
      <c r="J561" s="137">
        <f t="shared" si="44"/>
        <v>13.52542372881356</v>
      </c>
      <c r="K561" s="146"/>
      <c r="L561" s="139"/>
      <c r="M561" s="146"/>
      <c r="N561" s="146"/>
      <c r="O561" s="146"/>
      <c r="P561" s="146"/>
      <c r="Q561" s="147"/>
      <c r="R561" s="143"/>
    </row>
    <row r="562" spans="1:18" ht="13.5">
      <c r="A562" s="144" t="s">
        <v>290</v>
      </c>
      <c r="B562" s="145" t="s">
        <v>532</v>
      </c>
      <c r="C562" s="145" t="s">
        <v>162</v>
      </c>
      <c r="D562" s="145" t="s">
        <v>9</v>
      </c>
      <c r="E562" s="145" t="s">
        <v>306</v>
      </c>
      <c r="F562" s="209" t="s">
        <v>291</v>
      </c>
      <c r="G562" s="213"/>
      <c r="H562" s="135">
        <f>'Прил.5'!M435</f>
        <v>295</v>
      </c>
      <c r="I562" s="135">
        <f>'Прил.5'!O435</f>
        <v>39.9</v>
      </c>
      <c r="J562" s="137">
        <f t="shared" si="44"/>
        <v>13.52542372881356</v>
      </c>
      <c r="K562" s="146"/>
      <c r="L562" s="139"/>
      <c r="M562" s="146"/>
      <c r="N562" s="146"/>
      <c r="O562" s="146"/>
      <c r="P562" s="146"/>
      <c r="Q562" s="147"/>
      <c r="R562" s="143"/>
    </row>
    <row r="563" spans="1:18" ht="26.25">
      <c r="A563" s="144" t="s">
        <v>344</v>
      </c>
      <c r="B563" s="145" t="s">
        <v>532</v>
      </c>
      <c r="C563" s="145" t="s">
        <v>162</v>
      </c>
      <c r="D563" s="145" t="s">
        <v>9</v>
      </c>
      <c r="E563" s="145" t="s">
        <v>345</v>
      </c>
      <c r="F563" s="209"/>
      <c r="G563" s="213"/>
      <c r="H563" s="135">
        <f>H564</f>
        <v>80</v>
      </c>
      <c r="I563" s="135">
        <f>I564</f>
        <v>0</v>
      </c>
      <c r="J563" s="137">
        <f t="shared" si="44"/>
        <v>0</v>
      </c>
      <c r="K563" s="146"/>
      <c r="L563" s="139"/>
      <c r="M563" s="146"/>
      <c r="N563" s="146"/>
      <c r="O563" s="146"/>
      <c r="P563" s="146"/>
      <c r="Q563" s="147"/>
      <c r="R563" s="143"/>
    </row>
    <row r="564" spans="1:18" ht="39">
      <c r="A564" s="144" t="s">
        <v>257</v>
      </c>
      <c r="B564" s="145" t="s">
        <v>532</v>
      </c>
      <c r="C564" s="145" t="s">
        <v>162</v>
      </c>
      <c r="D564" s="145" t="s">
        <v>9</v>
      </c>
      <c r="E564" s="145" t="s">
        <v>345</v>
      </c>
      <c r="F564" s="209" t="s">
        <v>258</v>
      </c>
      <c r="G564" s="213"/>
      <c r="H564" s="135">
        <f>H565</f>
        <v>80</v>
      </c>
      <c r="I564" s="135">
        <f>I565</f>
        <v>0</v>
      </c>
      <c r="J564" s="137">
        <f t="shared" si="44"/>
        <v>0</v>
      </c>
      <c r="K564" s="146"/>
      <c r="L564" s="139"/>
      <c r="M564" s="146"/>
      <c r="N564" s="146"/>
      <c r="O564" s="146"/>
      <c r="P564" s="146"/>
      <c r="Q564" s="147"/>
      <c r="R564" s="143"/>
    </row>
    <row r="565" spans="1:18" ht="13.5">
      <c r="A565" s="144" t="s">
        <v>290</v>
      </c>
      <c r="B565" s="145" t="s">
        <v>532</v>
      </c>
      <c r="C565" s="145" t="s">
        <v>162</v>
      </c>
      <c r="D565" s="145" t="s">
        <v>9</v>
      </c>
      <c r="E565" s="145" t="s">
        <v>345</v>
      </c>
      <c r="F565" s="209" t="s">
        <v>291</v>
      </c>
      <c r="G565" s="213"/>
      <c r="H565" s="135">
        <f>'Прил.5'!M451</f>
        <v>80</v>
      </c>
      <c r="I565" s="135">
        <f>'Прил.5'!O451</f>
        <v>0</v>
      </c>
      <c r="J565" s="137">
        <f t="shared" si="44"/>
        <v>0</v>
      </c>
      <c r="K565" s="146"/>
      <c r="L565" s="139"/>
      <c r="M565" s="146"/>
      <c r="N565" s="146"/>
      <c r="O565" s="146"/>
      <c r="P565" s="146"/>
      <c r="Q565" s="147"/>
      <c r="R565" s="143"/>
    </row>
    <row r="566" spans="1:18" ht="26.25">
      <c r="A566" s="144" t="s">
        <v>307</v>
      </c>
      <c r="B566" s="145" t="s">
        <v>532</v>
      </c>
      <c r="C566" s="145" t="s">
        <v>162</v>
      </c>
      <c r="D566" s="145" t="s">
        <v>9</v>
      </c>
      <c r="E566" s="145" t="s">
        <v>308</v>
      </c>
      <c r="F566" s="209"/>
      <c r="G566" s="213"/>
      <c r="H566" s="135">
        <f>H567</f>
        <v>34.5</v>
      </c>
      <c r="I566" s="135">
        <f>I567</f>
        <v>0</v>
      </c>
      <c r="J566" s="137">
        <f t="shared" si="44"/>
        <v>0</v>
      </c>
      <c r="K566" s="146"/>
      <c r="L566" s="139"/>
      <c r="M566" s="146"/>
      <c r="N566" s="146"/>
      <c r="O566" s="146"/>
      <c r="P566" s="146"/>
      <c r="Q566" s="147"/>
      <c r="R566" s="143"/>
    </row>
    <row r="567" spans="1:18" ht="39">
      <c r="A567" s="144" t="s">
        <v>257</v>
      </c>
      <c r="B567" s="145" t="s">
        <v>532</v>
      </c>
      <c r="C567" s="145" t="s">
        <v>162</v>
      </c>
      <c r="D567" s="145" t="s">
        <v>9</v>
      </c>
      <c r="E567" s="145" t="s">
        <v>308</v>
      </c>
      <c r="F567" s="209" t="s">
        <v>258</v>
      </c>
      <c r="G567" s="213"/>
      <c r="H567" s="135">
        <f>H568</f>
        <v>34.5</v>
      </c>
      <c r="I567" s="135">
        <f>I568</f>
        <v>0</v>
      </c>
      <c r="J567" s="137">
        <f t="shared" si="44"/>
        <v>0</v>
      </c>
      <c r="K567" s="146"/>
      <c r="L567" s="139"/>
      <c r="M567" s="146"/>
      <c r="N567" s="146"/>
      <c r="O567" s="146"/>
      <c r="P567" s="146"/>
      <c r="Q567" s="147"/>
      <c r="R567" s="143"/>
    </row>
    <row r="568" spans="1:18" ht="13.5">
      <c r="A568" s="144" t="s">
        <v>290</v>
      </c>
      <c r="B568" s="145" t="s">
        <v>532</v>
      </c>
      <c r="C568" s="145" t="s">
        <v>162</v>
      </c>
      <c r="D568" s="145" t="s">
        <v>9</v>
      </c>
      <c r="E568" s="145" t="s">
        <v>308</v>
      </c>
      <c r="F568" s="209" t="s">
        <v>291</v>
      </c>
      <c r="G568" s="213"/>
      <c r="H568" s="135">
        <f>'Прил.5'!M470</f>
        <v>34.5</v>
      </c>
      <c r="I568" s="135">
        <f>'Прил.5'!O470</f>
        <v>0</v>
      </c>
      <c r="J568" s="137">
        <f t="shared" si="44"/>
        <v>0</v>
      </c>
      <c r="K568" s="146"/>
      <c r="L568" s="139"/>
      <c r="M568" s="146"/>
      <c r="N568" s="146"/>
      <c r="O568" s="146"/>
      <c r="P568" s="146"/>
      <c r="Q568" s="147"/>
      <c r="R568" s="143"/>
    </row>
    <row r="569" spans="1:18" ht="26.25">
      <c r="A569" s="144" t="s">
        <v>309</v>
      </c>
      <c r="B569" s="145" t="s">
        <v>532</v>
      </c>
      <c r="C569" s="145" t="s">
        <v>162</v>
      </c>
      <c r="D569" s="145" t="s">
        <v>9</v>
      </c>
      <c r="E569" s="145" t="s">
        <v>310</v>
      </c>
      <c r="F569" s="209"/>
      <c r="G569" s="213"/>
      <c r="H569" s="135">
        <f>H570</f>
        <v>50</v>
      </c>
      <c r="I569" s="135">
        <f>I570</f>
        <v>0</v>
      </c>
      <c r="J569" s="137">
        <f t="shared" si="44"/>
        <v>0</v>
      </c>
      <c r="K569" s="146"/>
      <c r="L569" s="139"/>
      <c r="M569" s="146"/>
      <c r="N569" s="146"/>
      <c r="O569" s="146"/>
      <c r="P569" s="146"/>
      <c r="Q569" s="147"/>
      <c r="R569" s="143"/>
    </row>
    <row r="570" spans="1:18" ht="39">
      <c r="A570" s="144" t="s">
        <v>257</v>
      </c>
      <c r="B570" s="145" t="s">
        <v>532</v>
      </c>
      <c r="C570" s="145" t="s">
        <v>162</v>
      </c>
      <c r="D570" s="145" t="s">
        <v>9</v>
      </c>
      <c r="E570" s="145" t="s">
        <v>310</v>
      </c>
      <c r="F570" s="209" t="s">
        <v>258</v>
      </c>
      <c r="G570" s="213"/>
      <c r="H570" s="135">
        <f>H571</f>
        <v>50</v>
      </c>
      <c r="I570" s="135">
        <f>I571</f>
        <v>0</v>
      </c>
      <c r="J570" s="137">
        <f t="shared" si="44"/>
        <v>0</v>
      </c>
      <c r="K570" s="146"/>
      <c r="L570" s="139"/>
      <c r="M570" s="146"/>
      <c r="N570" s="146"/>
      <c r="O570" s="146"/>
      <c r="P570" s="146"/>
      <c r="Q570" s="147"/>
      <c r="R570" s="143"/>
    </row>
    <row r="571" spans="1:18" ht="13.5">
      <c r="A571" s="144" t="s">
        <v>290</v>
      </c>
      <c r="B571" s="145" t="s">
        <v>532</v>
      </c>
      <c r="C571" s="145" t="s">
        <v>162</v>
      </c>
      <c r="D571" s="145" t="s">
        <v>9</v>
      </c>
      <c r="E571" s="145" t="s">
        <v>310</v>
      </c>
      <c r="F571" s="209" t="s">
        <v>291</v>
      </c>
      <c r="G571" s="213"/>
      <c r="H571" s="135">
        <f>'Прил.5'!M498</f>
        <v>50</v>
      </c>
      <c r="I571" s="135">
        <f>'Прил.5'!O498</f>
        <v>0</v>
      </c>
      <c r="J571" s="137">
        <f t="shared" si="44"/>
        <v>0</v>
      </c>
      <c r="K571" s="146"/>
      <c r="L571" s="139"/>
      <c r="M571" s="146"/>
      <c r="N571" s="146"/>
      <c r="O571" s="146"/>
      <c r="P571" s="146"/>
      <c r="Q571" s="147"/>
      <c r="R571" s="143"/>
    </row>
    <row r="572" spans="1:18" ht="39">
      <c r="A572" s="144" t="s">
        <v>311</v>
      </c>
      <c r="B572" s="145" t="s">
        <v>532</v>
      </c>
      <c r="C572" s="145" t="s">
        <v>162</v>
      </c>
      <c r="D572" s="145" t="s">
        <v>9</v>
      </c>
      <c r="E572" s="145" t="s">
        <v>312</v>
      </c>
      <c r="F572" s="209"/>
      <c r="G572" s="213"/>
      <c r="H572" s="135">
        <f>H573</f>
        <v>20</v>
      </c>
      <c r="I572" s="135">
        <f>I573</f>
        <v>0</v>
      </c>
      <c r="J572" s="137">
        <f t="shared" si="44"/>
        <v>0</v>
      </c>
      <c r="K572" s="146"/>
      <c r="L572" s="139"/>
      <c r="M572" s="146"/>
      <c r="N572" s="146"/>
      <c r="O572" s="146"/>
      <c r="P572" s="146"/>
      <c r="Q572" s="147"/>
      <c r="R572" s="143"/>
    </row>
    <row r="573" spans="1:18" ht="39">
      <c r="A573" s="144" t="s">
        <v>257</v>
      </c>
      <c r="B573" s="145" t="s">
        <v>532</v>
      </c>
      <c r="C573" s="145" t="s">
        <v>162</v>
      </c>
      <c r="D573" s="145" t="s">
        <v>9</v>
      </c>
      <c r="E573" s="145" t="s">
        <v>312</v>
      </c>
      <c r="F573" s="209" t="s">
        <v>258</v>
      </c>
      <c r="G573" s="213"/>
      <c r="H573" s="135">
        <f>H574</f>
        <v>20</v>
      </c>
      <c r="I573" s="135">
        <f>I574</f>
        <v>0</v>
      </c>
      <c r="J573" s="137">
        <f t="shared" si="44"/>
        <v>0</v>
      </c>
      <c r="K573" s="146"/>
      <c r="L573" s="139"/>
      <c r="M573" s="146"/>
      <c r="N573" s="146"/>
      <c r="O573" s="146"/>
      <c r="P573" s="146"/>
      <c r="Q573" s="147"/>
      <c r="R573" s="143"/>
    </row>
    <row r="574" spans="1:18" ht="13.5">
      <c r="A574" s="144" t="s">
        <v>290</v>
      </c>
      <c r="B574" s="145" t="s">
        <v>532</v>
      </c>
      <c r="C574" s="145" t="s">
        <v>162</v>
      </c>
      <c r="D574" s="145" t="s">
        <v>9</v>
      </c>
      <c r="E574" s="145" t="s">
        <v>312</v>
      </c>
      <c r="F574" s="209" t="s">
        <v>291</v>
      </c>
      <c r="G574" s="213"/>
      <c r="H574" s="135">
        <f>'Прил.5'!M517</f>
        <v>20</v>
      </c>
      <c r="I574" s="135">
        <f>'Прил.5'!O517</f>
        <v>0</v>
      </c>
      <c r="J574" s="137">
        <f t="shared" si="44"/>
        <v>0</v>
      </c>
      <c r="K574" s="146"/>
      <c r="L574" s="139"/>
      <c r="M574" s="146"/>
      <c r="N574" s="146"/>
      <c r="O574" s="146"/>
      <c r="P574" s="146"/>
      <c r="Q574" s="147"/>
      <c r="R574" s="143"/>
    </row>
    <row r="575" spans="1:18" ht="13.5">
      <c r="A575" s="144" t="s">
        <v>434</v>
      </c>
      <c r="B575" s="145" t="s">
        <v>532</v>
      </c>
      <c r="C575" s="145" t="s">
        <v>162</v>
      </c>
      <c r="D575" s="145" t="s">
        <v>9</v>
      </c>
      <c r="E575" s="145" t="s">
        <v>435</v>
      </c>
      <c r="F575" s="209"/>
      <c r="G575" s="213"/>
      <c r="H575" s="135">
        <f>H576+H579+H582</f>
        <v>18171.3</v>
      </c>
      <c r="I575" s="135">
        <f>I576+I579+I582</f>
        <v>3352.8</v>
      </c>
      <c r="J575" s="137">
        <f t="shared" si="44"/>
        <v>18.451073946277923</v>
      </c>
      <c r="K575" s="146"/>
      <c r="L575" s="139"/>
      <c r="M575" s="146"/>
      <c r="N575" s="146"/>
      <c r="O575" s="146"/>
      <c r="P575" s="146"/>
      <c r="Q575" s="147"/>
      <c r="R575" s="143"/>
    </row>
    <row r="576" spans="1:18" ht="78.75">
      <c r="A576" s="144" t="s">
        <v>42</v>
      </c>
      <c r="B576" s="145" t="s">
        <v>532</v>
      </c>
      <c r="C576" s="145" t="s">
        <v>162</v>
      </c>
      <c r="D576" s="145" t="s">
        <v>9</v>
      </c>
      <c r="E576" s="145" t="s">
        <v>436</v>
      </c>
      <c r="F576" s="209"/>
      <c r="G576" s="213"/>
      <c r="H576" s="135">
        <f>H577</f>
        <v>280</v>
      </c>
      <c r="I576" s="135">
        <f>I577</f>
        <v>0</v>
      </c>
      <c r="J576" s="137">
        <f t="shared" si="44"/>
        <v>0</v>
      </c>
      <c r="K576" s="146"/>
      <c r="L576" s="139"/>
      <c r="M576" s="146"/>
      <c r="N576" s="146"/>
      <c r="O576" s="146"/>
      <c r="P576" s="146"/>
      <c r="Q576" s="147"/>
      <c r="R576" s="143"/>
    </row>
    <row r="577" spans="1:18" ht="39">
      <c r="A577" s="144" t="s">
        <v>257</v>
      </c>
      <c r="B577" s="145" t="s">
        <v>532</v>
      </c>
      <c r="C577" s="145" t="s">
        <v>162</v>
      </c>
      <c r="D577" s="145" t="s">
        <v>9</v>
      </c>
      <c r="E577" s="145" t="s">
        <v>436</v>
      </c>
      <c r="F577" s="209" t="s">
        <v>258</v>
      </c>
      <c r="G577" s="213"/>
      <c r="H577" s="135">
        <f>H578</f>
        <v>280</v>
      </c>
      <c r="I577" s="135">
        <f>I578</f>
        <v>0</v>
      </c>
      <c r="J577" s="137">
        <f t="shared" si="44"/>
        <v>0</v>
      </c>
      <c r="K577" s="146"/>
      <c r="L577" s="139"/>
      <c r="M577" s="146"/>
      <c r="N577" s="146"/>
      <c r="O577" s="146"/>
      <c r="P577" s="146"/>
      <c r="Q577" s="147"/>
      <c r="R577" s="143"/>
    </row>
    <row r="578" spans="1:18" ht="13.5">
      <c r="A578" s="144" t="s">
        <v>290</v>
      </c>
      <c r="B578" s="145" t="s">
        <v>532</v>
      </c>
      <c r="C578" s="145" t="s">
        <v>162</v>
      </c>
      <c r="D578" s="145" t="s">
        <v>9</v>
      </c>
      <c r="E578" s="145" t="s">
        <v>436</v>
      </c>
      <c r="F578" s="209" t="s">
        <v>291</v>
      </c>
      <c r="G578" s="213"/>
      <c r="H578" s="135">
        <v>280</v>
      </c>
      <c r="I578" s="135">
        <v>0</v>
      </c>
      <c r="J578" s="137">
        <f t="shared" si="44"/>
        <v>0</v>
      </c>
      <c r="K578" s="146"/>
      <c r="L578" s="139"/>
      <c r="M578" s="146"/>
      <c r="N578" s="146"/>
      <c r="O578" s="146"/>
      <c r="P578" s="146"/>
      <c r="Q578" s="147"/>
      <c r="R578" s="143"/>
    </row>
    <row r="579" spans="1:18" ht="13.5">
      <c r="A579" s="144" t="s">
        <v>32</v>
      </c>
      <c r="B579" s="145" t="s">
        <v>532</v>
      </c>
      <c r="C579" s="145" t="s">
        <v>162</v>
      </c>
      <c r="D579" s="145" t="s">
        <v>9</v>
      </c>
      <c r="E579" s="145" t="s">
        <v>437</v>
      </c>
      <c r="F579" s="209"/>
      <c r="G579" s="213"/>
      <c r="H579" s="135">
        <f>H580</f>
        <v>18</v>
      </c>
      <c r="I579" s="135">
        <f>I580</f>
        <v>0</v>
      </c>
      <c r="J579" s="137">
        <f t="shared" si="44"/>
        <v>0</v>
      </c>
      <c r="K579" s="146"/>
      <c r="L579" s="139"/>
      <c r="M579" s="146"/>
      <c r="N579" s="146"/>
      <c r="O579" s="146"/>
      <c r="P579" s="146"/>
      <c r="Q579" s="147"/>
      <c r="R579" s="143"/>
    </row>
    <row r="580" spans="1:18" ht="39">
      <c r="A580" s="144" t="s">
        <v>257</v>
      </c>
      <c r="B580" s="145" t="s">
        <v>532</v>
      </c>
      <c r="C580" s="145" t="s">
        <v>162</v>
      </c>
      <c r="D580" s="145" t="s">
        <v>9</v>
      </c>
      <c r="E580" s="145" t="s">
        <v>437</v>
      </c>
      <c r="F580" s="209" t="s">
        <v>258</v>
      </c>
      <c r="G580" s="213"/>
      <c r="H580" s="135">
        <f>H581</f>
        <v>18</v>
      </c>
      <c r="I580" s="135">
        <f>I581</f>
        <v>0</v>
      </c>
      <c r="J580" s="137">
        <f t="shared" si="44"/>
        <v>0</v>
      </c>
      <c r="K580" s="146"/>
      <c r="L580" s="139"/>
      <c r="M580" s="146"/>
      <c r="N580" s="146"/>
      <c r="O580" s="146"/>
      <c r="P580" s="146"/>
      <c r="Q580" s="147"/>
      <c r="R580" s="143"/>
    </row>
    <row r="581" spans="1:18" ht="13.5">
      <c r="A581" s="144" t="s">
        <v>290</v>
      </c>
      <c r="B581" s="145" t="s">
        <v>532</v>
      </c>
      <c r="C581" s="145" t="s">
        <v>162</v>
      </c>
      <c r="D581" s="145" t="s">
        <v>9</v>
      </c>
      <c r="E581" s="145" t="s">
        <v>437</v>
      </c>
      <c r="F581" s="209" t="s">
        <v>291</v>
      </c>
      <c r="G581" s="213"/>
      <c r="H581" s="135">
        <v>18</v>
      </c>
      <c r="I581" s="135">
        <v>0</v>
      </c>
      <c r="J581" s="137">
        <f t="shared" si="44"/>
        <v>0</v>
      </c>
      <c r="K581" s="146"/>
      <c r="L581" s="139"/>
      <c r="M581" s="146"/>
      <c r="N581" s="146"/>
      <c r="O581" s="146"/>
      <c r="P581" s="146"/>
      <c r="Q581" s="147"/>
      <c r="R581" s="143"/>
    </row>
    <row r="582" spans="1:18" ht="26.25">
      <c r="A582" s="144" t="s">
        <v>111</v>
      </c>
      <c r="B582" s="145" t="s">
        <v>532</v>
      </c>
      <c r="C582" s="145" t="s">
        <v>162</v>
      </c>
      <c r="D582" s="145" t="s">
        <v>9</v>
      </c>
      <c r="E582" s="145" t="s">
        <v>438</v>
      </c>
      <c r="F582" s="209"/>
      <c r="G582" s="213"/>
      <c r="H582" s="135">
        <f>H583</f>
        <v>17873.3</v>
      </c>
      <c r="I582" s="135">
        <f>I583</f>
        <v>3352.8</v>
      </c>
      <c r="J582" s="137">
        <f t="shared" si="44"/>
        <v>18.7587071217962</v>
      </c>
      <c r="K582" s="146"/>
      <c r="L582" s="139"/>
      <c r="M582" s="146"/>
      <c r="N582" s="146"/>
      <c r="O582" s="146"/>
      <c r="P582" s="146"/>
      <c r="Q582" s="147"/>
      <c r="R582" s="143"/>
    </row>
    <row r="583" spans="1:18" ht="39">
      <c r="A583" s="144" t="s">
        <v>257</v>
      </c>
      <c r="B583" s="145" t="s">
        <v>532</v>
      </c>
      <c r="C583" s="145" t="s">
        <v>162</v>
      </c>
      <c r="D583" s="145" t="s">
        <v>9</v>
      </c>
      <c r="E583" s="145" t="s">
        <v>438</v>
      </c>
      <c r="F583" s="209" t="s">
        <v>258</v>
      </c>
      <c r="G583" s="213"/>
      <c r="H583" s="135">
        <f>H584</f>
        <v>17873.3</v>
      </c>
      <c r="I583" s="135">
        <f>I584</f>
        <v>3352.8</v>
      </c>
      <c r="J583" s="137">
        <f t="shared" si="44"/>
        <v>18.7587071217962</v>
      </c>
      <c r="K583" s="146"/>
      <c r="L583" s="139"/>
      <c r="M583" s="146"/>
      <c r="N583" s="146"/>
      <c r="O583" s="146"/>
      <c r="P583" s="146"/>
      <c r="Q583" s="147"/>
      <c r="R583" s="143"/>
    </row>
    <row r="584" spans="1:18" ht="13.5">
      <c r="A584" s="144" t="s">
        <v>290</v>
      </c>
      <c r="B584" s="145" t="s">
        <v>532</v>
      </c>
      <c r="C584" s="145" t="s">
        <v>162</v>
      </c>
      <c r="D584" s="145" t="s">
        <v>9</v>
      </c>
      <c r="E584" s="145" t="s">
        <v>438</v>
      </c>
      <c r="F584" s="209" t="s">
        <v>291</v>
      </c>
      <c r="G584" s="213"/>
      <c r="H584" s="135">
        <v>17873.3</v>
      </c>
      <c r="I584" s="135">
        <v>3352.8</v>
      </c>
      <c r="J584" s="137">
        <f t="shared" si="44"/>
        <v>18.7587071217962</v>
      </c>
      <c r="K584" s="146"/>
      <c r="L584" s="139"/>
      <c r="M584" s="146"/>
      <c r="N584" s="146"/>
      <c r="O584" s="146"/>
      <c r="P584" s="146"/>
      <c r="Q584" s="147"/>
      <c r="R584" s="143"/>
    </row>
    <row r="585" spans="1:18" ht="26.25">
      <c r="A585" s="144" t="s">
        <v>439</v>
      </c>
      <c r="B585" s="145" t="s">
        <v>532</v>
      </c>
      <c r="C585" s="145" t="s">
        <v>162</v>
      </c>
      <c r="D585" s="145" t="s">
        <v>9</v>
      </c>
      <c r="E585" s="145" t="s">
        <v>440</v>
      </c>
      <c r="F585" s="209"/>
      <c r="G585" s="213"/>
      <c r="H585" s="135">
        <f>H586+H589+H592</f>
        <v>22652.8</v>
      </c>
      <c r="I585" s="135">
        <f>I586+I589+I592</f>
        <v>4822.3</v>
      </c>
      <c r="J585" s="137">
        <f aca="true" t="shared" si="50" ref="J585:J648">I585/H585*100</f>
        <v>21.28787611244526</v>
      </c>
      <c r="K585" s="146"/>
      <c r="L585" s="139"/>
      <c r="M585" s="146"/>
      <c r="N585" s="146"/>
      <c r="O585" s="146"/>
      <c r="P585" s="146"/>
      <c r="Q585" s="147"/>
      <c r="R585" s="143"/>
    </row>
    <row r="586" spans="1:18" ht="78.75">
      <c r="A586" s="144" t="s">
        <v>42</v>
      </c>
      <c r="B586" s="145" t="s">
        <v>532</v>
      </c>
      <c r="C586" s="145" t="s">
        <v>162</v>
      </c>
      <c r="D586" s="145" t="s">
        <v>9</v>
      </c>
      <c r="E586" s="145" t="s">
        <v>441</v>
      </c>
      <c r="F586" s="209"/>
      <c r="G586" s="213"/>
      <c r="H586" s="135">
        <f>H587</f>
        <v>240</v>
      </c>
      <c r="I586" s="135">
        <f>I587</f>
        <v>0</v>
      </c>
      <c r="J586" s="137">
        <f t="shared" si="50"/>
        <v>0</v>
      </c>
      <c r="K586" s="146"/>
      <c r="L586" s="139"/>
      <c r="M586" s="146"/>
      <c r="N586" s="146"/>
      <c r="O586" s="146"/>
      <c r="P586" s="146"/>
      <c r="Q586" s="147"/>
      <c r="R586" s="143"/>
    </row>
    <row r="587" spans="1:18" ht="39">
      <c r="A587" s="144" t="s">
        <v>257</v>
      </c>
      <c r="B587" s="145" t="s">
        <v>532</v>
      </c>
      <c r="C587" s="145" t="s">
        <v>162</v>
      </c>
      <c r="D587" s="145" t="s">
        <v>9</v>
      </c>
      <c r="E587" s="145" t="s">
        <v>441</v>
      </c>
      <c r="F587" s="209" t="s">
        <v>258</v>
      </c>
      <c r="G587" s="213"/>
      <c r="H587" s="135">
        <f>H588</f>
        <v>240</v>
      </c>
      <c r="I587" s="135">
        <f>I588</f>
        <v>0</v>
      </c>
      <c r="J587" s="137">
        <f t="shared" si="50"/>
        <v>0</v>
      </c>
      <c r="K587" s="146"/>
      <c r="L587" s="139"/>
      <c r="M587" s="146"/>
      <c r="N587" s="146"/>
      <c r="O587" s="146"/>
      <c r="P587" s="146"/>
      <c r="Q587" s="147"/>
      <c r="R587" s="143"/>
    </row>
    <row r="588" spans="1:18" ht="13.5">
      <c r="A588" s="144" t="s">
        <v>290</v>
      </c>
      <c r="B588" s="145" t="s">
        <v>532</v>
      </c>
      <c r="C588" s="145" t="s">
        <v>162</v>
      </c>
      <c r="D588" s="145" t="s">
        <v>9</v>
      </c>
      <c r="E588" s="145" t="s">
        <v>441</v>
      </c>
      <c r="F588" s="209" t="s">
        <v>291</v>
      </c>
      <c r="G588" s="213"/>
      <c r="H588" s="135">
        <v>240</v>
      </c>
      <c r="I588" s="135">
        <v>0</v>
      </c>
      <c r="J588" s="137">
        <f t="shared" si="50"/>
        <v>0</v>
      </c>
      <c r="K588" s="146"/>
      <c r="L588" s="139"/>
      <c r="M588" s="146"/>
      <c r="N588" s="146"/>
      <c r="O588" s="146"/>
      <c r="P588" s="146"/>
      <c r="Q588" s="147"/>
      <c r="R588" s="143"/>
    </row>
    <row r="589" spans="1:18" ht="13.5">
      <c r="A589" s="144" t="s">
        <v>32</v>
      </c>
      <c r="B589" s="145" t="s">
        <v>532</v>
      </c>
      <c r="C589" s="145" t="s">
        <v>162</v>
      </c>
      <c r="D589" s="145" t="s">
        <v>9</v>
      </c>
      <c r="E589" s="145" t="s">
        <v>442</v>
      </c>
      <c r="F589" s="209"/>
      <c r="G589" s="213"/>
      <c r="H589" s="135">
        <f>H590</f>
        <v>7</v>
      </c>
      <c r="I589" s="135">
        <f>I590</f>
        <v>0</v>
      </c>
      <c r="J589" s="137">
        <f t="shared" si="50"/>
        <v>0</v>
      </c>
      <c r="K589" s="146"/>
      <c r="L589" s="139"/>
      <c r="M589" s="146"/>
      <c r="N589" s="146"/>
      <c r="O589" s="146"/>
      <c r="P589" s="146"/>
      <c r="Q589" s="147"/>
      <c r="R589" s="143"/>
    </row>
    <row r="590" spans="1:18" ht="39">
      <c r="A590" s="144" t="s">
        <v>257</v>
      </c>
      <c r="B590" s="145" t="s">
        <v>532</v>
      </c>
      <c r="C590" s="145" t="s">
        <v>162</v>
      </c>
      <c r="D590" s="145" t="s">
        <v>9</v>
      </c>
      <c r="E590" s="145" t="s">
        <v>442</v>
      </c>
      <c r="F590" s="209" t="s">
        <v>258</v>
      </c>
      <c r="G590" s="213"/>
      <c r="H590" s="135">
        <f>H591</f>
        <v>7</v>
      </c>
      <c r="I590" s="135">
        <f>I591</f>
        <v>0</v>
      </c>
      <c r="J590" s="137">
        <f t="shared" si="50"/>
        <v>0</v>
      </c>
      <c r="K590" s="146"/>
      <c r="L590" s="139"/>
      <c r="M590" s="146"/>
      <c r="N590" s="146"/>
      <c r="O590" s="146"/>
      <c r="P590" s="146"/>
      <c r="Q590" s="147"/>
      <c r="R590" s="143"/>
    </row>
    <row r="591" spans="1:18" ht="13.5">
      <c r="A591" s="144" t="s">
        <v>290</v>
      </c>
      <c r="B591" s="145" t="s">
        <v>532</v>
      </c>
      <c r="C591" s="145" t="s">
        <v>162</v>
      </c>
      <c r="D591" s="145" t="s">
        <v>9</v>
      </c>
      <c r="E591" s="145" t="s">
        <v>442</v>
      </c>
      <c r="F591" s="209" t="s">
        <v>291</v>
      </c>
      <c r="G591" s="213"/>
      <c r="H591" s="135">
        <v>7</v>
      </c>
      <c r="I591" s="135">
        <v>0</v>
      </c>
      <c r="J591" s="137">
        <f t="shared" si="50"/>
        <v>0</v>
      </c>
      <c r="K591" s="146"/>
      <c r="L591" s="139"/>
      <c r="M591" s="146"/>
      <c r="N591" s="146"/>
      <c r="O591" s="146"/>
      <c r="P591" s="146"/>
      <c r="Q591" s="147"/>
      <c r="R591" s="143"/>
    </row>
    <row r="592" spans="1:18" ht="26.25">
      <c r="A592" s="144" t="s">
        <v>111</v>
      </c>
      <c r="B592" s="145" t="s">
        <v>532</v>
      </c>
      <c r="C592" s="145" t="s">
        <v>162</v>
      </c>
      <c r="D592" s="145" t="s">
        <v>9</v>
      </c>
      <c r="E592" s="145" t="s">
        <v>443</v>
      </c>
      <c r="F592" s="209"/>
      <c r="G592" s="213"/>
      <c r="H592" s="135">
        <f>H593</f>
        <v>22405.8</v>
      </c>
      <c r="I592" s="135">
        <f>I593</f>
        <v>4822.3</v>
      </c>
      <c r="J592" s="137">
        <f t="shared" si="50"/>
        <v>21.522552196306314</v>
      </c>
      <c r="K592" s="146"/>
      <c r="L592" s="139"/>
      <c r="M592" s="146"/>
      <c r="N592" s="146"/>
      <c r="O592" s="146"/>
      <c r="P592" s="146"/>
      <c r="Q592" s="147"/>
      <c r="R592" s="143"/>
    </row>
    <row r="593" spans="1:18" ht="39">
      <c r="A593" s="144" t="s">
        <v>257</v>
      </c>
      <c r="B593" s="145" t="s">
        <v>532</v>
      </c>
      <c r="C593" s="145" t="s">
        <v>162</v>
      </c>
      <c r="D593" s="145" t="s">
        <v>9</v>
      </c>
      <c r="E593" s="145" t="s">
        <v>443</v>
      </c>
      <c r="F593" s="209" t="s">
        <v>258</v>
      </c>
      <c r="G593" s="213"/>
      <c r="H593" s="135">
        <f>H594</f>
        <v>22405.8</v>
      </c>
      <c r="I593" s="135">
        <f>I594</f>
        <v>4822.3</v>
      </c>
      <c r="J593" s="137">
        <f t="shared" si="50"/>
        <v>21.522552196306314</v>
      </c>
      <c r="K593" s="146"/>
      <c r="L593" s="139"/>
      <c r="M593" s="146"/>
      <c r="N593" s="146"/>
      <c r="O593" s="146"/>
      <c r="P593" s="146"/>
      <c r="Q593" s="147"/>
      <c r="R593" s="143"/>
    </row>
    <row r="594" spans="1:18" ht="13.5">
      <c r="A594" s="144" t="s">
        <v>290</v>
      </c>
      <c r="B594" s="145" t="s">
        <v>532</v>
      </c>
      <c r="C594" s="145" t="s">
        <v>162</v>
      </c>
      <c r="D594" s="145" t="s">
        <v>9</v>
      </c>
      <c r="E594" s="145" t="s">
        <v>443</v>
      </c>
      <c r="F594" s="209" t="s">
        <v>291</v>
      </c>
      <c r="G594" s="213"/>
      <c r="H594" s="135">
        <v>22405.8</v>
      </c>
      <c r="I594" s="135">
        <v>4822.3</v>
      </c>
      <c r="J594" s="137">
        <f t="shared" si="50"/>
        <v>21.522552196306314</v>
      </c>
      <c r="K594" s="146"/>
      <c r="L594" s="139"/>
      <c r="M594" s="146"/>
      <c r="N594" s="146"/>
      <c r="O594" s="146"/>
      <c r="P594" s="146"/>
      <c r="Q594" s="147"/>
      <c r="R594" s="143"/>
    </row>
    <row r="595" spans="1:18" ht="39">
      <c r="A595" s="144" t="s">
        <v>444</v>
      </c>
      <c r="B595" s="145" t="s">
        <v>532</v>
      </c>
      <c r="C595" s="145" t="s">
        <v>162</v>
      </c>
      <c r="D595" s="145" t="s">
        <v>9</v>
      </c>
      <c r="E595" s="145" t="s">
        <v>445</v>
      </c>
      <c r="F595" s="209"/>
      <c r="G595" s="213"/>
      <c r="H595" s="135">
        <f aca="true" t="shared" si="51" ref="H595:I597">H596</f>
        <v>243.7</v>
      </c>
      <c r="I595" s="135">
        <f t="shared" si="51"/>
        <v>81.2</v>
      </c>
      <c r="J595" s="137">
        <f t="shared" si="50"/>
        <v>33.31965531391055</v>
      </c>
      <c r="K595" s="146"/>
      <c r="L595" s="139"/>
      <c r="M595" s="146"/>
      <c r="N595" s="146"/>
      <c r="O595" s="146"/>
      <c r="P595" s="146"/>
      <c r="Q595" s="147"/>
      <c r="R595" s="143"/>
    </row>
    <row r="596" spans="1:18" ht="26.25">
      <c r="A596" s="144" t="s">
        <v>446</v>
      </c>
      <c r="B596" s="145" t="s">
        <v>532</v>
      </c>
      <c r="C596" s="145" t="s">
        <v>162</v>
      </c>
      <c r="D596" s="145" t="s">
        <v>9</v>
      </c>
      <c r="E596" s="145" t="s">
        <v>447</v>
      </c>
      <c r="F596" s="209"/>
      <c r="G596" s="213"/>
      <c r="H596" s="135">
        <f t="shared" si="51"/>
        <v>243.7</v>
      </c>
      <c r="I596" s="135">
        <f t="shared" si="51"/>
        <v>81.2</v>
      </c>
      <c r="J596" s="137">
        <f t="shared" si="50"/>
        <v>33.31965531391055</v>
      </c>
      <c r="K596" s="146"/>
      <c r="L596" s="139"/>
      <c r="M596" s="146"/>
      <c r="N596" s="146"/>
      <c r="O596" s="146"/>
      <c r="P596" s="146"/>
      <c r="Q596" s="147"/>
      <c r="R596" s="143"/>
    </row>
    <row r="597" spans="1:18" ht="39">
      <c r="A597" s="144" t="s">
        <v>257</v>
      </c>
      <c r="B597" s="145" t="s">
        <v>532</v>
      </c>
      <c r="C597" s="145" t="s">
        <v>162</v>
      </c>
      <c r="D597" s="145" t="s">
        <v>9</v>
      </c>
      <c r="E597" s="145" t="s">
        <v>447</v>
      </c>
      <c r="F597" s="209" t="s">
        <v>258</v>
      </c>
      <c r="G597" s="213"/>
      <c r="H597" s="135">
        <f t="shared" si="51"/>
        <v>243.7</v>
      </c>
      <c r="I597" s="135">
        <f t="shared" si="51"/>
        <v>81.2</v>
      </c>
      <c r="J597" s="137">
        <f t="shared" si="50"/>
        <v>33.31965531391055</v>
      </c>
      <c r="K597" s="146"/>
      <c r="L597" s="139"/>
      <c r="M597" s="146"/>
      <c r="N597" s="146"/>
      <c r="O597" s="146"/>
      <c r="P597" s="146"/>
      <c r="Q597" s="147"/>
      <c r="R597" s="143"/>
    </row>
    <row r="598" spans="1:18" ht="13.5">
      <c r="A598" s="144" t="s">
        <v>290</v>
      </c>
      <c r="B598" s="145" t="s">
        <v>532</v>
      </c>
      <c r="C598" s="145" t="s">
        <v>162</v>
      </c>
      <c r="D598" s="145" t="s">
        <v>9</v>
      </c>
      <c r="E598" s="145" t="s">
        <v>447</v>
      </c>
      <c r="F598" s="209" t="s">
        <v>291</v>
      </c>
      <c r="G598" s="213"/>
      <c r="H598" s="135">
        <v>243.7</v>
      </c>
      <c r="I598" s="135">
        <v>81.2</v>
      </c>
      <c r="J598" s="137">
        <f t="shared" si="50"/>
        <v>33.31965531391055</v>
      </c>
      <c r="K598" s="146"/>
      <c r="L598" s="139"/>
      <c r="M598" s="146"/>
      <c r="N598" s="146"/>
      <c r="O598" s="146"/>
      <c r="P598" s="146"/>
      <c r="Q598" s="147"/>
      <c r="R598" s="143"/>
    </row>
    <row r="599" spans="1:18" ht="26.25">
      <c r="A599" s="144" t="s">
        <v>448</v>
      </c>
      <c r="B599" s="145" t="s">
        <v>532</v>
      </c>
      <c r="C599" s="145" t="s">
        <v>162</v>
      </c>
      <c r="D599" s="145" t="s">
        <v>35</v>
      </c>
      <c r="E599" s="145"/>
      <c r="F599" s="209"/>
      <c r="G599" s="213"/>
      <c r="H599" s="135">
        <f>H600+H607+H612+H618</f>
        <v>8116.299999999999</v>
      </c>
      <c r="I599" s="135">
        <f>I600+I607+I612+I618</f>
        <v>1467.5</v>
      </c>
      <c r="J599" s="137">
        <f t="shared" si="50"/>
        <v>18.08089893177926</v>
      </c>
      <c r="K599" s="146"/>
      <c r="L599" s="139"/>
      <c r="M599" s="146"/>
      <c r="N599" s="146"/>
      <c r="O599" s="146"/>
      <c r="P599" s="146"/>
      <c r="Q599" s="147"/>
      <c r="R599" s="143"/>
    </row>
    <row r="600" spans="1:18" ht="39">
      <c r="A600" s="144" t="str">
        <f>'Прил.5'!A16</f>
        <v>Муниципальная программа "Развитие культуры в Сусуманском муниципальном округе на 2021- 2025 годы"</v>
      </c>
      <c r="B600" s="145" t="s">
        <v>532</v>
      </c>
      <c r="C600" s="145" t="s">
        <v>162</v>
      </c>
      <c r="D600" s="145" t="s">
        <v>35</v>
      </c>
      <c r="E600" s="145" t="s">
        <v>422</v>
      </c>
      <c r="F600" s="209"/>
      <c r="G600" s="213"/>
      <c r="H600" s="135">
        <f>H601</f>
        <v>300</v>
      </c>
      <c r="I600" s="135">
        <f>I601</f>
        <v>120</v>
      </c>
      <c r="J600" s="137">
        <f t="shared" si="50"/>
        <v>40</v>
      </c>
      <c r="K600" s="146"/>
      <c r="L600" s="139"/>
      <c r="M600" s="146"/>
      <c r="N600" s="146"/>
      <c r="O600" s="146"/>
      <c r="P600" s="146"/>
      <c r="Q600" s="147"/>
      <c r="R600" s="143"/>
    </row>
    <row r="601" spans="1:18" ht="26.25">
      <c r="A601" s="144" t="s">
        <v>423</v>
      </c>
      <c r="B601" s="145" t="s">
        <v>532</v>
      </c>
      <c r="C601" s="145" t="s">
        <v>162</v>
      </c>
      <c r="D601" s="145" t="s">
        <v>35</v>
      </c>
      <c r="E601" s="145" t="s">
        <v>424</v>
      </c>
      <c r="F601" s="209"/>
      <c r="G601" s="213"/>
      <c r="H601" s="135">
        <f>H602</f>
        <v>300</v>
      </c>
      <c r="I601" s="135">
        <f>I602</f>
        <v>120</v>
      </c>
      <c r="J601" s="137">
        <f t="shared" si="50"/>
        <v>40</v>
      </c>
      <c r="K601" s="146"/>
      <c r="L601" s="139"/>
      <c r="M601" s="146"/>
      <c r="N601" s="146"/>
      <c r="O601" s="146"/>
      <c r="P601" s="146"/>
      <c r="Q601" s="147"/>
      <c r="R601" s="143"/>
    </row>
    <row r="602" spans="1:18" ht="26.25">
      <c r="A602" s="144" t="s">
        <v>449</v>
      </c>
      <c r="B602" s="145" t="s">
        <v>532</v>
      </c>
      <c r="C602" s="145" t="s">
        <v>162</v>
      </c>
      <c r="D602" s="145" t="s">
        <v>35</v>
      </c>
      <c r="E602" s="145" t="s">
        <v>450</v>
      </c>
      <c r="F602" s="209"/>
      <c r="G602" s="213"/>
      <c r="H602" s="135">
        <f>'Прил.5'!M26</f>
        <v>300</v>
      </c>
      <c r="I602" s="135">
        <f>'Прил.5'!O26</f>
        <v>120</v>
      </c>
      <c r="J602" s="137">
        <f t="shared" si="50"/>
        <v>40</v>
      </c>
      <c r="K602" s="146"/>
      <c r="L602" s="139"/>
      <c r="M602" s="146"/>
      <c r="N602" s="146"/>
      <c r="O602" s="146"/>
      <c r="P602" s="146"/>
      <c r="Q602" s="147"/>
      <c r="R602" s="143"/>
    </row>
    <row r="603" spans="1:18" ht="66">
      <c r="A603" s="144" t="s">
        <v>17</v>
      </c>
      <c r="B603" s="145" t="s">
        <v>532</v>
      </c>
      <c r="C603" s="145" t="s">
        <v>162</v>
      </c>
      <c r="D603" s="145" t="s">
        <v>35</v>
      </c>
      <c r="E603" s="145" t="s">
        <v>450</v>
      </c>
      <c r="F603" s="209" t="s">
        <v>18</v>
      </c>
      <c r="G603" s="213"/>
      <c r="H603" s="135">
        <f>H604</f>
        <v>84</v>
      </c>
      <c r="I603" s="135">
        <f>I604</f>
        <v>0</v>
      </c>
      <c r="J603" s="137">
        <f t="shared" si="50"/>
        <v>0</v>
      </c>
      <c r="K603" s="146"/>
      <c r="L603" s="139"/>
      <c r="M603" s="146"/>
      <c r="N603" s="146"/>
      <c r="O603" s="146"/>
      <c r="P603" s="146"/>
      <c r="Q603" s="147"/>
      <c r="R603" s="143"/>
    </row>
    <row r="604" spans="1:18" ht="26.25">
      <c r="A604" s="144" t="s">
        <v>108</v>
      </c>
      <c r="B604" s="145" t="s">
        <v>532</v>
      </c>
      <c r="C604" s="145" t="s">
        <v>162</v>
      </c>
      <c r="D604" s="145" t="s">
        <v>35</v>
      </c>
      <c r="E604" s="145" t="s">
        <v>450</v>
      </c>
      <c r="F604" s="209" t="s">
        <v>109</v>
      </c>
      <c r="G604" s="213"/>
      <c r="H604" s="135">
        <f>'Прил.5'!M29</f>
        <v>84</v>
      </c>
      <c r="I604" s="135">
        <f>'Прил.5'!O29</f>
        <v>0</v>
      </c>
      <c r="J604" s="137">
        <f t="shared" si="50"/>
        <v>0</v>
      </c>
      <c r="K604" s="146"/>
      <c r="L604" s="139"/>
      <c r="M604" s="146"/>
      <c r="N604" s="146"/>
      <c r="O604" s="146"/>
      <c r="P604" s="146"/>
      <c r="Q604" s="147"/>
      <c r="R604" s="143"/>
    </row>
    <row r="605" spans="1:18" ht="26.25">
      <c r="A605" s="144" t="s">
        <v>28</v>
      </c>
      <c r="B605" s="145" t="s">
        <v>532</v>
      </c>
      <c r="C605" s="145" t="s">
        <v>162</v>
      </c>
      <c r="D605" s="145" t="s">
        <v>35</v>
      </c>
      <c r="E605" s="145" t="s">
        <v>450</v>
      </c>
      <c r="F605" s="209" t="s">
        <v>29</v>
      </c>
      <c r="G605" s="213"/>
      <c r="H605" s="135">
        <f>H606</f>
        <v>216</v>
      </c>
      <c r="I605" s="135">
        <f>I606</f>
        <v>120</v>
      </c>
      <c r="J605" s="137">
        <f t="shared" si="50"/>
        <v>55.55555555555556</v>
      </c>
      <c r="K605" s="146"/>
      <c r="L605" s="139"/>
      <c r="M605" s="146"/>
      <c r="N605" s="146"/>
      <c r="O605" s="146"/>
      <c r="P605" s="146"/>
      <c r="Q605" s="147"/>
      <c r="R605" s="143"/>
    </row>
    <row r="606" spans="1:18" ht="39">
      <c r="A606" s="144" t="s">
        <v>30</v>
      </c>
      <c r="B606" s="145" t="s">
        <v>532</v>
      </c>
      <c r="C606" s="145" t="s">
        <v>162</v>
      </c>
      <c r="D606" s="145" t="s">
        <v>35</v>
      </c>
      <c r="E606" s="145" t="s">
        <v>450</v>
      </c>
      <c r="F606" s="209" t="s">
        <v>31</v>
      </c>
      <c r="G606" s="213"/>
      <c r="H606" s="135">
        <f>'Прил.5'!M32</f>
        <v>216</v>
      </c>
      <c r="I606" s="135">
        <f>'Прил.5'!O32</f>
        <v>120</v>
      </c>
      <c r="J606" s="137">
        <f t="shared" si="50"/>
        <v>55.55555555555556</v>
      </c>
      <c r="K606" s="146"/>
      <c r="L606" s="139"/>
      <c r="M606" s="146"/>
      <c r="N606" s="146"/>
      <c r="O606" s="146"/>
      <c r="P606" s="146"/>
      <c r="Q606" s="147"/>
      <c r="R606" s="143"/>
    </row>
    <row r="607" spans="1:18" ht="66">
      <c r="A607" s="144" t="str">
        <f>'Прил.5'!A76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607" s="145" t="s">
        <v>532</v>
      </c>
      <c r="C607" s="145" t="s">
        <v>162</v>
      </c>
      <c r="D607" s="145" t="s">
        <v>35</v>
      </c>
      <c r="E607" s="145" t="s">
        <v>71</v>
      </c>
      <c r="F607" s="209"/>
      <c r="G607" s="213"/>
      <c r="H607" s="135">
        <f aca="true" t="shared" si="52" ref="H607:I610">H608</f>
        <v>6</v>
      </c>
      <c r="I607" s="135">
        <f t="shared" si="52"/>
        <v>0</v>
      </c>
      <c r="J607" s="137">
        <f t="shared" si="50"/>
        <v>0</v>
      </c>
      <c r="K607" s="146"/>
      <c r="L607" s="139"/>
      <c r="M607" s="146"/>
      <c r="N607" s="146"/>
      <c r="O607" s="146"/>
      <c r="P607" s="146"/>
      <c r="Q607" s="147"/>
      <c r="R607" s="143"/>
    </row>
    <row r="608" spans="1:18" ht="26.25">
      <c r="A608" s="144" t="s">
        <v>76</v>
      </c>
      <c r="B608" s="145" t="s">
        <v>532</v>
      </c>
      <c r="C608" s="145" t="s">
        <v>162</v>
      </c>
      <c r="D608" s="145" t="s">
        <v>35</v>
      </c>
      <c r="E608" s="145" t="s">
        <v>77</v>
      </c>
      <c r="F608" s="209"/>
      <c r="G608" s="213"/>
      <c r="H608" s="135">
        <f t="shared" si="52"/>
        <v>6</v>
      </c>
      <c r="I608" s="135">
        <f t="shared" si="52"/>
        <v>0</v>
      </c>
      <c r="J608" s="137">
        <f t="shared" si="50"/>
        <v>0</v>
      </c>
      <c r="K608" s="146"/>
      <c r="L608" s="139"/>
      <c r="M608" s="146"/>
      <c r="N608" s="146"/>
      <c r="O608" s="146"/>
      <c r="P608" s="146"/>
      <c r="Q608" s="147"/>
      <c r="R608" s="143"/>
    </row>
    <row r="609" spans="1:18" ht="39">
      <c r="A609" s="144" t="s">
        <v>80</v>
      </c>
      <c r="B609" s="145" t="s">
        <v>532</v>
      </c>
      <c r="C609" s="145" t="s">
        <v>162</v>
      </c>
      <c r="D609" s="145" t="s">
        <v>35</v>
      </c>
      <c r="E609" s="145" t="s">
        <v>81</v>
      </c>
      <c r="F609" s="209"/>
      <c r="G609" s="213"/>
      <c r="H609" s="135">
        <f t="shared" si="52"/>
        <v>6</v>
      </c>
      <c r="I609" s="135">
        <f t="shared" si="52"/>
        <v>0</v>
      </c>
      <c r="J609" s="137">
        <f t="shared" si="50"/>
        <v>0</v>
      </c>
      <c r="K609" s="146"/>
      <c r="L609" s="139"/>
      <c r="M609" s="146"/>
      <c r="N609" s="146"/>
      <c r="O609" s="146"/>
      <c r="P609" s="146"/>
      <c r="Q609" s="147"/>
      <c r="R609" s="143"/>
    </row>
    <row r="610" spans="1:18" ht="26.25">
      <c r="A610" s="144" t="s">
        <v>28</v>
      </c>
      <c r="B610" s="145" t="s">
        <v>532</v>
      </c>
      <c r="C610" s="145" t="s">
        <v>162</v>
      </c>
      <c r="D610" s="145" t="s">
        <v>35</v>
      </c>
      <c r="E610" s="145" t="s">
        <v>81</v>
      </c>
      <c r="F610" s="209" t="s">
        <v>29</v>
      </c>
      <c r="G610" s="213"/>
      <c r="H610" s="135">
        <f t="shared" si="52"/>
        <v>6</v>
      </c>
      <c r="I610" s="135">
        <f t="shared" si="52"/>
        <v>0</v>
      </c>
      <c r="J610" s="137">
        <f t="shared" si="50"/>
        <v>0</v>
      </c>
      <c r="K610" s="146"/>
      <c r="L610" s="139"/>
      <c r="M610" s="146"/>
      <c r="N610" s="146"/>
      <c r="O610" s="146"/>
      <c r="P610" s="146"/>
      <c r="Q610" s="147"/>
      <c r="R610" s="143"/>
    </row>
    <row r="611" spans="1:18" ht="39">
      <c r="A611" s="144" t="s">
        <v>30</v>
      </c>
      <c r="B611" s="145" t="s">
        <v>532</v>
      </c>
      <c r="C611" s="145" t="s">
        <v>162</v>
      </c>
      <c r="D611" s="145" t="s">
        <v>35</v>
      </c>
      <c r="E611" s="145" t="s">
        <v>81</v>
      </c>
      <c r="F611" s="209" t="s">
        <v>31</v>
      </c>
      <c r="G611" s="213"/>
      <c r="H611" s="135">
        <f>'Прил.5'!M108</f>
        <v>6</v>
      </c>
      <c r="I611" s="135">
        <f>'Прил.5'!O108</f>
        <v>0</v>
      </c>
      <c r="J611" s="137">
        <f t="shared" si="50"/>
        <v>0</v>
      </c>
      <c r="K611" s="146"/>
      <c r="L611" s="139"/>
      <c r="M611" s="146"/>
      <c r="N611" s="146"/>
      <c r="O611" s="146"/>
      <c r="P611" s="146"/>
      <c r="Q611" s="147"/>
      <c r="R611" s="143"/>
    </row>
    <row r="612" spans="1:18" ht="39">
      <c r="A612" s="144" t="str">
        <f>'Прил.5'!A409</f>
        <v>Муниципальная программа "Пожарная безопасность в Сусуманском муниципальном округе на 2021- 2025 годы"</v>
      </c>
      <c r="B612" s="145" t="s">
        <v>532</v>
      </c>
      <c r="C612" s="145" t="s">
        <v>162</v>
      </c>
      <c r="D612" s="145" t="s">
        <v>35</v>
      </c>
      <c r="E612" s="145" t="s">
        <v>302</v>
      </c>
      <c r="F612" s="209"/>
      <c r="G612" s="213"/>
      <c r="H612" s="135">
        <f aca="true" t="shared" si="53" ref="H612:I615">H613</f>
        <v>36.4</v>
      </c>
      <c r="I612" s="135">
        <f t="shared" si="53"/>
        <v>0</v>
      </c>
      <c r="J612" s="137">
        <f t="shared" si="50"/>
        <v>0</v>
      </c>
      <c r="K612" s="146"/>
      <c r="L612" s="139"/>
      <c r="M612" s="146"/>
      <c r="N612" s="146"/>
      <c r="O612" s="146"/>
      <c r="P612" s="146"/>
      <c r="Q612" s="147"/>
      <c r="R612" s="143"/>
    </row>
    <row r="613" spans="1:18" ht="39">
      <c r="A613" s="144" t="s">
        <v>303</v>
      </c>
      <c r="B613" s="145" t="s">
        <v>532</v>
      </c>
      <c r="C613" s="145" t="s">
        <v>162</v>
      </c>
      <c r="D613" s="145" t="s">
        <v>35</v>
      </c>
      <c r="E613" s="145" t="s">
        <v>304</v>
      </c>
      <c r="F613" s="209"/>
      <c r="G613" s="213"/>
      <c r="H613" s="135">
        <f t="shared" si="53"/>
        <v>36.4</v>
      </c>
      <c r="I613" s="135">
        <f t="shared" si="53"/>
        <v>0</v>
      </c>
      <c r="J613" s="137">
        <f t="shared" si="50"/>
        <v>0</v>
      </c>
      <c r="K613" s="146"/>
      <c r="L613" s="139"/>
      <c r="M613" s="146"/>
      <c r="N613" s="146"/>
      <c r="O613" s="146"/>
      <c r="P613" s="146"/>
      <c r="Q613" s="147"/>
      <c r="R613" s="143"/>
    </row>
    <row r="614" spans="1:18" ht="26.25">
      <c r="A614" s="144" t="s">
        <v>307</v>
      </c>
      <c r="B614" s="145" t="s">
        <v>532</v>
      </c>
      <c r="C614" s="145" t="s">
        <v>162</v>
      </c>
      <c r="D614" s="145" t="s">
        <v>35</v>
      </c>
      <c r="E614" s="145" t="s">
        <v>308</v>
      </c>
      <c r="F614" s="209"/>
      <c r="G614" s="213"/>
      <c r="H614" s="135">
        <f t="shared" si="53"/>
        <v>36.4</v>
      </c>
      <c r="I614" s="135">
        <f t="shared" si="53"/>
        <v>0</v>
      </c>
      <c r="J614" s="137">
        <f t="shared" si="50"/>
        <v>0</v>
      </c>
      <c r="K614" s="146"/>
      <c r="L614" s="139"/>
      <c r="M614" s="146"/>
      <c r="N614" s="146"/>
      <c r="O614" s="146"/>
      <c r="P614" s="146"/>
      <c r="Q614" s="147"/>
      <c r="R614" s="143"/>
    </row>
    <row r="615" spans="1:18" ht="26.25">
      <c r="A615" s="144" t="s">
        <v>28</v>
      </c>
      <c r="B615" s="145" t="s">
        <v>532</v>
      </c>
      <c r="C615" s="145" t="s">
        <v>162</v>
      </c>
      <c r="D615" s="145" t="s">
        <v>35</v>
      </c>
      <c r="E615" s="145" t="s">
        <v>308</v>
      </c>
      <c r="F615" s="209" t="s">
        <v>29</v>
      </c>
      <c r="G615" s="213"/>
      <c r="H615" s="135">
        <f t="shared" si="53"/>
        <v>36.4</v>
      </c>
      <c r="I615" s="135">
        <f t="shared" si="53"/>
        <v>0</v>
      </c>
      <c r="J615" s="137">
        <f t="shared" si="50"/>
        <v>0</v>
      </c>
      <c r="K615" s="146"/>
      <c r="L615" s="139"/>
      <c r="M615" s="146"/>
      <c r="N615" s="146"/>
      <c r="O615" s="146"/>
      <c r="P615" s="146"/>
      <c r="Q615" s="147"/>
      <c r="R615" s="143"/>
    </row>
    <row r="616" spans="1:18" ht="39">
      <c r="A616" s="144" t="s">
        <v>30</v>
      </c>
      <c r="B616" s="145" t="s">
        <v>532</v>
      </c>
      <c r="C616" s="145" t="s">
        <v>162</v>
      </c>
      <c r="D616" s="145" t="s">
        <v>35</v>
      </c>
      <c r="E616" s="145" t="s">
        <v>308</v>
      </c>
      <c r="F616" s="209" t="s">
        <v>31</v>
      </c>
      <c r="G616" s="213"/>
      <c r="H616" s="135">
        <f>'Прил.5'!M474</f>
        <v>36.4</v>
      </c>
      <c r="I616" s="135">
        <f>'Прил.5'!O474</f>
        <v>0</v>
      </c>
      <c r="J616" s="137">
        <f t="shared" si="50"/>
        <v>0</v>
      </c>
      <c r="K616" s="146"/>
      <c r="L616" s="139"/>
      <c r="M616" s="146"/>
      <c r="N616" s="146"/>
      <c r="O616" s="146"/>
      <c r="P616" s="146"/>
      <c r="Q616" s="147"/>
      <c r="R616" s="143"/>
    </row>
    <row r="617" spans="1:18" ht="39">
      <c r="A617" s="144" t="s">
        <v>12</v>
      </c>
      <c r="B617" s="145" t="s">
        <v>532</v>
      </c>
      <c r="C617" s="145" t="s">
        <v>162</v>
      </c>
      <c r="D617" s="145" t="s">
        <v>35</v>
      </c>
      <c r="E617" s="145" t="s">
        <v>13</v>
      </c>
      <c r="F617" s="209"/>
      <c r="G617" s="213"/>
      <c r="H617" s="135">
        <f>H618</f>
        <v>7773.9</v>
      </c>
      <c r="I617" s="135">
        <f>I618</f>
        <v>1347.5</v>
      </c>
      <c r="J617" s="137">
        <f t="shared" si="50"/>
        <v>17.333642058683544</v>
      </c>
      <c r="K617" s="146"/>
      <c r="L617" s="139"/>
      <c r="M617" s="146"/>
      <c r="N617" s="146"/>
      <c r="O617" s="146"/>
      <c r="P617" s="146"/>
      <c r="Q617" s="147"/>
      <c r="R617" s="143"/>
    </row>
    <row r="618" spans="1:18" ht="13.5">
      <c r="A618" s="144" t="s">
        <v>23</v>
      </c>
      <c r="B618" s="145" t="s">
        <v>532</v>
      </c>
      <c r="C618" s="145" t="s">
        <v>162</v>
      </c>
      <c r="D618" s="145" t="s">
        <v>35</v>
      </c>
      <c r="E618" s="145" t="s">
        <v>24</v>
      </c>
      <c r="F618" s="209"/>
      <c r="G618" s="213"/>
      <c r="H618" s="135">
        <f>H619+H622+H627+H630</f>
        <v>7773.9</v>
      </c>
      <c r="I618" s="135">
        <f>I619+I622+I627+I630</f>
        <v>1347.5</v>
      </c>
      <c r="J618" s="137">
        <f t="shared" si="50"/>
        <v>17.333642058683544</v>
      </c>
      <c r="K618" s="146"/>
      <c r="L618" s="139"/>
      <c r="M618" s="146"/>
      <c r="N618" s="146"/>
      <c r="O618" s="146"/>
      <c r="P618" s="146"/>
      <c r="Q618" s="147"/>
      <c r="R618" s="143"/>
    </row>
    <row r="619" spans="1:18" ht="26.25">
      <c r="A619" s="144" t="s">
        <v>15</v>
      </c>
      <c r="B619" s="145" t="s">
        <v>532</v>
      </c>
      <c r="C619" s="145" t="s">
        <v>162</v>
      </c>
      <c r="D619" s="145" t="s">
        <v>35</v>
      </c>
      <c r="E619" s="145" t="s">
        <v>25</v>
      </c>
      <c r="F619" s="209"/>
      <c r="G619" s="213"/>
      <c r="H619" s="135">
        <f>H620</f>
        <v>7010.2</v>
      </c>
      <c r="I619" s="135">
        <f>I620</f>
        <v>1086.3</v>
      </c>
      <c r="J619" s="137">
        <f t="shared" si="50"/>
        <v>15.495991555162478</v>
      </c>
      <c r="K619" s="146"/>
      <c r="L619" s="139"/>
      <c r="M619" s="146"/>
      <c r="N619" s="146"/>
      <c r="O619" s="146"/>
      <c r="P619" s="146"/>
      <c r="Q619" s="147"/>
      <c r="R619" s="143"/>
    </row>
    <row r="620" spans="1:18" ht="66">
      <c r="A620" s="144" t="s">
        <v>17</v>
      </c>
      <c r="B620" s="145" t="s">
        <v>532</v>
      </c>
      <c r="C620" s="145" t="s">
        <v>162</v>
      </c>
      <c r="D620" s="145" t="s">
        <v>35</v>
      </c>
      <c r="E620" s="145" t="s">
        <v>25</v>
      </c>
      <c r="F620" s="209" t="s">
        <v>18</v>
      </c>
      <c r="G620" s="213"/>
      <c r="H620" s="135">
        <f>H621</f>
        <v>7010.2</v>
      </c>
      <c r="I620" s="135">
        <f>I621</f>
        <v>1086.3</v>
      </c>
      <c r="J620" s="137">
        <f t="shared" si="50"/>
        <v>15.495991555162478</v>
      </c>
      <c r="K620" s="146"/>
      <c r="L620" s="139"/>
      <c r="M620" s="146"/>
      <c r="N620" s="146"/>
      <c r="O620" s="146"/>
      <c r="P620" s="146"/>
      <c r="Q620" s="147"/>
      <c r="R620" s="143"/>
    </row>
    <row r="621" spans="1:18" ht="26.25">
      <c r="A621" s="144" t="s">
        <v>19</v>
      </c>
      <c r="B621" s="145" t="s">
        <v>532</v>
      </c>
      <c r="C621" s="145" t="s">
        <v>162</v>
      </c>
      <c r="D621" s="145" t="s">
        <v>35</v>
      </c>
      <c r="E621" s="145" t="s">
        <v>25</v>
      </c>
      <c r="F621" s="209" t="s">
        <v>20</v>
      </c>
      <c r="G621" s="213"/>
      <c r="H621" s="135">
        <v>7010.2</v>
      </c>
      <c r="I621" s="135">
        <v>1086.3</v>
      </c>
      <c r="J621" s="137">
        <f t="shared" si="50"/>
        <v>15.495991555162478</v>
      </c>
      <c r="K621" s="146"/>
      <c r="L621" s="139"/>
      <c r="M621" s="146"/>
      <c r="N621" s="146"/>
      <c r="O621" s="146"/>
      <c r="P621" s="146"/>
      <c r="Q621" s="147"/>
      <c r="R621" s="143"/>
    </row>
    <row r="622" spans="1:18" ht="26.25">
      <c r="A622" s="144" t="s">
        <v>26</v>
      </c>
      <c r="B622" s="145" t="s">
        <v>532</v>
      </c>
      <c r="C622" s="145" t="s">
        <v>162</v>
      </c>
      <c r="D622" s="145" t="s">
        <v>35</v>
      </c>
      <c r="E622" s="145" t="s">
        <v>27</v>
      </c>
      <c r="F622" s="209"/>
      <c r="G622" s="213"/>
      <c r="H622" s="135">
        <f>H623+H625</f>
        <v>451.7</v>
      </c>
      <c r="I622" s="135">
        <f>I623+I625</f>
        <v>31.2</v>
      </c>
      <c r="J622" s="137">
        <f t="shared" si="50"/>
        <v>6.907239318131503</v>
      </c>
      <c r="K622" s="146"/>
      <c r="L622" s="139"/>
      <c r="M622" s="146"/>
      <c r="N622" s="146"/>
      <c r="O622" s="146"/>
      <c r="P622" s="146"/>
      <c r="Q622" s="147"/>
      <c r="R622" s="143"/>
    </row>
    <row r="623" spans="1:18" ht="26.25">
      <c r="A623" s="144" t="s">
        <v>28</v>
      </c>
      <c r="B623" s="145" t="s">
        <v>532</v>
      </c>
      <c r="C623" s="145" t="s">
        <v>162</v>
      </c>
      <c r="D623" s="145" t="s">
        <v>35</v>
      </c>
      <c r="E623" s="145" t="s">
        <v>27</v>
      </c>
      <c r="F623" s="209" t="s">
        <v>29</v>
      </c>
      <c r="G623" s="213"/>
      <c r="H623" s="135">
        <f>H624</f>
        <v>450.7</v>
      </c>
      <c r="I623" s="135">
        <f>I624</f>
        <v>31.2</v>
      </c>
      <c r="J623" s="137">
        <f t="shared" si="50"/>
        <v>6.922564899045929</v>
      </c>
      <c r="K623" s="146"/>
      <c r="L623" s="139"/>
      <c r="M623" s="146"/>
      <c r="N623" s="146"/>
      <c r="O623" s="146"/>
      <c r="P623" s="146"/>
      <c r="Q623" s="147"/>
      <c r="R623" s="143"/>
    </row>
    <row r="624" spans="1:18" ht="39">
      <c r="A624" s="144" t="s">
        <v>30</v>
      </c>
      <c r="B624" s="145" t="s">
        <v>532</v>
      </c>
      <c r="C624" s="145" t="s">
        <v>162</v>
      </c>
      <c r="D624" s="145" t="s">
        <v>35</v>
      </c>
      <c r="E624" s="145" t="s">
        <v>27</v>
      </c>
      <c r="F624" s="209" t="s">
        <v>31</v>
      </c>
      <c r="G624" s="213"/>
      <c r="H624" s="135">
        <f>395.7+55</f>
        <v>450.7</v>
      </c>
      <c r="I624" s="135">
        <v>31.2</v>
      </c>
      <c r="J624" s="137">
        <f t="shared" si="50"/>
        <v>6.922564899045929</v>
      </c>
      <c r="K624" s="146"/>
      <c r="L624" s="139"/>
      <c r="M624" s="146"/>
      <c r="N624" s="146"/>
      <c r="O624" s="146"/>
      <c r="P624" s="146"/>
      <c r="Q624" s="147"/>
      <c r="R624" s="143"/>
    </row>
    <row r="625" spans="1:18" ht="13.5">
      <c r="A625" s="144" t="s">
        <v>46</v>
      </c>
      <c r="B625" s="145" t="s">
        <v>532</v>
      </c>
      <c r="C625" s="145" t="s">
        <v>162</v>
      </c>
      <c r="D625" s="145" t="s">
        <v>35</v>
      </c>
      <c r="E625" s="145" t="s">
        <v>27</v>
      </c>
      <c r="F625" s="209" t="s">
        <v>47</v>
      </c>
      <c r="G625" s="213"/>
      <c r="H625" s="135">
        <f>H626</f>
        <v>1</v>
      </c>
      <c r="I625" s="135">
        <f>I626</f>
        <v>0</v>
      </c>
      <c r="J625" s="137">
        <f t="shared" si="50"/>
        <v>0</v>
      </c>
      <c r="K625" s="146"/>
      <c r="L625" s="139"/>
      <c r="M625" s="146"/>
      <c r="N625" s="146"/>
      <c r="O625" s="146"/>
      <c r="P625" s="146"/>
      <c r="Q625" s="147"/>
      <c r="R625" s="143"/>
    </row>
    <row r="626" spans="1:18" ht="13.5">
      <c r="A626" s="144" t="s">
        <v>50</v>
      </c>
      <c r="B626" s="145" t="s">
        <v>532</v>
      </c>
      <c r="C626" s="145" t="s">
        <v>162</v>
      </c>
      <c r="D626" s="145" t="s">
        <v>35</v>
      </c>
      <c r="E626" s="145" t="s">
        <v>27</v>
      </c>
      <c r="F626" s="209" t="s">
        <v>51</v>
      </c>
      <c r="G626" s="213"/>
      <c r="H626" s="135">
        <v>1</v>
      </c>
      <c r="I626" s="135">
        <v>0</v>
      </c>
      <c r="J626" s="137">
        <f t="shared" si="50"/>
        <v>0</v>
      </c>
      <c r="K626" s="146"/>
      <c r="L626" s="139"/>
      <c r="M626" s="146"/>
      <c r="N626" s="146"/>
      <c r="O626" s="146"/>
      <c r="P626" s="146"/>
      <c r="Q626" s="147"/>
      <c r="R626" s="143"/>
    </row>
    <row r="627" spans="1:18" ht="78.75">
      <c r="A627" s="144" t="s">
        <v>42</v>
      </c>
      <c r="B627" s="145" t="s">
        <v>532</v>
      </c>
      <c r="C627" s="145" t="s">
        <v>162</v>
      </c>
      <c r="D627" s="145" t="s">
        <v>35</v>
      </c>
      <c r="E627" s="145" t="s">
        <v>52</v>
      </c>
      <c r="F627" s="209"/>
      <c r="G627" s="213"/>
      <c r="H627" s="135">
        <f>H628</f>
        <v>300</v>
      </c>
      <c r="I627" s="135">
        <f>I628</f>
        <v>230</v>
      </c>
      <c r="J627" s="137">
        <f t="shared" si="50"/>
        <v>76.66666666666667</v>
      </c>
      <c r="K627" s="146"/>
      <c r="L627" s="139"/>
      <c r="M627" s="146"/>
      <c r="N627" s="146"/>
      <c r="O627" s="146"/>
      <c r="P627" s="146"/>
      <c r="Q627" s="147"/>
      <c r="R627" s="143"/>
    </row>
    <row r="628" spans="1:18" ht="66">
      <c r="A628" s="144" t="s">
        <v>17</v>
      </c>
      <c r="B628" s="145" t="s">
        <v>532</v>
      </c>
      <c r="C628" s="145" t="s">
        <v>162</v>
      </c>
      <c r="D628" s="145" t="s">
        <v>35</v>
      </c>
      <c r="E628" s="145" t="s">
        <v>52</v>
      </c>
      <c r="F628" s="209" t="s">
        <v>18</v>
      </c>
      <c r="G628" s="213"/>
      <c r="H628" s="135">
        <f>H629</f>
        <v>300</v>
      </c>
      <c r="I628" s="135">
        <f>I629</f>
        <v>230</v>
      </c>
      <c r="J628" s="137">
        <f t="shared" si="50"/>
        <v>76.66666666666667</v>
      </c>
      <c r="K628" s="146"/>
      <c r="L628" s="139"/>
      <c r="M628" s="146"/>
      <c r="N628" s="146"/>
      <c r="O628" s="146"/>
      <c r="P628" s="146"/>
      <c r="Q628" s="147"/>
      <c r="R628" s="143"/>
    </row>
    <row r="629" spans="1:18" ht="26.25">
      <c r="A629" s="144" t="s">
        <v>19</v>
      </c>
      <c r="B629" s="145" t="s">
        <v>532</v>
      </c>
      <c r="C629" s="145" t="s">
        <v>162</v>
      </c>
      <c r="D629" s="145" t="s">
        <v>35</v>
      </c>
      <c r="E629" s="145" t="s">
        <v>52</v>
      </c>
      <c r="F629" s="209" t="s">
        <v>20</v>
      </c>
      <c r="G629" s="213"/>
      <c r="H629" s="135">
        <v>300</v>
      </c>
      <c r="I629" s="135">
        <v>230</v>
      </c>
      <c r="J629" s="137">
        <f t="shared" si="50"/>
        <v>76.66666666666667</v>
      </c>
      <c r="K629" s="146"/>
      <c r="L629" s="139"/>
      <c r="M629" s="146"/>
      <c r="N629" s="146"/>
      <c r="O629" s="146"/>
      <c r="P629" s="146"/>
      <c r="Q629" s="147"/>
      <c r="R629" s="143"/>
    </row>
    <row r="630" spans="1:18" ht="13.5">
      <c r="A630" s="144" t="s">
        <v>32</v>
      </c>
      <c r="B630" s="145" t="s">
        <v>532</v>
      </c>
      <c r="C630" s="145" t="s">
        <v>162</v>
      </c>
      <c r="D630" s="145" t="s">
        <v>35</v>
      </c>
      <c r="E630" s="145" t="s">
        <v>33</v>
      </c>
      <c r="F630" s="209"/>
      <c r="G630" s="213"/>
      <c r="H630" s="135">
        <f>H631</f>
        <v>12</v>
      </c>
      <c r="I630" s="135">
        <f>I631</f>
        <v>0</v>
      </c>
      <c r="J630" s="137">
        <f t="shared" si="50"/>
        <v>0</v>
      </c>
      <c r="K630" s="146"/>
      <c r="L630" s="139"/>
      <c r="M630" s="146"/>
      <c r="N630" s="146"/>
      <c r="O630" s="146"/>
      <c r="P630" s="146"/>
      <c r="Q630" s="147"/>
      <c r="R630" s="143"/>
    </row>
    <row r="631" spans="1:18" ht="66">
      <c r="A631" s="144" t="s">
        <v>17</v>
      </c>
      <c r="B631" s="145" t="s">
        <v>532</v>
      </c>
      <c r="C631" s="145" t="s">
        <v>162</v>
      </c>
      <c r="D631" s="145" t="s">
        <v>35</v>
      </c>
      <c r="E631" s="145" t="s">
        <v>33</v>
      </c>
      <c r="F631" s="209" t="s">
        <v>18</v>
      </c>
      <c r="G631" s="213"/>
      <c r="H631" s="135">
        <f>H632</f>
        <v>12</v>
      </c>
      <c r="I631" s="135">
        <f>I632</f>
        <v>0</v>
      </c>
      <c r="J631" s="137">
        <f t="shared" si="50"/>
        <v>0</v>
      </c>
      <c r="K631" s="146"/>
      <c r="L631" s="139"/>
      <c r="M631" s="146"/>
      <c r="N631" s="146"/>
      <c r="O631" s="146"/>
      <c r="P631" s="146"/>
      <c r="Q631" s="147"/>
      <c r="R631" s="143"/>
    </row>
    <row r="632" spans="1:18" ht="26.25">
      <c r="A632" s="144" t="s">
        <v>19</v>
      </c>
      <c r="B632" s="145" t="s">
        <v>532</v>
      </c>
      <c r="C632" s="145" t="s">
        <v>162</v>
      </c>
      <c r="D632" s="145" t="s">
        <v>35</v>
      </c>
      <c r="E632" s="145" t="s">
        <v>33</v>
      </c>
      <c r="F632" s="209" t="s">
        <v>20</v>
      </c>
      <c r="G632" s="213"/>
      <c r="H632" s="135">
        <v>12</v>
      </c>
      <c r="I632" s="135">
        <v>0</v>
      </c>
      <c r="J632" s="137">
        <f t="shared" si="50"/>
        <v>0</v>
      </c>
      <c r="K632" s="146"/>
      <c r="L632" s="139"/>
      <c r="M632" s="146"/>
      <c r="N632" s="146"/>
      <c r="O632" s="146"/>
      <c r="P632" s="146"/>
      <c r="Q632" s="147"/>
      <c r="R632" s="143"/>
    </row>
    <row r="633" spans="1:17" s="159" customFormat="1" ht="13.5">
      <c r="A633" s="140" t="s">
        <v>452</v>
      </c>
      <c r="B633" s="141" t="s">
        <v>532</v>
      </c>
      <c r="C633" s="141" t="s">
        <v>142</v>
      </c>
      <c r="D633" s="158" t="s">
        <v>524</v>
      </c>
      <c r="E633" s="141"/>
      <c r="F633" s="220"/>
      <c r="G633" s="221"/>
      <c r="H633" s="136">
        <f aca="true" t="shared" si="54" ref="H633:I638">H634</f>
        <v>50</v>
      </c>
      <c r="I633" s="136">
        <f t="shared" si="54"/>
        <v>0</v>
      </c>
      <c r="J633" s="137">
        <f t="shared" si="50"/>
        <v>0</v>
      </c>
      <c r="K633" s="146"/>
      <c r="L633" s="139"/>
      <c r="M633" s="146"/>
      <c r="N633" s="146"/>
      <c r="O633" s="146"/>
      <c r="P633" s="146"/>
      <c r="Q633" s="147"/>
    </row>
    <row r="634" spans="1:18" ht="13.5">
      <c r="A634" s="144" t="s">
        <v>460</v>
      </c>
      <c r="B634" s="145" t="s">
        <v>532</v>
      </c>
      <c r="C634" s="145" t="s">
        <v>142</v>
      </c>
      <c r="D634" s="145" t="s">
        <v>22</v>
      </c>
      <c r="E634" s="145"/>
      <c r="F634" s="209"/>
      <c r="G634" s="213"/>
      <c r="H634" s="135">
        <f t="shared" si="54"/>
        <v>50</v>
      </c>
      <c r="I634" s="135">
        <f t="shared" si="54"/>
        <v>0</v>
      </c>
      <c r="J634" s="137">
        <f t="shared" si="50"/>
        <v>0</v>
      </c>
      <c r="K634" s="146"/>
      <c r="L634" s="139"/>
      <c r="M634" s="146"/>
      <c r="N634" s="146"/>
      <c r="O634" s="146"/>
      <c r="P634" s="146"/>
      <c r="Q634" s="147"/>
      <c r="R634" s="143"/>
    </row>
    <row r="635" spans="1:18" ht="39">
      <c r="A635" s="144" t="str">
        <f>'Прил.5'!A317</f>
        <v>Муниципальная программа "Обеспечение жильем молодых семей в Сусуманском муниципальном округе на 2021- 2025 годы"</v>
      </c>
      <c r="B635" s="145" t="s">
        <v>532</v>
      </c>
      <c r="C635" s="145" t="s">
        <v>142</v>
      </c>
      <c r="D635" s="145" t="s">
        <v>22</v>
      </c>
      <c r="E635" s="145" t="s">
        <v>461</v>
      </c>
      <c r="F635" s="209"/>
      <c r="G635" s="213"/>
      <c r="H635" s="135">
        <f t="shared" si="54"/>
        <v>50</v>
      </c>
      <c r="I635" s="135">
        <f t="shared" si="54"/>
        <v>0</v>
      </c>
      <c r="J635" s="137">
        <f t="shared" si="50"/>
        <v>0</v>
      </c>
      <c r="K635" s="146"/>
      <c r="L635" s="139"/>
      <c r="M635" s="146"/>
      <c r="N635" s="146"/>
      <c r="O635" s="146"/>
      <c r="P635" s="146"/>
      <c r="Q635" s="147"/>
      <c r="R635" s="143"/>
    </row>
    <row r="636" spans="1:18" ht="26.25">
      <c r="A636" s="144" t="s">
        <v>462</v>
      </c>
      <c r="B636" s="145" t="s">
        <v>532</v>
      </c>
      <c r="C636" s="145" t="s">
        <v>142</v>
      </c>
      <c r="D636" s="145" t="s">
        <v>22</v>
      </c>
      <c r="E636" s="145" t="s">
        <v>463</v>
      </c>
      <c r="F636" s="209"/>
      <c r="G636" s="213"/>
      <c r="H636" s="135">
        <f t="shared" si="54"/>
        <v>50</v>
      </c>
      <c r="I636" s="135">
        <f t="shared" si="54"/>
        <v>0</v>
      </c>
      <c r="J636" s="137">
        <f t="shared" si="50"/>
        <v>0</v>
      </c>
      <c r="K636" s="146"/>
      <c r="L636" s="139"/>
      <c r="M636" s="146"/>
      <c r="N636" s="146"/>
      <c r="O636" s="146"/>
      <c r="P636" s="146"/>
      <c r="Q636" s="147"/>
      <c r="R636" s="143"/>
    </row>
    <row r="637" spans="1:18" ht="26.25">
      <c r="A637" s="144" t="s">
        <v>464</v>
      </c>
      <c r="B637" s="145" t="s">
        <v>532</v>
      </c>
      <c r="C637" s="145" t="s">
        <v>142</v>
      </c>
      <c r="D637" s="145" t="s">
        <v>22</v>
      </c>
      <c r="E637" s="145" t="s">
        <v>465</v>
      </c>
      <c r="F637" s="209"/>
      <c r="G637" s="213"/>
      <c r="H637" s="135">
        <f t="shared" si="54"/>
        <v>50</v>
      </c>
      <c r="I637" s="135">
        <f t="shared" si="54"/>
        <v>0</v>
      </c>
      <c r="J637" s="137">
        <f t="shared" si="50"/>
        <v>0</v>
      </c>
      <c r="K637" s="146"/>
      <c r="L637" s="139"/>
      <c r="M637" s="146"/>
      <c r="N637" s="146"/>
      <c r="O637" s="146"/>
      <c r="P637" s="146"/>
      <c r="Q637" s="147"/>
      <c r="R637" s="143"/>
    </row>
    <row r="638" spans="1:18" ht="26.25">
      <c r="A638" s="144" t="s">
        <v>53</v>
      </c>
      <c r="B638" s="145" t="s">
        <v>532</v>
      </c>
      <c r="C638" s="145" t="s">
        <v>142</v>
      </c>
      <c r="D638" s="145" t="s">
        <v>22</v>
      </c>
      <c r="E638" s="145" t="s">
        <v>465</v>
      </c>
      <c r="F638" s="209" t="s">
        <v>54</v>
      </c>
      <c r="G638" s="213"/>
      <c r="H638" s="135">
        <f t="shared" si="54"/>
        <v>50</v>
      </c>
      <c r="I638" s="135">
        <f t="shared" si="54"/>
        <v>0</v>
      </c>
      <c r="J638" s="137">
        <f t="shared" si="50"/>
        <v>0</v>
      </c>
      <c r="K638" s="146"/>
      <c r="L638" s="139"/>
      <c r="M638" s="146"/>
      <c r="N638" s="146"/>
      <c r="O638" s="146"/>
      <c r="P638" s="146"/>
      <c r="Q638" s="147"/>
      <c r="R638" s="143"/>
    </row>
    <row r="639" spans="1:18" ht="26.25">
      <c r="A639" s="144" t="s">
        <v>55</v>
      </c>
      <c r="B639" s="145" t="s">
        <v>532</v>
      </c>
      <c r="C639" s="145" t="s">
        <v>142</v>
      </c>
      <c r="D639" s="145" t="s">
        <v>22</v>
      </c>
      <c r="E639" s="145" t="s">
        <v>465</v>
      </c>
      <c r="F639" s="209" t="s">
        <v>56</v>
      </c>
      <c r="G639" s="213"/>
      <c r="H639" s="135">
        <f>'Прил.5'!M324</f>
        <v>50</v>
      </c>
      <c r="I639" s="135">
        <f>'Прил.5'!N324</f>
        <v>0</v>
      </c>
      <c r="J639" s="137">
        <f t="shared" si="50"/>
        <v>0</v>
      </c>
      <c r="K639" s="146"/>
      <c r="L639" s="139"/>
      <c r="M639" s="146"/>
      <c r="N639" s="146"/>
      <c r="O639" s="146"/>
      <c r="P639" s="146"/>
      <c r="Q639" s="147"/>
      <c r="R639" s="143"/>
    </row>
    <row r="640" spans="1:17" s="159" customFormat="1" ht="13.5">
      <c r="A640" s="140" t="s">
        <v>484</v>
      </c>
      <c r="B640" s="141" t="s">
        <v>532</v>
      </c>
      <c r="C640" s="141" t="s">
        <v>63</v>
      </c>
      <c r="D640" s="158" t="s">
        <v>524</v>
      </c>
      <c r="E640" s="141"/>
      <c r="F640" s="220"/>
      <c r="G640" s="221"/>
      <c r="H640" s="136">
        <f>H641+H652+H678</f>
        <v>37057.9</v>
      </c>
      <c r="I640" s="136">
        <f>I641+I652+I678</f>
        <v>6867.8</v>
      </c>
      <c r="J640" s="157">
        <f t="shared" si="50"/>
        <v>18.532620574830197</v>
      </c>
      <c r="K640" s="146"/>
      <c r="L640" s="139"/>
      <c r="M640" s="146"/>
      <c r="N640" s="146"/>
      <c r="O640" s="146"/>
      <c r="P640" s="146"/>
      <c r="Q640" s="147"/>
    </row>
    <row r="641" spans="1:18" ht="13.5">
      <c r="A641" s="144" t="s">
        <v>485</v>
      </c>
      <c r="B641" s="145" t="s">
        <v>532</v>
      </c>
      <c r="C641" s="145" t="s">
        <v>63</v>
      </c>
      <c r="D641" s="145" t="s">
        <v>9</v>
      </c>
      <c r="E641" s="145"/>
      <c r="F641" s="209"/>
      <c r="G641" s="213"/>
      <c r="H641" s="135">
        <f>H642</f>
        <v>23684.8</v>
      </c>
      <c r="I641" s="135">
        <f>I642</f>
        <v>4457</v>
      </c>
      <c r="J641" s="137">
        <f t="shared" si="50"/>
        <v>18.817976085928528</v>
      </c>
      <c r="K641" s="146"/>
      <c r="L641" s="139"/>
      <c r="M641" s="146"/>
      <c r="N641" s="146"/>
      <c r="O641" s="146"/>
      <c r="P641" s="146"/>
      <c r="Q641" s="147"/>
      <c r="R641" s="143"/>
    </row>
    <row r="642" spans="1:18" ht="26.25">
      <c r="A642" s="144" t="s">
        <v>486</v>
      </c>
      <c r="B642" s="145" t="s">
        <v>532</v>
      </c>
      <c r="C642" s="145" t="s">
        <v>63</v>
      </c>
      <c r="D642" s="145" t="s">
        <v>9</v>
      </c>
      <c r="E642" s="145" t="s">
        <v>487</v>
      </c>
      <c r="F642" s="209"/>
      <c r="G642" s="213"/>
      <c r="H642" s="135">
        <f>H643+H646+H649</f>
        <v>23684.8</v>
      </c>
      <c r="I642" s="135">
        <f>I643+I646+I649</f>
        <v>4457</v>
      </c>
      <c r="J642" s="137">
        <f t="shared" si="50"/>
        <v>18.817976085928528</v>
      </c>
      <c r="K642" s="146"/>
      <c r="L642" s="139"/>
      <c r="M642" s="146"/>
      <c r="N642" s="146"/>
      <c r="O642" s="146"/>
      <c r="P642" s="146"/>
      <c r="Q642" s="147"/>
      <c r="R642" s="143"/>
    </row>
    <row r="643" spans="1:18" ht="78.75">
      <c r="A643" s="144" t="s">
        <v>42</v>
      </c>
      <c r="B643" s="145" t="s">
        <v>532</v>
      </c>
      <c r="C643" s="145" t="s">
        <v>63</v>
      </c>
      <c r="D643" s="145" t="s">
        <v>9</v>
      </c>
      <c r="E643" s="145" t="s">
        <v>488</v>
      </c>
      <c r="F643" s="209"/>
      <c r="G643" s="213"/>
      <c r="H643" s="135">
        <f>H644</f>
        <v>500</v>
      </c>
      <c r="I643" s="135">
        <f>I644</f>
        <v>211.3</v>
      </c>
      <c r="J643" s="137">
        <f t="shared" si="50"/>
        <v>42.260000000000005</v>
      </c>
      <c r="K643" s="146"/>
      <c r="L643" s="139"/>
      <c r="M643" s="146"/>
      <c r="N643" s="146"/>
      <c r="O643" s="146"/>
      <c r="P643" s="146"/>
      <c r="Q643" s="147"/>
      <c r="R643" s="143"/>
    </row>
    <row r="644" spans="1:18" ht="39">
      <c r="A644" s="144" t="s">
        <v>257</v>
      </c>
      <c r="B644" s="145" t="s">
        <v>532</v>
      </c>
      <c r="C644" s="145" t="s">
        <v>63</v>
      </c>
      <c r="D644" s="145" t="s">
        <v>9</v>
      </c>
      <c r="E644" s="145" t="s">
        <v>488</v>
      </c>
      <c r="F644" s="209" t="s">
        <v>258</v>
      </c>
      <c r="G644" s="213"/>
      <c r="H644" s="135">
        <f>H645</f>
        <v>500</v>
      </c>
      <c r="I644" s="135">
        <f>I645</f>
        <v>211.3</v>
      </c>
      <c r="J644" s="137">
        <f t="shared" si="50"/>
        <v>42.260000000000005</v>
      </c>
      <c r="K644" s="146"/>
      <c r="L644" s="139"/>
      <c r="M644" s="146"/>
      <c r="N644" s="146"/>
      <c r="O644" s="146"/>
      <c r="P644" s="146"/>
      <c r="Q644" s="147"/>
      <c r="R644" s="143"/>
    </row>
    <row r="645" spans="1:18" ht="13.5">
      <c r="A645" s="144" t="s">
        <v>290</v>
      </c>
      <c r="B645" s="145" t="s">
        <v>532</v>
      </c>
      <c r="C645" s="145" t="s">
        <v>63</v>
      </c>
      <c r="D645" s="145" t="s">
        <v>9</v>
      </c>
      <c r="E645" s="145" t="s">
        <v>488</v>
      </c>
      <c r="F645" s="209" t="s">
        <v>291</v>
      </c>
      <c r="G645" s="213"/>
      <c r="H645" s="135">
        <v>500</v>
      </c>
      <c r="I645" s="135">
        <v>211.3</v>
      </c>
      <c r="J645" s="137">
        <f t="shared" si="50"/>
        <v>42.260000000000005</v>
      </c>
      <c r="K645" s="146"/>
      <c r="L645" s="139"/>
      <c r="M645" s="146"/>
      <c r="N645" s="146"/>
      <c r="O645" s="146"/>
      <c r="P645" s="146"/>
      <c r="Q645" s="147"/>
      <c r="R645" s="143"/>
    </row>
    <row r="646" spans="1:18" ht="13.5">
      <c r="A646" s="144" t="s">
        <v>32</v>
      </c>
      <c r="B646" s="145" t="s">
        <v>532</v>
      </c>
      <c r="C646" s="145" t="s">
        <v>63</v>
      </c>
      <c r="D646" s="145" t="s">
        <v>9</v>
      </c>
      <c r="E646" s="145" t="s">
        <v>489</v>
      </c>
      <c r="F646" s="209"/>
      <c r="G646" s="213"/>
      <c r="H646" s="135">
        <f>H647</f>
        <v>28</v>
      </c>
      <c r="I646" s="135">
        <f>I647</f>
        <v>0</v>
      </c>
      <c r="J646" s="137">
        <f t="shared" si="50"/>
        <v>0</v>
      </c>
      <c r="K646" s="146"/>
      <c r="L646" s="139"/>
      <c r="M646" s="146"/>
      <c r="N646" s="146"/>
      <c r="O646" s="146"/>
      <c r="P646" s="146"/>
      <c r="Q646" s="147"/>
      <c r="R646" s="143"/>
    </row>
    <row r="647" spans="1:18" ht="39">
      <c r="A647" s="144" t="s">
        <v>257</v>
      </c>
      <c r="B647" s="145" t="s">
        <v>532</v>
      </c>
      <c r="C647" s="145" t="s">
        <v>63</v>
      </c>
      <c r="D647" s="145" t="s">
        <v>9</v>
      </c>
      <c r="E647" s="145" t="s">
        <v>489</v>
      </c>
      <c r="F647" s="209" t="s">
        <v>258</v>
      </c>
      <c r="G647" s="213"/>
      <c r="H647" s="135">
        <f>H648</f>
        <v>28</v>
      </c>
      <c r="I647" s="135">
        <f>I648</f>
        <v>0</v>
      </c>
      <c r="J647" s="137">
        <f t="shared" si="50"/>
        <v>0</v>
      </c>
      <c r="K647" s="146"/>
      <c r="L647" s="139"/>
      <c r="M647" s="146"/>
      <c r="N647" s="146"/>
      <c r="O647" s="146"/>
      <c r="P647" s="146"/>
      <c r="Q647" s="147"/>
      <c r="R647" s="143"/>
    </row>
    <row r="648" spans="1:18" ht="13.5">
      <c r="A648" s="144" t="s">
        <v>290</v>
      </c>
      <c r="B648" s="145" t="s">
        <v>532</v>
      </c>
      <c r="C648" s="145" t="s">
        <v>63</v>
      </c>
      <c r="D648" s="145" t="s">
        <v>9</v>
      </c>
      <c r="E648" s="145" t="s">
        <v>489</v>
      </c>
      <c r="F648" s="209" t="s">
        <v>291</v>
      </c>
      <c r="G648" s="213"/>
      <c r="H648" s="135">
        <v>28</v>
      </c>
      <c r="I648" s="135">
        <v>0</v>
      </c>
      <c r="J648" s="137">
        <f t="shared" si="50"/>
        <v>0</v>
      </c>
      <c r="K648" s="146"/>
      <c r="L648" s="139"/>
      <c r="M648" s="146"/>
      <c r="N648" s="146"/>
      <c r="O648" s="146"/>
      <c r="P648" s="146"/>
      <c r="Q648" s="147"/>
      <c r="R648" s="143"/>
    </row>
    <row r="649" spans="1:18" ht="26.25">
      <c r="A649" s="144" t="s">
        <v>111</v>
      </c>
      <c r="B649" s="145" t="s">
        <v>532</v>
      </c>
      <c r="C649" s="145" t="s">
        <v>63</v>
      </c>
      <c r="D649" s="145" t="s">
        <v>9</v>
      </c>
      <c r="E649" s="145" t="s">
        <v>490</v>
      </c>
      <c r="F649" s="209"/>
      <c r="G649" s="213"/>
      <c r="H649" s="135">
        <f>H650</f>
        <v>23156.8</v>
      </c>
      <c r="I649" s="135">
        <f>I650</f>
        <v>4245.7</v>
      </c>
      <c r="J649" s="137">
        <f aca="true" t="shared" si="55" ref="J649:J712">I649/H649*100</f>
        <v>18.334571270641884</v>
      </c>
      <c r="K649" s="146"/>
      <c r="L649" s="139"/>
      <c r="M649" s="146"/>
      <c r="N649" s="146"/>
      <c r="O649" s="146"/>
      <c r="P649" s="146"/>
      <c r="Q649" s="147"/>
      <c r="R649" s="143"/>
    </row>
    <row r="650" spans="1:18" ht="39">
      <c r="A650" s="144" t="s">
        <v>257</v>
      </c>
      <c r="B650" s="145" t="s">
        <v>532</v>
      </c>
      <c r="C650" s="145" t="s">
        <v>63</v>
      </c>
      <c r="D650" s="145" t="s">
        <v>9</v>
      </c>
      <c r="E650" s="145" t="s">
        <v>490</v>
      </c>
      <c r="F650" s="209" t="s">
        <v>258</v>
      </c>
      <c r="G650" s="213"/>
      <c r="H650" s="135">
        <f>H651</f>
        <v>23156.8</v>
      </c>
      <c r="I650" s="135">
        <f>I651</f>
        <v>4245.7</v>
      </c>
      <c r="J650" s="137">
        <f t="shared" si="55"/>
        <v>18.334571270641884</v>
      </c>
      <c r="K650" s="146"/>
      <c r="L650" s="139"/>
      <c r="M650" s="146"/>
      <c r="N650" s="146"/>
      <c r="O650" s="146"/>
      <c r="P650" s="146"/>
      <c r="Q650" s="147"/>
      <c r="R650" s="143"/>
    </row>
    <row r="651" spans="1:18" ht="13.5">
      <c r="A651" s="144" t="s">
        <v>290</v>
      </c>
      <c r="B651" s="145" t="s">
        <v>532</v>
      </c>
      <c r="C651" s="145" t="s">
        <v>63</v>
      </c>
      <c r="D651" s="145" t="s">
        <v>9</v>
      </c>
      <c r="E651" s="145" t="s">
        <v>490</v>
      </c>
      <c r="F651" s="209" t="s">
        <v>291</v>
      </c>
      <c r="G651" s="213"/>
      <c r="H651" s="135">
        <v>23156.8</v>
      </c>
      <c r="I651" s="135">
        <v>4245.7</v>
      </c>
      <c r="J651" s="137">
        <f t="shared" si="55"/>
        <v>18.334571270641884</v>
      </c>
      <c r="K651" s="146"/>
      <c r="L651" s="139"/>
      <c r="M651" s="146"/>
      <c r="N651" s="146"/>
      <c r="O651" s="146"/>
      <c r="P651" s="146"/>
      <c r="Q651" s="147"/>
      <c r="R651" s="143"/>
    </row>
    <row r="652" spans="1:18" ht="13.5">
      <c r="A652" s="144" t="s">
        <v>491</v>
      </c>
      <c r="B652" s="145" t="s">
        <v>532</v>
      </c>
      <c r="C652" s="145" t="s">
        <v>63</v>
      </c>
      <c r="D652" s="145" t="s">
        <v>22</v>
      </c>
      <c r="E652" s="145"/>
      <c r="F652" s="209"/>
      <c r="G652" s="213"/>
      <c r="H652" s="135">
        <f>H653+H664+H674</f>
        <v>8620</v>
      </c>
      <c r="I652" s="135">
        <f>I653+I664+I674</f>
        <v>1638.1</v>
      </c>
      <c r="J652" s="137">
        <f t="shared" si="55"/>
        <v>19.003480278422273</v>
      </c>
      <c r="K652" s="146"/>
      <c r="L652" s="139"/>
      <c r="M652" s="146"/>
      <c r="N652" s="146"/>
      <c r="O652" s="146"/>
      <c r="P652" s="146"/>
      <c r="Q652" s="147"/>
      <c r="R652" s="143"/>
    </row>
    <row r="653" spans="1:18" ht="39">
      <c r="A653" s="144" t="str">
        <f>'Прил.5'!A567</f>
        <v>Муниципальная программа "Развитие физической культуры и спорта в Сусуманском муниципальном округе на 2021- 2025 годы"</v>
      </c>
      <c r="B653" s="145" t="s">
        <v>532</v>
      </c>
      <c r="C653" s="145" t="s">
        <v>63</v>
      </c>
      <c r="D653" s="145" t="s">
        <v>22</v>
      </c>
      <c r="E653" s="145" t="s">
        <v>492</v>
      </c>
      <c r="F653" s="209"/>
      <c r="G653" s="213"/>
      <c r="H653" s="135">
        <f>H654</f>
        <v>527.6</v>
      </c>
      <c r="I653" s="135">
        <f>I654</f>
        <v>157</v>
      </c>
      <c r="J653" s="137">
        <f t="shared" si="55"/>
        <v>29.757391963608793</v>
      </c>
      <c r="K653" s="146"/>
      <c r="L653" s="139"/>
      <c r="M653" s="146"/>
      <c r="N653" s="146"/>
      <c r="O653" s="146"/>
      <c r="P653" s="146"/>
      <c r="Q653" s="147"/>
      <c r="R653" s="143"/>
    </row>
    <row r="654" spans="1:18" ht="39">
      <c r="A654" s="144" t="s">
        <v>493</v>
      </c>
      <c r="B654" s="145" t="s">
        <v>532</v>
      </c>
      <c r="C654" s="145" t="s">
        <v>63</v>
      </c>
      <c r="D654" s="145" t="s">
        <v>22</v>
      </c>
      <c r="E654" s="145" t="s">
        <v>494</v>
      </c>
      <c r="F654" s="209"/>
      <c r="G654" s="213"/>
      <c r="H654" s="135">
        <f>H655+H658+H661</f>
        <v>527.6</v>
      </c>
      <c r="I654" s="135">
        <f>I655+I658+I661</f>
        <v>157</v>
      </c>
      <c r="J654" s="137">
        <f t="shared" si="55"/>
        <v>29.757391963608793</v>
      </c>
      <c r="K654" s="146"/>
      <c r="L654" s="139"/>
      <c r="M654" s="146"/>
      <c r="N654" s="146"/>
      <c r="O654" s="146"/>
      <c r="P654" s="146"/>
      <c r="Q654" s="147"/>
      <c r="R654" s="143"/>
    </row>
    <row r="655" spans="1:18" ht="13.5">
      <c r="A655" s="144" t="s">
        <v>288</v>
      </c>
      <c r="B655" s="145" t="s">
        <v>532</v>
      </c>
      <c r="C655" s="145" t="s">
        <v>63</v>
      </c>
      <c r="D655" s="145" t="s">
        <v>22</v>
      </c>
      <c r="E655" s="145" t="s">
        <v>495</v>
      </c>
      <c r="F655" s="209"/>
      <c r="G655" s="213"/>
      <c r="H655" s="135">
        <f>H656</f>
        <v>87.6</v>
      </c>
      <c r="I655" s="135">
        <f>I656</f>
        <v>0</v>
      </c>
      <c r="J655" s="137">
        <f t="shared" si="55"/>
        <v>0</v>
      </c>
      <c r="K655" s="146"/>
      <c r="L655" s="139"/>
      <c r="M655" s="146"/>
      <c r="N655" s="146"/>
      <c r="O655" s="146"/>
      <c r="P655" s="146"/>
      <c r="Q655" s="147"/>
      <c r="R655" s="143"/>
    </row>
    <row r="656" spans="1:18" ht="39">
      <c r="A656" s="144" t="s">
        <v>257</v>
      </c>
      <c r="B656" s="145" t="s">
        <v>532</v>
      </c>
      <c r="C656" s="145" t="s">
        <v>63</v>
      </c>
      <c r="D656" s="145" t="s">
        <v>22</v>
      </c>
      <c r="E656" s="145" t="s">
        <v>495</v>
      </c>
      <c r="F656" s="209" t="s">
        <v>258</v>
      </c>
      <c r="G656" s="213"/>
      <c r="H656" s="135">
        <f>H657</f>
        <v>87.6</v>
      </c>
      <c r="I656" s="135">
        <f>I657</f>
        <v>0</v>
      </c>
      <c r="J656" s="137">
        <f t="shared" si="55"/>
        <v>0</v>
      </c>
      <c r="K656" s="146"/>
      <c r="L656" s="139"/>
      <c r="M656" s="146"/>
      <c r="N656" s="146"/>
      <c r="O656" s="146"/>
      <c r="P656" s="146"/>
      <c r="Q656" s="147"/>
      <c r="R656" s="143"/>
    </row>
    <row r="657" spans="1:18" ht="13.5">
      <c r="A657" s="144" t="s">
        <v>290</v>
      </c>
      <c r="B657" s="145" t="s">
        <v>532</v>
      </c>
      <c r="C657" s="145" t="s">
        <v>63</v>
      </c>
      <c r="D657" s="145" t="s">
        <v>22</v>
      </c>
      <c r="E657" s="145" t="s">
        <v>495</v>
      </c>
      <c r="F657" s="209" t="s">
        <v>291</v>
      </c>
      <c r="G657" s="213"/>
      <c r="H657" s="135">
        <f>'Прил.5'!M574</f>
        <v>87.6</v>
      </c>
      <c r="I657" s="135">
        <f>'Прил.5'!O574</f>
        <v>0</v>
      </c>
      <c r="J657" s="137">
        <f t="shared" si="55"/>
        <v>0</v>
      </c>
      <c r="K657" s="146"/>
      <c r="L657" s="139"/>
      <c r="M657" s="146"/>
      <c r="N657" s="146"/>
      <c r="O657" s="146"/>
      <c r="P657" s="146"/>
      <c r="Q657" s="147"/>
      <c r="R657" s="143"/>
    </row>
    <row r="658" spans="1:18" ht="13.5">
      <c r="A658" s="144" t="s">
        <v>496</v>
      </c>
      <c r="B658" s="145" t="s">
        <v>532</v>
      </c>
      <c r="C658" s="145" t="s">
        <v>63</v>
      </c>
      <c r="D658" s="145" t="s">
        <v>22</v>
      </c>
      <c r="E658" s="145" t="s">
        <v>497</v>
      </c>
      <c r="F658" s="209"/>
      <c r="G658" s="213"/>
      <c r="H658" s="135">
        <f>H659</f>
        <v>250</v>
      </c>
      <c r="I658" s="135">
        <f>I659</f>
        <v>0</v>
      </c>
      <c r="J658" s="137">
        <f t="shared" si="55"/>
        <v>0</v>
      </c>
      <c r="K658" s="146"/>
      <c r="L658" s="139"/>
      <c r="M658" s="146"/>
      <c r="N658" s="146"/>
      <c r="O658" s="146"/>
      <c r="P658" s="146"/>
      <c r="Q658" s="147"/>
      <c r="R658" s="143"/>
    </row>
    <row r="659" spans="1:18" ht="39">
      <c r="A659" s="144" t="s">
        <v>257</v>
      </c>
      <c r="B659" s="145" t="s">
        <v>532</v>
      </c>
      <c r="C659" s="145" t="s">
        <v>63</v>
      </c>
      <c r="D659" s="145" t="s">
        <v>22</v>
      </c>
      <c r="E659" s="145" t="s">
        <v>497</v>
      </c>
      <c r="F659" s="209" t="s">
        <v>258</v>
      </c>
      <c r="G659" s="213"/>
      <c r="H659" s="135">
        <f>H660</f>
        <v>250</v>
      </c>
      <c r="I659" s="135">
        <f>I660</f>
        <v>0</v>
      </c>
      <c r="J659" s="137">
        <f t="shared" si="55"/>
        <v>0</v>
      </c>
      <c r="K659" s="146"/>
      <c r="L659" s="139"/>
      <c r="M659" s="146"/>
      <c r="N659" s="146"/>
      <c r="O659" s="146"/>
      <c r="P659" s="146"/>
      <c r="Q659" s="147"/>
      <c r="R659" s="143"/>
    </row>
    <row r="660" spans="1:18" ht="13.5">
      <c r="A660" s="144" t="s">
        <v>290</v>
      </c>
      <c r="B660" s="145" t="s">
        <v>532</v>
      </c>
      <c r="C660" s="145" t="s">
        <v>63</v>
      </c>
      <c r="D660" s="145" t="s">
        <v>22</v>
      </c>
      <c r="E660" s="145" t="s">
        <v>497</v>
      </c>
      <c r="F660" s="209" t="s">
        <v>291</v>
      </c>
      <c r="G660" s="213"/>
      <c r="H660" s="135">
        <f>'Прил.5'!M580</f>
        <v>250</v>
      </c>
      <c r="I660" s="135">
        <f>'Прил.5'!O580</f>
        <v>0</v>
      </c>
      <c r="J660" s="137">
        <f t="shared" si="55"/>
        <v>0</v>
      </c>
      <c r="K660" s="146"/>
      <c r="L660" s="139"/>
      <c r="M660" s="146"/>
      <c r="N660" s="146"/>
      <c r="O660" s="146"/>
      <c r="P660" s="146"/>
      <c r="Q660" s="147"/>
      <c r="R660" s="143"/>
    </row>
    <row r="661" spans="1:18" ht="26.25">
      <c r="A661" s="144" t="s">
        <v>498</v>
      </c>
      <c r="B661" s="145" t="s">
        <v>532</v>
      </c>
      <c r="C661" s="145" t="s">
        <v>63</v>
      </c>
      <c r="D661" s="145" t="s">
        <v>22</v>
      </c>
      <c r="E661" s="145" t="s">
        <v>499</v>
      </c>
      <c r="F661" s="209"/>
      <c r="G661" s="213"/>
      <c r="H661" s="135">
        <f>H662</f>
        <v>190</v>
      </c>
      <c r="I661" s="135">
        <f>I662</f>
        <v>157</v>
      </c>
      <c r="J661" s="137">
        <f t="shared" si="55"/>
        <v>82.63157894736842</v>
      </c>
      <c r="K661" s="146"/>
      <c r="L661" s="139"/>
      <c r="M661" s="146"/>
      <c r="N661" s="146"/>
      <c r="O661" s="146"/>
      <c r="P661" s="146"/>
      <c r="Q661" s="147"/>
      <c r="R661" s="143"/>
    </row>
    <row r="662" spans="1:18" ht="39">
      <c r="A662" s="144" t="s">
        <v>257</v>
      </c>
      <c r="B662" s="145" t="s">
        <v>532</v>
      </c>
      <c r="C662" s="145" t="s">
        <v>63</v>
      </c>
      <c r="D662" s="145" t="s">
        <v>22</v>
      </c>
      <c r="E662" s="145" t="s">
        <v>499</v>
      </c>
      <c r="F662" s="209" t="s">
        <v>258</v>
      </c>
      <c r="G662" s="213"/>
      <c r="H662" s="135">
        <f>H663</f>
        <v>190</v>
      </c>
      <c r="I662" s="135">
        <f>I663</f>
        <v>157</v>
      </c>
      <c r="J662" s="137">
        <f t="shared" si="55"/>
        <v>82.63157894736842</v>
      </c>
      <c r="K662" s="146"/>
      <c r="L662" s="139"/>
      <c r="M662" s="146"/>
      <c r="N662" s="146"/>
      <c r="O662" s="146"/>
      <c r="P662" s="146"/>
      <c r="Q662" s="147"/>
      <c r="R662" s="143"/>
    </row>
    <row r="663" spans="1:18" ht="13.5">
      <c r="A663" s="144" t="s">
        <v>290</v>
      </c>
      <c r="B663" s="145" t="s">
        <v>532</v>
      </c>
      <c r="C663" s="145" t="s">
        <v>63</v>
      </c>
      <c r="D663" s="145" t="s">
        <v>22</v>
      </c>
      <c r="E663" s="145" t="s">
        <v>499</v>
      </c>
      <c r="F663" s="209" t="s">
        <v>291</v>
      </c>
      <c r="G663" s="213"/>
      <c r="H663" s="135">
        <f>'Прил.5'!M590</f>
        <v>190</v>
      </c>
      <c r="I663" s="135">
        <f>'Прил.5'!O590</f>
        <v>157</v>
      </c>
      <c r="J663" s="137">
        <f t="shared" si="55"/>
        <v>82.63157894736842</v>
      </c>
      <c r="K663" s="146"/>
      <c r="L663" s="139"/>
      <c r="M663" s="146"/>
      <c r="N663" s="146"/>
      <c r="O663" s="146"/>
      <c r="P663" s="146"/>
      <c r="Q663" s="147"/>
      <c r="R663" s="143"/>
    </row>
    <row r="664" spans="1:18" ht="26.25">
      <c r="A664" s="144" t="s">
        <v>486</v>
      </c>
      <c r="B664" s="145" t="s">
        <v>532</v>
      </c>
      <c r="C664" s="145" t="s">
        <v>63</v>
      </c>
      <c r="D664" s="145" t="s">
        <v>22</v>
      </c>
      <c r="E664" s="145" t="s">
        <v>487</v>
      </c>
      <c r="F664" s="209"/>
      <c r="G664" s="213"/>
      <c r="H664" s="135">
        <f>H665+H668+H671</f>
        <v>7986.4</v>
      </c>
      <c r="I664" s="135">
        <f>I665+I668+I671</f>
        <v>1480.6</v>
      </c>
      <c r="J664" s="137">
        <f t="shared" si="55"/>
        <v>18.53901632775719</v>
      </c>
      <c r="K664" s="146"/>
      <c r="L664" s="139"/>
      <c r="M664" s="146"/>
      <c r="N664" s="146"/>
      <c r="O664" s="146"/>
      <c r="P664" s="146"/>
      <c r="Q664" s="147"/>
      <c r="R664" s="143"/>
    </row>
    <row r="665" spans="1:18" ht="78.75">
      <c r="A665" s="144" t="s">
        <v>42</v>
      </c>
      <c r="B665" s="145" t="s">
        <v>532</v>
      </c>
      <c r="C665" s="145" t="s">
        <v>63</v>
      </c>
      <c r="D665" s="145" t="s">
        <v>22</v>
      </c>
      <c r="E665" s="145" t="s">
        <v>488</v>
      </c>
      <c r="F665" s="209"/>
      <c r="G665" s="213"/>
      <c r="H665" s="135">
        <f>H666</f>
        <v>300</v>
      </c>
      <c r="I665" s="135">
        <f>I666</f>
        <v>0</v>
      </c>
      <c r="J665" s="137">
        <f t="shared" si="55"/>
        <v>0</v>
      </c>
      <c r="K665" s="146"/>
      <c r="L665" s="139"/>
      <c r="M665" s="146"/>
      <c r="N665" s="146"/>
      <c r="O665" s="146"/>
      <c r="P665" s="146"/>
      <c r="Q665" s="147"/>
      <c r="R665" s="143"/>
    </row>
    <row r="666" spans="1:18" ht="39">
      <c r="A666" s="144" t="s">
        <v>257</v>
      </c>
      <c r="B666" s="145" t="s">
        <v>532</v>
      </c>
      <c r="C666" s="145" t="s">
        <v>63</v>
      </c>
      <c r="D666" s="145" t="s">
        <v>22</v>
      </c>
      <c r="E666" s="145" t="s">
        <v>488</v>
      </c>
      <c r="F666" s="209" t="s">
        <v>258</v>
      </c>
      <c r="G666" s="213"/>
      <c r="H666" s="135">
        <f>H667</f>
        <v>300</v>
      </c>
      <c r="I666" s="135">
        <f>I667</f>
        <v>0</v>
      </c>
      <c r="J666" s="137">
        <f t="shared" si="55"/>
        <v>0</v>
      </c>
      <c r="K666" s="146"/>
      <c r="L666" s="139"/>
      <c r="M666" s="146"/>
      <c r="N666" s="146"/>
      <c r="O666" s="146"/>
      <c r="P666" s="146"/>
      <c r="Q666" s="147"/>
      <c r="R666" s="143"/>
    </row>
    <row r="667" spans="1:18" ht="13.5">
      <c r="A667" s="144" t="s">
        <v>290</v>
      </c>
      <c r="B667" s="145" t="s">
        <v>532</v>
      </c>
      <c r="C667" s="145" t="s">
        <v>63</v>
      </c>
      <c r="D667" s="145" t="s">
        <v>22</v>
      </c>
      <c r="E667" s="145" t="s">
        <v>488</v>
      </c>
      <c r="F667" s="209" t="s">
        <v>291</v>
      </c>
      <c r="G667" s="213"/>
      <c r="H667" s="135">
        <v>300</v>
      </c>
      <c r="I667" s="135">
        <v>0</v>
      </c>
      <c r="J667" s="137">
        <f t="shared" si="55"/>
        <v>0</v>
      </c>
      <c r="K667" s="146"/>
      <c r="L667" s="139"/>
      <c r="M667" s="146"/>
      <c r="N667" s="146"/>
      <c r="O667" s="146"/>
      <c r="P667" s="146"/>
      <c r="Q667" s="147"/>
      <c r="R667" s="143"/>
    </row>
    <row r="668" spans="1:18" ht="13.5">
      <c r="A668" s="144" t="s">
        <v>32</v>
      </c>
      <c r="B668" s="145" t="s">
        <v>532</v>
      </c>
      <c r="C668" s="145" t="s">
        <v>63</v>
      </c>
      <c r="D668" s="145" t="s">
        <v>22</v>
      </c>
      <c r="E668" s="145" t="s">
        <v>489</v>
      </c>
      <c r="F668" s="209"/>
      <c r="G668" s="213"/>
      <c r="H668" s="135">
        <f>H669</f>
        <v>10</v>
      </c>
      <c r="I668" s="135">
        <f>I669</f>
        <v>0</v>
      </c>
      <c r="J668" s="137">
        <f t="shared" si="55"/>
        <v>0</v>
      </c>
      <c r="K668" s="146"/>
      <c r="L668" s="139"/>
      <c r="M668" s="146"/>
      <c r="N668" s="146"/>
      <c r="O668" s="146"/>
      <c r="P668" s="146"/>
      <c r="Q668" s="147"/>
      <c r="R668" s="143"/>
    </row>
    <row r="669" spans="1:18" ht="39">
      <c r="A669" s="144" t="s">
        <v>257</v>
      </c>
      <c r="B669" s="145" t="s">
        <v>532</v>
      </c>
      <c r="C669" s="145" t="s">
        <v>63</v>
      </c>
      <c r="D669" s="145" t="s">
        <v>22</v>
      </c>
      <c r="E669" s="145" t="s">
        <v>489</v>
      </c>
      <c r="F669" s="209" t="s">
        <v>258</v>
      </c>
      <c r="G669" s="213"/>
      <c r="H669" s="135">
        <f>H670</f>
        <v>10</v>
      </c>
      <c r="I669" s="135">
        <f>I670</f>
        <v>0</v>
      </c>
      <c r="J669" s="137">
        <f t="shared" si="55"/>
        <v>0</v>
      </c>
      <c r="K669" s="146"/>
      <c r="L669" s="139"/>
      <c r="M669" s="146"/>
      <c r="N669" s="146"/>
      <c r="O669" s="146"/>
      <c r="P669" s="146"/>
      <c r="Q669" s="147"/>
      <c r="R669" s="143"/>
    </row>
    <row r="670" spans="1:18" ht="13.5">
      <c r="A670" s="144" t="s">
        <v>290</v>
      </c>
      <c r="B670" s="145" t="s">
        <v>532</v>
      </c>
      <c r="C670" s="145" t="s">
        <v>63</v>
      </c>
      <c r="D670" s="145" t="s">
        <v>22</v>
      </c>
      <c r="E670" s="145" t="s">
        <v>489</v>
      </c>
      <c r="F670" s="209" t="s">
        <v>291</v>
      </c>
      <c r="G670" s="213"/>
      <c r="H670" s="135">
        <v>10</v>
      </c>
      <c r="I670" s="135">
        <v>0</v>
      </c>
      <c r="J670" s="137">
        <f t="shared" si="55"/>
        <v>0</v>
      </c>
      <c r="K670" s="146"/>
      <c r="L670" s="139"/>
      <c r="M670" s="146"/>
      <c r="N670" s="146"/>
      <c r="O670" s="146"/>
      <c r="P670" s="146"/>
      <c r="Q670" s="147"/>
      <c r="R670" s="143"/>
    </row>
    <row r="671" spans="1:18" ht="26.25">
      <c r="A671" s="144" t="s">
        <v>111</v>
      </c>
      <c r="B671" s="145" t="s">
        <v>532</v>
      </c>
      <c r="C671" s="145" t="s">
        <v>63</v>
      </c>
      <c r="D671" s="145" t="s">
        <v>22</v>
      </c>
      <c r="E671" s="145" t="s">
        <v>490</v>
      </c>
      <c r="F671" s="209"/>
      <c r="G671" s="213"/>
      <c r="H671" s="135">
        <f>H672</f>
        <v>7676.4</v>
      </c>
      <c r="I671" s="135">
        <f>I672</f>
        <v>1480.6</v>
      </c>
      <c r="J671" s="137">
        <f t="shared" si="55"/>
        <v>19.28768693658486</v>
      </c>
      <c r="K671" s="146"/>
      <c r="L671" s="139"/>
      <c r="M671" s="146"/>
      <c r="N671" s="146"/>
      <c r="O671" s="146"/>
      <c r="P671" s="146"/>
      <c r="Q671" s="147"/>
      <c r="R671" s="143"/>
    </row>
    <row r="672" spans="1:18" ht="39">
      <c r="A672" s="144" t="s">
        <v>257</v>
      </c>
      <c r="B672" s="145" t="s">
        <v>532</v>
      </c>
      <c r="C672" s="145" t="s">
        <v>63</v>
      </c>
      <c r="D672" s="145" t="s">
        <v>22</v>
      </c>
      <c r="E672" s="145" t="s">
        <v>490</v>
      </c>
      <c r="F672" s="209" t="s">
        <v>258</v>
      </c>
      <c r="G672" s="213"/>
      <c r="H672" s="135">
        <f>H673</f>
        <v>7676.4</v>
      </c>
      <c r="I672" s="135">
        <f>I673</f>
        <v>1480.6</v>
      </c>
      <c r="J672" s="137">
        <f t="shared" si="55"/>
        <v>19.28768693658486</v>
      </c>
      <c r="K672" s="146"/>
      <c r="L672" s="139"/>
      <c r="M672" s="146"/>
      <c r="N672" s="146"/>
      <c r="O672" s="146"/>
      <c r="P672" s="146"/>
      <c r="Q672" s="147"/>
      <c r="R672" s="143"/>
    </row>
    <row r="673" spans="1:18" ht="13.5">
      <c r="A673" s="144" t="s">
        <v>290</v>
      </c>
      <c r="B673" s="145" t="s">
        <v>532</v>
      </c>
      <c r="C673" s="145" t="s">
        <v>63</v>
      </c>
      <c r="D673" s="145" t="s">
        <v>22</v>
      </c>
      <c r="E673" s="145" t="s">
        <v>490</v>
      </c>
      <c r="F673" s="209" t="s">
        <v>291</v>
      </c>
      <c r="G673" s="213"/>
      <c r="H673" s="135">
        <v>7676.4</v>
      </c>
      <c r="I673" s="135">
        <v>1480.6</v>
      </c>
      <c r="J673" s="137">
        <f t="shared" si="55"/>
        <v>19.28768693658486</v>
      </c>
      <c r="K673" s="146"/>
      <c r="L673" s="139"/>
      <c r="M673" s="146"/>
      <c r="N673" s="146"/>
      <c r="O673" s="146"/>
      <c r="P673" s="146"/>
      <c r="Q673" s="147"/>
      <c r="R673" s="143"/>
    </row>
    <row r="674" spans="1:18" ht="26.25">
      <c r="A674" s="144" t="s">
        <v>500</v>
      </c>
      <c r="B674" s="145" t="s">
        <v>532</v>
      </c>
      <c r="C674" s="145" t="s">
        <v>63</v>
      </c>
      <c r="D674" s="145" t="s">
        <v>22</v>
      </c>
      <c r="E674" s="145" t="s">
        <v>501</v>
      </c>
      <c r="F674" s="209"/>
      <c r="G674" s="213"/>
      <c r="H674" s="135">
        <f aca="true" t="shared" si="56" ref="H674:I676">H675</f>
        <v>106</v>
      </c>
      <c r="I674" s="135">
        <f t="shared" si="56"/>
        <v>0.5</v>
      </c>
      <c r="J674" s="137">
        <f t="shared" si="55"/>
        <v>0.4716981132075472</v>
      </c>
      <c r="K674" s="146"/>
      <c r="L674" s="139"/>
      <c r="M674" s="146"/>
      <c r="N674" s="146"/>
      <c r="O674" s="146"/>
      <c r="P674" s="146"/>
      <c r="Q674" s="147"/>
      <c r="R674" s="143"/>
    </row>
    <row r="675" spans="1:18" ht="26.25">
      <c r="A675" s="144" t="s">
        <v>502</v>
      </c>
      <c r="B675" s="145" t="s">
        <v>532</v>
      </c>
      <c r="C675" s="145" t="s">
        <v>63</v>
      </c>
      <c r="D675" s="145" t="s">
        <v>22</v>
      </c>
      <c r="E675" s="145" t="s">
        <v>503</v>
      </c>
      <c r="F675" s="209"/>
      <c r="G675" s="213"/>
      <c r="H675" s="135">
        <f t="shared" si="56"/>
        <v>106</v>
      </c>
      <c r="I675" s="135">
        <f t="shared" si="56"/>
        <v>0.5</v>
      </c>
      <c r="J675" s="137">
        <f t="shared" si="55"/>
        <v>0.4716981132075472</v>
      </c>
      <c r="K675" s="146"/>
      <c r="L675" s="139"/>
      <c r="M675" s="146"/>
      <c r="N675" s="146"/>
      <c r="O675" s="146"/>
      <c r="P675" s="146"/>
      <c r="Q675" s="147"/>
      <c r="R675" s="143"/>
    </row>
    <row r="676" spans="1:18" ht="39">
      <c r="A676" s="144" t="s">
        <v>257</v>
      </c>
      <c r="B676" s="145" t="s">
        <v>532</v>
      </c>
      <c r="C676" s="145" t="s">
        <v>63</v>
      </c>
      <c r="D676" s="145" t="s">
        <v>22</v>
      </c>
      <c r="E676" s="145" t="s">
        <v>503</v>
      </c>
      <c r="F676" s="209" t="s">
        <v>258</v>
      </c>
      <c r="G676" s="213"/>
      <c r="H676" s="135">
        <f t="shared" si="56"/>
        <v>106</v>
      </c>
      <c r="I676" s="135">
        <f t="shared" si="56"/>
        <v>0.5</v>
      </c>
      <c r="J676" s="137">
        <f t="shared" si="55"/>
        <v>0.4716981132075472</v>
      </c>
      <c r="K676" s="146"/>
      <c r="L676" s="139"/>
      <c r="M676" s="146"/>
      <c r="N676" s="146"/>
      <c r="O676" s="146"/>
      <c r="P676" s="146"/>
      <c r="Q676" s="147"/>
      <c r="R676" s="143"/>
    </row>
    <row r="677" spans="1:18" ht="13.5">
      <c r="A677" s="144" t="s">
        <v>290</v>
      </c>
      <c r="B677" s="145" t="s">
        <v>532</v>
      </c>
      <c r="C677" s="145" t="s">
        <v>63</v>
      </c>
      <c r="D677" s="145" t="s">
        <v>22</v>
      </c>
      <c r="E677" s="145" t="s">
        <v>503</v>
      </c>
      <c r="F677" s="209" t="s">
        <v>291</v>
      </c>
      <c r="G677" s="213"/>
      <c r="H677" s="135">
        <v>106</v>
      </c>
      <c r="I677" s="135">
        <v>0.5</v>
      </c>
      <c r="J677" s="137">
        <f t="shared" si="55"/>
        <v>0.4716981132075472</v>
      </c>
      <c r="K677" s="146"/>
      <c r="L677" s="139"/>
      <c r="M677" s="146"/>
      <c r="N677" s="146"/>
      <c r="O677" s="146"/>
      <c r="P677" s="146"/>
      <c r="Q677" s="147"/>
      <c r="R677" s="143"/>
    </row>
    <row r="678" spans="1:18" ht="26.25">
      <c r="A678" s="144" t="s">
        <v>504</v>
      </c>
      <c r="B678" s="145" t="s">
        <v>532</v>
      </c>
      <c r="C678" s="145" t="s">
        <v>63</v>
      </c>
      <c r="D678" s="145" t="s">
        <v>198</v>
      </c>
      <c r="E678" s="145"/>
      <c r="F678" s="209"/>
      <c r="G678" s="213"/>
      <c r="H678" s="135">
        <f>H679+H684+H698+H713</f>
        <v>4753.099999999999</v>
      </c>
      <c r="I678" s="135">
        <f>I679+I684+I698+I713</f>
        <v>772.7</v>
      </c>
      <c r="J678" s="137">
        <f t="shared" si="55"/>
        <v>16.256758746923065</v>
      </c>
      <c r="K678" s="146"/>
      <c r="L678" s="139"/>
      <c r="M678" s="146"/>
      <c r="N678" s="146"/>
      <c r="O678" s="146"/>
      <c r="P678" s="146"/>
      <c r="Q678" s="147"/>
      <c r="R678" s="143"/>
    </row>
    <row r="679" spans="1:18" ht="52.5">
      <c r="A679" s="144" t="s">
        <v>87</v>
      </c>
      <c r="B679" s="145" t="s">
        <v>532</v>
      </c>
      <c r="C679" s="145" t="s">
        <v>63</v>
      </c>
      <c r="D679" s="145" t="s">
        <v>198</v>
      </c>
      <c r="E679" s="145" t="s">
        <v>88</v>
      </c>
      <c r="F679" s="209"/>
      <c r="G679" s="213"/>
      <c r="H679" s="135">
        <f aca="true" t="shared" si="57" ref="H679:I682">H680</f>
        <v>310</v>
      </c>
      <c r="I679" s="135">
        <f t="shared" si="57"/>
        <v>0</v>
      </c>
      <c r="J679" s="137">
        <f t="shared" si="55"/>
        <v>0</v>
      </c>
      <c r="K679" s="146"/>
      <c r="L679" s="139"/>
      <c r="M679" s="146"/>
      <c r="N679" s="146"/>
      <c r="O679" s="146"/>
      <c r="P679" s="146"/>
      <c r="Q679" s="147"/>
      <c r="R679" s="143"/>
    </row>
    <row r="680" spans="1:18" ht="39">
      <c r="A680" s="144" t="s">
        <v>505</v>
      </c>
      <c r="B680" s="145" t="s">
        <v>532</v>
      </c>
      <c r="C680" s="145" t="s">
        <v>63</v>
      </c>
      <c r="D680" s="145" t="s">
        <v>198</v>
      </c>
      <c r="E680" s="145" t="s">
        <v>506</v>
      </c>
      <c r="F680" s="209"/>
      <c r="G680" s="213"/>
      <c r="H680" s="135">
        <f t="shared" si="57"/>
        <v>310</v>
      </c>
      <c r="I680" s="135">
        <f t="shared" si="57"/>
        <v>0</v>
      </c>
      <c r="J680" s="137">
        <f t="shared" si="55"/>
        <v>0</v>
      </c>
      <c r="K680" s="146"/>
      <c r="L680" s="139"/>
      <c r="M680" s="146"/>
      <c r="N680" s="146"/>
      <c r="O680" s="146"/>
      <c r="P680" s="146"/>
      <c r="Q680" s="147"/>
      <c r="R680" s="143"/>
    </row>
    <row r="681" spans="1:18" ht="13.5">
      <c r="A681" s="144" t="s">
        <v>340</v>
      </c>
      <c r="B681" s="145" t="s">
        <v>532</v>
      </c>
      <c r="C681" s="145" t="s">
        <v>63</v>
      </c>
      <c r="D681" s="145" t="s">
        <v>198</v>
      </c>
      <c r="E681" s="145" t="s">
        <v>507</v>
      </c>
      <c r="F681" s="209"/>
      <c r="G681" s="213"/>
      <c r="H681" s="135">
        <f t="shared" si="57"/>
        <v>310</v>
      </c>
      <c r="I681" s="135">
        <f t="shared" si="57"/>
        <v>0</v>
      </c>
      <c r="J681" s="137">
        <f t="shared" si="55"/>
        <v>0</v>
      </c>
      <c r="K681" s="146"/>
      <c r="L681" s="139"/>
      <c r="M681" s="146"/>
      <c r="N681" s="146"/>
      <c r="O681" s="146"/>
      <c r="P681" s="146"/>
      <c r="Q681" s="147"/>
      <c r="R681" s="143"/>
    </row>
    <row r="682" spans="1:18" ht="39">
      <c r="A682" s="144" t="s">
        <v>257</v>
      </c>
      <c r="B682" s="145" t="s">
        <v>532</v>
      </c>
      <c r="C682" s="145" t="s">
        <v>63</v>
      </c>
      <c r="D682" s="145" t="s">
        <v>198</v>
      </c>
      <c r="E682" s="145" t="s">
        <v>507</v>
      </c>
      <c r="F682" s="209" t="s">
        <v>258</v>
      </c>
      <c r="G682" s="213"/>
      <c r="H682" s="135">
        <f t="shared" si="57"/>
        <v>310</v>
      </c>
      <c r="I682" s="135">
        <f t="shared" si="57"/>
        <v>0</v>
      </c>
      <c r="J682" s="137">
        <f t="shared" si="55"/>
        <v>0</v>
      </c>
      <c r="K682" s="146"/>
      <c r="L682" s="139"/>
      <c r="M682" s="146"/>
      <c r="N682" s="146"/>
      <c r="O682" s="146"/>
      <c r="P682" s="146"/>
      <c r="Q682" s="147"/>
      <c r="R682" s="143"/>
    </row>
    <row r="683" spans="1:18" ht="13.5">
      <c r="A683" s="144" t="s">
        <v>290</v>
      </c>
      <c r="B683" s="145" t="s">
        <v>532</v>
      </c>
      <c r="C683" s="145" t="s">
        <v>63</v>
      </c>
      <c r="D683" s="145" t="s">
        <v>198</v>
      </c>
      <c r="E683" s="145" t="s">
        <v>507</v>
      </c>
      <c r="F683" s="209" t="s">
        <v>291</v>
      </c>
      <c r="G683" s="213"/>
      <c r="H683" s="135">
        <f>'Прил.5'!M224</f>
        <v>310</v>
      </c>
      <c r="I683" s="135">
        <f>'Прил.5'!O224</f>
        <v>0</v>
      </c>
      <c r="J683" s="137">
        <f t="shared" si="55"/>
        <v>0</v>
      </c>
      <c r="K683" s="146"/>
      <c r="L683" s="139"/>
      <c r="M683" s="146"/>
      <c r="N683" s="146"/>
      <c r="O683" s="146"/>
      <c r="P683" s="146"/>
      <c r="Q683" s="147"/>
      <c r="R683" s="143"/>
    </row>
    <row r="684" spans="1:18" ht="39">
      <c r="A684" s="144" t="str">
        <f>'Прил.5'!A409</f>
        <v>Муниципальная программа "Пожарная безопасность в Сусуманском муниципальном округе на 2021- 2025 годы"</v>
      </c>
      <c r="B684" s="145" t="s">
        <v>532</v>
      </c>
      <c r="C684" s="145" t="s">
        <v>63</v>
      </c>
      <c r="D684" s="145" t="s">
        <v>198</v>
      </c>
      <c r="E684" s="145" t="s">
        <v>302</v>
      </c>
      <c r="F684" s="209"/>
      <c r="G684" s="213"/>
      <c r="H684" s="135">
        <f>H685</f>
        <v>333.9</v>
      </c>
      <c r="I684" s="135">
        <f>I685</f>
        <v>56.1</v>
      </c>
      <c r="J684" s="137">
        <f t="shared" si="55"/>
        <v>16.80143755615454</v>
      </c>
      <c r="K684" s="146"/>
      <c r="L684" s="139"/>
      <c r="M684" s="146"/>
      <c r="N684" s="146"/>
      <c r="O684" s="146"/>
      <c r="P684" s="146"/>
      <c r="Q684" s="147"/>
      <c r="R684" s="143"/>
    </row>
    <row r="685" spans="1:18" ht="39">
      <c r="A685" s="144" t="s">
        <v>303</v>
      </c>
      <c r="B685" s="145" t="s">
        <v>532</v>
      </c>
      <c r="C685" s="145" t="s">
        <v>63</v>
      </c>
      <c r="D685" s="145" t="s">
        <v>198</v>
      </c>
      <c r="E685" s="145" t="s">
        <v>304</v>
      </c>
      <c r="F685" s="209"/>
      <c r="G685" s="213"/>
      <c r="H685" s="135">
        <f>H686+H689+H692+H695</f>
        <v>333.9</v>
      </c>
      <c r="I685" s="135">
        <f>I686+I689+I692+I695</f>
        <v>56.1</v>
      </c>
      <c r="J685" s="137">
        <f t="shared" si="55"/>
        <v>16.80143755615454</v>
      </c>
      <c r="K685" s="146"/>
      <c r="L685" s="139"/>
      <c r="M685" s="146"/>
      <c r="N685" s="146"/>
      <c r="O685" s="146"/>
      <c r="P685" s="146"/>
      <c r="Q685" s="147"/>
      <c r="R685" s="143"/>
    </row>
    <row r="686" spans="1:18" ht="52.5">
      <c r="A686" s="144" t="s">
        <v>305</v>
      </c>
      <c r="B686" s="145" t="s">
        <v>532</v>
      </c>
      <c r="C686" s="145" t="s">
        <v>63</v>
      </c>
      <c r="D686" s="145" t="s">
        <v>198</v>
      </c>
      <c r="E686" s="145" t="s">
        <v>306</v>
      </c>
      <c r="F686" s="209"/>
      <c r="G686" s="213"/>
      <c r="H686" s="135">
        <f>H687</f>
        <v>180</v>
      </c>
      <c r="I686" s="135">
        <f>I687</f>
        <v>22.5</v>
      </c>
      <c r="J686" s="137">
        <f t="shared" si="55"/>
        <v>12.5</v>
      </c>
      <c r="K686" s="146"/>
      <c r="L686" s="139"/>
      <c r="M686" s="146"/>
      <c r="N686" s="146"/>
      <c r="O686" s="146"/>
      <c r="P686" s="146"/>
      <c r="Q686" s="147"/>
      <c r="R686" s="143"/>
    </row>
    <row r="687" spans="1:18" ht="39">
      <c r="A687" s="144" t="s">
        <v>257</v>
      </c>
      <c r="B687" s="145" t="s">
        <v>532</v>
      </c>
      <c r="C687" s="145" t="s">
        <v>63</v>
      </c>
      <c r="D687" s="145" t="s">
        <v>198</v>
      </c>
      <c r="E687" s="145" t="s">
        <v>306</v>
      </c>
      <c r="F687" s="209" t="s">
        <v>258</v>
      </c>
      <c r="G687" s="213"/>
      <c r="H687" s="135">
        <f>H688</f>
        <v>180</v>
      </c>
      <c r="I687" s="135">
        <f>I688</f>
        <v>22.5</v>
      </c>
      <c r="J687" s="137">
        <f t="shared" si="55"/>
        <v>12.5</v>
      </c>
      <c r="K687" s="146"/>
      <c r="L687" s="139"/>
      <c r="M687" s="146"/>
      <c r="N687" s="146"/>
      <c r="O687" s="146"/>
      <c r="P687" s="146"/>
      <c r="Q687" s="147"/>
      <c r="R687" s="143"/>
    </row>
    <row r="688" spans="1:18" ht="13.5">
      <c r="A688" s="144" t="s">
        <v>290</v>
      </c>
      <c r="B688" s="145" t="s">
        <v>532</v>
      </c>
      <c r="C688" s="145" t="s">
        <v>63</v>
      </c>
      <c r="D688" s="145" t="s">
        <v>198</v>
      </c>
      <c r="E688" s="145" t="s">
        <v>306</v>
      </c>
      <c r="F688" s="209" t="s">
        <v>291</v>
      </c>
      <c r="G688" s="213"/>
      <c r="H688" s="135">
        <f>'Прил.5'!M440</f>
        <v>180</v>
      </c>
      <c r="I688" s="135">
        <f>'Прил.5'!O440</f>
        <v>22.5</v>
      </c>
      <c r="J688" s="137">
        <f t="shared" si="55"/>
        <v>12.5</v>
      </c>
      <c r="K688" s="146"/>
      <c r="L688" s="139"/>
      <c r="M688" s="146"/>
      <c r="N688" s="146"/>
      <c r="O688" s="146"/>
      <c r="P688" s="146"/>
      <c r="Q688" s="147"/>
      <c r="R688" s="143"/>
    </row>
    <row r="689" spans="1:18" ht="26.25">
      <c r="A689" s="144" t="s">
        <v>307</v>
      </c>
      <c r="B689" s="145" t="s">
        <v>532</v>
      </c>
      <c r="C689" s="145" t="s">
        <v>63</v>
      </c>
      <c r="D689" s="145" t="s">
        <v>198</v>
      </c>
      <c r="E689" s="145" t="s">
        <v>308</v>
      </c>
      <c r="F689" s="209"/>
      <c r="G689" s="213"/>
      <c r="H689" s="135">
        <f>H690</f>
        <v>33.6</v>
      </c>
      <c r="I689" s="135">
        <f>I690</f>
        <v>33.6</v>
      </c>
      <c r="J689" s="137">
        <f t="shared" si="55"/>
        <v>100</v>
      </c>
      <c r="K689" s="146"/>
      <c r="L689" s="139"/>
      <c r="M689" s="146"/>
      <c r="N689" s="146"/>
      <c r="O689" s="146"/>
      <c r="P689" s="146"/>
      <c r="Q689" s="147"/>
      <c r="R689" s="143"/>
    </row>
    <row r="690" spans="1:18" ht="39">
      <c r="A690" s="144" t="s">
        <v>257</v>
      </c>
      <c r="B690" s="145" t="s">
        <v>532</v>
      </c>
      <c r="C690" s="145" t="s">
        <v>63</v>
      </c>
      <c r="D690" s="145" t="s">
        <v>198</v>
      </c>
      <c r="E690" s="145" t="s">
        <v>308</v>
      </c>
      <c r="F690" s="209" t="s">
        <v>258</v>
      </c>
      <c r="G690" s="213"/>
      <c r="H690" s="135">
        <f>H691</f>
        <v>33.6</v>
      </c>
      <c r="I690" s="135">
        <f>I691</f>
        <v>33.6</v>
      </c>
      <c r="J690" s="137">
        <f t="shared" si="55"/>
        <v>100</v>
      </c>
      <c r="K690" s="146"/>
      <c r="L690" s="139"/>
      <c r="M690" s="146"/>
      <c r="N690" s="146"/>
      <c r="O690" s="146"/>
      <c r="P690" s="146"/>
      <c r="Q690" s="147"/>
      <c r="R690" s="143"/>
    </row>
    <row r="691" spans="1:18" ht="13.5">
      <c r="A691" s="144" t="s">
        <v>290</v>
      </c>
      <c r="B691" s="145" t="s">
        <v>532</v>
      </c>
      <c r="C691" s="145" t="s">
        <v>63</v>
      </c>
      <c r="D691" s="145" t="s">
        <v>198</v>
      </c>
      <c r="E691" s="145" t="s">
        <v>308</v>
      </c>
      <c r="F691" s="209" t="s">
        <v>291</v>
      </c>
      <c r="G691" s="213"/>
      <c r="H691" s="135">
        <f>'Прил.5'!M479</f>
        <v>33.6</v>
      </c>
      <c r="I691" s="135">
        <f>'Прил.5'!O479</f>
        <v>33.6</v>
      </c>
      <c r="J691" s="137">
        <f t="shared" si="55"/>
        <v>100</v>
      </c>
      <c r="K691" s="146"/>
      <c r="L691" s="139"/>
      <c r="M691" s="146"/>
      <c r="N691" s="146"/>
      <c r="O691" s="146"/>
      <c r="P691" s="146"/>
      <c r="Q691" s="147"/>
      <c r="R691" s="143"/>
    </row>
    <row r="692" spans="1:18" ht="39">
      <c r="A692" s="144" t="s">
        <v>311</v>
      </c>
      <c r="B692" s="145" t="s">
        <v>532</v>
      </c>
      <c r="C692" s="145" t="s">
        <v>63</v>
      </c>
      <c r="D692" s="145" t="s">
        <v>198</v>
      </c>
      <c r="E692" s="145" t="s">
        <v>312</v>
      </c>
      <c r="F692" s="209"/>
      <c r="G692" s="213"/>
      <c r="H692" s="135">
        <f>H693</f>
        <v>98.3</v>
      </c>
      <c r="I692" s="135">
        <f>I693</f>
        <v>0</v>
      </c>
      <c r="J692" s="137">
        <f t="shared" si="55"/>
        <v>0</v>
      </c>
      <c r="K692" s="146"/>
      <c r="L692" s="139"/>
      <c r="M692" s="146"/>
      <c r="N692" s="146"/>
      <c r="O692" s="146"/>
      <c r="P692" s="146"/>
      <c r="Q692" s="147"/>
      <c r="R692" s="143"/>
    </row>
    <row r="693" spans="1:18" ht="39">
      <c r="A693" s="144" t="s">
        <v>257</v>
      </c>
      <c r="B693" s="145" t="s">
        <v>532</v>
      </c>
      <c r="C693" s="145" t="s">
        <v>63</v>
      </c>
      <c r="D693" s="145" t="s">
        <v>198</v>
      </c>
      <c r="E693" s="145" t="s">
        <v>312</v>
      </c>
      <c r="F693" s="209" t="s">
        <v>258</v>
      </c>
      <c r="G693" s="213"/>
      <c r="H693" s="135">
        <f>H694</f>
        <v>98.3</v>
      </c>
      <c r="I693" s="135">
        <f>I694</f>
        <v>0</v>
      </c>
      <c r="J693" s="137">
        <f t="shared" si="55"/>
        <v>0</v>
      </c>
      <c r="K693" s="146"/>
      <c r="L693" s="139"/>
      <c r="M693" s="146"/>
      <c r="N693" s="146"/>
      <c r="O693" s="146"/>
      <c r="P693" s="146"/>
      <c r="Q693" s="147"/>
      <c r="R693" s="143"/>
    </row>
    <row r="694" spans="1:18" ht="13.5">
      <c r="A694" s="144" t="s">
        <v>290</v>
      </c>
      <c r="B694" s="145" t="s">
        <v>532</v>
      </c>
      <c r="C694" s="145" t="s">
        <v>63</v>
      </c>
      <c r="D694" s="145" t="s">
        <v>198</v>
      </c>
      <c r="E694" s="145" t="s">
        <v>312</v>
      </c>
      <c r="F694" s="209" t="s">
        <v>291</v>
      </c>
      <c r="G694" s="213"/>
      <c r="H694" s="135">
        <f>'Прил.5'!M522</f>
        <v>98.3</v>
      </c>
      <c r="I694" s="135">
        <f>'Прил.5'!O522</f>
        <v>0</v>
      </c>
      <c r="J694" s="137">
        <f t="shared" si="55"/>
        <v>0</v>
      </c>
      <c r="K694" s="146"/>
      <c r="L694" s="139"/>
      <c r="M694" s="146"/>
      <c r="N694" s="146"/>
      <c r="O694" s="146"/>
      <c r="P694" s="146"/>
      <c r="Q694" s="147"/>
      <c r="R694" s="143"/>
    </row>
    <row r="695" spans="1:18" ht="13.5">
      <c r="A695" s="144" t="s">
        <v>508</v>
      </c>
      <c r="B695" s="145" t="s">
        <v>532</v>
      </c>
      <c r="C695" s="145" t="s">
        <v>63</v>
      </c>
      <c r="D695" s="145" t="s">
        <v>198</v>
      </c>
      <c r="E695" s="145" t="s">
        <v>509</v>
      </c>
      <c r="F695" s="209"/>
      <c r="G695" s="213"/>
      <c r="H695" s="135">
        <f>H696</f>
        <v>22</v>
      </c>
      <c r="I695" s="135">
        <f>I696</f>
        <v>0</v>
      </c>
      <c r="J695" s="137">
        <f t="shared" si="55"/>
        <v>0</v>
      </c>
      <c r="K695" s="146"/>
      <c r="L695" s="139"/>
      <c r="M695" s="146"/>
      <c r="N695" s="146"/>
      <c r="O695" s="146"/>
      <c r="P695" s="146"/>
      <c r="Q695" s="147"/>
      <c r="R695" s="143"/>
    </row>
    <row r="696" spans="1:18" ht="39">
      <c r="A696" s="144" t="s">
        <v>257</v>
      </c>
      <c r="B696" s="145" t="s">
        <v>532</v>
      </c>
      <c r="C696" s="145" t="s">
        <v>63</v>
      </c>
      <c r="D696" s="145" t="s">
        <v>198</v>
      </c>
      <c r="E696" s="145" t="s">
        <v>509</v>
      </c>
      <c r="F696" s="209" t="s">
        <v>258</v>
      </c>
      <c r="G696" s="213"/>
      <c r="H696" s="135">
        <f>H697</f>
        <v>22</v>
      </c>
      <c r="I696" s="135">
        <f>I697</f>
        <v>0</v>
      </c>
      <c r="J696" s="137">
        <f t="shared" si="55"/>
        <v>0</v>
      </c>
      <c r="K696" s="146"/>
      <c r="L696" s="139"/>
      <c r="M696" s="146"/>
      <c r="N696" s="146"/>
      <c r="O696" s="146"/>
      <c r="P696" s="146"/>
      <c r="Q696" s="147"/>
      <c r="R696" s="143"/>
    </row>
    <row r="697" spans="1:18" ht="13.5">
      <c r="A697" s="144" t="s">
        <v>290</v>
      </c>
      <c r="B697" s="145" t="s">
        <v>532</v>
      </c>
      <c r="C697" s="145" t="s">
        <v>63</v>
      </c>
      <c r="D697" s="145" t="s">
        <v>198</v>
      </c>
      <c r="E697" s="145" t="s">
        <v>509</v>
      </c>
      <c r="F697" s="209" t="s">
        <v>291</v>
      </c>
      <c r="G697" s="213"/>
      <c r="H697" s="135">
        <f>'Прил.5'!M542</f>
        <v>22</v>
      </c>
      <c r="I697" s="135">
        <f>'Прил.5'!O542</f>
        <v>0</v>
      </c>
      <c r="J697" s="137">
        <f t="shared" si="55"/>
        <v>0</v>
      </c>
      <c r="K697" s="146"/>
      <c r="L697" s="139"/>
      <c r="M697" s="146"/>
      <c r="N697" s="146"/>
      <c r="O697" s="146"/>
      <c r="P697" s="146"/>
      <c r="Q697" s="147"/>
      <c r="R697" s="143"/>
    </row>
    <row r="698" spans="1:18" ht="39">
      <c r="A698" s="144" t="str">
        <f>'Прил.5'!A567</f>
        <v>Муниципальная программа "Развитие физической культуры и спорта в Сусуманском муниципальном округе на 2021- 2025 годы"</v>
      </c>
      <c r="B698" s="145" t="s">
        <v>532</v>
      </c>
      <c r="C698" s="145" t="s">
        <v>63</v>
      </c>
      <c r="D698" s="145" t="s">
        <v>198</v>
      </c>
      <c r="E698" s="145" t="s">
        <v>492</v>
      </c>
      <c r="F698" s="209"/>
      <c r="G698" s="213"/>
      <c r="H698" s="135">
        <f>H699+H709</f>
        <v>3834.2</v>
      </c>
      <c r="I698" s="135">
        <f>I699+I709</f>
        <v>580</v>
      </c>
      <c r="J698" s="137">
        <f t="shared" si="55"/>
        <v>15.127014761879924</v>
      </c>
      <c r="K698" s="146"/>
      <c r="L698" s="139"/>
      <c r="M698" s="146"/>
      <c r="N698" s="146"/>
      <c r="O698" s="146"/>
      <c r="P698" s="146"/>
      <c r="Q698" s="147"/>
      <c r="R698" s="143"/>
    </row>
    <row r="699" spans="1:18" ht="39">
      <c r="A699" s="144" t="s">
        <v>493</v>
      </c>
      <c r="B699" s="145" t="s">
        <v>532</v>
      </c>
      <c r="C699" s="145" t="s">
        <v>63</v>
      </c>
      <c r="D699" s="145" t="s">
        <v>198</v>
      </c>
      <c r="E699" s="145" t="s">
        <v>494</v>
      </c>
      <c r="F699" s="209"/>
      <c r="G699" s="213"/>
      <c r="H699" s="135">
        <f>H700+H703+H706</f>
        <v>1318.2</v>
      </c>
      <c r="I699" s="135">
        <f>I700+I703+I706</f>
        <v>580</v>
      </c>
      <c r="J699" s="137">
        <f t="shared" si="55"/>
        <v>43.999393111819145</v>
      </c>
      <c r="K699" s="146"/>
      <c r="L699" s="139"/>
      <c r="M699" s="146"/>
      <c r="N699" s="146"/>
      <c r="O699" s="146"/>
      <c r="P699" s="146"/>
      <c r="Q699" s="147"/>
      <c r="R699" s="143"/>
    </row>
    <row r="700" spans="1:18" ht="13.5">
      <c r="A700" s="144" t="s">
        <v>496</v>
      </c>
      <c r="B700" s="145" t="s">
        <v>532</v>
      </c>
      <c r="C700" s="145" t="s">
        <v>63</v>
      </c>
      <c r="D700" s="145" t="s">
        <v>198</v>
      </c>
      <c r="E700" s="145" t="s">
        <v>497</v>
      </c>
      <c r="F700" s="209"/>
      <c r="G700" s="213"/>
      <c r="H700" s="135">
        <f>H701</f>
        <v>300</v>
      </c>
      <c r="I700" s="135">
        <f>I701</f>
        <v>90.1</v>
      </c>
      <c r="J700" s="137">
        <f t="shared" si="55"/>
        <v>30.033333333333335</v>
      </c>
      <c r="K700" s="146"/>
      <c r="L700" s="139"/>
      <c r="M700" s="146"/>
      <c r="N700" s="146"/>
      <c r="O700" s="146"/>
      <c r="P700" s="146"/>
      <c r="Q700" s="147"/>
      <c r="R700" s="143"/>
    </row>
    <row r="701" spans="1:18" ht="39">
      <c r="A701" s="144" t="s">
        <v>257</v>
      </c>
      <c r="B701" s="145" t="s">
        <v>532</v>
      </c>
      <c r="C701" s="145" t="s">
        <v>63</v>
      </c>
      <c r="D701" s="145" t="s">
        <v>198</v>
      </c>
      <c r="E701" s="145" t="s">
        <v>497</v>
      </c>
      <c r="F701" s="209" t="s">
        <v>258</v>
      </c>
      <c r="G701" s="213"/>
      <c r="H701" s="135">
        <f>H702</f>
        <v>300</v>
      </c>
      <c r="I701" s="135">
        <f>I702</f>
        <v>90.1</v>
      </c>
      <c r="J701" s="137">
        <f t="shared" si="55"/>
        <v>30.033333333333335</v>
      </c>
      <c r="K701" s="146"/>
      <c r="L701" s="139"/>
      <c r="M701" s="146"/>
      <c r="N701" s="146"/>
      <c r="O701" s="146"/>
      <c r="P701" s="146"/>
      <c r="Q701" s="147"/>
      <c r="R701" s="143"/>
    </row>
    <row r="702" spans="1:18" ht="13.5">
      <c r="A702" s="144" t="s">
        <v>290</v>
      </c>
      <c r="B702" s="145" t="s">
        <v>532</v>
      </c>
      <c r="C702" s="145" t="s">
        <v>63</v>
      </c>
      <c r="D702" s="145" t="s">
        <v>198</v>
      </c>
      <c r="E702" s="145" t="s">
        <v>497</v>
      </c>
      <c r="F702" s="209" t="s">
        <v>291</v>
      </c>
      <c r="G702" s="213"/>
      <c r="H702" s="135">
        <f>'Прил.5'!M584</f>
        <v>300</v>
      </c>
      <c r="I702" s="135">
        <f>'Прил.5'!O584</f>
        <v>90.1</v>
      </c>
      <c r="J702" s="137">
        <f t="shared" si="55"/>
        <v>30.033333333333335</v>
      </c>
      <c r="K702" s="146"/>
      <c r="L702" s="139"/>
      <c r="M702" s="146"/>
      <c r="N702" s="146"/>
      <c r="O702" s="146"/>
      <c r="P702" s="146"/>
      <c r="Q702" s="147"/>
      <c r="R702" s="143"/>
    </row>
    <row r="703" spans="1:18" ht="26.25">
      <c r="A703" s="144" t="s">
        <v>498</v>
      </c>
      <c r="B703" s="145" t="s">
        <v>532</v>
      </c>
      <c r="C703" s="145" t="s">
        <v>63</v>
      </c>
      <c r="D703" s="145" t="s">
        <v>198</v>
      </c>
      <c r="E703" s="145" t="s">
        <v>499</v>
      </c>
      <c r="F703" s="209"/>
      <c r="G703" s="213"/>
      <c r="H703" s="135">
        <f>H704</f>
        <v>705.2</v>
      </c>
      <c r="I703" s="135">
        <f>I704</f>
        <v>489.9</v>
      </c>
      <c r="J703" s="137">
        <f t="shared" si="55"/>
        <v>69.46965399886557</v>
      </c>
      <c r="K703" s="146"/>
      <c r="L703" s="139"/>
      <c r="M703" s="146"/>
      <c r="N703" s="146"/>
      <c r="O703" s="146"/>
      <c r="P703" s="146"/>
      <c r="Q703" s="147"/>
      <c r="R703" s="143"/>
    </row>
    <row r="704" spans="1:18" ht="39">
      <c r="A704" s="144" t="s">
        <v>257</v>
      </c>
      <c r="B704" s="145" t="s">
        <v>532</v>
      </c>
      <c r="C704" s="145" t="s">
        <v>63</v>
      </c>
      <c r="D704" s="145" t="s">
        <v>198</v>
      </c>
      <c r="E704" s="145" t="s">
        <v>499</v>
      </c>
      <c r="F704" s="209" t="s">
        <v>258</v>
      </c>
      <c r="G704" s="213"/>
      <c r="H704" s="135">
        <f>H705</f>
        <v>705.2</v>
      </c>
      <c r="I704" s="135">
        <f>I705</f>
        <v>489.9</v>
      </c>
      <c r="J704" s="137">
        <f t="shared" si="55"/>
        <v>69.46965399886557</v>
      </c>
      <c r="K704" s="146"/>
      <c r="L704" s="139"/>
      <c r="M704" s="146"/>
      <c r="N704" s="146"/>
      <c r="O704" s="146"/>
      <c r="P704" s="146"/>
      <c r="Q704" s="147"/>
      <c r="R704" s="143"/>
    </row>
    <row r="705" spans="1:18" ht="13.5">
      <c r="A705" s="144" t="s">
        <v>290</v>
      </c>
      <c r="B705" s="145" t="s">
        <v>532</v>
      </c>
      <c r="C705" s="145" t="s">
        <v>63</v>
      </c>
      <c r="D705" s="145" t="s">
        <v>198</v>
      </c>
      <c r="E705" s="145" t="s">
        <v>499</v>
      </c>
      <c r="F705" s="209" t="s">
        <v>291</v>
      </c>
      <c r="G705" s="213"/>
      <c r="H705" s="135">
        <f>'Прил.5'!M594</f>
        <v>705.2</v>
      </c>
      <c r="I705" s="135">
        <f>'Прил.5'!O594</f>
        <v>489.9</v>
      </c>
      <c r="J705" s="137">
        <f t="shared" si="55"/>
        <v>69.46965399886557</v>
      </c>
      <c r="K705" s="146"/>
      <c r="L705" s="139"/>
      <c r="M705" s="146"/>
      <c r="N705" s="146"/>
      <c r="O705" s="146"/>
      <c r="P705" s="146"/>
      <c r="Q705" s="147"/>
      <c r="R705" s="143"/>
    </row>
    <row r="706" spans="1:18" ht="13.5">
      <c r="A706" s="144" t="s">
        <v>510</v>
      </c>
      <c r="B706" s="145" t="s">
        <v>532</v>
      </c>
      <c r="C706" s="145" t="s">
        <v>63</v>
      </c>
      <c r="D706" s="145" t="s">
        <v>198</v>
      </c>
      <c r="E706" s="145" t="s">
        <v>511</v>
      </c>
      <c r="F706" s="209"/>
      <c r="G706" s="213"/>
      <c r="H706" s="135">
        <f>H707</f>
        <v>313</v>
      </c>
      <c r="I706" s="135">
        <f>I707</f>
        <v>0</v>
      </c>
      <c r="J706" s="137">
        <f t="shared" si="55"/>
        <v>0</v>
      </c>
      <c r="K706" s="146"/>
      <c r="L706" s="139"/>
      <c r="M706" s="146"/>
      <c r="N706" s="146"/>
      <c r="O706" s="146"/>
      <c r="P706" s="146"/>
      <c r="Q706" s="147"/>
      <c r="R706" s="143"/>
    </row>
    <row r="707" spans="1:18" ht="39">
      <c r="A707" s="144" t="s">
        <v>257</v>
      </c>
      <c r="B707" s="145" t="s">
        <v>532</v>
      </c>
      <c r="C707" s="145" t="s">
        <v>63</v>
      </c>
      <c r="D707" s="145" t="s">
        <v>198</v>
      </c>
      <c r="E707" s="145" t="s">
        <v>511</v>
      </c>
      <c r="F707" s="209" t="s">
        <v>258</v>
      </c>
      <c r="G707" s="213"/>
      <c r="H707" s="135">
        <f>H708</f>
        <v>313</v>
      </c>
      <c r="I707" s="135">
        <f>I708</f>
        <v>0</v>
      </c>
      <c r="J707" s="137">
        <f t="shared" si="55"/>
        <v>0</v>
      </c>
      <c r="K707" s="146"/>
      <c r="L707" s="139"/>
      <c r="M707" s="146"/>
      <c r="N707" s="146"/>
      <c r="O707" s="146"/>
      <c r="P707" s="146"/>
      <c r="Q707" s="147"/>
      <c r="R707" s="143"/>
    </row>
    <row r="708" spans="1:18" ht="13.5">
      <c r="A708" s="144" t="s">
        <v>290</v>
      </c>
      <c r="B708" s="145" t="s">
        <v>532</v>
      </c>
      <c r="C708" s="145" t="s">
        <v>63</v>
      </c>
      <c r="D708" s="145" t="s">
        <v>198</v>
      </c>
      <c r="E708" s="145" t="s">
        <v>511</v>
      </c>
      <c r="F708" s="209" t="s">
        <v>291</v>
      </c>
      <c r="G708" s="213"/>
      <c r="H708" s="135">
        <f>'Прил.5'!M600</f>
        <v>313</v>
      </c>
      <c r="I708" s="135">
        <f>'Прил.5'!O600</f>
        <v>0</v>
      </c>
      <c r="J708" s="137">
        <f t="shared" si="55"/>
        <v>0</v>
      </c>
      <c r="K708" s="146"/>
      <c r="L708" s="139"/>
      <c r="M708" s="146"/>
      <c r="N708" s="146"/>
      <c r="O708" s="146"/>
      <c r="P708" s="146"/>
      <c r="Q708" s="147"/>
      <c r="R708" s="143"/>
    </row>
    <row r="709" spans="1:18" ht="39">
      <c r="A709" s="144" t="s">
        <v>512</v>
      </c>
      <c r="B709" s="145" t="s">
        <v>532</v>
      </c>
      <c r="C709" s="145" t="s">
        <v>63</v>
      </c>
      <c r="D709" s="145" t="s">
        <v>198</v>
      </c>
      <c r="E709" s="145" t="s">
        <v>513</v>
      </c>
      <c r="F709" s="209"/>
      <c r="G709" s="213"/>
      <c r="H709" s="135">
        <f aca="true" t="shared" si="58" ref="H709:I711">H710</f>
        <v>2516</v>
      </c>
      <c r="I709" s="135">
        <f t="shared" si="58"/>
        <v>0</v>
      </c>
      <c r="J709" s="137">
        <f t="shared" si="55"/>
        <v>0</v>
      </c>
      <c r="K709" s="146"/>
      <c r="L709" s="139"/>
      <c r="M709" s="146"/>
      <c r="N709" s="146"/>
      <c r="O709" s="146"/>
      <c r="P709" s="146"/>
      <c r="Q709" s="147"/>
      <c r="R709" s="143"/>
    </row>
    <row r="710" spans="1:18" ht="39">
      <c r="A710" s="144" t="s">
        <v>514</v>
      </c>
      <c r="B710" s="145" t="s">
        <v>532</v>
      </c>
      <c r="C710" s="145" t="s">
        <v>63</v>
      </c>
      <c r="D710" s="145" t="s">
        <v>198</v>
      </c>
      <c r="E710" s="145" t="s">
        <v>515</v>
      </c>
      <c r="F710" s="209"/>
      <c r="G710" s="213"/>
      <c r="H710" s="135">
        <f t="shared" si="58"/>
        <v>2516</v>
      </c>
      <c r="I710" s="135">
        <f t="shared" si="58"/>
        <v>0</v>
      </c>
      <c r="J710" s="137">
        <f t="shared" si="55"/>
        <v>0</v>
      </c>
      <c r="K710" s="146"/>
      <c r="L710" s="139"/>
      <c r="M710" s="146"/>
      <c r="N710" s="146"/>
      <c r="O710" s="146"/>
      <c r="P710" s="146"/>
      <c r="Q710" s="147"/>
      <c r="R710" s="143"/>
    </row>
    <row r="711" spans="1:18" ht="39">
      <c r="A711" s="144" t="s">
        <v>257</v>
      </c>
      <c r="B711" s="145" t="s">
        <v>532</v>
      </c>
      <c r="C711" s="145" t="s">
        <v>63</v>
      </c>
      <c r="D711" s="145" t="s">
        <v>198</v>
      </c>
      <c r="E711" s="145" t="s">
        <v>515</v>
      </c>
      <c r="F711" s="209" t="s">
        <v>258</v>
      </c>
      <c r="G711" s="213"/>
      <c r="H711" s="135">
        <f t="shared" si="58"/>
        <v>2516</v>
      </c>
      <c r="I711" s="135">
        <f t="shared" si="58"/>
        <v>0</v>
      </c>
      <c r="J711" s="137">
        <f t="shared" si="55"/>
        <v>0</v>
      </c>
      <c r="K711" s="146"/>
      <c r="L711" s="139"/>
      <c r="M711" s="146"/>
      <c r="N711" s="146"/>
      <c r="O711" s="146"/>
      <c r="P711" s="146"/>
      <c r="Q711" s="147"/>
      <c r="R711" s="143"/>
    </row>
    <row r="712" spans="1:18" ht="13.5">
      <c r="A712" s="144" t="s">
        <v>290</v>
      </c>
      <c r="B712" s="145" t="s">
        <v>532</v>
      </c>
      <c r="C712" s="145" t="s">
        <v>63</v>
      </c>
      <c r="D712" s="145" t="s">
        <v>198</v>
      </c>
      <c r="E712" s="145" t="s">
        <v>515</v>
      </c>
      <c r="F712" s="209" t="s">
        <v>291</v>
      </c>
      <c r="G712" s="213"/>
      <c r="H712" s="135">
        <f>'Прил.5'!M607</f>
        <v>2516</v>
      </c>
      <c r="I712" s="135">
        <f>'Прил.5'!O61</f>
        <v>0</v>
      </c>
      <c r="J712" s="137">
        <f t="shared" si="55"/>
        <v>0</v>
      </c>
      <c r="K712" s="146"/>
      <c r="L712" s="139"/>
      <c r="M712" s="146"/>
      <c r="N712" s="146"/>
      <c r="O712" s="146"/>
      <c r="P712" s="146"/>
      <c r="Q712" s="147"/>
      <c r="R712" s="143"/>
    </row>
    <row r="713" spans="1:18" ht="26.25">
      <c r="A713" s="144" t="s">
        <v>500</v>
      </c>
      <c r="B713" s="145" t="s">
        <v>532</v>
      </c>
      <c r="C713" s="145" t="s">
        <v>63</v>
      </c>
      <c r="D713" s="145" t="s">
        <v>198</v>
      </c>
      <c r="E713" s="145" t="s">
        <v>501</v>
      </c>
      <c r="F713" s="209"/>
      <c r="G713" s="213"/>
      <c r="H713" s="135">
        <f aca="true" t="shared" si="59" ref="H713:I715">H714</f>
        <v>275</v>
      </c>
      <c r="I713" s="135">
        <f t="shared" si="59"/>
        <v>136.6</v>
      </c>
      <c r="J713" s="137">
        <f aca="true" t="shared" si="60" ref="J713:J776">I713/H713*100</f>
        <v>49.67272727272727</v>
      </c>
      <c r="K713" s="146"/>
      <c r="L713" s="139"/>
      <c r="M713" s="146"/>
      <c r="N713" s="146"/>
      <c r="O713" s="146"/>
      <c r="P713" s="146"/>
      <c r="Q713" s="147"/>
      <c r="R713" s="143"/>
    </row>
    <row r="714" spans="1:18" ht="26.25">
      <c r="A714" s="144" t="s">
        <v>502</v>
      </c>
      <c r="B714" s="145" t="s">
        <v>532</v>
      </c>
      <c r="C714" s="145" t="s">
        <v>63</v>
      </c>
      <c r="D714" s="145" t="s">
        <v>198</v>
      </c>
      <c r="E714" s="145" t="s">
        <v>503</v>
      </c>
      <c r="F714" s="209"/>
      <c r="G714" s="213"/>
      <c r="H714" s="135">
        <f t="shared" si="59"/>
        <v>275</v>
      </c>
      <c r="I714" s="135">
        <f t="shared" si="59"/>
        <v>136.6</v>
      </c>
      <c r="J714" s="137">
        <f t="shared" si="60"/>
        <v>49.67272727272727</v>
      </c>
      <c r="K714" s="146"/>
      <c r="L714" s="139"/>
      <c r="M714" s="146"/>
      <c r="N714" s="146"/>
      <c r="O714" s="146"/>
      <c r="P714" s="146"/>
      <c r="Q714" s="147"/>
      <c r="R714" s="143"/>
    </row>
    <row r="715" spans="1:18" ht="39">
      <c r="A715" s="144" t="s">
        <v>257</v>
      </c>
      <c r="B715" s="145" t="s">
        <v>532</v>
      </c>
      <c r="C715" s="145" t="s">
        <v>63</v>
      </c>
      <c r="D715" s="145" t="s">
        <v>198</v>
      </c>
      <c r="E715" s="145" t="s">
        <v>503</v>
      </c>
      <c r="F715" s="209" t="s">
        <v>258</v>
      </c>
      <c r="G715" s="213"/>
      <c r="H715" s="135">
        <f t="shared" si="59"/>
        <v>275</v>
      </c>
      <c r="I715" s="135">
        <f t="shared" si="59"/>
        <v>136.6</v>
      </c>
      <c r="J715" s="137">
        <f t="shared" si="60"/>
        <v>49.67272727272727</v>
      </c>
      <c r="K715" s="146"/>
      <c r="L715" s="139"/>
      <c r="M715" s="146"/>
      <c r="N715" s="146"/>
      <c r="O715" s="146"/>
      <c r="P715" s="146"/>
      <c r="Q715" s="147"/>
      <c r="R715" s="143"/>
    </row>
    <row r="716" spans="1:18" ht="13.5">
      <c r="A716" s="144" t="s">
        <v>290</v>
      </c>
      <c r="B716" s="145" t="s">
        <v>532</v>
      </c>
      <c r="C716" s="145" t="s">
        <v>63</v>
      </c>
      <c r="D716" s="145" t="s">
        <v>198</v>
      </c>
      <c r="E716" s="145" t="s">
        <v>503</v>
      </c>
      <c r="F716" s="209" t="s">
        <v>291</v>
      </c>
      <c r="G716" s="213"/>
      <c r="H716" s="135">
        <v>275</v>
      </c>
      <c r="I716" s="135">
        <v>136.6</v>
      </c>
      <c r="J716" s="137">
        <f t="shared" si="60"/>
        <v>49.67272727272727</v>
      </c>
      <c r="K716" s="146"/>
      <c r="L716" s="139"/>
      <c r="M716" s="146"/>
      <c r="N716" s="146"/>
      <c r="O716" s="146"/>
      <c r="P716" s="146"/>
      <c r="Q716" s="147"/>
      <c r="R716" s="143"/>
    </row>
    <row r="717" spans="1:18" ht="42.75" customHeight="1">
      <c r="A717" s="140" t="s">
        <v>545</v>
      </c>
      <c r="B717" s="141" t="s">
        <v>533</v>
      </c>
      <c r="C717" s="141"/>
      <c r="D717" s="141"/>
      <c r="E717" s="141"/>
      <c r="F717" s="220"/>
      <c r="G717" s="221"/>
      <c r="H717" s="136">
        <f>H718+H733+H754+H837</f>
        <v>74270.6</v>
      </c>
      <c r="I717" s="136">
        <f>I718+I733+I754+I837</f>
        <v>10998</v>
      </c>
      <c r="J717" s="157">
        <f t="shared" si="60"/>
        <v>14.808012861078272</v>
      </c>
      <c r="K717" s="138"/>
      <c r="L717" s="139"/>
      <c r="M717" s="138"/>
      <c r="N717" s="138"/>
      <c r="O717" s="138"/>
      <c r="P717" s="138"/>
      <c r="Q717" s="142"/>
      <c r="R717" s="143"/>
    </row>
    <row r="718" spans="1:17" s="159" customFormat="1" ht="13.5">
      <c r="A718" s="140" t="s">
        <v>8</v>
      </c>
      <c r="B718" s="141" t="s">
        <v>533</v>
      </c>
      <c r="C718" s="141" t="s">
        <v>9</v>
      </c>
      <c r="D718" s="158" t="s">
        <v>524</v>
      </c>
      <c r="E718" s="141"/>
      <c r="F718" s="220"/>
      <c r="G718" s="221"/>
      <c r="H718" s="136">
        <f>H719+H728</f>
        <v>405</v>
      </c>
      <c r="I718" s="136">
        <f>I719+I728</f>
        <v>100.10000000000001</v>
      </c>
      <c r="J718" s="137">
        <f t="shared" si="60"/>
        <v>24.71604938271605</v>
      </c>
      <c r="K718" s="146"/>
      <c r="L718" s="139"/>
      <c r="M718" s="146"/>
      <c r="N718" s="146"/>
      <c r="O718" s="146"/>
      <c r="P718" s="146"/>
      <c r="Q718" s="147"/>
    </row>
    <row r="719" spans="1:18" ht="52.5">
      <c r="A719" s="144" t="s">
        <v>34</v>
      </c>
      <c r="B719" s="145" t="s">
        <v>533</v>
      </c>
      <c r="C719" s="145" t="s">
        <v>9</v>
      </c>
      <c r="D719" s="145" t="s">
        <v>35</v>
      </c>
      <c r="E719" s="145"/>
      <c r="F719" s="209"/>
      <c r="G719" s="213"/>
      <c r="H719" s="135">
        <f aca="true" t="shared" si="61" ref="H719:I721">H720</f>
        <v>305</v>
      </c>
      <c r="I719" s="135">
        <f t="shared" si="61"/>
        <v>98.2</v>
      </c>
      <c r="J719" s="137">
        <f t="shared" si="60"/>
        <v>32.196721311475414</v>
      </c>
      <c r="K719" s="146"/>
      <c r="L719" s="139"/>
      <c r="M719" s="146"/>
      <c r="N719" s="146"/>
      <c r="O719" s="146"/>
      <c r="P719" s="146"/>
      <c r="Q719" s="147"/>
      <c r="R719" s="143"/>
    </row>
    <row r="720" spans="1:18" ht="39">
      <c r="A720" s="144" t="s">
        <v>12</v>
      </c>
      <c r="B720" s="145" t="s">
        <v>533</v>
      </c>
      <c r="C720" s="145" t="s">
        <v>9</v>
      </c>
      <c r="D720" s="145" t="s">
        <v>35</v>
      </c>
      <c r="E720" s="145" t="s">
        <v>13</v>
      </c>
      <c r="F720" s="209"/>
      <c r="G720" s="213"/>
      <c r="H720" s="135">
        <f t="shared" si="61"/>
        <v>305</v>
      </c>
      <c r="I720" s="135">
        <f t="shared" si="61"/>
        <v>98.2</v>
      </c>
      <c r="J720" s="137">
        <f t="shared" si="60"/>
        <v>32.196721311475414</v>
      </c>
      <c r="K720" s="146"/>
      <c r="L720" s="139"/>
      <c r="M720" s="146"/>
      <c r="N720" s="146"/>
      <c r="O720" s="146"/>
      <c r="P720" s="146"/>
      <c r="Q720" s="147"/>
      <c r="R720" s="143"/>
    </row>
    <row r="721" spans="1:18" ht="13.5">
      <c r="A721" s="144" t="s">
        <v>23</v>
      </c>
      <c r="B721" s="145" t="s">
        <v>533</v>
      </c>
      <c r="C721" s="145" t="s">
        <v>9</v>
      </c>
      <c r="D721" s="145" t="s">
        <v>35</v>
      </c>
      <c r="E721" s="145" t="s">
        <v>24</v>
      </c>
      <c r="F721" s="209"/>
      <c r="G721" s="213"/>
      <c r="H721" s="135">
        <f t="shared" si="61"/>
        <v>305</v>
      </c>
      <c r="I721" s="135">
        <f t="shared" si="61"/>
        <v>98.2</v>
      </c>
      <c r="J721" s="137">
        <f t="shared" si="60"/>
        <v>32.196721311475414</v>
      </c>
      <c r="K721" s="146"/>
      <c r="L721" s="139"/>
      <c r="M721" s="146"/>
      <c r="N721" s="146"/>
      <c r="O721" s="146"/>
      <c r="P721" s="146"/>
      <c r="Q721" s="147"/>
      <c r="R721" s="143"/>
    </row>
    <row r="722" spans="1:18" ht="26.25">
      <c r="A722" s="144" t="s">
        <v>26</v>
      </c>
      <c r="B722" s="145" t="s">
        <v>533</v>
      </c>
      <c r="C722" s="145" t="s">
        <v>9</v>
      </c>
      <c r="D722" s="145" t="s">
        <v>35</v>
      </c>
      <c r="E722" s="145" t="s">
        <v>27</v>
      </c>
      <c r="F722" s="209"/>
      <c r="G722" s="213"/>
      <c r="H722" s="135">
        <f>H723+H725</f>
        <v>305</v>
      </c>
      <c r="I722" s="135">
        <f>I723+I725</f>
        <v>98.2</v>
      </c>
      <c r="J722" s="137">
        <f t="shared" si="60"/>
        <v>32.196721311475414</v>
      </c>
      <c r="K722" s="146"/>
      <c r="L722" s="139"/>
      <c r="M722" s="146"/>
      <c r="N722" s="146"/>
      <c r="O722" s="146"/>
      <c r="P722" s="146"/>
      <c r="Q722" s="147"/>
      <c r="R722" s="143"/>
    </row>
    <row r="723" spans="1:18" ht="26.25">
      <c r="A723" s="144" t="s">
        <v>28</v>
      </c>
      <c r="B723" s="145" t="s">
        <v>533</v>
      </c>
      <c r="C723" s="145" t="s">
        <v>9</v>
      </c>
      <c r="D723" s="145" t="s">
        <v>35</v>
      </c>
      <c r="E723" s="145" t="s">
        <v>27</v>
      </c>
      <c r="F723" s="209" t="s">
        <v>29</v>
      </c>
      <c r="G723" s="213"/>
      <c r="H723" s="135">
        <f>H724</f>
        <v>150</v>
      </c>
      <c r="I723" s="135">
        <f>I724</f>
        <v>94</v>
      </c>
      <c r="J723" s="137">
        <f t="shared" si="60"/>
        <v>62.66666666666667</v>
      </c>
      <c r="K723" s="146"/>
      <c r="L723" s="139"/>
      <c r="M723" s="146"/>
      <c r="N723" s="146"/>
      <c r="O723" s="146"/>
      <c r="P723" s="146"/>
      <c r="Q723" s="147"/>
      <c r="R723" s="143"/>
    </row>
    <row r="724" spans="1:18" ht="39">
      <c r="A724" s="144" t="s">
        <v>30</v>
      </c>
      <c r="B724" s="145" t="s">
        <v>533</v>
      </c>
      <c r="C724" s="145" t="s">
        <v>9</v>
      </c>
      <c r="D724" s="145" t="s">
        <v>35</v>
      </c>
      <c r="E724" s="145" t="s">
        <v>27</v>
      </c>
      <c r="F724" s="209" t="s">
        <v>31</v>
      </c>
      <c r="G724" s="213"/>
      <c r="H724" s="135">
        <v>150</v>
      </c>
      <c r="I724" s="135">
        <v>94</v>
      </c>
      <c r="J724" s="137">
        <f t="shared" si="60"/>
        <v>62.66666666666667</v>
      </c>
      <c r="K724" s="146"/>
      <c r="L724" s="139"/>
      <c r="M724" s="146"/>
      <c r="N724" s="146"/>
      <c r="O724" s="146"/>
      <c r="P724" s="146"/>
      <c r="Q724" s="147"/>
      <c r="R724" s="143"/>
    </row>
    <row r="725" spans="1:18" ht="13.5">
      <c r="A725" s="144" t="s">
        <v>46</v>
      </c>
      <c r="B725" s="145" t="s">
        <v>533</v>
      </c>
      <c r="C725" s="145" t="s">
        <v>9</v>
      </c>
      <c r="D725" s="145" t="s">
        <v>35</v>
      </c>
      <c r="E725" s="145" t="s">
        <v>27</v>
      </c>
      <c r="F725" s="209" t="s">
        <v>47</v>
      </c>
      <c r="G725" s="213"/>
      <c r="H725" s="135">
        <f>H726+H727</f>
        <v>155</v>
      </c>
      <c r="I725" s="135">
        <f>I726+I727</f>
        <v>4.2</v>
      </c>
      <c r="J725" s="137">
        <f t="shared" si="60"/>
        <v>2.709677419354839</v>
      </c>
      <c r="K725" s="146"/>
      <c r="L725" s="139"/>
      <c r="M725" s="146"/>
      <c r="N725" s="146"/>
      <c r="O725" s="146"/>
      <c r="P725" s="146"/>
      <c r="Q725" s="147"/>
      <c r="R725" s="143"/>
    </row>
    <row r="726" spans="1:18" ht="13.5">
      <c r="A726" s="144" t="s">
        <v>48</v>
      </c>
      <c r="B726" s="145" t="s">
        <v>533</v>
      </c>
      <c r="C726" s="145" t="s">
        <v>9</v>
      </c>
      <c r="D726" s="145" t="s">
        <v>35</v>
      </c>
      <c r="E726" s="145" t="s">
        <v>27</v>
      </c>
      <c r="F726" s="209" t="s">
        <v>49</v>
      </c>
      <c r="G726" s="213"/>
      <c r="H726" s="135">
        <v>150</v>
      </c>
      <c r="I726" s="135">
        <v>4.2</v>
      </c>
      <c r="J726" s="137">
        <f t="shared" si="60"/>
        <v>2.8000000000000003</v>
      </c>
      <c r="K726" s="146"/>
      <c r="L726" s="139"/>
      <c r="M726" s="146"/>
      <c r="N726" s="146"/>
      <c r="O726" s="146"/>
      <c r="P726" s="146"/>
      <c r="Q726" s="147"/>
      <c r="R726" s="143"/>
    </row>
    <row r="727" spans="1:18" ht="13.5">
      <c r="A727" s="144" t="s">
        <v>50</v>
      </c>
      <c r="B727" s="145" t="s">
        <v>533</v>
      </c>
      <c r="C727" s="145" t="s">
        <v>9</v>
      </c>
      <c r="D727" s="145" t="s">
        <v>35</v>
      </c>
      <c r="E727" s="145" t="s">
        <v>27</v>
      </c>
      <c r="F727" s="209" t="s">
        <v>51</v>
      </c>
      <c r="G727" s="213"/>
      <c r="H727" s="135">
        <v>5</v>
      </c>
      <c r="I727" s="135">
        <v>0</v>
      </c>
      <c r="J727" s="137">
        <f t="shared" si="60"/>
        <v>0</v>
      </c>
      <c r="K727" s="146"/>
      <c r="L727" s="139"/>
      <c r="M727" s="146"/>
      <c r="N727" s="146"/>
      <c r="O727" s="146"/>
      <c r="P727" s="146"/>
      <c r="Q727" s="147"/>
      <c r="R727" s="143"/>
    </row>
    <row r="728" spans="1:18" ht="13.5">
      <c r="A728" s="144" t="s">
        <v>69</v>
      </c>
      <c r="B728" s="145" t="s">
        <v>533</v>
      </c>
      <c r="C728" s="145" t="s">
        <v>9</v>
      </c>
      <c r="D728" s="145" t="s">
        <v>70</v>
      </c>
      <c r="E728" s="145"/>
      <c r="F728" s="209"/>
      <c r="G728" s="213"/>
      <c r="H728" s="135">
        <f aca="true" t="shared" si="62" ref="H728:I731">H729</f>
        <v>100</v>
      </c>
      <c r="I728" s="135">
        <f t="shared" si="62"/>
        <v>1.9</v>
      </c>
      <c r="J728" s="137">
        <f t="shared" si="60"/>
        <v>1.9</v>
      </c>
      <c r="K728" s="146"/>
      <c r="L728" s="139"/>
      <c r="M728" s="146"/>
      <c r="N728" s="146"/>
      <c r="O728" s="146"/>
      <c r="P728" s="146"/>
      <c r="Q728" s="147"/>
      <c r="R728" s="143"/>
    </row>
    <row r="729" spans="1:18" ht="39">
      <c r="A729" s="144" t="s">
        <v>113</v>
      </c>
      <c r="B729" s="145" t="s">
        <v>533</v>
      </c>
      <c r="C729" s="145" t="s">
        <v>9</v>
      </c>
      <c r="D729" s="145" t="s">
        <v>70</v>
      </c>
      <c r="E729" s="145" t="s">
        <v>114</v>
      </c>
      <c r="F729" s="209"/>
      <c r="G729" s="213"/>
      <c r="H729" s="135">
        <f t="shared" si="62"/>
        <v>100</v>
      </c>
      <c r="I729" s="135">
        <f t="shared" si="62"/>
        <v>1.9</v>
      </c>
      <c r="J729" s="137">
        <f t="shared" si="60"/>
        <v>1.9</v>
      </c>
      <c r="K729" s="146"/>
      <c r="L729" s="139"/>
      <c r="M729" s="146"/>
      <c r="N729" s="146"/>
      <c r="O729" s="146"/>
      <c r="P729" s="146"/>
      <c r="Q729" s="147"/>
      <c r="R729" s="143"/>
    </row>
    <row r="730" spans="1:18" ht="39">
      <c r="A730" s="144" t="s">
        <v>117</v>
      </c>
      <c r="B730" s="145" t="s">
        <v>533</v>
      </c>
      <c r="C730" s="145" t="s">
        <v>9</v>
      </c>
      <c r="D730" s="145" t="s">
        <v>70</v>
      </c>
      <c r="E730" s="145" t="s">
        <v>118</v>
      </c>
      <c r="F730" s="209"/>
      <c r="G730" s="213"/>
      <c r="H730" s="135">
        <f t="shared" si="62"/>
        <v>100</v>
      </c>
      <c r="I730" s="135">
        <f t="shared" si="62"/>
        <v>1.9</v>
      </c>
      <c r="J730" s="137">
        <f t="shared" si="60"/>
        <v>1.9</v>
      </c>
      <c r="K730" s="146"/>
      <c r="L730" s="139"/>
      <c r="M730" s="146"/>
      <c r="N730" s="146"/>
      <c r="O730" s="146"/>
      <c r="P730" s="146"/>
      <c r="Q730" s="147"/>
      <c r="R730" s="143"/>
    </row>
    <row r="731" spans="1:18" ht="26.25">
      <c r="A731" s="144" t="s">
        <v>28</v>
      </c>
      <c r="B731" s="145" t="s">
        <v>533</v>
      </c>
      <c r="C731" s="145" t="s">
        <v>9</v>
      </c>
      <c r="D731" s="145" t="s">
        <v>70</v>
      </c>
      <c r="E731" s="145" t="s">
        <v>118</v>
      </c>
      <c r="F731" s="209" t="s">
        <v>29</v>
      </c>
      <c r="G731" s="213"/>
      <c r="H731" s="135">
        <f t="shared" si="62"/>
        <v>100</v>
      </c>
      <c r="I731" s="135">
        <f t="shared" si="62"/>
        <v>1.9</v>
      </c>
      <c r="J731" s="137">
        <f t="shared" si="60"/>
        <v>1.9</v>
      </c>
      <c r="K731" s="146"/>
      <c r="L731" s="139"/>
      <c r="M731" s="146"/>
      <c r="N731" s="146"/>
      <c r="O731" s="146"/>
      <c r="P731" s="146"/>
      <c r="Q731" s="147"/>
      <c r="R731" s="143"/>
    </row>
    <row r="732" spans="1:18" ht="39">
      <c r="A732" s="144" t="s">
        <v>30</v>
      </c>
      <c r="B732" s="145" t="s">
        <v>533</v>
      </c>
      <c r="C732" s="145" t="s">
        <v>9</v>
      </c>
      <c r="D732" s="145" t="s">
        <v>70</v>
      </c>
      <c r="E732" s="145" t="s">
        <v>118</v>
      </c>
      <c r="F732" s="209" t="s">
        <v>31</v>
      </c>
      <c r="G732" s="213"/>
      <c r="H732" s="135">
        <v>100</v>
      </c>
      <c r="I732" s="135">
        <v>1.9</v>
      </c>
      <c r="J732" s="137">
        <f t="shared" si="60"/>
        <v>1.9</v>
      </c>
      <c r="K732" s="146"/>
      <c r="L732" s="139"/>
      <c r="M732" s="146"/>
      <c r="N732" s="146"/>
      <c r="O732" s="146"/>
      <c r="P732" s="146"/>
      <c r="Q732" s="147"/>
      <c r="R732" s="143"/>
    </row>
    <row r="733" spans="1:17" s="159" customFormat="1" ht="13.5">
      <c r="A733" s="140" t="s">
        <v>155</v>
      </c>
      <c r="B733" s="141" t="s">
        <v>533</v>
      </c>
      <c r="C733" s="141" t="s">
        <v>35</v>
      </c>
      <c r="D733" s="158" t="s">
        <v>524</v>
      </c>
      <c r="E733" s="141"/>
      <c r="F733" s="220"/>
      <c r="G733" s="221"/>
      <c r="H733" s="136">
        <f>H734+H739</f>
        <v>9450.6</v>
      </c>
      <c r="I733" s="136">
        <f>I734+I739</f>
        <v>150</v>
      </c>
      <c r="J733" s="157">
        <f t="shared" si="60"/>
        <v>1.5872008126468158</v>
      </c>
      <c r="K733" s="146"/>
      <c r="L733" s="139"/>
      <c r="M733" s="146"/>
      <c r="N733" s="146"/>
      <c r="O733" s="146"/>
      <c r="P733" s="146"/>
      <c r="Q733" s="147"/>
    </row>
    <row r="734" spans="1:18" ht="13.5">
      <c r="A734" s="144" t="s">
        <v>156</v>
      </c>
      <c r="B734" s="145" t="s">
        <v>533</v>
      </c>
      <c r="C734" s="145" t="s">
        <v>35</v>
      </c>
      <c r="D734" s="145" t="s">
        <v>58</v>
      </c>
      <c r="E734" s="145"/>
      <c r="F734" s="209"/>
      <c r="G734" s="213"/>
      <c r="H734" s="135">
        <f aca="true" t="shared" si="63" ref="H734:I737">H735</f>
        <v>8.6</v>
      </c>
      <c r="I734" s="135">
        <f t="shared" si="63"/>
        <v>0</v>
      </c>
      <c r="J734" s="137">
        <f t="shared" si="60"/>
        <v>0</v>
      </c>
      <c r="K734" s="146"/>
      <c r="L734" s="139"/>
      <c r="M734" s="146"/>
      <c r="N734" s="146"/>
      <c r="O734" s="146"/>
      <c r="P734" s="146"/>
      <c r="Q734" s="147"/>
      <c r="R734" s="143"/>
    </row>
    <row r="735" spans="1:18" ht="13.5">
      <c r="A735" s="144" t="s">
        <v>157</v>
      </c>
      <c r="B735" s="145" t="s">
        <v>533</v>
      </c>
      <c r="C735" s="145" t="s">
        <v>35</v>
      </c>
      <c r="D735" s="145" t="s">
        <v>58</v>
      </c>
      <c r="E735" s="145" t="s">
        <v>158</v>
      </c>
      <c r="F735" s="209"/>
      <c r="G735" s="213"/>
      <c r="H735" s="135">
        <f t="shared" si="63"/>
        <v>8.6</v>
      </c>
      <c r="I735" s="135">
        <f t="shared" si="63"/>
        <v>0</v>
      </c>
      <c r="J735" s="137">
        <f t="shared" si="60"/>
        <v>0</v>
      </c>
      <c r="K735" s="146"/>
      <c r="L735" s="139"/>
      <c r="M735" s="146"/>
      <c r="N735" s="146"/>
      <c r="O735" s="146"/>
      <c r="P735" s="146"/>
      <c r="Q735" s="147"/>
      <c r="R735" s="143"/>
    </row>
    <row r="736" spans="1:18" ht="13.5">
      <c r="A736" s="144" t="s">
        <v>159</v>
      </c>
      <c r="B736" s="145" t="s">
        <v>533</v>
      </c>
      <c r="C736" s="145" t="s">
        <v>35</v>
      </c>
      <c r="D736" s="145" t="s">
        <v>58</v>
      </c>
      <c r="E736" s="145" t="s">
        <v>160</v>
      </c>
      <c r="F736" s="209"/>
      <c r="G736" s="213"/>
      <c r="H736" s="135">
        <f t="shared" si="63"/>
        <v>8.6</v>
      </c>
      <c r="I736" s="135">
        <f t="shared" si="63"/>
        <v>0</v>
      </c>
      <c r="J736" s="137">
        <f t="shared" si="60"/>
        <v>0</v>
      </c>
      <c r="K736" s="146"/>
      <c r="L736" s="139"/>
      <c r="M736" s="146"/>
      <c r="N736" s="146"/>
      <c r="O736" s="146"/>
      <c r="P736" s="146"/>
      <c r="Q736" s="147"/>
      <c r="R736" s="143"/>
    </row>
    <row r="737" spans="1:18" ht="26.25">
      <c r="A737" s="144" t="s">
        <v>28</v>
      </c>
      <c r="B737" s="145" t="s">
        <v>533</v>
      </c>
      <c r="C737" s="145" t="s">
        <v>35</v>
      </c>
      <c r="D737" s="145" t="s">
        <v>58</v>
      </c>
      <c r="E737" s="145" t="s">
        <v>160</v>
      </c>
      <c r="F737" s="209" t="s">
        <v>29</v>
      </c>
      <c r="G737" s="213"/>
      <c r="H737" s="135">
        <f t="shared" si="63"/>
        <v>8.6</v>
      </c>
      <c r="I737" s="135">
        <f t="shared" si="63"/>
        <v>0</v>
      </c>
      <c r="J737" s="137">
        <f t="shared" si="60"/>
        <v>0</v>
      </c>
      <c r="K737" s="146"/>
      <c r="L737" s="139"/>
      <c r="M737" s="146"/>
      <c r="N737" s="146"/>
      <c r="O737" s="146"/>
      <c r="P737" s="146"/>
      <c r="Q737" s="147"/>
      <c r="R737" s="143"/>
    </row>
    <row r="738" spans="1:18" ht="39">
      <c r="A738" s="144" t="s">
        <v>30</v>
      </c>
      <c r="B738" s="145" t="s">
        <v>533</v>
      </c>
      <c r="C738" s="145" t="s">
        <v>35</v>
      </c>
      <c r="D738" s="145" t="s">
        <v>58</v>
      </c>
      <c r="E738" s="145" t="s">
        <v>160</v>
      </c>
      <c r="F738" s="209" t="s">
        <v>31</v>
      </c>
      <c r="G738" s="213"/>
      <c r="H738" s="135">
        <v>8.6</v>
      </c>
      <c r="I738" s="135">
        <v>0</v>
      </c>
      <c r="J738" s="137">
        <f t="shared" si="60"/>
        <v>0</v>
      </c>
      <c r="K738" s="146"/>
      <c r="L738" s="139"/>
      <c r="M738" s="146"/>
      <c r="N738" s="146"/>
      <c r="O738" s="146"/>
      <c r="P738" s="146"/>
      <c r="Q738" s="147"/>
      <c r="R738" s="143"/>
    </row>
    <row r="739" spans="1:18" ht="13.5">
      <c r="A739" s="144" t="s">
        <v>167</v>
      </c>
      <c r="B739" s="145" t="s">
        <v>533</v>
      </c>
      <c r="C739" s="145" t="s">
        <v>35</v>
      </c>
      <c r="D739" s="145" t="s">
        <v>168</v>
      </c>
      <c r="E739" s="145"/>
      <c r="F739" s="209"/>
      <c r="G739" s="213"/>
      <c r="H739" s="135">
        <f>H740+H745+H750</f>
        <v>9442</v>
      </c>
      <c r="I739" s="135">
        <f>I740+I745+I750</f>
        <v>150</v>
      </c>
      <c r="J739" s="137">
        <f t="shared" si="60"/>
        <v>1.5886464732048295</v>
      </c>
      <c r="K739" s="146"/>
      <c r="L739" s="139"/>
      <c r="M739" s="146"/>
      <c r="N739" s="146"/>
      <c r="O739" s="146"/>
      <c r="P739" s="146"/>
      <c r="Q739" s="147"/>
      <c r="R739" s="143"/>
    </row>
    <row r="740" spans="1:18" ht="52.5">
      <c r="A740" s="144" t="str">
        <f>'Прил.5'!A8</f>
        <v>Муниципальная программа "Повышение безопасности дорожного движения на территории Сусуманского муниципального округа на 2021- 2025 годы"</v>
      </c>
      <c r="B740" s="145" t="s">
        <v>533</v>
      </c>
      <c r="C740" s="145" t="s">
        <v>35</v>
      </c>
      <c r="D740" s="145" t="s">
        <v>168</v>
      </c>
      <c r="E740" s="145" t="s">
        <v>169</v>
      </c>
      <c r="F740" s="209"/>
      <c r="G740" s="213"/>
      <c r="H740" s="135">
        <f aca="true" t="shared" si="64" ref="H740:I743">H741</f>
        <v>500</v>
      </c>
      <c r="I740" s="135">
        <f t="shared" si="64"/>
        <v>0</v>
      </c>
      <c r="J740" s="137">
        <f t="shared" si="60"/>
        <v>0</v>
      </c>
      <c r="K740" s="146"/>
      <c r="L740" s="139"/>
      <c r="M740" s="146"/>
      <c r="N740" s="146"/>
      <c r="O740" s="146"/>
      <c r="P740" s="146"/>
      <c r="Q740" s="147"/>
      <c r="R740" s="143"/>
    </row>
    <row r="741" spans="1:18" ht="26.25">
      <c r="A741" s="144" t="s">
        <v>170</v>
      </c>
      <c r="B741" s="145" t="s">
        <v>533</v>
      </c>
      <c r="C741" s="145" t="s">
        <v>35</v>
      </c>
      <c r="D741" s="145" t="s">
        <v>168</v>
      </c>
      <c r="E741" s="145" t="s">
        <v>171</v>
      </c>
      <c r="F741" s="209"/>
      <c r="G741" s="213"/>
      <c r="H741" s="135">
        <f t="shared" si="64"/>
        <v>500</v>
      </c>
      <c r="I741" s="135">
        <f t="shared" si="64"/>
        <v>0</v>
      </c>
      <c r="J741" s="137">
        <f t="shared" si="60"/>
        <v>0</v>
      </c>
      <c r="K741" s="146"/>
      <c r="L741" s="139"/>
      <c r="M741" s="146"/>
      <c r="N741" s="146"/>
      <c r="O741" s="146"/>
      <c r="P741" s="146"/>
      <c r="Q741" s="147"/>
      <c r="R741" s="143"/>
    </row>
    <row r="742" spans="1:18" ht="39">
      <c r="A742" s="144" t="s">
        <v>172</v>
      </c>
      <c r="B742" s="145" t="s">
        <v>533</v>
      </c>
      <c r="C742" s="145" t="s">
        <v>35</v>
      </c>
      <c r="D742" s="145" t="s">
        <v>168</v>
      </c>
      <c r="E742" s="145" t="s">
        <v>173</v>
      </c>
      <c r="F742" s="209"/>
      <c r="G742" s="213"/>
      <c r="H742" s="135">
        <f t="shared" si="64"/>
        <v>500</v>
      </c>
      <c r="I742" s="135">
        <f t="shared" si="64"/>
        <v>0</v>
      </c>
      <c r="J742" s="137">
        <f t="shared" si="60"/>
        <v>0</v>
      </c>
      <c r="K742" s="146"/>
      <c r="L742" s="139"/>
      <c r="M742" s="146"/>
      <c r="N742" s="146"/>
      <c r="O742" s="146"/>
      <c r="P742" s="146"/>
      <c r="Q742" s="147"/>
      <c r="R742" s="143"/>
    </row>
    <row r="743" spans="1:18" ht="26.25">
      <c r="A743" s="144" t="s">
        <v>28</v>
      </c>
      <c r="B743" s="145" t="s">
        <v>533</v>
      </c>
      <c r="C743" s="145" t="s">
        <v>35</v>
      </c>
      <c r="D743" s="145" t="s">
        <v>168</v>
      </c>
      <c r="E743" s="145" t="s">
        <v>173</v>
      </c>
      <c r="F743" s="209" t="s">
        <v>29</v>
      </c>
      <c r="G743" s="213"/>
      <c r="H743" s="135">
        <f t="shared" si="64"/>
        <v>500</v>
      </c>
      <c r="I743" s="135">
        <f t="shared" si="64"/>
        <v>0</v>
      </c>
      <c r="J743" s="137">
        <f t="shared" si="60"/>
        <v>0</v>
      </c>
      <c r="K743" s="146"/>
      <c r="L743" s="139"/>
      <c r="M743" s="146"/>
      <c r="N743" s="146"/>
      <c r="O743" s="146"/>
      <c r="P743" s="146"/>
      <c r="Q743" s="147"/>
      <c r="R743" s="143"/>
    </row>
    <row r="744" spans="1:18" ht="39">
      <c r="A744" s="144" t="s">
        <v>30</v>
      </c>
      <c r="B744" s="145" t="s">
        <v>533</v>
      </c>
      <c r="C744" s="145" t="s">
        <v>35</v>
      </c>
      <c r="D744" s="145" t="s">
        <v>168</v>
      </c>
      <c r="E744" s="145" t="s">
        <v>173</v>
      </c>
      <c r="F744" s="209" t="s">
        <v>31</v>
      </c>
      <c r="G744" s="213"/>
      <c r="H744" s="135">
        <f>'Прил.5'!M15</f>
        <v>500</v>
      </c>
      <c r="I744" s="135">
        <f>'Прил.5'!O15</f>
        <v>0</v>
      </c>
      <c r="J744" s="137">
        <f t="shared" si="60"/>
        <v>0</v>
      </c>
      <c r="K744" s="146"/>
      <c r="L744" s="139"/>
      <c r="M744" s="146"/>
      <c r="N744" s="146"/>
      <c r="O744" s="146"/>
      <c r="P744" s="146"/>
      <c r="Q744" s="147"/>
      <c r="R744" s="143"/>
    </row>
    <row r="745" spans="1:18" ht="52.5">
      <c r="A745" s="144" t="str">
        <f>'Прил.5'!A202</f>
        <v>Муниципальная программа "Содержание автомобильных дорог общего пользования местного значения Сусуманского муниципального округа на 2021- 2025 годы"</v>
      </c>
      <c r="B745" s="145" t="s">
        <v>533</v>
      </c>
      <c r="C745" s="145" t="s">
        <v>35</v>
      </c>
      <c r="D745" s="145" t="s">
        <v>168</v>
      </c>
      <c r="E745" s="145" t="s">
        <v>174</v>
      </c>
      <c r="F745" s="209"/>
      <c r="G745" s="213"/>
      <c r="H745" s="135">
        <f aca="true" t="shared" si="65" ref="H745:I748">H746</f>
        <v>5260.7</v>
      </c>
      <c r="I745" s="135">
        <f t="shared" si="65"/>
        <v>0</v>
      </c>
      <c r="J745" s="137">
        <f t="shared" si="60"/>
        <v>0</v>
      </c>
      <c r="K745" s="146"/>
      <c r="L745" s="139"/>
      <c r="M745" s="146"/>
      <c r="N745" s="146"/>
      <c r="O745" s="146"/>
      <c r="P745" s="146"/>
      <c r="Q745" s="147"/>
      <c r="R745" s="143"/>
    </row>
    <row r="746" spans="1:18" ht="39">
      <c r="A746" s="144" t="s">
        <v>175</v>
      </c>
      <c r="B746" s="145" t="s">
        <v>533</v>
      </c>
      <c r="C746" s="145" t="s">
        <v>35</v>
      </c>
      <c r="D746" s="145" t="s">
        <v>168</v>
      </c>
      <c r="E746" s="145" t="s">
        <v>176</v>
      </c>
      <c r="F746" s="209"/>
      <c r="G746" s="213"/>
      <c r="H746" s="135">
        <f t="shared" si="65"/>
        <v>5260.7</v>
      </c>
      <c r="I746" s="135">
        <f t="shared" si="65"/>
        <v>0</v>
      </c>
      <c r="J746" s="137">
        <f t="shared" si="60"/>
        <v>0</v>
      </c>
      <c r="K746" s="146"/>
      <c r="L746" s="139"/>
      <c r="M746" s="146"/>
      <c r="N746" s="146"/>
      <c r="O746" s="146"/>
      <c r="P746" s="146"/>
      <c r="Q746" s="147"/>
      <c r="R746" s="143"/>
    </row>
    <row r="747" spans="1:18" ht="39">
      <c r="A747" s="144" t="s">
        <v>177</v>
      </c>
      <c r="B747" s="145" t="s">
        <v>533</v>
      </c>
      <c r="C747" s="145" t="s">
        <v>35</v>
      </c>
      <c r="D747" s="145" t="s">
        <v>168</v>
      </c>
      <c r="E747" s="145" t="s">
        <v>178</v>
      </c>
      <c r="F747" s="209"/>
      <c r="G747" s="213"/>
      <c r="H747" s="135">
        <f t="shared" si="65"/>
        <v>5260.7</v>
      </c>
      <c r="I747" s="135">
        <f t="shared" si="65"/>
        <v>0</v>
      </c>
      <c r="J747" s="137">
        <f t="shared" si="60"/>
        <v>0</v>
      </c>
      <c r="K747" s="146"/>
      <c r="L747" s="139"/>
      <c r="M747" s="146"/>
      <c r="N747" s="146"/>
      <c r="O747" s="146"/>
      <c r="P747" s="146"/>
      <c r="Q747" s="147"/>
      <c r="R747" s="143"/>
    </row>
    <row r="748" spans="1:18" ht="26.25">
      <c r="A748" s="144" t="s">
        <v>28</v>
      </c>
      <c r="B748" s="145" t="s">
        <v>533</v>
      </c>
      <c r="C748" s="145" t="s">
        <v>35</v>
      </c>
      <c r="D748" s="145" t="s">
        <v>168</v>
      </c>
      <c r="E748" s="145" t="s">
        <v>178</v>
      </c>
      <c r="F748" s="209" t="s">
        <v>29</v>
      </c>
      <c r="G748" s="213"/>
      <c r="H748" s="135">
        <f t="shared" si="65"/>
        <v>5260.7</v>
      </c>
      <c r="I748" s="135">
        <f t="shared" si="65"/>
        <v>0</v>
      </c>
      <c r="J748" s="137">
        <f t="shared" si="60"/>
        <v>0</v>
      </c>
      <c r="K748" s="146"/>
      <c r="L748" s="139"/>
      <c r="M748" s="146"/>
      <c r="N748" s="146"/>
      <c r="O748" s="146"/>
      <c r="P748" s="146"/>
      <c r="Q748" s="147"/>
      <c r="R748" s="143"/>
    </row>
    <row r="749" spans="1:18" ht="39">
      <c r="A749" s="144" t="s">
        <v>30</v>
      </c>
      <c r="B749" s="145" t="s">
        <v>533</v>
      </c>
      <c r="C749" s="145" t="s">
        <v>35</v>
      </c>
      <c r="D749" s="145" t="s">
        <v>168</v>
      </c>
      <c r="E749" s="145" t="s">
        <v>178</v>
      </c>
      <c r="F749" s="209" t="s">
        <v>31</v>
      </c>
      <c r="G749" s="213"/>
      <c r="H749" s="135">
        <f>'Прил.5'!M209</f>
        <v>5260.7</v>
      </c>
      <c r="I749" s="135">
        <f>'Прил.5'!O209</f>
        <v>0</v>
      </c>
      <c r="J749" s="137">
        <f t="shared" si="60"/>
        <v>0</v>
      </c>
      <c r="K749" s="146"/>
      <c r="L749" s="139"/>
      <c r="M749" s="146"/>
      <c r="N749" s="146"/>
      <c r="O749" s="146"/>
      <c r="P749" s="146"/>
      <c r="Q749" s="147"/>
      <c r="R749" s="143"/>
    </row>
    <row r="750" spans="1:18" ht="13.5">
      <c r="A750" s="144" t="s">
        <v>179</v>
      </c>
      <c r="B750" s="145" t="s">
        <v>533</v>
      </c>
      <c r="C750" s="145" t="s">
        <v>35</v>
      </c>
      <c r="D750" s="145" t="s">
        <v>168</v>
      </c>
      <c r="E750" s="145" t="s">
        <v>180</v>
      </c>
      <c r="F750" s="209"/>
      <c r="G750" s="213"/>
      <c r="H750" s="135">
        <f aca="true" t="shared" si="66" ref="H750:I752">H751</f>
        <v>3681.3</v>
      </c>
      <c r="I750" s="135">
        <f t="shared" si="66"/>
        <v>150</v>
      </c>
      <c r="J750" s="137">
        <f t="shared" si="60"/>
        <v>4.074647542987531</v>
      </c>
      <c r="K750" s="146"/>
      <c r="L750" s="139"/>
      <c r="M750" s="146"/>
      <c r="N750" s="146"/>
      <c r="O750" s="146"/>
      <c r="P750" s="146"/>
      <c r="Q750" s="147"/>
      <c r="R750" s="143"/>
    </row>
    <row r="751" spans="1:18" ht="26.25">
      <c r="A751" s="144" t="s">
        <v>181</v>
      </c>
      <c r="B751" s="145" t="s">
        <v>533</v>
      </c>
      <c r="C751" s="145" t="s">
        <v>35</v>
      </c>
      <c r="D751" s="145" t="s">
        <v>168</v>
      </c>
      <c r="E751" s="145" t="s">
        <v>182</v>
      </c>
      <c r="F751" s="209"/>
      <c r="G751" s="213"/>
      <c r="H751" s="135">
        <f t="shared" si="66"/>
        <v>3681.3</v>
      </c>
      <c r="I751" s="135">
        <f t="shared" si="66"/>
        <v>150</v>
      </c>
      <c r="J751" s="137">
        <f t="shared" si="60"/>
        <v>4.074647542987531</v>
      </c>
      <c r="K751" s="146"/>
      <c r="L751" s="139"/>
      <c r="M751" s="146"/>
      <c r="N751" s="146"/>
      <c r="O751" s="146"/>
      <c r="P751" s="146"/>
      <c r="Q751" s="147"/>
      <c r="R751" s="143"/>
    </row>
    <row r="752" spans="1:18" ht="26.25">
      <c r="A752" s="144" t="s">
        <v>28</v>
      </c>
      <c r="B752" s="145" t="s">
        <v>533</v>
      </c>
      <c r="C752" s="145" t="s">
        <v>35</v>
      </c>
      <c r="D752" s="145" t="s">
        <v>168</v>
      </c>
      <c r="E752" s="145" t="s">
        <v>182</v>
      </c>
      <c r="F752" s="209" t="s">
        <v>29</v>
      </c>
      <c r="G752" s="213"/>
      <c r="H752" s="135">
        <f t="shared" si="66"/>
        <v>3681.3</v>
      </c>
      <c r="I752" s="135">
        <f t="shared" si="66"/>
        <v>150</v>
      </c>
      <c r="J752" s="137">
        <f t="shared" si="60"/>
        <v>4.074647542987531</v>
      </c>
      <c r="K752" s="146"/>
      <c r="L752" s="139"/>
      <c r="M752" s="146"/>
      <c r="N752" s="146"/>
      <c r="O752" s="146"/>
      <c r="P752" s="146"/>
      <c r="Q752" s="147"/>
      <c r="R752" s="143"/>
    </row>
    <row r="753" spans="1:18" ht="39">
      <c r="A753" s="144" t="s">
        <v>30</v>
      </c>
      <c r="B753" s="145" t="s">
        <v>533</v>
      </c>
      <c r="C753" s="145" t="s">
        <v>35</v>
      </c>
      <c r="D753" s="145" t="s">
        <v>168</v>
      </c>
      <c r="E753" s="145" t="s">
        <v>182</v>
      </c>
      <c r="F753" s="209" t="s">
        <v>31</v>
      </c>
      <c r="G753" s="213"/>
      <c r="H753" s="135">
        <f>1373.3+2308</f>
        <v>3681.3</v>
      </c>
      <c r="I753" s="135">
        <v>150</v>
      </c>
      <c r="J753" s="137">
        <f t="shared" si="60"/>
        <v>4.074647542987531</v>
      </c>
      <c r="K753" s="146"/>
      <c r="L753" s="139"/>
      <c r="M753" s="146"/>
      <c r="N753" s="146"/>
      <c r="O753" s="146"/>
      <c r="P753" s="146"/>
      <c r="Q753" s="147"/>
      <c r="R753" s="143"/>
    </row>
    <row r="754" spans="1:17" s="159" customFormat="1" ht="15.75" customHeight="1">
      <c r="A754" s="140" t="s">
        <v>197</v>
      </c>
      <c r="B754" s="141" t="s">
        <v>533</v>
      </c>
      <c r="C754" s="141" t="s">
        <v>198</v>
      </c>
      <c r="D754" s="158" t="s">
        <v>524</v>
      </c>
      <c r="E754" s="141"/>
      <c r="F754" s="220"/>
      <c r="G754" s="221"/>
      <c r="H754" s="136">
        <f>H755+H779+H797</f>
        <v>60442.399999999994</v>
      </c>
      <c r="I754" s="136">
        <f>I755+I779+I797</f>
        <v>10747.9</v>
      </c>
      <c r="J754" s="157">
        <f t="shared" si="60"/>
        <v>17.782053657697247</v>
      </c>
      <c r="K754" s="146"/>
      <c r="L754" s="139"/>
      <c r="M754" s="146"/>
      <c r="N754" s="146"/>
      <c r="O754" s="146"/>
      <c r="P754" s="146"/>
      <c r="Q754" s="147"/>
    </row>
    <row r="755" spans="1:18" ht="13.5">
      <c r="A755" s="144" t="s">
        <v>199</v>
      </c>
      <c r="B755" s="145" t="s">
        <v>533</v>
      </c>
      <c r="C755" s="145" t="s">
        <v>198</v>
      </c>
      <c r="D755" s="145" t="s">
        <v>9</v>
      </c>
      <c r="E755" s="145"/>
      <c r="F755" s="209"/>
      <c r="G755" s="213"/>
      <c r="H755" s="135">
        <f>H756+H764+H769</f>
        <v>18036.1</v>
      </c>
      <c r="I755" s="135">
        <f>I756+I764+I769</f>
        <v>2754.9</v>
      </c>
      <c r="J755" s="137">
        <f t="shared" si="60"/>
        <v>15.274366409589657</v>
      </c>
      <c r="K755" s="146"/>
      <c r="L755" s="139"/>
      <c r="M755" s="146"/>
      <c r="N755" s="146"/>
      <c r="O755" s="146"/>
      <c r="P755" s="146"/>
      <c r="Q755" s="147"/>
      <c r="R755" s="143"/>
    </row>
    <row r="756" spans="1:18" ht="52.5">
      <c r="A756" s="144" t="str">
        <f>'Прил.5'!A62</f>
        <v>Муниципальная программа "Переселение граждан из аварийного жилищного фонда муниципального образования "Сусуманский муниципальный округ" на 2021- 2025 годы"</v>
      </c>
      <c r="B756" s="145" t="s">
        <v>533</v>
      </c>
      <c r="C756" s="145" t="s">
        <v>198</v>
      </c>
      <c r="D756" s="145" t="s">
        <v>9</v>
      </c>
      <c r="E756" s="145" t="s">
        <v>200</v>
      </c>
      <c r="F756" s="209"/>
      <c r="G756" s="213"/>
      <c r="H756" s="135">
        <f>H757</f>
        <v>10604.1</v>
      </c>
      <c r="I756" s="135">
        <f>I757</f>
        <v>0</v>
      </c>
      <c r="J756" s="137">
        <f t="shared" si="60"/>
        <v>0</v>
      </c>
      <c r="K756" s="146"/>
      <c r="L756" s="139"/>
      <c r="M756" s="146"/>
      <c r="N756" s="146"/>
      <c r="O756" s="146"/>
      <c r="P756" s="146"/>
      <c r="Q756" s="147"/>
      <c r="R756" s="143"/>
    </row>
    <row r="757" spans="1:18" ht="26.25">
      <c r="A757" s="144" t="s">
        <v>201</v>
      </c>
      <c r="B757" s="145" t="s">
        <v>533</v>
      </c>
      <c r="C757" s="145" t="s">
        <v>198</v>
      </c>
      <c r="D757" s="145" t="s">
        <v>9</v>
      </c>
      <c r="E757" s="145" t="s">
        <v>202</v>
      </c>
      <c r="F757" s="209"/>
      <c r="G757" s="213"/>
      <c r="H757" s="135">
        <f>H758+H761</f>
        <v>10604.1</v>
      </c>
      <c r="I757" s="135">
        <f>I758+I761</f>
        <v>0</v>
      </c>
      <c r="J757" s="137">
        <f t="shared" si="60"/>
        <v>0</v>
      </c>
      <c r="K757" s="146"/>
      <c r="L757" s="139"/>
      <c r="M757" s="146"/>
      <c r="N757" s="146"/>
      <c r="O757" s="146"/>
      <c r="P757" s="146"/>
      <c r="Q757" s="147"/>
      <c r="R757" s="143"/>
    </row>
    <row r="758" spans="1:18" ht="39">
      <c r="A758" s="144" t="s">
        <v>203</v>
      </c>
      <c r="B758" s="145" t="s">
        <v>533</v>
      </c>
      <c r="C758" s="145" t="s">
        <v>198</v>
      </c>
      <c r="D758" s="145" t="s">
        <v>9</v>
      </c>
      <c r="E758" s="145" t="s">
        <v>204</v>
      </c>
      <c r="F758" s="209"/>
      <c r="G758" s="213"/>
      <c r="H758" s="135">
        <f>H759</f>
        <v>9604.1</v>
      </c>
      <c r="I758" s="135">
        <f>I759</f>
        <v>0</v>
      </c>
      <c r="J758" s="137">
        <f t="shared" si="60"/>
        <v>0</v>
      </c>
      <c r="K758" s="146"/>
      <c r="L758" s="139"/>
      <c r="M758" s="146"/>
      <c r="N758" s="146"/>
      <c r="O758" s="146"/>
      <c r="P758" s="146"/>
      <c r="Q758" s="147"/>
      <c r="R758" s="143"/>
    </row>
    <row r="759" spans="1:18" ht="26.25">
      <c r="A759" s="144" t="s">
        <v>28</v>
      </c>
      <c r="B759" s="145" t="s">
        <v>533</v>
      </c>
      <c r="C759" s="145" t="s">
        <v>198</v>
      </c>
      <c r="D759" s="145" t="s">
        <v>9</v>
      </c>
      <c r="E759" s="145" t="s">
        <v>204</v>
      </c>
      <c r="F759" s="209" t="s">
        <v>29</v>
      </c>
      <c r="G759" s="213"/>
      <c r="H759" s="135">
        <f>H760</f>
        <v>9604.1</v>
      </c>
      <c r="I759" s="135">
        <f>I760</f>
        <v>0</v>
      </c>
      <c r="J759" s="137">
        <f t="shared" si="60"/>
        <v>0</v>
      </c>
      <c r="K759" s="146"/>
      <c r="L759" s="139"/>
      <c r="M759" s="146"/>
      <c r="N759" s="146"/>
      <c r="O759" s="146"/>
      <c r="P759" s="146"/>
      <c r="Q759" s="147"/>
      <c r="R759" s="143"/>
    </row>
    <row r="760" spans="1:18" ht="39">
      <c r="A760" s="144" t="s">
        <v>30</v>
      </c>
      <c r="B760" s="145" t="s">
        <v>533</v>
      </c>
      <c r="C760" s="145" t="s">
        <v>198</v>
      </c>
      <c r="D760" s="145" t="s">
        <v>9</v>
      </c>
      <c r="E760" s="145" t="s">
        <v>204</v>
      </c>
      <c r="F760" s="209" t="s">
        <v>31</v>
      </c>
      <c r="G760" s="213"/>
      <c r="H760" s="135">
        <f>'Прил.5'!M69</f>
        <v>9604.1</v>
      </c>
      <c r="I760" s="135">
        <f>'Прил.5'!O69</f>
        <v>0</v>
      </c>
      <c r="J760" s="137">
        <f t="shared" si="60"/>
        <v>0</v>
      </c>
      <c r="K760" s="146"/>
      <c r="L760" s="139"/>
      <c r="M760" s="146"/>
      <c r="N760" s="146"/>
      <c r="O760" s="146"/>
      <c r="P760" s="146"/>
      <c r="Q760" s="147"/>
      <c r="R760" s="143"/>
    </row>
    <row r="761" spans="1:18" ht="52.5">
      <c r="A761" s="144" t="s">
        <v>205</v>
      </c>
      <c r="B761" s="145" t="s">
        <v>533</v>
      </c>
      <c r="C761" s="145" t="s">
        <v>198</v>
      </c>
      <c r="D761" s="145" t="s">
        <v>9</v>
      </c>
      <c r="E761" s="145" t="s">
        <v>206</v>
      </c>
      <c r="F761" s="209"/>
      <c r="G761" s="213"/>
      <c r="H761" s="135">
        <f>H762</f>
        <v>1000</v>
      </c>
      <c r="I761" s="135">
        <f>I762</f>
        <v>0</v>
      </c>
      <c r="J761" s="137">
        <f t="shared" si="60"/>
        <v>0</v>
      </c>
      <c r="K761" s="146"/>
      <c r="L761" s="139"/>
      <c r="M761" s="146"/>
      <c r="N761" s="146"/>
      <c r="O761" s="146"/>
      <c r="P761" s="146"/>
      <c r="Q761" s="147"/>
      <c r="R761" s="143"/>
    </row>
    <row r="762" spans="1:18" ht="26.25">
      <c r="A762" s="144" t="s">
        <v>28</v>
      </c>
      <c r="B762" s="145" t="s">
        <v>533</v>
      </c>
      <c r="C762" s="145" t="s">
        <v>198</v>
      </c>
      <c r="D762" s="145" t="s">
        <v>9</v>
      </c>
      <c r="E762" s="145" t="s">
        <v>206</v>
      </c>
      <c r="F762" s="209" t="s">
        <v>29</v>
      </c>
      <c r="G762" s="213"/>
      <c r="H762" s="135">
        <f>H763</f>
        <v>1000</v>
      </c>
      <c r="I762" s="135">
        <f>I763</f>
        <v>0</v>
      </c>
      <c r="J762" s="137">
        <f t="shared" si="60"/>
        <v>0</v>
      </c>
      <c r="K762" s="146"/>
      <c r="L762" s="139"/>
      <c r="M762" s="146"/>
      <c r="N762" s="146"/>
      <c r="O762" s="146"/>
      <c r="P762" s="146"/>
      <c r="Q762" s="147"/>
      <c r="R762" s="143"/>
    </row>
    <row r="763" spans="1:18" ht="39">
      <c r="A763" s="144" t="s">
        <v>30</v>
      </c>
      <c r="B763" s="145" t="s">
        <v>533</v>
      </c>
      <c r="C763" s="145" t="s">
        <v>198</v>
      </c>
      <c r="D763" s="145" t="s">
        <v>9</v>
      </c>
      <c r="E763" s="145" t="s">
        <v>206</v>
      </c>
      <c r="F763" s="209" t="s">
        <v>31</v>
      </c>
      <c r="G763" s="213"/>
      <c r="H763" s="135">
        <f>'Прил.5'!M75</f>
        <v>1000</v>
      </c>
      <c r="I763" s="135">
        <f>'Прил.5'!O75</f>
        <v>0</v>
      </c>
      <c r="J763" s="137">
        <f t="shared" si="60"/>
        <v>0</v>
      </c>
      <c r="K763" s="146"/>
      <c r="L763" s="139"/>
      <c r="M763" s="146"/>
      <c r="N763" s="146"/>
      <c r="O763" s="146"/>
      <c r="P763" s="146"/>
      <c r="Q763" s="147"/>
      <c r="R763" s="143"/>
    </row>
    <row r="764" spans="1:18" ht="66">
      <c r="A764" s="144" t="str">
        <f>'Прил.5'!A295</f>
        <v>Муниципальная программа "Содействие в расселении граждан, проживающих в населенных пунктах, расположенных на территории Сусуманского муниципального округа на 2021- 2025 годы"</v>
      </c>
      <c r="B764" s="145" t="s">
        <v>533</v>
      </c>
      <c r="C764" s="145" t="s">
        <v>198</v>
      </c>
      <c r="D764" s="145" t="s">
        <v>9</v>
      </c>
      <c r="E764" s="145" t="s">
        <v>207</v>
      </c>
      <c r="F764" s="209"/>
      <c r="G764" s="213"/>
      <c r="H764" s="135">
        <f aca="true" t="shared" si="67" ref="H764:I767">H765</f>
        <v>10</v>
      </c>
      <c r="I764" s="135">
        <f t="shared" si="67"/>
        <v>0</v>
      </c>
      <c r="J764" s="137">
        <f t="shared" si="60"/>
        <v>0</v>
      </c>
      <c r="K764" s="146"/>
      <c r="L764" s="139"/>
      <c r="M764" s="146"/>
      <c r="N764" s="146"/>
      <c r="O764" s="146"/>
      <c r="P764" s="146"/>
      <c r="Q764" s="147"/>
      <c r="R764" s="143"/>
    </row>
    <row r="765" spans="1:18" ht="27.75" customHeight="1">
      <c r="A765" s="144" t="s">
        <v>208</v>
      </c>
      <c r="B765" s="145" t="s">
        <v>533</v>
      </c>
      <c r="C765" s="145" t="s">
        <v>198</v>
      </c>
      <c r="D765" s="145" t="s">
        <v>9</v>
      </c>
      <c r="E765" s="145" t="s">
        <v>209</v>
      </c>
      <c r="F765" s="209"/>
      <c r="G765" s="213"/>
      <c r="H765" s="135">
        <f t="shared" si="67"/>
        <v>10</v>
      </c>
      <c r="I765" s="135">
        <f t="shared" si="67"/>
        <v>0</v>
      </c>
      <c r="J765" s="137">
        <f t="shared" si="60"/>
        <v>0</v>
      </c>
      <c r="K765" s="146"/>
      <c r="L765" s="139"/>
      <c r="M765" s="146"/>
      <c r="N765" s="146"/>
      <c r="O765" s="146"/>
      <c r="P765" s="146"/>
      <c r="Q765" s="147"/>
      <c r="R765" s="143"/>
    </row>
    <row r="766" spans="1:18" ht="13.5">
      <c r="A766" s="144" t="s">
        <v>210</v>
      </c>
      <c r="B766" s="145" t="s">
        <v>533</v>
      </c>
      <c r="C766" s="145" t="s">
        <v>198</v>
      </c>
      <c r="D766" s="145" t="s">
        <v>9</v>
      </c>
      <c r="E766" s="145" t="s">
        <v>211</v>
      </c>
      <c r="F766" s="209"/>
      <c r="G766" s="213"/>
      <c r="H766" s="135">
        <f t="shared" si="67"/>
        <v>10</v>
      </c>
      <c r="I766" s="135">
        <f t="shared" si="67"/>
        <v>0</v>
      </c>
      <c r="J766" s="137">
        <f t="shared" si="60"/>
        <v>0</v>
      </c>
      <c r="K766" s="146"/>
      <c r="L766" s="139"/>
      <c r="M766" s="146"/>
      <c r="N766" s="146"/>
      <c r="O766" s="146"/>
      <c r="P766" s="146"/>
      <c r="Q766" s="147"/>
      <c r="R766" s="143"/>
    </row>
    <row r="767" spans="1:18" ht="26.25">
      <c r="A767" s="144" t="s">
        <v>28</v>
      </c>
      <c r="B767" s="145" t="s">
        <v>533</v>
      </c>
      <c r="C767" s="145" t="s">
        <v>198</v>
      </c>
      <c r="D767" s="145" t="s">
        <v>9</v>
      </c>
      <c r="E767" s="145" t="s">
        <v>211</v>
      </c>
      <c r="F767" s="209" t="s">
        <v>29</v>
      </c>
      <c r="G767" s="213"/>
      <c r="H767" s="135">
        <f t="shared" si="67"/>
        <v>10</v>
      </c>
      <c r="I767" s="135">
        <f t="shared" si="67"/>
        <v>0</v>
      </c>
      <c r="J767" s="137">
        <f t="shared" si="60"/>
        <v>0</v>
      </c>
      <c r="K767" s="146"/>
      <c r="L767" s="139"/>
      <c r="M767" s="146"/>
      <c r="N767" s="146"/>
      <c r="O767" s="146"/>
      <c r="P767" s="146"/>
      <c r="Q767" s="147"/>
      <c r="R767" s="143"/>
    </row>
    <row r="768" spans="1:18" ht="39">
      <c r="A768" s="144" t="s">
        <v>30</v>
      </c>
      <c r="B768" s="145" t="s">
        <v>533</v>
      </c>
      <c r="C768" s="145" t="s">
        <v>198</v>
      </c>
      <c r="D768" s="145" t="s">
        <v>9</v>
      </c>
      <c r="E768" s="145" t="s">
        <v>211</v>
      </c>
      <c r="F768" s="209" t="s">
        <v>31</v>
      </c>
      <c r="G768" s="213"/>
      <c r="H768" s="135">
        <f>'Прил.5'!M302</f>
        <v>10</v>
      </c>
      <c r="I768" s="135">
        <f>'Прил.5'!O302</f>
        <v>0</v>
      </c>
      <c r="J768" s="137">
        <f t="shared" si="60"/>
        <v>0</v>
      </c>
      <c r="K768" s="146"/>
      <c r="L768" s="139"/>
      <c r="M768" s="146"/>
      <c r="N768" s="146"/>
      <c r="O768" s="146"/>
      <c r="P768" s="146"/>
      <c r="Q768" s="147"/>
      <c r="R768" s="143"/>
    </row>
    <row r="769" spans="1:18" ht="13.5">
      <c r="A769" s="144" t="s">
        <v>212</v>
      </c>
      <c r="B769" s="145" t="s">
        <v>533</v>
      </c>
      <c r="C769" s="145" t="s">
        <v>198</v>
      </c>
      <c r="D769" s="145" t="s">
        <v>9</v>
      </c>
      <c r="E769" s="145" t="s">
        <v>213</v>
      </c>
      <c r="F769" s="209"/>
      <c r="G769" s="213"/>
      <c r="H769" s="135">
        <f>H770+H773</f>
        <v>7422</v>
      </c>
      <c r="I769" s="135">
        <f>I770+I773</f>
        <v>2754.9</v>
      </c>
      <c r="J769" s="137">
        <f t="shared" si="60"/>
        <v>37.11802748585287</v>
      </c>
      <c r="K769" s="146"/>
      <c r="L769" s="139"/>
      <c r="M769" s="146"/>
      <c r="N769" s="146"/>
      <c r="O769" s="146"/>
      <c r="P769" s="146"/>
      <c r="Q769" s="147"/>
      <c r="R769" s="143"/>
    </row>
    <row r="770" spans="1:18" ht="26.25">
      <c r="A770" s="144" t="s">
        <v>214</v>
      </c>
      <c r="B770" s="145" t="s">
        <v>533</v>
      </c>
      <c r="C770" s="145" t="s">
        <v>198</v>
      </c>
      <c r="D770" s="145" t="s">
        <v>9</v>
      </c>
      <c r="E770" s="145" t="s">
        <v>215</v>
      </c>
      <c r="F770" s="209"/>
      <c r="G770" s="213"/>
      <c r="H770" s="135">
        <f>H771</f>
        <v>2800</v>
      </c>
      <c r="I770" s="135">
        <f>I771</f>
        <v>246.9</v>
      </c>
      <c r="J770" s="137">
        <f t="shared" si="60"/>
        <v>8.817857142857143</v>
      </c>
      <c r="K770" s="146"/>
      <c r="L770" s="139"/>
      <c r="M770" s="146"/>
      <c r="N770" s="146"/>
      <c r="O770" s="146"/>
      <c r="P770" s="146"/>
      <c r="Q770" s="147"/>
      <c r="R770" s="143"/>
    </row>
    <row r="771" spans="1:18" ht="26.25">
      <c r="A771" s="144" t="s">
        <v>28</v>
      </c>
      <c r="B771" s="145" t="s">
        <v>533</v>
      </c>
      <c r="C771" s="145" t="s">
        <v>198</v>
      </c>
      <c r="D771" s="145" t="s">
        <v>9</v>
      </c>
      <c r="E771" s="145" t="s">
        <v>215</v>
      </c>
      <c r="F771" s="209" t="s">
        <v>29</v>
      </c>
      <c r="G771" s="213"/>
      <c r="H771" s="135">
        <f>H772</f>
        <v>2800</v>
      </c>
      <c r="I771" s="135">
        <f>I772</f>
        <v>246.9</v>
      </c>
      <c r="J771" s="137">
        <f t="shared" si="60"/>
        <v>8.817857142857143</v>
      </c>
      <c r="K771" s="146"/>
      <c r="L771" s="139"/>
      <c r="M771" s="146"/>
      <c r="N771" s="146"/>
      <c r="O771" s="146"/>
      <c r="P771" s="146"/>
      <c r="Q771" s="147"/>
      <c r="R771" s="143"/>
    </row>
    <row r="772" spans="1:18" ht="39">
      <c r="A772" s="144" t="s">
        <v>30</v>
      </c>
      <c r="B772" s="145" t="s">
        <v>533</v>
      </c>
      <c r="C772" s="145" t="s">
        <v>198</v>
      </c>
      <c r="D772" s="145" t="s">
        <v>9</v>
      </c>
      <c r="E772" s="145" t="s">
        <v>215</v>
      </c>
      <c r="F772" s="209" t="s">
        <v>31</v>
      </c>
      <c r="G772" s="213"/>
      <c r="H772" s="135">
        <v>2800</v>
      </c>
      <c r="I772" s="135">
        <v>246.9</v>
      </c>
      <c r="J772" s="137">
        <f t="shared" si="60"/>
        <v>8.817857142857143</v>
      </c>
      <c r="K772" s="146"/>
      <c r="L772" s="139"/>
      <c r="M772" s="146"/>
      <c r="N772" s="146"/>
      <c r="O772" s="146"/>
      <c r="P772" s="146"/>
      <c r="Q772" s="147"/>
      <c r="R772" s="143"/>
    </row>
    <row r="773" spans="1:18" ht="26.25">
      <c r="A773" s="144" t="s">
        <v>216</v>
      </c>
      <c r="B773" s="145" t="s">
        <v>533</v>
      </c>
      <c r="C773" s="145" t="s">
        <v>198</v>
      </c>
      <c r="D773" s="145" t="s">
        <v>9</v>
      </c>
      <c r="E773" s="145" t="s">
        <v>217</v>
      </c>
      <c r="F773" s="209"/>
      <c r="G773" s="213"/>
      <c r="H773" s="135">
        <f>H774+H776</f>
        <v>4622</v>
      </c>
      <c r="I773" s="135">
        <f>I774+I776</f>
        <v>2508</v>
      </c>
      <c r="J773" s="137">
        <f t="shared" si="60"/>
        <v>54.2622241453916</v>
      </c>
      <c r="K773" s="146"/>
      <c r="L773" s="139"/>
      <c r="M773" s="146"/>
      <c r="N773" s="146"/>
      <c r="O773" s="146"/>
      <c r="P773" s="146"/>
      <c r="Q773" s="147"/>
      <c r="R773" s="143"/>
    </row>
    <row r="774" spans="1:18" ht="26.25">
      <c r="A774" s="144" t="s">
        <v>28</v>
      </c>
      <c r="B774" s="145" t="s">
        <v>533</v>
      </c>
      <c r="C774" s="145" t="s">
        <v>198</v>
      </c>
      <c r="D774" s="145" t="s">
        <v>9</v>
      </c>
      <c r="E774" s="145" t="s">
        <v>217</v>
      </c>
      <c r="F774" s="209" t="s">
        <v>29</v>
      </c>
      <c r="G774" s="213"/>
      <c r="H774" s="135">
        <f>H775</f>
        <v>2622</v>
      </c>
      <c r="I774" s="135">
        <f>I775</f>
        <v>623.6</v>
      </c>
      <c r="J774" s="137">
        <f t="shared" si="60"/>
        <v>23.78337147215866</v>
      </c>
      <c r="K774" s="146"/>
      <c r="L774" s="139"/>
      <c r="M774" s="146"/>
      <c r="N774" s="146"/>
      <c r="O774" s="146"/>
      <c r="P774" s="146"/>
      <c r="Q774" s="147"/>
      <c r="R774" s="143"/>
    </row>
    <row r="775" spans="1:18" ht="39">
      <c r="A775" s="144" t="s">
        <v>30</v>
      </c>
      <c r="B775" s="145" t="s">
        <v>533</v>
      </c>
      <c r="C775" s="145" t="s">
        <v>198</v>
      </c>
      <c r="D775" s="145" t="s">
        <v>9</v>
      </c>
      <c r="E775" s="145" t="s">
        <v>217</v>
      </c>
      <c r="F775" s="209" t="s">
        <v>31</v>
      </c>
      <c r="G775" s="213"/>
      <c r="H775" s="135">
        <v>2622</v>
      </c>
      <c r="I775" s="135">
        <v>623.6</v>
      </c>
      <c r="J775" s="137">
        <f t="shared" si="60"/>
        <v>23.78337147215866</v>
      </c>
      <c r="K775" s="146"/>
      <c r="L775" s="139"/>
      <c r="M775" s="146"/>
      <c r="N775" s="146"/>
      <c r="O775" s="146"/>
      <c r="P775" s="146"/>
      <c r="Q775" s="147"/>
      <c r="R775" s="143"/>
    </row>
    <row r="776" spans="1:18" ht="13.5">
      <c r="A776" s="144" t="s">
        <v>46</v>
      </c>
      <c r="B776" s="145" t="s">
        <v>533</v>
      </c>
      <c r="C776" s="145" t="s">
        <v>198</v>
      </c>
      <c r="D776" s="145" t="s">
        <v>9</v>
      </c>
      <c r="E776" s="145" t="s">
        <v>217</v>
      </c>
      <c r="F776" s="209" t="s">
        <v>47</v>
      </c>
      <c r="G776" s="213"/>
      <c r="H776" s="135">
        <f>H778</f>
        <v>2000</v>
      </c>
      <c r="I776" s="135">
        <f>I777+I778</f>
        <v>1884.3999999999999</v>
      </c>
      <c r="J776" s="137">
        <f t="shared" si="60"/>
        <v>94.22</v>
      </c>
      <c r="K776" s="146"/>
      <c r="L776" s="139"/>
      <c r="M776" s="146"/>
      <c r="N776" s="146"/>
      <c r="O776" s="146"/>
      <c r="P776" s="146"/>
      <c r="Q776" s="147"/>
      <c r="R776" s="143"/>
    </row>
    <row r="777" spans="1:18" ht="13.5">
      <c r="A777" s="144" t="s">
        <v>48</v>
      </c>
      <c r="B777" s="145" t="s">
        <v>533</v>
      </c>
      <c r="C777" s="145" t="s">
        <v>198</v>
      </c>
      <c r="D777" s="145" t="s">
        <v>9</v>
      </c>
      <c r="E777" s="145" t="s">
        <v>217</v>
      </c>
      <c r="F777" s="162">
        <v>830</v>
      </c>
      <c r="G777" s="163"/>
      <c r="H777" s="135">
        <v>0</v>
      </c>
      <c r="I777" s="135">
        <v>192.1</v>
      </c>
      <c r="J777" s="137"/>
      <c r="K777" s="146"/>
      <c r="L777" s="139"/>
      <c r="M777" s="146"/>
      <c r="N777" s="146"/>
      <c r="O777" s="146"/>
      <c r="P777" s="146"/>
      <c r="Q777" s="147"/>
      <c r="R777" s="143"/>
    </row>
    <row r="778" spans="1:18" ht="13.5">
      <c r="A778" s="144" t="s">
        <v>50</v>
      </c>
      <c r="B778" s="145" t="s">
        <v>533</v>
      </c>
      <c r="C778" s="145" t="s">
        <v>198</v>
      </c>
      <c r="D778" s="145" t="s">
        <v>9</v>
      </c>
      <c r="E778" s="145" t="s">
        <v>217</v>
      </c>
      <c r="F778" s="209" t="s">
        <v>51</v>
      </c>
      <c r="G778" s="213"/>
      <c r="H778" s="135">
        <v>2000</v>
      </c>
      <c r="I778" s="135">
        <v>1692.3</v>
      </c>
      <c r="J778" s="137">
        <f aca="true" t="shared" si="68" ref="J778:J841">I778/H778*100</f>
        <v>84.615</v>
      </c>
      <c r="K778" s="146"/>
      <c r="L778" s="139"/>
      <c r="M778" s="146"/>
      <c r="N778" s="146"/>
      <c r="O778" s="146"/>
      <c r="P778" s="146"/>
      <c r="Q778" s="147"/>
      <c r="R778" s="143"/>
    </row>
    <row r="779" spans="1:18" ht="13.5">
      <c r="A779" s="144" t="s">
        <v>218</v>
      </c>
      <c r="B779" s="145" t="s">
        <v>533</v>
      </c>
      <c r="C779" s="145" t="s">
        <v>198</v>
      </c>
      <c r="D779" s="145" t="s">
        <v>11</v>
      </c>
      <c r="E779" s="145"/>
      <c r="F779" s="209"/>
      <c r="G779" s="213"/>
      <c r="H779" s="135">
        <f>H780+H788+H793</f>
        <v>16750</v>
      </c>
      <c r="I779" s="135">
        <f>I780+I788+I793</f>
        <v>1971.8</v>
      </c>
      <c r="J779" s="137">
        <f t="shared" si="68"/>
        <v>11.771940298507461</v>
      </c>
      <c r="K779" s="146"/>
      <c r="L779" s="139"/>
      <c r="M779" s="146"/>
      <c r="N779" s="146"/>
      <c r="O779" s="146"/>
      <c r="P779" s="146"/>
      <c r="Q779" s="147"/>
      <c r="R779" s="143"/>
    </row>
    <row r="780" spans="1:18" ht="52.5">
      <c r="A780" s="144" t="str">
        <f>'Прил.5'!A109</f>
        <v>Муниципальная программа "Комплексное развитие систем коммунальной инфраструктуры Сусуманского муниципального округа на 2021- 2025 годы"</v>
      </c>
      <c r="B780" s="145" t="s">
        <v>533</v>
      </c>
      <c r="C780" s="145" t="s">
        <v>198</v>
      </c>
      <c r="D780" s="145" t="s">
        <v>11</v>
      </c>
      <c r="E780" s="145" t="s">
        <v>220</v>
      </c>
      <c r="F780" s="209"/>
      <c r="G780" s="213"/>
      <c r="H780" s="135">
        <f>H781</f>
        <v>3600</v>
      </c>
      <c r="I780" s="135">
        <f>I781</f>
        <v>0</v>
      </c>
      <c r="J780" s="137">
        <f t="shared" si="68"/>
        <v>0</v>
      </c>
      <c r="K780" s="146"/>
      <c r="L780" s="139"/>
      <c r="M780" s="146"/>
      <c r="N780" s="146"/>
      <c r="O780" s="146"/>
      <c r="P780" s="146"/>
      <c r="Q780" s="147"/>
      <c r="R780" s="143"/>
    </row>
    <row r="781" spans="1:18" ht="40.5" customHeight="1">
      <c r="A781" s="144" t="s">
        <v>221</v>
      </c>
      <c r="B781" s="145" t="s">
        <v>533</v>
      </c>
      <c r="C781" s="145" t="s">
        <v>198</v>
      </c>
      <c r="D781" s="145" t="s">
        <v>11</v>
      </c>
      <c r="E781" s="145" t="s">
        <v>222</v>
      </c>
      <c r="F781" s="209"/>
      <c r="G781" s="213"/>
      <c r="H781" s="135">
        <f>H782+H785</f>
        <v>3600</v>
      </c>
      <c r="I781" s="135">
        <f>I782+I785</f>
        <v>0</v>
      </c>
      <c r="J781" s="137">
        <f t="shared" si="68"/>
        <v>0</v>
      </c>
      <c r="K781" s="146"/>
      <c r="L781" s="139"/>
      <c r="M781" s="146"/>
      <c r="N781" s="146"/>
      <c r="O781" s="146"/>
      <c r="P781" s="146"/>
      <c r="Q781" s="147"/>
      <c r="R781" s="143"/>
    </row>
    <row r="782" spans="1:18" ht="52.5">
      <c r="A782" s="144" t="s">
        <v>225</v>
      </c>
      <c r="B782" s="145" t="s">
        <v>533</v>
      </c>
      <c r="C782" s="145" t="s">
        <v>198</v>
      </c>
      <c r="D782" s="145" t="s">
        <v>11</v>
      </c>
      <c r="E782" s="145" t="s">
        <v>226</v>
      </c>
      <c r="F782" s="209"/>
      <c r="G782" s="213"/>
      <c r="H782" s="135">
        <f>H783</f>
        <v>300</v>
      </c>
      <c r="I782" s="135">
        <f>I783</f>
        <v>0</v>
      </c>
      <c r="J782" s="137">
        <f t="shared" si="68"/>
        <v>0</v>
      </c>
      <c r="K782" s="146"/>
      <c r="L782" s="139"/>
      <c r="M782" s="146"/>
      <c r="N782" s="146"/>
      <c r="O782" s="146"/>
      <c r="P782" s="146"/>
      <c r="Q782" s="147"/>
      <c r="R782" s="143"/>
    </row>
    <row r="783" spans="1:18" ht="26.25">
      <c r="A783" s="144" t="s">
        <v>28</v>
      </c>
      <c r="B783" s="145" t="s">
        <v>533</v>
      </c>
      <c r="C783" s="145" t="s">
        <v>198</v>
      </c>
      <c r="D783" s="145" t="s">
        <v>11</v>
      </c>
      <c r="E783" s="145" t="s">
        <v>226</v>
      </c>
      <c r="F783" s="209" t="s">
        <v>29</v>
      </c>
      <c r="G783" s="213"/>
      <c r="H783" s="135">
        <f>H784</f>
        <v>300</v>
      </c>
      <c r="I783" s="135">
        <f>I784</f>
        <v>0</v>
      </c>
      <c r="J783" s="137">
        <f t="shared" si="68"/>
        <v>0</v>
      </c>
      <c r="K783" s="146"/>
      <c r="L783" s="139"/>
      <c r="M783" s="146"/>
      <c r="N783" s="146"/>
      <c r="O783" s="146"/>
      <c r="P783" s="146"/>
      <c r="Q783" s="147"/>
      <c r="R783" s="143"/>
    </row>
    <row r="784" spans="1:18" ht="39">
      <c r="A784" s="144" t="s">
        <v>30</v>
      </c>
      <c r="B784" s="145" t="s">
        <v>533</v>
      </c>
      <c r="C784" s="145" t="s">
        <v>198</v>
      </c>
      <c r="D784" s="145" t="s">
        <v>11</v>
      </c>
      <c r="E784" s="145" t="s">
        <v>226</v>
      </c>
      <c r="F784" s="209" t="s">
        <v>31</v>
      </c>
      <c r="G784" s="213"/>
      <c r="H784" s="135">
        <f>'Прил.5'!M116</f>
        <v>300</v>
      </c>
      <c r="I784" s="135">
        <f>'Прил.5'!O116</f>
        <v>0</v>
      </c>
      <c r="J784" s="137">
        <f t="shared" si="68"/>
        <v>0</v>
      </c>
      <c r="K784" s="146"/>
      <c r="L784" s="139"/>
      <c r="M784" s="146"/>
      <c r="N784" s="146"/>
      <c r="O784" s="146"/>
      <c r="P784" s="146"/>
      <c r="Q784" s="147"/>
      <c r="R784" s="143"/>
    </row>
    <row r="785" spans="1:18" ht="66">
      <c r="A785" s="144" t="str">
        <f>'Прил.5'!A117</f>
        <v>Модернизация и реконструкция объектов инженерной и коммунальной инфраструктуры в населенных пунктах муниципальных округов Магаданской области за счет средств местного бюджета</v>
      </c>
      <c r="B785" s="145" t="s">
        <v>533</v>
      </c>
      <c r="C785" s="145" t="s">
        <v>198</v>
      </c>
      <c r="D785" s="145" t="s">
        <v>11</v>
      </c>
      <c r="E785" s="145" t="str">
        <f>'Прил.5'!B118</f>
        <v>7N 0 01 98200</v>
      </c>
      <c r="F785" s="209"/>
      <c r="G785" s="213"/>
      <c r="H785" s="135">
        <f>H786</f>
        <v>3300</v>
      </c>
      <c r="I785" s="135">
        <f>I786</f>
        <v>0</v>
      </c>
      <c r="J785" s="137">
        <f t="shared" si="68"/>
        <v>0</v>
      </c>
      <c r="K785" s="146"/>
      <c r="L785" s="139"/>
      <c r="M785" s="146"/>
      <c r="N785" s="146"/>
      <c r="O785" s="146"/>
      <c r="P785" s="146"/>
      <c r="Q785" s="147"/>
      <c r="R785" s="143"/>
    </row>
    <row r="786" spans="1:18" ht="26.25">
      <c r="A786" s="144" t="s">
        <v>28</v>
      </c>
      <c r="B786" s="145" t="s">
        <v>533</v>
      </c>
      <c r="C786" s="145" t="s">
        <v>198</v>
      </c>
      <c r="D786" s="145" t="s">
        <v>11</v>
      </c>
      <c r="E786" s="145" t="str">
        <f>'Прил.5'!B119</f>
        <v>7N 0 01 98200</v>
      </c>
      <c r="F786" s="209" t="s">
        <v>29</v>
      </c>
      <c r="G786" s="213"/>
      <c r="H786" s="135">
        <f>H787</f>
        <v>3300</v>
      </c>
      <c r="I786" s="135">
        <f>I787</f>
        <v>0</v>
      </c>
      <c r="J786" s="137">
        <f t="shared" si="68"/>
        <v>0</v>
      </c>
      <c r="K786" s="146"/>
      <c r="L786" s="139"/>
      <c r="M786" s="146"/>
      <c r="N786" s="146"/>
      <c r="O786" s="146"/>
      <c r="P786" s="146"/>
      <c r="Q786" s="147"/>
      <c r="R786" s="143"/>
    </row>
    <row r="787" spans="1:18" ht="39">
      <c r="A787" s="144" t="s">
        <v>30</v>
      </c>
      <c r="B787" s="145" t="s">
        <v>533</v>
      </c>
      <c r="C787" s="145" t="s">
        <v>198</v>
      </c>
      <c r="D787" s="145" t="s">
        <v>11</v>
      </c>
      <c r="E787" s="145" t="str">
        <f>'Прил.5'!B120</f>
        <v>7N 0 01 98200</v>
      </c>
      <c r="F787" s="209" t="s">
        <v>31</v>
      </c>
      <c r="G787" s="213"/>
      <c r="H787" s="135">
        <f>'Прил.5'!M122</f>
        <v>3300</v>
      </c>
      <c r="I787" s="135">
        <f>'Прил.5'!O122</f>
        <v>0</v>
      </c>
      <c r="J787" s="137">
        <f t="shared" si="68"/>
        <v>0</v>
      </c>
      <c r="K787" s="146"/>
      <c r="L787" s="139"/>
      <c r="M787" s="146"/>
      <c r="N787" s="146"/>
      <c r="O787" s="146"/>
      <c r="P787" s="146"/>
      <c r="Q787" s="147"/>
      <c r="R787" s="143"/>
    </row>
    <row r="788" spans="1:18" ht="52.5">
      <c r="A788" s="144" t="str">
        <f>'Прил.5'!A650</f>
        <v>Муниципальная программа "Финансовая поддержка организациям коммунального комплекса Сусуманского муниципального округа на 2021- 2025 годы"</v>
      </c>
      <c r="B788" s="145" t="s">
        <v>533</v>
      </c>
      <c r="C788" s="145" t="s">
        <v>198</v>
      </c>
      <c r="D788" s="145" t="s">
        <v>11</v>
      </c>
      <c r="E788" s="145" t="s">
        <v>227</v>
      </c>
      <c r="F788" s="209"/>
      <c r="G788" s="213"/>
      <c r="H788" s="135">
        <f aca="true" t="shared" si="69" ref="H788:I791">H789</f>
        <v>2700</v>
      </c>
      <c r="I788" s="135">
        <f t="shared" si="69"/>
        <v>0</v>
      </c>
      <c r="J788" s="137">
        <f t="shared" si="68"/>
        <v>0</v>
      </c>
      <c r="K788" s="146"/>
      <c r="L788" s="139"/>
      <c r="M788" s="146"/>
      <c r="N788" s="146"/>
      <c r="O788" s="146"/>
      <c r="P788" s="146"/>
      <c r="Q788" s="147"/>
      <c r="R788" s="143"/>
    </row>
    <row r="789" spans="1:18" ht="26.25">
      <c r="A789" s="144" t="s">
        <v>228</v>
      </c>
      <c r="B789" s="145" t="s">
        <v>533</v>
      </c>
      <c r="C789" s="145" t="s">
        <v>198</v>
      </c>
      <c r="D789" s="145" t="s">
        <v>11</v>
      </c>
      <c r="E789" s="145" t="s">
        <v>229</v>
      </c>
      <c r="F789" s="209"/>
      <c r="G789" s="213"/>
      <c r="H789" s="135">
        <f t="shared" si="69"/>
        <v>2700</v>
      </c>
      <c r="I789" s="135">
        <f t="shared" si="69"/>
        <v>0</v>
      </c>
      <c r="J789" s="137">
        <f t="shared" si="68"/>
        <v>0</v>
      </c>
      <c r="K789" s="146"/>
      <c r="L789" s="139"/>
      <c r="M789" s="146"/>
      <c r="N789" s="146"/>
      <c r="O789" s="146"/>
      <c r="P789" s="146"/>
      <c r="Q789" s="147"/>
      <c r="R789" s="143"/>
    </row>
    <row r="790" spans="1:18" ht="39">
      <c r="A790" s="144" t="s">
        <v>230</v>
      </c>
      <c r="B790" s="145" t="s">
        <v>533</v>
      </c>
      <c r="C790" s="145" t="s">
        <v>198</v>
      </c>
      <c r="D790" s="145" t="s">
        <v>11</v>
      </c>
      <c r="E790" s="145" t="s">
        <v>231</v>
      </c>
      <c r="F790" s="209"/>
      <c r="G790" s="213"/>
      <c r="H790" s="135">
        <f t="shared" si="69"/>
        <v>2700</v>
      </c>
      <c r="I790" s="135">
        <f t="shared" si="69"/>
        <v>0</v>
      </c>
      <c r="J790" s="137">
        <f t="shared" si="68"/>
        <v>0</v>
      </c>
      <c r="K790" s="146"/>
      <c r="L790" s="139"/>
      <c r="M790" s="146"/>
      <c r="N790" s="146"/>
      <c r="O790" s="146"/>
      <c r="P790" s="146"/>
      <c r="Q790" s="147"/>
      <c r="R790" s="143"/>
    </row>
    <row r="791" spans="1:18" ht="13.5">
      <c r="A791" s="144" t="s">
        <v>46</v>
      </c>
      <c r="B791" s="145" t="s">
        <v>533</v>
      </c>
      <c r="C791" s="145" t="s">
        <v>198</v>
      </c>
      <c r="D791" s="145" t="s">
        <v>11</v>
      </c>
      <c r="E791" s="145" t="s">
        <v>231</v>
      </c>
      <c r="F791" s="209" t="s">
        <v>47</v>
      </c>
      <c r="G791" s="213"/>
      <c r="H791" s="135">
        <f t="shared" si="69"/>
        <v>2700</v>
      </c>
      <c r="I791" s="135">
        <f t="shared" si="69"/>
        <v>0</v>
      </c>
      <c r="J791" s="137">
        <f t="shared" si="68"/>
        <v>0</v>
      </c>
      <c r="K791" s="146"/>
      <c r="L791" s="139"/>
      <c r="M791" s="146"/>
      <c r="N791" s="146"/>
      <c r="O791" s="146"/>
      <c r="P791" s="146"/>
      <c r="Q791" s="147"/>
      <c r="R791" s="143"/>
    </row>
    <row r="792" spans="1:18" ht="52.5">
      <c r="A792" s="144" t="s">
        <v>190</v>
      </c>
      <c r="B792" s="145" t="s">
        <v>533</v>
      </c>
      <c r="C792" s="145" t="s">
        <v>198</v>
      </c>
      <c r="D792" s="145" t="s">
        <v>11</v>
      </c>
      <c r="E792" s="145" t="s">
        <v>231</v>
      </c>
      <c r="F792" s="209" t="s">
        <v>191</v>
      </c>
      <c r="G792" s="213"/>
      <c r="H792" s="135">
        <f>'Прил.5'!M657</f>
        <v>2700</v>
      </c>
      <c r="I792" s="135">
        <f>'Прил.5'!O657</f>
        <v>0</v>
      </c>
      <c r="J792" s="137">
        <f t="shared" si="68"/>
        <v>0</v>
      </c>
      <c r="K792" s="146"/>
      <c r="L792" s="139"/>
      <c r="M792" s="146"/>
      <c r="N792" s="146"/>
      <c r="O792" s="146"/>
      <c r="P792" s="146"/>
      <c r="Q792" s="147"/>
      <c r="R792" s="143"/>
    </row>
    <row r="793" spans="1:18" ht="13.5">
      <c r="A793" s="144" t="s">
        <v>232</v>
      </c>
      <c r="B793" s="145" t="s">
        <v>533</v>
      </c>
      <c r="C793" s="145" t="s">
        <v>198</v>
      </c>
      <c r="D793" s="145" t="s">
        <v>11</v>
      </c>
      <c r="E793" s="145" t="s">
        <v>233</v>
      </c>
      <c r="F793" s="209"/>
      <c r="G793" s="213"/>
      <c r="H793" s="135">
        <f aca="true" t="shared" si="70" ref="H793:I795">H794</f>
        <v>10450</v>
      </c>
      <c r="I793" s="135">
        <f t="shared" si="70"/>
        <v>1971.8</v>
      </c>
      <c r="J793" s="137">
        <f t="shared" si="68"/>
        <v>18.868899521531098</v>
      </c>
      <c r="K793" s="146"/>
      <c r="L793" s="139"/>
      <c r="M793" s="146"/>
      <c r="N793" s="146"/>
      <c r="O793" s="146"/>
      <c r="P793" s="146"/>
      <c r="Q793" s="147"/>
      <c r="R793" s="143"/>
    </row>
    <row r="794" spans="1:18" ht="26.25">
      <c r="A794" s="144" t="s">
        <v>234</v>
      </c>
      <c r="B794" s="145" t="s">
        <v>533</v>
      </c>
      <c r="C794" s="145" t="s">
        <v>198</v>
      </c>
      <c r="D794" s="145" t="s">
        <v>11</v>
      </c>
      <c r="E794" s="145" t="s">
        <v>235</v>
      </c>
      <c r="F794" s="209"/>
      <c r="G794" s="213"/>
      <c r="H794" s="135">
        <f t="shared" si="70"/>
        <v>10450</v>
      </c>
      <c r="I794" s="135">
        <f t="shared" si="70"/>
        <v>1971.8</v>
      </c>
      <c r="J794" s="137">
        <f t="shared" si="68"/>
        <v>18.868899521531098</v>
      </c>
      <c r="K794" s="146"/>
      <c r="L794" s="139"/>
      <c r="M794" s="146"/>
      <c r="N794" s="146"/>
      <c r="O794" s="146"/>
      <c r="P794" s="146"/>
      <c r="Q794" s="147"/>
      <c r="R794" s="143"/>
    </row>
    <row r="795" spans="1:18" ht="26.25">
      <c r="A795" s="144" t="s">
        <v>28</v>
      </c>
      <c r="B795" s="145" t="s">
        <v>533</v>
      </c>
      <c r="C795" s="145" t="s">
        <v>198</v>
      </c>
      <c r="D795" s="145" t="s">
        <v>11</v>
      </c>
      <c r="E795" s="145" t="s">
        <v>235</v>
      </c>
      <c r="F795" s="209" t="s">
        <v>29</v>
      </c>
      <c r="G795" s="213"/>
      <c r="H795" s="135">
        <f t="shared" si="70"/>
        <v>10450</v>
      </c>
      <c r="I795" s="135">
        <f t="shared" si="70"/>
        <v>1971.8</v>
      </c>
      <c r="J795" s="137">
        <f t="shared" si="68"/>
        <v>18.868899521531098</v>
      </c>
      <c r="K795" s="146"/>
      <c r="L795" s="139"/>
      <c r="M795" s="146"/>
      <c r="N795" s="146"/>
      <c r="O795" s="146"/>
      <c r="P795" s="146"/>
      <c r="Q795" s="147"/>
      <c r="R795" s="143"/>
    </row>
    <row r="796" spans="1:18" ht="39">
      <c r="A796" s="144" t="s">
        <v>30</v>
      </c>
      <c r="B796" s="145" t="s">
        <v>533</v>
      </c>
      <c r="C796" s="145" t="s">
        <v>198</v>
      </c>
      <c r="D796" s="145" t="s">
        <v>11</v>
      </c>
      <c r="E796" s="145" t="s">
        <v>235</v>
      </c>
      <c r="F796" s="209" t="s">
        <v>31</v>
      </c>
      <c r="G796" s="213"/>
      <c r="H796" s="135">
        <v>10450</v>
      </c>
      <c r="I796" s="135">
        <v>1971.8</v>
      </c>
      <c r="J796" s="137">
        <f t="shared" si="68"/>
        <v>18.868899521531098</v>
      </c>
      <c r="K796" s="146"/>
      <c r="L796" s="139"/>
      <c r="M796" s="146"/>
      <c r="N796" s="146"/>
      <c r="O796" s="146"/>
      <c r="P796" s="146"/>
      <c r="Q796" s="147"/>
      <c r="R796" s="143"/>
    </row>
    <row r="797" spans="1:18" ht="13.5">
      <c r="A797" s="144" t="s">
        <v>236</v>
      </c>
      <c r="B797" s="145" t="s">
        <v>533</v>
      </c>
      <c r="C797" s="145" t="s">
        <v>198</v>
      </c>
      <c r="D797" s="145" t="s">
        <v>22</v>
      </c>
      <c r="E797" s="145"/>
      <c r="F797" s="209"/>
      <c r="G797" s="213"/>
      <c r="H797" s="135">
        <f>H799+H807+H818+H825+H832+H803</f>
        <v>25656.3</v>
      </c>
      <c r="I797" s="135">
        <f>I799+I807+I818+I825+I832+I803</f>
        <v>6021.2</v>
      </c>
      <c r="J797" s="137">
        <f t="shared" si="68"/>
        <v>23.468699695591337</v>
      </c>
      <c r="K797" s="146"/>
      <c r="L797" s="139"/>
      <c r="M797" s="146"/>
      <c r="N797" s="146"/>
      <c r="O797" s="146"/>
      <c r="P797" s="146"/>
      <c r="Q797" s="147"/>
      <c r="R797" s="143"/>
    </row>
    <row r="798" spans="1:18" ht="39">
      <c r="A798" s="144" t="str">
        <f>'Прил.5'!A225</f>
        <v>Муниципальная программа "Благоустройство Сусуманского муниципального округа на 2021- 2025 годы"</v>
      </c>
      <c r="B798" s="145" t="s">
        <v>533</v>
      </c>
      <c r="C798" s="145" t="s">
        <v>198</v>
      </c>
      <c r="D798" s="145" t="s">
        <v>22</v>
      </c>
      <c r="E798" s="145" t="s">
        <v>237</v>
      </c>
      <c r="F798" s="209"/>
      <c r="G798" s="213"/>
      <c r="H798" s="135">
        <f>H799+H803</f>
        <v>8221</v>
      </c>
      <c r="I798" s="135">
        <f>I799+I803</f>
        <v>3674.7</v>
      </c>
      <c r="J798" s="137">
        <f t="shared" si="68"/>
        <v>44.698941734582164</v>
      </c>
      <c r="K798" s="146"/>
      <c r="L798" s="139"/>
      <c r="M798" s="146"/>
      <c r="N798" s="146"/>
      <c r="O798" s="146"/>
      <c r="P798" s="146"/>
      <c r="Q798" s="147"/>
      <c r="R798" s="143"/>
    </row>
    <row r="799" spans="1:18" ht="26.25">
      <c r="A799" s="144" t="s">
        <v>170</v>
      </c>
      <c r="B799" s="145" t="s">
        <v>533</v>
      </c>
      <c r="C799" s="145" t="s">
        <v>198</v>
      </c>
      <c r="D799" s="145" t="s">
        <v>22</v>
      </c>
      <c r="E799" s="145" t="s">
        <v>238</v>
      </c>
      <c r="F799" s="209"/>
      <c r="G799" s="213"/>
      <c r="H799" s="135">
        <f aca="true" t="shared" si="71" ref="H799:I801">H800</f>
        <v>721</v>
      </c>
      <c r="I799" s="135">
        <f t="shared" si="71"/>
        <v>0</v>
      </c>
      <c r="J799" s="137">
        <f t="shared" si="68"/>
        <v>0</v>
      </c>
      <c r="K799" s="146"/>
      <c r="L799" s="139"/>
      <c r="M799" s="146"/>
      <c r="N799" s="146"/>
      <c r="O799" s="146"/>
      <c r="P799" s="146"/>
      <c r="Q799" s="147"/>
      <c r="R799" s="143"/>
    </row>
    <row r="800" spans="1:18" ht="26.25">
      <c r="A800" s="144" t="s">
        <v>239</v>
      </c>
      <c r="B800" s="145" t="s">
        <v>533</v>
      </c>
      <c r="C800" s="145" t="s">
        <v>198</v>
      </c>
      <c r="D800" s="145" t="s">
        <v>22</v>
      </c>
      <c r="E800" s="145" t="s">
        <v>240</v>
      </c>
      <c r="F800" s="209"/>
      <c r="G800" s="213"/>
      <c r="H800" s="135">
        <f t="shared" si="71"/>
        <v>721</v>
      </c>
      <c r="I800" s="135">
        <f t="shared" si="71"/>
        <v>0</v>
      </c>
      <c r="J800" s="137">
        <f t="shared" si="68"/>
        <v>0</v>
      </c>
      <c r="K800" s="146"/>
      <c r="L800" s="139"/>
      <c r="M800" s="146"/>
      <c r="N800" s="146"/>
      <c r="O800" s="146"/>
      <c r="P800" s="146"/>
      <c r="Q800" s="147"/>
      <c r="R800" s="143"/>
    </row>
    <row r="801" spans="1:18" ht="26.25">
      <c r="A801" s="144" t="s">
        <v>28</v>
      </c>
      <c r="B801" s="145" t="s">
        <v>533</v>
      </c>
      <c r="C801" s="145" t="s">
        <v>198</v>
      </c>
      <c r="D801" s="145" t="s">
        <v>22</v>
      </c>
      <c r="E801" s="145" t="s">
        <v>240</v>
      </c>
      <c r="F801" s="209" t="s">
        <v>29</v>
      </c>
      <c r="G801" s="213"/>
      <c r="H801" s="135">
        <f t="shared" si="71"/>
        <v>721</v>
      </c>
      <c r="I801" s="135">
        <f t="shared" si="71"/>
        <v>0</v>
      </c>
      <c r="J801" s="137">
        <f t="shared" si="68"/>
        <v>0</v>
      </c>
      <c r="K801" s="146"/>
      <c r="L801" s="139"/>
      <c r="M801" s="146"/>
      <c r="N801" s="146"/>
      <c r="O801" s="146"/>
      <c r="P801" s="146"/>
      <c r="Q801" s="147"/>
      <c r="R801" s="143"/>
    </row>
    <row r="802" spans="1:18" ht="39">
      <c r="A802" s="144" t="s">
        <v>30</v>
      </c>
      <c r="B802" s="145" t="s">
        <v>533</v>
      </c>
      <c r="C802" s="145" t="s">
        <v>198</v>
      </c>
      <c r="D802" s="145" t="s">
        <v>22</v>
      </c>
      <c r="E802" s="145" t="s">
        <v>240</v>
      </c>
      <c r="F802" s="209" t="s">
        <v>31</v>
      </c>
      <c r="G802" s="213"/>
      <c r="H802" s="135">
        <f>'Прил.5'!M232</f>
        <v>721</v>
      </c>
      <c r="I802" s="135">
        <f>'Прил.5'!O232</f>
        <v>0</v>
      </c>
      <c r="J802" s="137">
        <f t="shared" si="68"/>
        <v>0</v>
      </c>
      <c r="K802" s="146"/>
      <c r="L802" s="139"/>
      <c r="M802" s="146"/>
      <c r="N802" s="146"/>
      <c r="O802" s="146"/>
      <c r="P802" s="146"/>
      <c r="Q802" s="147"/>
      <c r="R802" s="143"/>
    </row>
    <row r="803" spans="1:18" ht="26.25">
      <c r="A803" s="144" t="str">
        <f>'Прил.5'!A233</f>
        <v>Основное мероприятие «Реализация проекта «1000 дворов»</v>
      </c>
      <c r="B803" s="145" t="s">
        <v>533</v>
      </c>
      <c r="C803" s="145" t="s">
        <v>198</v>
      </c>
      <c r="D803" s="145" t="s">
        <v>22</v>
      </c>
      <c r="E803" s="145" t="str">
        <f>'Прил.5'!B233</f>
        <v>7Z 0 03 00000</v>
      </c>
      <c r="F803" s="209"/>
      <c r="G803" s="213"/>
      <c r="H803" s="135">
        <f aca="true" t="shared" si="72" ref="H803:I805">H804</f>
        <v>7500</v>
      </c>
      <c r="I803" s="135">
        <f t="shared" si="72"/>
        <v>3674.7</v>
      </c>
      <c r="J803" s="137">
        <f t="shared" si="68"/>
        <v>48.995999999999995</v>
      </c>
      <c r="K803" s="146"/>
      <c r="L803" s="139"/>
      <c r="M803" s="146"/>
      <c r="N803" s="146"/>
      <c r="O803" s="146"/>
      <c r="P803" s="146"/>
      <c r="Q803" s="147"/>
      <c r="R803" s="143"/>
    </row>
    <row r="804" spans="1:18" ht="52.5">
      <c r="A804" s="144" t="str">
        <f>'Прил.5'!A234</f>
        <v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v>
      </c>
      <c r="B804" s="145" t="s">
        <v>533</v>
      </c>
      <c r="C804" s="145" t="s">
        <v>198</v>
      </c>
      <c r="D804" s="145" t="s">
        <v>22</v>
      </c>
      <c r="E804" s="145" t="str">
        <f>'Прил.5'!B234</f>
        <v>7Z 0 03 55050</v>
      </c>
      <c r="F804" s="209"/>
      <c r="G804" s="213"/>
      <c r="H804" s="135">
        <f t="shared" si="72"/>
        <v>7500</v>
      </c>
      <c r="I804" s="135">
        <f t="shared" si="72"/>
        <v>3674.7</v>
      </c>
      <c r="J804" s="137">
        <f t="shared" si="68"/>
        <v>48.995999999999995</v>
      </c>
      <c r="K804" s="146"/>
      <c r="L804" s="139"/>
      <c r="M804" s="146"/>
      <c r="N804" s="146"/>
      <c r="O804" s="146"/>
      <c r="P804" s="146"/>
      <c r="Q804" s="147"/>
      <c r="R804" s="143"/>
    </row>
    <row r="805" spans="1:18" ht="26.25">
      <c r="A805" s="144" t="s">
        <v>28</v>
      </c>
      <c r="B805" s="145" t="s">
        <v>533</v>
      </c>
      <c r="C805" s="145" t="s">
        <v>198</v>
      </c>
      <c r="D805" s="145" t="s">
        <v>22</v>
      </c>
      <c r="E805" s="145" t="str">
        <f>'Прил.5'!B235</f>
        <v>7Z 0 03 55050</v>
      </c>
      <c r="F805" s="209" t="s">
        <v>29</v>
      </c>
      <c r="G805" s="213"/>
      <c r="H805" s="135">
        <f t="shared" si="72"/>
        <v>7500</v>
      </c>
      <c r="I805" s="135">
        <f t="shared" si="72"/>
        <v>3674.7</v>
      </c>
      <c r="J805" s="137">
        <f t="shared" si="68"/>
        <v>48.995999999999995</v>
      </c>
      <c r="K805" s="146"/>
      <c r="L805" s="139"/>
      <c r="M805" s="146"/>
      <c r="N805" s="146"/>
      <c r="O805" s="146"/>
      <c r="P805" s="146"/>
      <c r="Q805" s="147"/>
      <c r="R805" s="143"/>
    </row>
    <row r="806" spans="1:18" ht="39">
      <c r="A806" s="144" t="s">
        <v>30</v>
      </c>
      <c r="B806" s="145" t="s">
        <v>533</v>
      </c>
      <c r="C806" s="145" t="s">
        <v>198</v>
      </c>
      <c r="D806" s="145" t="s">
        <v>22</v>
      </c>
      <c r="E806" s="145" t="str">
        <f>'Прил.5'!B236</f>
        <v>7Z 0 03 55050</v>
      </c>
      <c r="F806" s="209" t="s">
        <v>31</v>
      </c>
      <c r="G806" s="213"/>
      <c r="H806" s="135">
        <f>'Прил.5'!M239</f>
        <v>7500</v>
      </c>
      <c r="I806" s="135">
        <f>'Прил.5'!O239</f>
        <v>3674.7</v>
      </c>
      <c r="J806" s="137">
        <f t="shared" si="68"/>
        <v>48.995999999999995</v>
      </c>
      <c r="K806" s="146"/>
      <c r="L806" s="139"/>
      <c r="M806" s="146"/>
      <c r="N806" s="146"/>
      <c r="O806" s="146"/>
      <c r="P806" s="146"/>
      <c r="Q806" s="147"/>
      <c r="R806" s="143"/>
    </row>
    <row r="807" spans="1:18" ht="52.5">
      <c r="A807" s="144" t="str">
        <f>'Прил.5'!A333</f>
        <v>Муниципальная программа "Формирование современной городской среды муниципального образования "Сусуманский муниципальный округ" на 2021- 2025 годы"</v>
      </c>
      <c r="B807" s="145" t="s">
        <v>533</v>
      </c>
      <c r="C807" s="145" t="s">
        <v>198</v>
      </c>
      <c r="D807" s="145" t="s">
        <v>22</v>
      </c>
      <c r="E807" s="145" t="s">
        <v>241</v>
      </c>
      <c r="F807" s="209"/>
      <c r="G807" s="213"/>
      <c r="H807" s="135">
        <f>H808</f>
        <v>165</v>
      </c>
      <c r="I807" s="135">
        <f>I808</f>
        <v>0</v>
      </c>
      <c r="J807" s="137">
        <f t="shared" si="68"/>
        <v>0</v>
      </c>
      <c r="K807" s="146"/>
      <c r="L807" s="139"/>
      <c r="M807" s="146"/>
      <c r="N807" s="146"/>
      <c r="O807" s="146"/>
      <c r="P807" s="146"/>
      <c r="Q807" s="147"/>
      <c r="R807" s="143"/>
    </row>
    <row r="808" spans="1:18" ht="52.5">
      <c r="A808" s="144" t="s">
        <v>242</v>
      </c>
      <c r="B808" s="145" t="s">
        <v>533</v>
      </c>
      <c r="C808" s="145" t="s">
        <v>198</v>
      </c>
      <c r="D808" s="145" t="s">
        <v>22</v>
      </c>
      <c r="E808" s="145" t="s">
        <v>243</v>
      </c>
      <c r="F808" s="209"/>
      <c r="G808" s="213"/>
      <c r="H808" s="135">
        <f>H809+H812+H815</f>
        <v>165</v>
      </c>
      <c r="I808" s="135">
        <f>I809+I812+I815</f>
        <v>0</v>
      </c>
      <c r="J808" s="137">
        <f t="shared" si="68"/>
        <v>0</v>
      </c>
      <c r="K808" s="146"/>
      <c r="L808" s="139"/>
      <c r="M808" s="146"/>
      <c r="N808" s="146"/>
      <c r="O808" s="146"/>
      <c r="P808" s="146"/>
      <c r="Q808" s="147"/>
      <c r="R808" s="143"/>
    </row>
    <row r="809" spans="1:18" ht="26.25">
      <c r="A809" s="144" t="s">
        <v>244</v>
      </c>
      <c r="B809" s="145" t="s">
        <v>533</v>
      </c>
      <c r="C809" s="145" t="s">
        <v>198</v>
      </c>
      <c r="D809" s="145" t="s">
        <v>22</v>
      </c>
      <c r="E809" s="145" t="s">
        <v>245</v>
      </c>
      <c r="F809" s="209"/>
      <c r="G809" s="213"/>
      <c r="H809" s="135">
        <f>H810</f>
        <v>10</v>
      </c>
      <c r="I809" s="135">
        <f>I810</f>
        <v>0</v>
      </c>
      <c r="J809" s="137">
        <f t="shared" si="68"/>
        <v>0</v>
      </c>
      <c r="K809" s="146"/>
      <c r="L809" s="139"/>
      <c r="M809" s="146"/>
      <c r="N809" s="146"/>
      <c r="O809" s="146"/>
      <c r="P809" s="146"/>
      <c r="Q809" s="147"/>
      <c r="R809" s="143"/>
    </row>
    <row r="810" spans="1:18" ht="26.25">
      <c r="A810" s="144" t="s">
        <v>28</v>
      </c>
      <c r="B810" s="145" t="s">
        <v>533</v>
      </c>
      <c r="C810" s="145" t="s">
        <v>198</v>
      </c>
      <c r="D810" s="145" t="s">
        <v>22</v>
      </c>
      <c r="E810" s="145" t="s">
        <v>245</v>
      </c>
      <c r="F810" s="209" t="s">
        <v>29</v>
      </c>
      <c r="G810" s="213"/>
      <c r="H810" s="135">
        <f>H811</f>
        <v>10</v>
      </c>
      <c r="I810" s="135">
        <f>I811</f>
        <v>0</v>
      </c>
      <c r="J810" s="137">
        <f t="shared" si="68"/>
        <v>0</v>
      </c>
      <c r="K810" s="146"/>
      <c r="L810" s="139"/>
      <c r="M810" s="146"/>
      <c r="N810" s="146"/>
      <c r="O810" s="146"/>
      <c r="P810" s="146"/>
      <c r="Q810" s="147"/>
      <c r="R810" s="143"/>
    </row>
    <row r="811" spans="1:18" ht="39">
      <c r="A811" s="144" t="s">
        <v>30</v>
      </c>
      <c r="B811" s="145" t="s">
        <v>533</v>
      </c>
      <c r="C811" s="145" t="s">
        <v>198</v>
      </c>
      <c r="D811" s="145" t="s">
        <v>22</v>
      </c>
      <c r="E811" s="145" t="s">
        <v>245</v>
      </c>
      <c r="F811" s="209" t="s">
        <v>31</v>
      </c>
      <c r="G811" s="213"/>
      <c r="H811" s="135">
        <f>'Прил.5'!M340</f>
        <v>10</v>
      </c>
      <c r="I811" s="135">
        <f>'Прил.5'!O340</f>
        <v>0</v>
      </c>
      <c r="J811" s="137">
        <f t="shared" si="68"/>
        <v>0</v>
      </c>
      <c r="K811" s="146"/>
      <c r="L811" s="139"/>
      <c r="M811" s="146"/>
      <c r="N811" s="146"/>
      <c r="O811" s="146"/>
      <c r="P811" s="146"/>
      <c r="Q811" s="147"/>
      <c r="R811" s="143"/>
    </row>
    <row r="812" spans="1:18" ht="26.25">
      <c r="A812" s="144" t="s">
        <v>534</v>
      </c>
      <c r="B812" s="145" t="s">
        <v>533</v>
      </c>
      <c r="C812" s="145" t="s">
        <v>198</v>
      </c>
      <c r="D812" s="145" t="s">
        <v>22</v>
      </c>
      <c r="E812" s="145" t="s">
        <v>522</v>
      </c>
      <c r="F812" s="209"/>
      <c r="G812" s="213"/>
      <c r="H812" s="135">
        <f>H813</f>
        <v>55</v>
      </c>
      <c r="I812" s="135">
        <f>I813</f>
        <v>0</v>
      </c>
      <c r="J812" s="137">
        <f t="shared" si="68"/>
        <v>0</v>
      </c>
      <c r="K812" s="146"/>
      <c r="L812" s="139"/>
      <c r="M812" s="146"/>
      <c r="N812" s="146"/>
      <c r="O812" s="146"/>
      <c r="P812" s="146"/>
      <c r="Q812" s="147"/>
      <c r="R812" s="143"/>
    </row>
    <row r="813" spans="1:18" ht="26.25">
      <c r="A813" s="144" t="s">
        <v>28</v>
      </c>
      <c r="B813" s="145" t="s">
        <v>533</v>
      </c>
      <c r="C813" s="145" t="s">
        <v>198</v>
      </c>
      <c r="D813" s="145" t="s">
        <v>22</v>
      </c>
      <c r="E813" s="145" t="s">
        <v>522</v>
      </c>
      <c r="F813" s="209" t="s">
        <v>29</v>
      </c>
      <c r="G813" s="213"/>
      <c r="H813" s="135">
        <f>H814</f>
        <v>55</v>
      </c>
      <c r="I813" s="135">
        <f>I814</f>
        <v>0</v>
      </c>
      <c r="J813" s="137">
        <f t="shared" si="68"/>
        <v>0</v>
      </c>
      <c r="K813" s="146"/>
      <c r="L813" s="139"/>
      <c r="M813" s="146"/>
      <c r="N813" s="146"/>
      <c r="O813" s="146"/>
      <c r="P813" s="146"/>
      <c r="Q813" s="147"/>
      <c r="R813" s="143"/>
    </row>
    <row r="814" spans="1:18" ht="39">
      <c r="A814" s="144" t="s">
        <v>30</v>
      </c>
      <c r="B814" s="145" t="s">
        <v>533</v>
      </c>
      <c r="C814" s="145" t="s">
        <v>198</v>
      </c>
      <c r="D814" s="145" t="s">
        <v>22</v>
      </c>
      <c r="E814" s="145" t="s">
        <v>522</v>
      </c>
      <c r="F814" s="209" t="s">
        <v>31</v>
      </c>
      <c r="G814" s="213"/>
      <c r="H814" s="135">
        <f>'Прил.5'!M346</f>
        <v>55</v>
      </c>
      <c r="I814" s="135">
        <f>'Прил.5'!O346</f>
        <v>0</v>
      </c>
      <c r="J814" s="137">
        <f t="shared" si="68"/>
        <v>0</v>
      </c>
      <c r="K814" s="146"/>
      <c r="L814" s="139"/>
      <c r="M814" s="146"/>
      <c r="N814" s="146"/>
      <c r="O814" s="146"/>
      <c r="P814" s="146"/>
      <c r="Q814" s="147"/>
      <c r="R814" s="143"/>
    </row>
    <row r="815" spans="1:18" ht="39">
      <c r="A815" s="144" t="s">
        <v>246</v>
      </c>
      <c r="B815" s="145" t="s">
        <v>533</v>
      </c>
      <c r="C815" s="145" t="s">
        <v>198</v>
      </c>
      <c r="D815" s="145" t="s">
        <v>22</v>
      </c>
      <c r="E815" s="145" t="s">
        <v>247</v>
      </c>
      <c r="F815" s="209"/>
      <c r="G815" s="213"/>
      <c r="H815" s="135">
        <f>H816</f>
        <v>100</v>
      </c>
      <c r="I815" s="135">
        <f>I816</f>
        <v>0</v>
      </c>
      <c r="J815" s="137">
        <f t="shared" si="68"/>
        <v>0</v>
      </c>
      <c r="K815" s="146"/>
      <c r="L815" s="139"/>
      <c r="M815" s="146"/>
      <c r="N815" s="146"/>
      <c r="O815" s="146"/>
      <c r="P815" s="146"/>
      <c r="Q815" s="147"/>
      <c r="R815" s="143"/>
    </row>
    <row r="816" spans="1:18" ht="26.25">
      <c r="A816" s="144" t="s">
        <v>28</v>
      </c>
      <c r="B816" s="145" t="s">
        <v>533</v>
      </c>
      <c r="C816" s="145" t="s">
        <v>198</v>
      </c>
      <c r="D816" s="145" t="s">
        <v>22</v>
      </c>
      <c r="E816" s="145" t="s">
        <v>247</v>
      </c>
      <c r="F816" s="209" t="s">
        <v>29</v>
      </c>
      <c r="G816" s="213"/>
      <c r="H816" s="135">
        <f>H817</f>
        <v>100</v>
      </c>
      <c r="I816" s="135">
        <f>I817</f>
        <v>0</v>
      </c>
      <c r="J816" s="137">
        <f t="shared" si="68"/>
        <v>0</v>
      </c>
      <c r="K816" s="146"/>
      <c r="L816" s="139"/>
      <c r="M816" s="146"/>
      <c r="N816" s="146"/>
      <c r="O816" s="146"/>
      <c r="P816" s="146"/>
      <c r="Q816" s="147"/>
      <c r="R816" s="143"/>
    </row>
    <row r="817" spans="1:18" ht="39">
      <c r="A817" s="144" t="s">
        <v>30</v>
      </c>
      <c r="B817" s="145" t="s">
        <v>533</v>
      </c>
      <c r="C817" s="145" t="s">
        <v>198</v>
      </c>
      <c r="D817" s="145" t="s">
        <v>22</v>
      </c>
      <c r="E817" s="145" t="s">
        <v>247</v>
      </c>
      <c r="F817" s="209" t="s">
        <v>31</v>
      </c>
      <c r="G817" s="213"/>
      <c r="H817" s="135">
        <f>'Прил.5'!M352</f>
        <v>100</v>
      </c>
      <c r="I817" s="135">
        <f>'Прил.5'!O352</f>
        <v>0</v>
      </c>
      <c r="J817" s="137">
        <f t="shared" si="68"/>
        <v>0</v>
      </c>
      <c r="K817" s="146"/>
      <c r="L817" s="139"/>
      <c r="M817" s="146"/>
      <c r="N817" s="146"/>
      <c r="O817" s="146"/>
      <c r="P817" s="146"/>
      <c r="Q817" s="147"/>
      <c r="R817" s="143"/>
    </row>
    <row r="818" spans="1:18" ht="13.5">
      <c r="A818" s="144" t="s">
        <v>248</v>
      </c>
      <c r="B818" s="145" t="s">
        <v>533</v>
      </c>
      <c r="C818" s="145" t="s">
        <v>198</v>
      </c>
      <c r="D818" s="145" t="s">
        <v>22</v>
      </c>
      <c r="E818" s="145" t="s">
        <v>249</v>
      </c>
      <c r="F818" s="209"/>
      <c r="G818" s="213"/>
      <c r="H818" s="135">
        <f>H819+H822</f>
        <v>8520</v>
      </c>
      <c r="I818" s="135">
        <f>I819+I822</f>
        <v>578.5</v>
      </c>
      <c r="J818" s="137">
        <f t="shared" si="68"/>
        <v>6.789906103286385</v>
      </c>
      <c r="K818" s="146"/>
      <c r="L818" s="139"/>
      <c r="M818" s="146"/>
      <c r="N818" s="146"/>
      <c r="O818" s="146"/>
      <c r="P818" s="146"/>
      <c r="Q818" s="147"/>
      <c r="R818" s="143"/>
    </row>
    <row r="819" spans="1:18" ht="13.5">
      <c r="A819" s="144" t="s">
        <v>250</v>
      </c>
      <c r="B819" s="145" t="s">
        <v>533</v>
      </c>
      <c r="C819" s="145" t="s">
        <v>198</v>
      </c>
      <c r="D819" s="145" t="s">
        <v>22</v>
      </c>
      <c r="E819" s="145" t="s">
        <v>251</v>
      </c>
      <c r="F819" s="209"/>
      <c r="G819" s="213"/>
      <c r="H819" s="135">
        <f>H820</f>
        <v>5000</v>
      </c>
      <c r="I819" s="135">
        <f>I820</f>
        <v>343.5</v>
      </c>
      <c r="J819" s="137">
        <f t="shared" si="68"/>
        <v>6.87</v>
      </c>
      <c r="K819" s="146"/>
      <c r="L819" s="139"/>
      <c r="M819" s="146"/>
      <c r="N819" s="146"/>
      <c r="O819" s="146"/>
      <c r="P819" s="146"/>
      <c r="Q819" s="147"/>
      <c r="R819" s="143"/>
    </row>
    <row r="820" spans="1:18" ht="26.25">
      <c r="A820" s="144" t="s">
        <v>28</v>
      </c>
      <c r="B820" s="145" t="s">
        <v>533</v>
      </c>
      <c r="C820" s="145" t="s">
        <v>198</v>
      </c>
      <c r="D820" s="145" t="s">
        <v>22</v>
      </c>
      <c r="E820" s="145" t="s">
        <v>251</v>
      </c>
      <c r="F820" s="209" t="s">
        <v>29</v>
      </c>
      <c r="G820" s="213"/>
      <c r="H820" s="135">
        <f>H821</f>
        <v>5000</v>
      </c>
      <c r="I820" s="135">
        <f>I821</f>
        <v>343.5</v>
      </c>
      <c r="J820" s="137">
        <f t="shared" si="68"/>
        <v>6.87</v>
      </c>
      <c r="K820" s="146"/>
      <c r="L820" s="139"/>
      <c r="M820" s="146"/>
      <c r="N820" s="146"/>
      <c r="O820" s="146"/>
      <c r="P820" s="146"/>
      <c r="Q820" s="147"/>
      <c r="R820" s="143"/>
    </row>
    <row r="821" spans="1:18" ht="39">
      <c r="A821" s="144" t="s">
        <v>30</v>
      </c>
      <c r="B821" s="145" t="s">
        <v>533</v>
      </c>
      <c r="C821" s="145" t="s">
        <v>198</v>
      </c>
      <c r="D821" s="145" t="s">
        <v>22</v>
      </c>
      <c r="E821" s="145" t="s">
        <v>251</v>
      </c>
      <c r="F821" s="209" t="s">
        <v>31</v>
      </c>
      <c r="G821" s="213"/>
      <c r="H821" s="135">
        <v>5000</v>
      </c>
      <c r="I821" s="135">
        <v>343.5</v>
      </c>
      <c r="J821" s="137">
        <f t="shared" si="68"/>
        <v>6.87</v>
      </c>
      <c r="K821" s="146"/>
      <c r="L821" s="139"/>
      <c r="M821" s="146"/>
      <c r="N821" s="146"/>
      <c r="O821" s="146"/>
      <c r="P821" s="146"/>
      <c r="Q821" s="147"/>
      <c r="R821" s="143"/>
    </row>
    <row r="822" spans="1:18" ht="13.5">
      <c r="A822" s="144" t="s">
        <v>252</v>
      </c>
      <c r="B822" s="145" t="s">
        <v>533</v>
      </c>
      <c r="C822" s="145" t="s">
        <v>198</v>
      </c>
      <c r="D822" s="145" t="s">
        <v>22</v>
      </c>
      <c r="E822" s="145" t="s">
        <v>253</v>
      </c>
      <c r="F822" s="209"/>
      <c r="G822" s="213"/>
      <c r="H822" s="135">
        <f>H823</f>
        <v>3520</v>
      </c>
      <c r="I822" s="135">
        <f>I823</f>
        <v>235</v>
      </c>
      <c r="J822" s="137">
        <f t="shared" si="68"/>
        <v>6.676136363636363</v>
      </c>
      <c r="K822" s="146"/>
      <c r="L822" s="139"/>
      <c r="M822" s="146"/>
      <c r="N822" s="146"/>
      <c r="O822" s="146"/>
      <c r="P822" s="146"/>
      <c r="Q822" s="147"/>
      <c r="R822" s="143"/>
    </row>
    <row r="823" spans="1:18" ht="26.25">
      <c r="A823" s="144" t="s">
        <v>28</v>
      </c>
      <c r="B823" s="145" t="s">
        <v>533</v>
      </c>
      <c r="C823" s="145" t="s">
        <v>198</v>
      </c>
      <c r="D823" s="145" t="s">
        <v>22</v>
      </c>
      <c r="E823" s="145" t="s">
        <v>253</v>
      </c>
      <c r="F823" s="209" t="s">
        <v>29</v>
      </c>
      <c r="G823" s="213"/>
      <c r="H823" s="135">
        <f>H824</f>
        <v>3520</v>
      </c>
      <c r="I823" s="135">
        <f>I824</f>
        <v>235</v>
      </c>
      <c r="J823" s="137">
        <f t="shared" si="68"/>
        <v>6.676136363636363</v>
      </c>
      <c r="K823" s="146"/>
      <c r="L823" s="139"/>
      <c r="M823" s="146"/>
      <c r="N823" s="146"/>
      <c r="O823" s="146"/>
      <c r="P823" s="146"/>
      <c r="Q823" s="147"/>
      <c r="R823" s="143"/>
    </row>
    <row r="824" spans="1:18" ht="39">
      <c r="A824" s="144" t="s">
        <v>30</v>
      </c>
      <c r="B824" s="145" t="s">
        <v>533</v>
      </c>
      <c r="C824" s="145" t="s">
        <v>198</v>
      </c>
      <c r="D824" s="145" t="s">
        <v>22</v>
      </c>
      <c r="E824" s="145" t="s">
        <v>253</v>
      </c>
      <c r="F824" s="209" t="s">
        <v>31</v>
      </c>
      <c r="G824" s="213"/>
      <c r="H824" s="135">
        <v>3520</v>
      </c>
      <c r="I824" s="135">
        <v>235</v>
      </c>
      <c r="J824" s="137">
        <f t="shared" si="68"/>
        <v>6.676136363636363</v>
      </c>
      <c r="K824" s="146"/>
      <c r="L824" s="139"/>
      <c r="M824" s="146"/>
      <c r="N824" s="146"/>
      <c r="O824" s="146"/>
      <c r="P824" s="146"/>
      <c r="Q824" s="147"/>
      <c r="R824" s="143"/>
    </row>
    <row r="825" spans="1:18" ht="26.25">
      <c r="A825" s="144" t="s">
        <v>254</v>
      </c>
      <c r="B825" s="145" t="s">
        <v>533</v>
      </c>
      <c r="C825" s="145" t="s">
        <v>198</v>
      </c>
      <c r="D825" s="145" t="s">
        <v>22</v>
      </c>
      <c r="E825" s="145" t="s">
        <v>255</v>
      </c>
      <c r="F825" s="209"/>
      <c r="G825" s="213"/>
      <c r="H825" s="135">
        <f>H826+H829</f>
        <v>6572.1</v>
      </c>
      <c r="I825" s="135">
        <f>I826+I829</f>
        <v>1518</v>
      </c>
      <c r="J825" s="137">
        <f t="shared" si="68"/>
        <v>23.097640023736705</v>
      </c>
      <c r="K825" s="146"/>
      <c r="L825" s="139"/>
      <c r="M825" s="146"/>
      <c r="N825" s="146"/>
      <c r="O825" s="146"/>
      <c r="P825" s="146"/>
      <c r="Q825" s="147"/>
      <c r="R825" s="143"/>
    </row>
    <row r="826" spans="1:18" ht="26.25">
      <c r="A826" s="144" t="s">
        <v>124</v>
      </c>
      <c r="B826" s="145" t="s">
        <v>533</v>
      </c>
      <c r="C826" s="145" t="s">
        <v>198</v>
      </c>
      <c r="D826" s="145" t="s">
        <v>22</v>
      </c>
      <c r="E826" s="145" t="s">
        <v>256</v>
      </c>
      <c r="F826" s="209"/>
      <c r="G826" s="213"/>
      <c r="H826" s="135">
        <f>H827</f>
        <v>6072.1</v>
      </c>
      <c r="I826" s="135">
        <f>I827</f>
        <v>1518</v>
      </c>
      <c r="J826" s="137">
        <f t="shared" si="68"/>
        <v>24.999588280825414</v>
      </c>
      <c r="K826" s="146"/>
      <c r="L826" s="139"/>
      <c r="M826" s="146"/>
      <c r="N826" s="146"/>
      <c r="O826" s="146"/>
      <c r="P826" s="146"/>
      <c r="Q826" s="147"/>
      <c r="R826" s="143"/>
    </row>
    <row r="827" spans="1:18" ht="39">
      <c r="A827" s="144" t="s">
        <v>257</v>
      </c>
      <c r="B827" s="145" t="s">
        <v>533</v>
      </c>
      <c r="C827" s="145" t="s">
        <v>198</v>
      </c>
      <c r="D827" s="145" t="s">
        <v>22</v>
      </c>
      <c r="E827" s="145" t="s">
        <v>256</v>
      </c>
      <c r="F827" s="209" t="s">
        <v>258</v>
      </c>
      <c r="G827" s="213"/>
      <c r="H827" s="135">
        <f>H828</f>
        <v>6072.1</v>
      </c>
      <c r="I827" s="135">
        <f>I828</f>
        <v>1518</v>
      </c>
      <c r="J827" s="137">
        <f t="shared" si="68"/>
        <v>24.999588280825414</v>
      </c>
      <c r="K827" s="146"/>
      <c r="L827" s="139"/>
      <c r="M827" s="146"/>
      <c r="N827" s="146"/>
      <c r="O827" s="146"/>
      <c r="P827" s="146"/>
      <c r="Q827" s="147"/>
      <c r="R827" s="143"/>
    </row>
    <row r="828" spans="1:18" ht="13.5">
      <c r="A828" s="144" t="s">
        <v>259</v>
      </c>
      <c r="B828" s="145" t="s">
        <v>533</v>
      </c>
      <c r="C828" s="145" t="s">
        <v>198</v>
      </c>
      <c r="D828" s="145" t="s">
        <v>22</v>
      </c>
      <c r="E828" s="145" t="s">
        <v>256</v>
      </c>
      <c r="F828" s="209" t="s">
        <v>260</v>
      </c>
      <c r="G828" s="213"/>
      <c r="H828" s="135">
        <v>6072.1</v>
      </c>
      <c r="I828" s="135">
        <f>1268+250</f>
        <v>1518</v>
      </c>
      <c r="J828" s="137">
        <f t="shared" si="68"/>
        <v>24.999588280825414</v>
      </c>
      <c r="K828" s="146"/>
      <c r="L828" s="139"/>
      <c r="M828" s="146"/>
      <c r="N828" s="146"/>
      <c r="O828" s="146"/>
      <c r="P828" s="146"/>
      <c r="Q828" s="147"/>
      <c r="R828" s="143"/>
    </row>
    <row r="829" spans="1:18" ht="13.5">
      <c r="A829" s="144" t="s">
        <v>261</v>
      </c>
      <c r="B829" s="145" t="s">
        <v>533</v>
      </c>
      <c r="C829" s="145" t="s">
        <v>198</v>
      </c>
      <c r="D829" s="145" t="s">
        <v>22</v>
      </c>
      <c r="E829" s="145" t="s">
        <v>262</v>
      </c>
      <c r="F829" s="209"/>
      <c r="G829" s="213"/>
      <c r="H829" s="135">
        <f>H830</f>
        <v>500</v>
      </c>
      <c r="I829" s="135">
        <f>I830</f>
        <v>0</v>
      </c>
      <c r="J829" s="137">
        <f t="shared" si="68"/>
        <v>0</v>
      </c>
      <c r="K829" s="146"/>
      <c r="L829" s="139"/>
      <c r="M829" s="146"/>
      <c r="N829" s="146"/>
      <c r="O829" s="146"/>
      <c r="P829" s="146"/>
      <c r="Q829" s="147"/>
      <c r="R829" s="143"/>
    </row>
    <row r="830" spans="1:18" ht="26.25">
      <c r="A830" s="144" t="s">
        <v>28</v>
      </c>
      <c r="B830" s="145" t="s">
        <v>533</v>
      </c>
      <c r="C830" s="145" t="s">
        <v>198</v>
      </c>
      <c r="D830" s="145" t="s">
        <v>22</v>
      </c>
      <c r="E830" s="145" t="s">
        <v>262</v>
      </c>
      <c r="F830" s="209" t="s">
        <v>29</v>
      </c>
      <c r="G830" s="213"/>
      <c r="H830" s="135">
        <f>H831</f>
        <v>500</v>
      </c>
      <c r="I830" s="135">
        <f>I831</f>
        <v>0</v>
      </c>
      <c r="J830" s="137">
        <f t="shared" si="68"/>
        <v>0</v>
      </c>
      <c r="K830" s="146"/>
      <c r="L830" s="139"/>
      <c r="M830" s="146"/>
      <c r="N830" s="146"/>
      <c r="O830" s="146"/>
      <c r="P830" s="146"/>
      <c r="Q830" s="147"/>
      <c r="R830" s="143"/>
    </row>
    <row r="831" spans="1:18" ht="39">
      <c r="A831" s="144" t="s">
        <v>30</v>
      </c>
      <c r="B831" s="145" t="s">
        <v>533</v>
      </c>
      <c r="C831" s="145" t="s">
        <v>198</v>
      </c>
      <c r="D831" s="145" t="s">
        <v>22</v>
      </c>
      <c r="E831" s="145" t="s">
        <v>262</v>
      </c>
      <c r="F831" s="209" t="s">
        <v>31</v>
      </c>
      <c r="G831" s="213"/>
      <c r="H831" s="135">
        <v>500</v>
      </c>
      <c r="I831" s="135">
        <v>0</v>
      </c>
      <c r="J831" s="137">
        <f t="shared" si="68"/>
        <v>0</v>
      </c>
      <c r="K831" s="146"/>
      <c r="L831" s="139"/>
      <c r="M831" s="146"/>
      <c r="N831" s="146"/>
      <c r="O831" s="146"/>
      <c r="P831" s="146"/>
      <c r="Q831" s="147"/>
      <c r="R831" s="143"/>
    </row>
    <row r="832" spans="1:18" ht="66">
      <c r="A832" s="144" t="s">
        <v>36</v>
      </c>
      <c r="B832" s="145" t="s">
        <v>533</v>
      </c>
      <c r="C832" s="145" t="s">
        <v>198</v>
      </c>
      <c r="D832" s="145" t="s">
        <v>22</v>
      </c>
      <c r="E832" s="145" t="s">
        <v>37</v>
      </c>
      <c r="F832" s="209"/>
      <c r="G832" s="213"/>
      <c r="H832" s="135">
        <f aca="true" t="shared" si="73" ref="H832:I835">H833</f>
        <v>2178.2</v>
      </c>
      <c r="I832" s="135">
        <f t="shared" si="73"/>
        <v>250</v>
      </c>
      <c r="J832" s="137">
        <f t="shared" si="68"/>
        <v>11.477366632999725</v>
      </c>
      <c r="K832" s="146"/>
      <c r="L832" s="139"/>
      <c r="M832" s="146"/>
      <c r="N832" s="146"/>
      <c r="O832" s="146"/>
      <c r="P832" s="146"/>
      <c r="Q832" s="147"/>
      <c r="R832" s="143"/>
    </row>
    <row r="833" spans="1:18" ht="52.5">
      <c r="A833" s="144" t="s">
        <v>263</v>
      </c>
      <c r="B833" s="145" t="s">
        <v>533</v>
      </c>
      <c r="C833" s="145" t="s">
        <v>198</v>
      </c>
      <c r="D833" s="145" t="s">
        <v>22</v>
      </c>
      <c r="E833" s="145" t="s">
        <v>264</v>
      </c>
      <c r="F833" s="209"/>
      <c r="G833" s="213"/>
      <c r="H833" s="135">
        <f t="shared" si="73"/>
        <v>2178.2</v>
      </c>
      <c r="I833" s="135">
        <f t="shared" si="73"/>
        <v>250</v>
      </c>
      <c r="J833" s="137">
        <f t="shared" si="68"/>
        <v>11.477366632999725</v>
      </c>
      <c r="K833" s="146"/>
      <c r="L833" s="139"/>
      <c r="M833" s="146"/>
      <c r="N833" s="146"/>
      <c r="O833" s="146"/>
      <c r="P833" s="146"/>
      <c r="Q833" s="147"/>
      <c r="R833" s="143"/>
    </row>
    <row r="834" spans="1:18" ht="52.5">
      <c r="A834" s="144" t="s">
        <v>265</v>
      </c>
      <c r="B834" s="145" t="s">
        <v>533</v>
      </c>
      <c r="C834" s="145" t="s">
        <v>198</v>
      </c>
      <c r="D834" s="145" t="s">
        <v>22</v>
      </c>
      <c r="E834" s="145" t="s">
        <v>266</v>
      </c>
      <c r="F834" s="209"/>
      <c r="G834" s="213"/>
      <c r="H834" s="135">
        <f t="shared" si="73"/>
        <v>2178.2</v>
      </c>
      <c r="I834" s="135">
        <f t="shared" si="73"/>
        <v>250</v>
      </c>
      <c r="J834" s="137">
        <f t="shared" si="68"/>
        <v>11.477366632999725</v>
      </c>
      <c r="K834" s="146"/>
      <c r="L834" s="139"/>
      <c r="M834" s="146"/>
      <c r="N834" s="146"/>
      <c r="O834" s="146"/>
      <c r="P834" s="146"/>
      <c r="Q834" s="147"/>
      <c r="R834" s="143"/>
    </row>
    <row r="835" spans="1:18" ht="26.25">
      <c r="A835" s="144" t="s">
        <v>28</v>
      </c>
      <c r="B835" s="145" t="s">
        <v>533</v>
      </c>
      <c r="C835" s="145" t="s">
        <v>198</v>
      </c>
      <c r="D835" s="145" t="s">
        <v>22</v>
      </c>
      <c r="E835" s="145" t="s">
        <v>266</v>
      </c>
      <c r="F835" s="209" t="s">
        <v>29</v>
      </c>
      <c r="G835" s="213"/>
      <c r="H835" s="135">
        <f t="shared" si="73"/>
        <v>2178.2</v>
      </c>
      <c r="I835" s="135">
        <f t="shared" si="73"/>
        <v>250</v>
      </c>
      <c r="J835" s="137">
        <f t="shared" si="68"/>
        <v>11.477366632999725</v>
      </c>
      <c r="K835" s="146"/>
      <c r="L835" s="139"/>
      <c r="M835" s="146"/>
      <c r="N835" s="146"/>
      <c r="O835" s="146"/>
      <c r="P835" s="146"/>
      <c r="Q835" s="147"/>
      <c r="R835" s="143"/>
    </row>
    <row r="836" spans="1:18" ht="39">
      <c r="A836" s="144" t="s">
        <v>30</v>
      </c>
      <c r="B836" s="145" t="s">
        <v>533</v>
      </c>
      <c r="C836" s="145" t="s">
        <v>198</v>
      </c>
      <c r="D836" s="145" t="s">
        <v>22</v>
      </c>
      <c r="E836" s="145" t="s">
        <v>266</v>
      </c>
      <c r="F836" s="209" t="s">
        <v>31</v>
      </c>
      <c r="G836" s="213"/>
      <c r="H836" s="135">
        <v>2178.2</v>
      </c>
      <c r="I836" s="135">
        <v>250</v>
      </c>
      <c r="J836" s="137">
        <f t="shared" si="68"/>
        <v>11.477366632999725</v>
      </c>
      <c r="K836" s="146"/>
      <c r="L836" s="139"/>
      <c r="M836" s="146"/>
      <c r="N836" s="146"/>
      <c r="O836" s="146"/>
      <c r="P836" s="146"/>
      <c r="Q836" s="147"/>
      <c r="R836" s="143"/>
    </row>
    <row r="837" spans="1:17" s="159" customFormat="1" ht="13.5">
      <c r="A837" s="140" t="s">
        <v>267</v>
      </c>
      <c r="B837" s="141" t="s">
        <v>533</v>
      </c>
      <c r="C837" s="141" t="s">
        <v>58</v>
      </c>
      <c r="D837" s="158" t="s">
        <v>524</v>
      </c>
      <c r="E837" s="141"/>
      <c r="F837" s="220"/>
      <c r="G837" s="221"/>
      <c r="H837" s="136">
        <f>H838</f>
        <v>3972.6</v>
      </c>
      <c r="I837" s="136">
        <f>I838</f>
        <v>0</v>
      </c>
      <c r="J837" s="157">
        <f t="shared" si="68"/>
        <v>0</v>
      </c>
      <c r="K837" s="146"/>
      <c r="L837" s="139"/>
      <c r="M837" s="146"/>
      <c r="N837" s="146"/>
      <c r="O837" s="146"/>
      <c r="P837" s="146"/>
      <c r="Q837" s="147"/>
    </row>
    <row r="838" spans="1:18" ht="26.25">
      <c r="A838" s="144" t="s">
        <v>268</v>
      </c>
      <c r="B838" s="145" t="s">
        <v>533</v>
      </c>
      <c r="C838" s="145" t="s">
        <v>58</v>
      </c>
      <c r="D838" s="145" t="s">
        <v>198</v>
      </c>
      <c r="E838" s="145"/>
      <c r="F838" s="209"/>
      <c r="G838" s="213"/>
      <c r="H838" s="135">
        <f>H839+H848</f>
        <v>3972.6</v>
      </c>
      <c r="I838" s="135">
        <f>I839+I848</f>
        <v>0</v>
      </c>
      <c r="J838" s="137">
        <f t="shared" si="68"/>
        <v>0</v>
      </c>
      <c r="K838" s="146"/>
      <c r="L838" s="139"/>
      <c r="M838" s="146"/>
      <c r="N838" s="146"/>
      <c r="O838" s="146"/>
      <c r="P838" s="146"/>
      <c r="Q838" s="147"/>
      <c r="R838" s="143"/>
    </row>
    <row r="839" spans="1:18" ht="66">
      <c r="A839" s="144" t="str">
        <f>'Прил.5'!A47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муниципальный округ" на 2021- 2025 годы"</v>
      </c>
      <c r="B839" s="145" t="s">
        <v>533</v>
      </c>
      <c r="C839" s="145" t="s">
        <v>58</v>
      </c>
      <c r="D839" s="145" t="s">
        <v>198</v>
      </c>
      <c r="E839" s="145" t="s">
        <v>269</v>
      </c>
      <c r="F839" s="209"/>
      <c r="G839" s="213"/>
      <c r="H839" s="135">
        <f>H840+H844</f>
        <v>3822.6</v>
      </c>
      <c r="I839" s="135">
        <f>I840+I844</f>
        <v>0</v>
      </c>
      <c r="J839" s="137">
        <f t="shared" si="68"/>
        <v>0</v>
      </c>
      <c r="K839" s="146"/>
      <c r="L839" s="139"/>
      <c r="M839" s="146"/>
      <c r="N839" s="146"/>
      <c r="O839" s="146"/>
      <c r="P839" s="146"/>
      <c r="Q839" s="147"/>
      <c r="R839" s="143"/>
    </row>
    <row r="840" spans="1:18" ht="26.25">
      <c r="A840" s="144" t="s">
        <v>270</v>
      </c>
      <c r="B840" s="145" t="s">
        <v>533</v>
      </c>
      <c r="C840" s="145" t="s">
        <v>58</v>
      </c>
      <c r="D840" s="145" t="s">
        <v>198</v>
      </c>
      <c r="E840" s="145" t="s">
        <v>271</v>
      </c>
      <c r="F840" s="209"/>
      <c r="G840" s="213"/>
      <c r="H840" s="135">
        <f aca="true" t="shared" si="74" ref="H840:I842">H841</f>
        <v>1050</v>
      </c>
      <c r="I840" s="135">
        <f t="shared" si="74"/>
        <v>0</v>
      </c>
      <c r="J840" s="137">
        <f t="shared" si="68"/>
        <v>0</v>
      </c>
      <c r="K840" s="146"/>
      <c r="L840" s="139"/>
      <c r="M840" s="146"/>
      <c r="N840" s="146"/>
      <c r="O840" s="146"/>
      <c r="P840" s="146"/>
      <c r="Q840" s="147"/>
      <c r="R840" s="143"/>
    </row>
    <row r="841" spans="1:18" ht="26.25">
      <c r="A841" s="144" t="s">
        <v>272</v>
      </c>
      <c r="B841" s="145" t="s">
        <v>533</v>
      </c>
      <c r="C841" s="145" t="s">
        <v>58</v>
      </c>
      <c r="D841" s="145" t="s">
        <v>198</v>
      </c>
      <c r="E841" s="145" t="s">
        <v>273</v>
      </c>
      <c r="F841" s="209"/>
      <c r="G841" s="213"/>
      <c r="H841" s="135">
        <f t="shared" si="74"/>
        <v>1050</v>
      </c>
      <c r="I841" s="135">
        <f t="shared" si="74"/>
        <v>0</v>
      </c>
      <c r="J841" s="137">
        <f t="shared" si="68"/>
        <v>0</v>
      </c>
      <c r="K841" s="146"/>
      <c r="L841" s="139"/>
      <c r="M841" s="146"/>
      <c r="N841" s="146"/>
      <c r="O841" s="146"/>
      <c r="P841" s="146"/>
      <c r="Q841" s="147"/>
      <c r="R841" s="143"/>
    </row>
    <row r="842" spans="1:18" ht="26.25">
      <c r="A842" s="144" t="s">
        <v>28</v>
      </c>
      <c r="B842" s="145" t="s">
        <v>533</v>
      </c>
      <c r="C842" s="145" t="s">
        <v>58</v>
      </c>
      <c r="D842" s="145" t="s">
        <v>198</v>
      </c>
      <c r="E842" s="145" t="s">
        <v>273</v>
      </c>
      <c r="F842" s="209" t="s">
        <v>29</v>
      </c>
      <c r="G842" s="213"/>
      <c r="H842" s="135">
        <f t="shared" si="74"/>
        <v>1050</v>
      </c>
      <c r="I842" s="135">
        <f t="shared" si="74"/>
        <v>0</v>
      </c>
      <c r="J842" s="137">
        <f aca="true" t="shared" si="75" ref="J842:J872">I842/H842*100</f>
        <v>0</v>
      </c>
      <c r="K842" s="146"/>
      <c r="L842" s="139"/>
      <c r="M842" s="146"/>
      <c r="N842" s="146"/>
      <c r="O842" s="146"/>
      <c r="P842" s="146"/>
      <c r="Q842" s="147"/>
      <c r="R842" s="143"/>
    </row>
    <row r="843" spans="1:18" ht="39">
      <c r="A843" s="144" t="s">
        <v>30</v>
      </c>
      <c r="B843" s="145" t="s">
        <v>533</v>
      </c>
      <c r="C843" s="145" t="s">
        <v>58</v>
      </c>
      <c r="D843" s="145" t="s">
        <v>198</v>
      </c>
      <c r="E843" s="145" t="s">
        <v>273</v>
      </c>
      <c r="F843" s="209" t="s">
        <v>31</v>
      </c>
      <c r="G843" s="213"/>
      <c r="H843" s="135">
        <f>'Прил.5'!M54</f>
        <v>1050</v>
      </c>
      <c r="I843" s="135">
        <f>'Прил.5'!O54</f>
        <v>0</v>
      </c>
      <c r="J843" s="137">
        <f t="shared" si="75"/>
        <v>0</v>
      </c>
      <c r="K843" s="146"/>
      <c r="L843" s="139"/>
      <c r="M843" s="146"/>
      <c r="N843" s="146"/>
      <c r="O843" s="146"/>
      <c r="P843" s="146"/>
      <c r="Q843" s="147"/>
      <c r="R843" s="143"/>
    </row>
    <row r="844" spans="1:18" ht="42" customHeight="1">
      <c r="A844" s="144" t="s">
        <v>274</v>
      </c>
      <c r="B844" s="145" t="s">
        <v>533</v>
      </c>
      <c r="C844" s="145" t="s">
        <v>58</v>
      </c>
      <c r="D844" s="145" t="s">
        <v>198</v>
      </c>
      <c r="E844" s="145" t="s">
        <v>275</v>
      </c>
      <c r="F844" s="209"/>
      <c r="G844" s="213"/>
      <c r="H844" s="135">
        <f aca="true" t="shared" si="76" ref="H844:I846">H845</f>
        <v>2772.6</v>
      </c>
      <c r="I844" s="135">
        <f t="shared" si="76"/>
        <v>0</v>
      </c>
      <c r="J844" s="137">
        <f t="shared" si="75"/>
        <v>0</v>
      </c>
      <c r="K844" s="146"/>
      <c r="L844" s="139"/>
      <c r="M844" s="146"/>
      <c r="N844" s="146"/>
      <c r="O844" s="146"/>
      <c r="P844" s="146"/>
      <c r="Q844" s="147"/>
      <c r="R844" s="143"/>
    </row>
    <row r="845" spans="1:18" ht="26.25">
      <c r="A845" s="144" t="s">
        <v>276</v>
      </c>
      <c r="B845" s="145" t="s">
        <v>533</v>
      </c>
      <c r="C845" s="145" t="s">
        <v>58</v>
      </c>
      <c r="D845" s="145" t="s">
        <v>198</v>
      </c>
      <c r="E845" s="145" t="s">
        <v>277</v>
      </c>
      <c r="F845" s="209"/>
      <c r="G845" s="213"/>
      <c r="H845" s="135">
        <f t="shared" si="76"/>
        <v>2772.6</v>
      </c>
      <c r="I845" s="135">
        <f t="shared" si="76"/>
        <v>0</v>
      </c>
      <c r="J845" s="137">
        <f t="shared" si="75"/>
        <v>0</v>
      </c>
      <c r="K845" s="146"/>
      <c r="L845" s="139"/>
      <c r="M845" s="146"/>
      <c r="N845" s="146"/>
      <c r="O845" s="146"/>
      <c r="P845" s="146"/>
      <c r="Q845" s="147"/>
      <c r="R845" s="143"/>
    </row>
    <row r="846" spans="1:18" ht="26.25">
      <c r="A846" s="144" t="s">
        <v>28</v>
      </c>
      <c r="B846" s="145" t="s">
        <v>533</v>
      </c>
      <c r="C846" s="145" t="s">
        <v>58</v>
      </c>
      <c r="D846" s="145" t="s">
        <v>198</v>
      </c>
      <c r="E846" s="145" t="s">
        <v>277</v>
      </c>
      <c r="F846" s="209" t="s">
        <v>29</v>
      </c>
      <c r="G846" s="213"/>
      <c r="H846" s="135">
        <f t="shared" si="76"/>
        <v>2772.6</v>
      </c>
      <c r="I846" s="135">
        <f t="shared" si="76"/>
        <v>0</v>
      </c>
      <c r="J846" s="137">
        <f t="shared" si="75"/>
        <v>0</v>
      </c>
      <c r="K846" s="146"/>
      <c r="L846" s="139"/>
      <c r="M846" s="146"/>
      <c r="N846" s="146"/>
      <c r="O846" s="146"/>
      <c r="P846" s="146"/>
      <c r="Q846" s="147"/>
      <c r="R846" s="143"/>
    </row>
    <row r="847" spans="1:18" ht="39">
      <c r="A847" s="144" t="s">
        <v>30</v>
      </c>
      <c r="B847" s="145" t="s">
        <v>533</v>
      </c>
      <c r="C847" s="145" t="s">
        <v>58</v>
      </c>
      <c r="D847" s="145" t="s">
        <v>198</v>
      </c>
      <c r="E847" s="145" t="s">
        <v>277</v>
      </c>
      <c r="F847" s="209" t="s">
        <v>31</v>
      </c>
      <c r="G847" s="213"/>
      <c r="H847" s="135">
        <f>'Прил.5'!M61</f>
        <v>2772.6</v>
      </c>
      <c r="I847" s="135">
        <f>'Прил.5'!O61</f>
        <v>0</v>
      </c>
      <c r="J847" s="137">
        <f t="shared" si="75"/>
        <v>0</v>
      </c>
      <c r="K847" s="146"/>
      <c r="L847" s="139"/>
      <c r="M847" s="146"/>
      <c r="N847" s="146"/>
      <c r="O847" s="146"/>
      <c r="P847" s="146"/>
      <c r="Q847" s="147"/>
      <c r="R847" s="143"/>
    </row>
    <row r="848" spans="1:18" ht="17.25" customHeight="1">
      <c r="A848" s="144" t="s">
        <v>278</v>
      </c>
      <c r="B848" s="145" t="s">
        <v>533</v>
      </c>
      <c r="C848" s="145" t="s">
        <v>58</v>
      </c>
      <c r="D848" s="145" t="s">
        <v>198</v>
      </c>
      <c r="E848" s="145" t="s">
        <v>279</v>
      </c>
      <c r="F848" s="209"/>
      <c r="G848" s="213"/>
      <c r="H848" s="135">
        <f>H849</f>
        <v>150</v>
      </c>
      <c r="I848" s="135">
        <f>I849</f>
        <v>0</v>
      </c>
      <c r="J848" s="137">
        <f t="shared" si="75"/>
        <v>0</v>
      </c>
      <c r="K848" s="146"/>
      <c r="L848" s="139"/>
      <c r="M848" s="146"/>
      <c r="N848" s="146"/>
      <c r="O848" s="146"/>
      <c r="P848" s="146"/>
      <c r="Q848" s="147"/>
      <c r="R848" s="143"/>
    </row>
    <row r="849" spans="1:18" ht="26.25">
      <c r="A849" s="144" t="s">
        <v>280</v>
      </c>
      <c r="B849" s="145" t="s">
        <v>533</v>
      </c>
      <c r="C849" s="145" t="s">
        <v>58</v>
      </c>
      <c r="D849" s="145" t="s">
        <v>198</v>
      </c>
      <c r="E849" s="145" t="s">
        <v>281</v>
      </c>
      <c r="F849" s="209"/>
      <c r="G849" s="213"/>
      <c r="H849" s="135">
        <f>H850</f>
        <v>150</v>
      </c>
      <c r="I849" s="135">
        <f>I850</f>
        <v>0</v>
      </c>
      <c r="J849" s="137">
        <f t="shared" si="75"/>
        <v>0</v>
      </c>
      <c r="K849" s="146"/>
      <c r="L849" s="139"/>
      <c r="M849" s="146"/>
      <c r="N849" s="146"/>
      <c r="O849" s="146"/>
      <c r="P849" s="146"/>
      <c r="Q849" s="147"/>
      <c r="R849" s="143"/>
    </row>
    <row r="850" spans="1:18" ht="26.25">
      <c r="A850" s="144" t="s">
        <v>28</v>
      </c>
      <c r="B850" s="145" t="s">
        <v>533</v>
      </c>
      <c r="C850" s="145" t="s">
        <v>58</v>
      </c>
      <c r="D850" s="145" t="s">
        <v>198</v>
      </c>
      <c r="E850" s="145" t="s">
        <v>281</v>
      </c>
      <c r="F850" s="209" t="s">
        <v>29</v>
      </c>
      <c r="G850" s="213"/>
      <c r="H850" s="135">
        <f>H851</f>
        <v>150</v>
      </c>
      <c r="I850" s="135">
        <v>0</v>
      </c>
      <c r="J850" s="137">
        <f t="shared" si="75"/>
        <v>0</v>
      </c>
      <c r="K850" s="146"/>
      <c r="L850" s="139"/>
      <c r="M850" s="146"/>
      <c r="N850" s="146"/>
      <c r="O850" s="146"/>
      <c r="P850" s="146"/>
      <c r="Q850" s="147"/>
      <c r="R850" s="143"/>
    </row>
    <row r="851" spans="1:18" ht="39">
      <c r="A851" s="144" t="s">
        <v>30</v>
      </c>
      <c r="B851" s="145" t="s">
        <v>533</v>
      </c>
      <c r="C851" s="145" t="s">
        <v>58</v>
      </c>
      <c r="D851" s="145" t="s">
        <v>198</v>
      </c>
      <c r="E851" s="145" t="s">
        <v>281</v>
      </c>
      <c r="F851" s="209" t="s">
        <v>31</v>
      </c>
      <c r="G851" s="213"/>
      <c r="H851" s="135">
        <v>150</v>
      </c>
      <c r="I851" s="135">
        <v>0</v>
      </c>
      <c r="J851" s="137">
        <f t="shared" si="75"/>
        <v>0</v>
      </c>
      <c r="K851" s="146"/>
      <c r="L851" s="139"/>
      <c r="M851" s="146"/>
      <c r="N851" s="146"/>
      <c r="O851" s="146"/>
      <c r="P851" s="146"/>
      <c r="Q851" s="147"/>
      <c r="R851" s="143"/>
    </row>
    <row r="852" spans="1:18" ht="29.25" customHeight="1">
      <c r="A852" s="140" t="s">
        <v>547</v>
      </c>
      <c r="B852" s="141" t="s">
        <v>535</v>
      </c>
      <c r="C852" s="141"/>
      <c r="D852" s="141"/>
      <c r="E852" s="141"/>
      <c r="F852" s="220"/>
      <c r="G852" s="221"/>
      <c r="H852" s="136">
        <f aca="true" t="shared" si="77" ref="H852:I854">H853</f>
        <v>6169.1</v>
      </c>
      <c r="I852" s="164">
        <f t="shared" si="77"/>
        <v>1378.3</v>
      </c>
      <c r="J852" s="165">
        <f t="shared" si="75"/>
        <v>22.341994780437986</v>
      </c>
      <c r="K852" s="166"/>
      <c r="L852" s="167"/>
      <c r="M852" s="138"/>
      <c r="N852" s="138"/>
      <c r="O852" s="138"/>
      <c r="P852" s="138"/>
      <c r="Q852" s="142"/>
      <c r="R852" s="143"/>
    </row>
    <row r="853" spans="1:17" s="159" customFormat="1" ht="13.5">
      <c r="A853" s="140" t="s">
        <v>8</v>
      </c>
      <c r="B853" s="141" t="s">
        <v>535</v>
      </c>
      <c r="C853" s="141" t="s">
        <v>9</v>
      </c>
      <c r="D853" s="158" t="s">
        <v>524</v>
      </c>
      <c r="E853" s="141"/>
      <c r="F853" s="220"/>
      <c r="G853" s="221"/>
      <c r="H853" s="136">
        <f t="shared" si="77"/>
        <v>6169.1</v>
      </c>
      <c r="I853" s="136">
        <f t="shared" si="77"/>
        <v>1378.3</v>
      </c>
      <c r="J853" s="157">
        <f t="shared" si="75"/>
        <v>22.341994780437986</v>
      </c>
      <c r="K853" s="146"/>
      <c r="L853" s="146"/>
      <c r="M853" s="146"/>
      <c r="N853" s="146"/>
      <c r="O853" s="146"/>
      <c r="P853" s="146"/>
      <c r="Q853" s="147"/>
    </row>
    <row r="854" spans="1:18" ht="39">
      <c r="A854" s="144" t="s">
        <v>57</v>
      </c>
      <c r="B854" s="145" t="s">
        <v>535</v>
      </c>
      <c r="C854" s="145" t="s">
        <v>9</v>
      </c>
      <c r="D854" s="145" t="s">
        <v>58</v>
      </c>
      <c r="E854" s="145"/>
      <c r="F854" s="209"/>
      <c r="G854" s="213"/>
      <c r="H854" s="135">
        <f t="shared" si="77"/>
        <v>6169.1</v>
      </c>
      <c r="I854" s="135">
        <f t="shared" si="77"/>
        <v>1378.3</v>
      </c>
      <c r="J854" s="137">
        <f t="shared" si="75"/>
        <v>22.341994780437986</v>
      </c>
      <c r="K854" s="146"/>
      <c r="L854" s="146"/>
      <c r="M854" s="146"/>
      <c r="N854" s="146"/>
      <c r="O854" s="146"/>
      <c r="P854" s="146"/>
      <c r="Q854" s="147"/>
      <c r="R854" s="143"/>
    </row>
    <row r="855" spans="1:18" ht="39">
      <c r="A855" s="144" t="s">
        <v>12</v>
      </c>
      <c r="B855" s="145" t="s">
        <v>535</v>
      </c>
      <c r="C855" s="145" t="s">
        <v>9</v>
      </c>
      <c r="D855" s="145" t="s">
        <v>58</v>
      </c>
      <c r="E855" s="145" t="s">
        <v>13</v>
      </c>
      <c r="F855" s="209"/>
      <c r="G855" s="213"/>
      <c r="H855" s="135">
        <f>H856+H860</f>
        <v>6169.1</v>
      </c>
      <c r="I855" s="135">
        <f>I856+I860</f>
        <v>1378.3</v>
      </c>
      <c r="J855" s="137">
        <f t="shared" si="75"/>
        <v>22.341994780437986</v>
      </c>
      <c r="K855" s="146"/>
      <c r="L855" s="146"/>
      <c r="M855" s="146"/>
      <c r="N855" s="146"/>
      <c r="O855" s="146"/>
      <c r="P855" s="146"/>
      <c r="Q855" s="147"/>
      <c r="R855" s="143"/>
    </row>
    <row r="856" spans="1:18" ht="26.25">
      <c r="A856" s="144" t="s">
        <v>59</v>
      </c>
      <c r="B856" s="145" t="s">
        <v>535</v>
      </c>
      <c r="C856" s="145" t="s">
        <v>9</v>
      </c>
      <c r="D856" s="145" t="s">
        <v>58</v>
      </c>
      <c r="E856" s="145" t="s">
        <v>60</v>
      </c>
      <c r="F856" s="209"/>
      <c r="G856" s="213"/>
      <c r="H856" s="135">
        <f aca="true" t="shared" si="78" ref="H856:I858">H857</f>
        <v>5921.1</v>
      </c>
      <c r="I856" s="135">
        <f t="shared" si="78"/>
        <v>1360.7</v>
      </c>
      <c r="J856" s="137">
        <f t="shared" si="75"/>
        <v>22.980527266892974</v>
      </c>
      <c r="K856" s="146"/>
      <c r="L856" s="146"/>
      <c r="M856" s="146"/>
      <c r="N856" s="146"/>
      <c r="O856" s="146"/>
      <c r="P856" s="146"/>
      <c r="Q856" s="147"/>
      <c r="R856" s="143"/>
    </row>
    <row r="857" spans="1:18" ht="26.25">
      <c r="A857" s="144" t="s">
        <v>15</v>
      </c>
      <c r="B857" s="145" t="s">
        <v>535</v>
      </c>
      <c r="C857" s="145" t="s">
        <v>9</v>
      </c>
      <c r="D857" s="145" t="s">
        <v>58</v>
      </c>
      <c r="E857" s="145" t="s">
        <v>61</v>
      </c>
      <c r="F857" s="209"/>
      <c r="G857" s="213"/>
      <c r="H857" s="135">
        <f t="shared" si="78"/>
        <v>5921.1</v>
      </c>
      <c r="I857" s="135">
        <f t="shared" si="78"/>
        <v>1360.7</v>
      </c>
      <c r="J857" s="137">
        <f t="shared" si="75"/>
        <v>22.980527266892974</v>
      </c>
      <c r="K857" s="146"/>
      <c r="L857" s="146"/>
      <c r="M857" s="146"/>
      <c r="N857" s="146"/>
      <c r="O857" s="146"/>
      <c r="P857" s="146"/>
      <c r="Q857" s="147"/>
      <c r="R857" s="143"/>
    </row>
    <row r="858" spans="1:18" ht="66">
      <c r="A858" s="144" t="s">
        <v>17</v>
      </c>
      <c r="B858" s="145" t="s">
        <v>535</v>
      </c>
      <c r="C858" s="145" t="s">
        <v>9</v>
      </c>
      <c r="D858" s="145" t="s">
        <v>58</v>
      </c>
      <c r="E858" s="145" t="s">
        <v>61</v>
      </c>
      <c r="F858" s="209" t="s">
        <v>18</v>
      </c>
      <c r="G858" s="213"/>
      <c r="H858" s="135">
        <f t="shared" si="78"/>
        <v>5921.1</v>
      </c>
      <c r="I858" s="135">
        <f t="shared" si="78"/>
        <v>1360.7</v>
      </c>
      <c r="J858" s="137">
        <f t="shared" si="75"/>
        <v>22.980527266892974</v>
      </c>
      <c r="K858" s="146"/>
      <c r="L858" s="146"/>
      <c r="M858" s="146"/>
      <c r="N858" s="146"/>
      <c r="O858" s="146"/>
      <c r="P858" s="146"/>
      <c r="Q858" s="147"/>
      <c r="R858" s="143"/>
    </row>
    <row r="859" spans="1:18" ht="26.25">
      <c r="A859" s="144" t="s">
        <v>19</v>
      </c>
      <c r="B859" s="145" t="s">
        <v>535</v>
      </c>
      <c r="C859" s="145" t="s">
        <v>9</v>
      </c>
      <c r="D859" s="145" t="s">
        <v>58</v>
      </c>
      <c r="E859" s="145" t="s">
        <v>61</v>
      </c>
      <c r="F859" s="209" t="s">
        <v>20</v>
      </c>
      <c r="G859" s="213"/>
      <c r="H859" s="135">
        <v>5921.1</v>
      </c>
      <c r="I859" s="135">
        <v>1360.7</v>
      </c>
      <c r="J859" s="137">
        <f t="shared" si="75"/>
        <v>22.980527266892974</v>
      </c>
      <c r="K859" s="146"/>
      <c r="L859" s="146"/>
      <c r="M859" s="146"/>
      <c r="N859" s="146"/>
      <c r="O859" s="146"/>
      <c r="P859" s="146"/>
      <c r="Q859" s="147"/>
      <c r="R859" s="143"/>
    </row>
    <row r="860" spans="1:18" ht="13.5">
      <c r="A860" s="144" t="s">
        <v>23</v>
      </c>
      <c r="B860" s="145" t="s">
        <v>535</v>
      </c>
      <c r="C860" s="145" t="s">
        <v>9</v>
      </c>
      <c r="D860" s="145" t="s">
        <v>58</v>
      </c>
      <c r="E860" s="145" t="s">
        <v>24</v>
      </c>
      <c r="F860" s="209"/>
      <c r="G860" s="213"/>
      <c r="H860" s="135">
        <f>H861+H864+H867+H870</f>
        <v>248</v>
      </c>
      <c r="I860" s="135">
        <f>I861+I864+I867+I870</f>
        <v>17.6</v>
      </c>
      <c r="J860" s="137">
        <f t="shared" si="75"/>
        <v>7.096774193548387</v>
      </c>
      <c r="K860" s="146"/>
      <c r="L860" s="146"/>
      <c r="M860" s="146"/>
      <c r="N860" s="146"/>
      <c r="O860" s="146"/>
      <c r="P860" s="146"/>
      <c r="Q860" s="147"/>
      <c r="R860" s="143"/>
    </row>
    <row r="861" spans="1:18" ht="26.25">
      <c r="A861" s="144" t="s">
        <v>15</v>
      </c>
      <c r="B861" s="145" t="s">
        <v>535</v>
      </c>
      <c r="C861" s="145" t="s">
        <v>9</v>
      </c>
      <c r="D861" s="145" t="s">
        <v>58</v>
      </c>
      <c r="E861" s="145" t="s">
        <v>25</v>
      </c>
      <c r="F861" s="209"/>
      <c r="G861" s="213"/>
      <c r="H861" s="135">
        <f>H862</f>
        <v>30</v>
      </c>
      <c r="I861" s="135">
        <f>I862</f>
        <v>0</v>
      </c>
      <c r="J861" s="137">
        <f t="shared" si="75"/>
        <v>0</v>
      </c>
      <c r="K861" s="146"/>
      <c r="L861" s="146"/>
      <c r="M861" s="146"/>
      <c r="N861" s="146"/>
      <c r="O861" s="146"/>
      <c r="P861" s="146"/>
      <c r="Q861" s="147"/>
      <c r="R861" s="143"/>
    </row>
    <row r="862" spans="1:18" ht="66">
      <c r="A862" s="144" t="s">
        <v>17</v>
      </c>
      <c r="B862" s="145" t="s">
        <v>535</v>
      </c>
      <c r="C862" s="145" t="s">
        <v>9</v>
      </c>
      <c r="D862" s="145" t="s">
        <v>58</v>
      </c>
      <c r="E862" s="145" t="s">
        <v>25</v>
      </c>
      <c r="F862" s="209" t="s">
        <v>18</v>
      </c>
      <c r="G862" s="213"/>
      <c r="H862" s="135">
        <f>H863</f>
        <v>30</v>
      </c>
      <c r="I862" s="135">
        <f>I863</f>
        <v>0</v>
      </c>
      <c r="J862" s="137">
        <f t="shared" si="75"/>
        <v>0</v>
      </c>
      <c r="K862" s="146"/>
      <c r="L862" s="146"/>
      <c r="M862" s="146"/>
      <c r="N862" s="146"/>
      <c r="O862" s="146"/>
      <c r="P862" s="146"/>
      <c r="Q862" s="147"/>
      <c r="R862" s="143"/>
    </row>
    <row r="863" spans="1:18" ht="26.25">
      <c r="A863" s="144" t="s">
        <v>19</v>
      </c>
      <c r="B863" s="145" t="s">
        <v>535</v>
      </c>
      <c r="C863" s="145" t="s">
        <v>9</v>
      </c>
      <c r="D863" s="145" t="s">
        <v>58</v>
      </c>
      <c r="E863" s="145" t="s">
        <v>25</v>
      </c>
      <c r="F863" s="209" t="s">
        <v>20</v>
      </c>
      <c r="G863" s="213"/>
      <c r="H863" s="135">
        <v>30</v>
      </c>
      <c r="I863" s="135">
        <v>0</v>
      </c>
      <c r="J863" s="137">
        <f t="shared" si="75"/>
        <v>0</v>
      </c>
      <c r="K863" s="146"/>
      <c r="L863" s="146"/>
      <c r="M863" s="146"/>
      <c r="N863" s="146"/>
      <c r="O863" s="146"/>
      <c r="P863" s="146"/>
      <c r="Q863" s="147"/>
      <c r="R863" s="143"/>
    </row>
    <row r="864" spans="1:18" ht="26.25">
      <c r="A864" s="144" t="s">
        <v>26</v>
      </c>
      <c r="B864" s="145" t="s">
        <v>535</v>
      </c>
      <c r="C864" s="145" t="s">
        <v>9</v>
      </c>
      <c r="D864" s="145" t="s">
        <v>58</v>
      </c>
      <c r="E864" s="145" t="s">
        <v>27</v>
      </c>
      <c r="F864" s="209"/>
      <c r="G864" s="213"/>
      <c r="H864" s="135">
        <f>H865</f>
        <v>148</v>
      </c>
      <c r="I864" s="135">
        <f>I865</f>
        <v>17.6</v>
      </c>
      <c r="J864" s="137">
        <f t="shared" si="75"/>
        <v>11.891891891891893</v>
      </c>
      <c r="K864" s="146"/>
      <c r="L864" s="146"/>
      <c r="M864" s="146"/>
      <c r="N864" s="146"/>
      <c r="O864" s="146"/>
      <c r="P864" s="146"/>
      <c r="Q864" s="147"/>
      <c r="R864" s="143"/>
    </row>
    <row r="865" spans="1:18" ht="26.25">
      <c r="A865" s="144" t="s">
        <v>28</v>
      </c>
      <c r="B865" s="145" t="s">
        <v>535</v>
      </c>
      <c r="C865" s="145" t="s">
        <v>9</v>
      </c>
      <c r="D865" s="145" t="s">
        <v>58</v>
      </c>
      <c r="E865" s="145" t="s">
        <v>27</v>
      </c>
      <c r="F865" s="209" t="s">
        <v>29</v>
      </c>
      <c r="G865" s="213"/>
      <c r="H865" s="135">
        <f>H866</f>
        <v>148</v>
      </c>
      <c r="I865" s="135">
        <f>I866</f>
        <v>17.6</v>
      </c>
      <c r="J865" s="137">
        <f t="shared" si="75"/>
        <v>11.891891891891893</v>
      </c>
      <c r="K865" s="146"/>
      <c r="L865" s="146"/>
      <c r="M865" s="146"/>
      <c r="N865" s="146"/>
      <c r="O865" s="146"/>
      <c r="P865" s="146"/>
      <c r="Q865" s="147"/>
      <c r="R865" s="143"/>
    </row>
    <row r="866" spans="1:18" ht="39">
      <c r="A866" s="144" t="s">
        <v>30</v>
      </c>
      <c r="B866" s="145" t="s">
        <v>535</v>
      </c>
      <c r="C866" s="145" t="s">
        <v>9</v>
      </c>
      <c r="D866" s="145" t="s">
        <v>58</v>
      </c>
      <c r="E866" s="145" t="s">
        <v>27</v>
      </c>
      <c r="F866" s="209" t="s">
        <v>31</v>
      </c>
      <c r="G866" s="213"/>
      <c r="H866" s="135">
        <v>148</v>
      </c>
      <c r="I866" s="135">
        <v>17.6</v>
      </c>
      <c r="J866" s="137">
        <f t="shared" si="75"/>
        <v>11.891891891891893</v>
      </c>
      <c r="K866" s="146"/>
      <c r="L866" s="146"/>
      <c r="M866" s="146"/>
      <c r="N866" s="146"/>
      <c r="O866" s="146"/>
      <c r="P866" s="146"/>
      <c r="Q866" s="147"/>
      <c r="R866" s="143"/>
    </row>
    <row r="867" spans="1:18" ht="78.75">
      <c r="A867" s="144" t="s">
        <v>42</v>
      </c>
      <c r="B867" s="145" t="s">
        <v>535</v>
      </c>
      <c r="C867" s="145" t="s">
        <v>9</v>
      </c>
      <c r="D867" s="145" t="s">
        <v>58</v>
      </c>
      <c r="E867" s="145" t="s">
        <v>52</v>
      </c>
      <c r="F867" s="209"/>
      <c r="G867" s="213"/>
      <c r="H867" s="135">
        <f>H868</f>
        <v>60</v>
      </c>
      <c r="I867" s="135">
        <f>I868</f>
        <v>0</v>
      </c>
      <c r="J867" s="137">
        <f t="shared" si="75"/>
        <v>0</v>
      </c>
      <c r="K867" s="146"/>
      <c r="L867" s="146"/>
      <c r="M867" s="146"/>
      <c r="N867" s="146"/>
      <c r="O867" s="146"/>
      <c r="P867" s="146"/>
      <c r="Q867" s="147"/>
      <c r="R867" s="143"/>
    </row>
    <row r="868" spans="1:18" ht="66">
      <c r="A868" s="144" t="s">
        <v>17</v>
      </c>
      <c r="B868" s="145" t="s">
        <v>535</v>
      </c>
      <c r="C868" s="145" t="s">
        <v>9</v>
      </c>
      <c r="D868" s="145" t="s">
        <v>58</v>
      </c>
      <c r="E868" s="145" t="s">
        <v>52</v>
      </c>
      <c r="F868" s="209" t="s">
        <v>18</v>
      </c>
      <c r="G868" s="213"/>
      <c r="H868" s="135">
        <f>H869</f>
        <v>60</v>
      </c>
      <c r="I868" s="135">
        <f>I869</f>
        <v>0</v>
      </c>
      <c r="J868" s="137">
        <f t="shared" si="75"/>
        <v>0</v>
      </c>
      <c r="K868" s="146"/>
      <c r="L868" s="146"/>
      <c r="M868" s="146"/>
      <c r="N868" s="146"/>
      <c r="O868" s="146"/>
      <c r="P868" s="146"/>
      <c r="Q868" s="147"/>
      <c r="R868" s="143"/>
    </row>
    <row r="869" spans="1:18" ht="26.25">
      <c r="A869" s="144" t="s">
        <v>19</v>
      </c>
      <c r="B869" s="145" t="s">
        <v>535</v>
      </c>
      <c r="C869" s="145" t="s">
        <v>9</v>
      </c>
      <c r="D869" s="145" t="s">
        <v>58</v>
      </c>
      <c r="E869" s="145" t="s">
        <v>52</v>
      </c>
      <c r="F869" s="209" t="s">
        <v>20</v>
      </c>
      <c r="G869" s="213"/>
      <c r="H869" s="135">
        <v>60</v>
      </c>
      <c r="I869" s="135">
        <v>0</v>
      </c>
      <c r="J869" s="137">
        <f t="shared" si="75"/>
        <v>0</v>
      </c>
      <c r="K869" s="146"/>
      <c r="L869" s="146"/>
      <c r="M869" s="146"/>
      <c r="N869" s="146"/>
      <c r="O869" s="146"/>
      <c r="P869" s="146"/>
      <c r="Q869" s="147"/>
      <c r="R869" s="143"/>
    </row>
    <row r="870" spans="1:18" ht="13.5">
      <c r="A870" s="144" t="s">
        <v>32</v>
      </c>
      <c r="B870" s="145" t="s">
        <v>535</v>
      </c>
      <c r="C870" s="145" t="s">
        <v>9</v>
      </c>
      <c r="D870" s="145" t="s">
        <v>58</v>
      </c>
      <c r="E870" s="145" t="s">
        <v>33</v>
      </c>
      <c r="F870" s="209"/>
      <c r="G870" s="213"/>
      <c r="H870" s="135">
        <f>H871</f>
        <v>10</v>
      </c>
      <c r="I870" s="135">
        <f>I871</f>
        <v>0</v>
      </c>
      <c r="J870" s="137">
        <f t="shared" si="75"/>
        <v>0</v>
      </c>
      <c r="K870" s="146"/>
      <c r="L870" s="146"/>
      <c r="M870" s="146"/>
      <c r="N870" s="146"/>
      <c r="O870" s="146"/>
      <c r="P870" s="146"/>
      <c r="Q870" s="147"/>
      <c r="R870" s="143"/>
    </row>
    <row r="871" spans="1:18" ht="66">
      <c r="A871" s="144" t="s">
        <v>17</v>
      </c>
      <c r="B871" s="145" t="s">
        <v>535</v>
      </c>
      <c r="C871" s="145" t="s">
        <v>9</v>
      </c>
      <c r="D871" s="145" t="s">
        <v>58</v>
      </c>
      <c r="E871" s="145" t="s">
        <v>33</v>
      </c>
      <c r="F871" s="209" t="s">
        <v>18</v>
      </c>
      <c r="G871" s="213"/>
      <c r="H871" s="135">
        <f>H872</f>
        <v>10</v>
      </c>
      <c r="I871" s="135">
        <f>I872</f>
        <v>0</v>
      </c>
      <c r="J871" s="137">
        <f t="shared" si="75"/>
        <v>0</v>
      </c>
      <c r="K871" s="146"/>
      <c r="L871" s="146"/>
      <c r="M871" s="146"/>
      <c r="N871" s="146"/>
      <c r="O871" s="146"/>
      <c r="P871" s="146"/>
      <c r="Q871" s="147"/>
      <c r="R871" s="143"/>
    </row>
    <row r="872" spans="1:18" ht="26.25">
      <c r="A872" s="144" t="s">
        <v>19</v>
      </c>
      <c r="B872" s="145" t="s">
        <v>535</v>
      </c>
      <c r="C872" s="145" t="s">
        <v>9</v>
      </c>
      <c r="D872" s="145" t="s">
        <v>58</v>
      </c>
      <c r="E872" s="145" t="s">
        <v>33</v>
      </c>
      <c r="F872" s="209" t="s">
        <v>20</v>
      </c>
      <c r="G872" s="213"/>
      <c r="H872" s="135">
        <v>10</v>
      </c>
      <c r="I872" s="135">
        <v>0</v>
      </c>
      <c r="J872" s="137">
        <f t="shared" si="75"/>
        <v>0</v>
      </c>
      <c r="K872" s="146"/>
      <c r="L872" s="146"/>
      <c r="M872" s="146"/>
      <c r="N872" s="146"/>
      <c r="O872" s="146"/>
      <c r="P872" s="146"/>
      <c r="Q872" s="147"/>
      <c r="R872" s="143"/>
    </row>
    <row r="873" spans="9:17" ht="13.5">
      <c r="I873" s="143"/>
      <c r="J873" s="168"/>
      <c r="K873" s="146"/>
      <c r="L873" s="146"/>
      <c r="M873" s="146"/>
      <c r="N873" s="146"/>
      <c r="O873" s="146"/>
      <c r="P873" s="146"/>
      <c r="Q873" s="147"/>
    </row>
    <row r="874" spans="9:17" ht="13.5">
      <c r="I874" s="143"/>
      <c r="J874" s="168"/>
      <c r="K874" s="146"/>
      <c r="L874" s="146"/>
      <c r="M874" s="146"/>
      <c r="N874" s="146"/>
      <c r="O874" s="146"/>
      <c r="P874" s="146"/>
      <c r="Q874" s="147"/>
    </row>
    <row r="875" spans="9:17" ht="13.5">
      <c r="I875" s="143"/>
      <c r="J875" s="168"/>
      <c r="K875" s="146"/>
      <c r="L875" s="146"/>
      <c r="M875" s="146"/>
      <c r="N875" s="146"/>
      <c r="O875" s="146"/>
      <c r="P875" s="146"/>
      <c r="Q875" s="147"/>
    </row>
    <row r="876" spans="9:17" ht="13.5">
      <c r="I876" s="143"/>
      <c r="J876" s="168"/>
      <c r="K876" s="146"/>
      <c r="L876" s="146"/>
      <c r="M876" s="146"/>
      <c r="N876" s="146"/>
      <c r="O876" s="146"/>
      <c r="P876" s="146"/>
      <c r="Q876" s="147"/>
    </row>
    <row r="877" spans="9:17" ht="13.5">
      <c r="I877" s="143"/>
      <c r="J877" s="168"/>
      <c r="K877" s="146"/>
      <c r="L877" s="146"/>
      <c r="M877" s="146"/>
      <c r="N877" s="146"/>
      <c r="O877" s="146"/>
      <c r="P877" s="146"/>
      <c r="Q877" s="147"/>
    </row>
    <row r="878" spans="9:17" ht="13.5">
      <c r="I878" s="143"/>
      <c r="J878" s="168"/>
      <c r="K878" s="146"/>
      <c r="L878" s="146"/>
      <c r="M878" s="146"/>
      <c r="N878" s="146"/>
      <c r="O878" s="146"/>
      <c r="P878" s="146"/>
      <c r="Q878" s="147"/>
    </row>
    <row r="879" spans="9:17" ht="13.5">
      <c r="I879" s="143"/>
      <c r="J879" s="168"/>
      <c r="K879" s="146"/>
      <c r="L879" s="146"/>
      <c r="M879" s="146"/>
      <c r="N879" s="146"/>
      <c r="O879" s="146"/>
      <c r="P879" s="146"/>
      <c r="Q879" s="147"/>
    </row>
    <row r="880" spans="9:17" ht="13.5">
      <c r="I880" s="143"/>
      <c r="J880" s="168"/>
      <c r="K880" s="146"/>
      <c r="L880" s="146"/>
      <c r="M880" s="146"/>
      <c r="N880" s="146"/>
      <c r="O880" s="146"/>
      <c r="P880" s="146"/>
      <c r="Q880" s="147"/>
    </row>
    <row r="881" spans="9:17" ht="13.5">
      <c r="I881" s="143"/>
      <c r="J881" s="168"/>
      <c r="K881" s="146"/>
      <c r="L881" s="146"/>
      <c r="M881" s="146"/>
      <c r="N881" s="146"/>
      <c r="O881" s="146"/>
      <c r="P881" s="146"/>
      <c r="Q881" s="147"/>
    </row>
    <row r="882" spans="9:17" ht="13.5">
      <c r="I882" s="143"/>
      <c r="J882" s="168"/>
      <c r="K882" s="146"/>
      <c r="L882" s="146"/>
      <c r="M882" s="146"/>
      <c r="N882" s="146"/>
      <c r="O882" s="146"/>
      <c r="P882" s="146"/>
      <c r="Q882" s="147"/>
    </row>
    <row r="883" spans="9:17" ht="13.5">
      <c r="I883" s="143"/>
      <c r="J883" s="168"/>
      <c r="K883" s="146"/>
      <c r="L883" s="146"/>
      <c r="M883" s="146"/>
      <c r="N883" s="146"/>
      <c r="O883" s="146"/>
      <c r="P883" s="146"/>
      <c r="Q883" s="147"/>
    </row>
    <row r="884" spans="10:17" ht="13.5">
      <c r="J884" s="168"/>
      <c r="K884" s="146"/>
      <c r="L884" s="146"/>
      <c r="M884" s="146"/>
      <c r="N884" s="146"/>
      <c r="O884" s="146"/>
      <c r="P884" s="146"/>
      <c r="Q884" s="147"/>
    </row>
    <row r="886" spans="10:17" ht="13.5">
      <c r="J886" s="168"/>
      <c r="K886" s="146"/>
      <c r="L886" s="146"/>
      <c r="M886" s="146"/>
      <c r="N886" s="146"/>
      <c r="O886" s="146"/>
      <c r="P886" s="146"/>
      <c r="Q886" s="147"/>
    </row>
    <row r="887" spans="10:17" ht="13.5">
      <c r="J887" s="168"/>
      <c r="K887" s="146"/>
      <c r="L887" s="146"/>
      <c r="M887" s="146"/>
      <c r="N887" s="146"/>
      <c r="O887" s="226"/>
      <c r="P887" s="226"/>
      <c r="Q887" s="147"/>
    </row>
    <row r="888" spans="10:17" ht="13.5">
      <c r="J888" s="168"/>
      <c r="K888" s="146"/>
      <c r="L888" s="146"/>
      <c r="M888" s="146"/>
      <c r="N888" s="146"/>
      <c r="O888" s="226"/>
      <c r="P888" s="226"/>
      <c r="Q888" s="147"/>
    </row>
    <row r="889" spans="10:17" ht="13.5">
      <c r="J889" s="168"/>
      <c r="K889" s="146"/>
      <c r="L889" s="146"/>
      <c r="M889" s="146"/>
      <c r="N889" s="146"/>
      <c r="O889" s="226"/>
      <c r="P889" s="226"/>
      <c r="Q889" s="147"/>
    </row>
    <row r="890" spans="10:17" ht="13.5">
      <c r="J890" s="168"/>
      <c r="K890" s="146"/>
      <c r="L890" s="146"/>
      <c r="M890" s="146"/>
      <c r="N890" s="146"/>
      <c r="O890" s="226"/>
      <c r="P890" s="226"/>
      <c r="Q890" s="147"/>
    </row>
    <row r="891" spans="10:17" ht="13.5">
      <c r="J891" s="168"/>
      <c r="K891" s="146"/>
      <c r="L891" s="146"/>
      <c r="M891" s="146"/>
      <c r="N891" s="146"/>
      <c r="O891" s="226"/>
      <c r="P891" s="226"/>
      <c r="Q891" s="147"/>
    </row>
    <row r="892" spans="10:17" ht="13.5">
      <c r="J892" s="168"/>
      <c r="K892" s="146"/>
      <c r="L892" s="146"/>
      <c r="M892" s="146"/>
      <c r="N892" s="146"/>
      <c r="O892" s="226"/>
      <c r="P892" s="226"/>
      <c r="Q892" s="147"/>
    </row>
  </sheetData>
  <sheetProtection/>
  <mergeCells count="1125">
    <mergeCell ref="H5:H6"/>
    <mergeCell ref="I5:I6"/>
    <mergeCell ref="N5:N6"/>
    <mergeCell ref="A3:J3"/>
    <mergeCell ref="A4:J4"/>
    <mergeCell ref="F803:G803"/>
    <mergeCell ref="J5:J6"/>
    <mergeCell ref="K5:K6"/>
    <mergeCell ref="L5:L6"/>
    <mergeCell ref="M5:M6"/>
    <mergeCell ref="F804:G804"/>
    <mergeCell ref="F805:G805"/>
    <mergeCell ref="F806:G806"/>
    <mergeCell ref="F148:G148"/>
    <mergeCell ref="F149:G149"/>
    <mergeCell ref="F150:G150"/>
    <mergeCell ref="F151:G151"/>
    <mergeCell ref="F797:G797"/>
    <mergeCell ref="F798:G798"/>
    <mergeCell ref="F799:G799"/>
    <mergeCell ref="A2:J2"/>
    <mergeCell ref="O888:P888"/>
    <mergeCell ref="O889:P889"/>
    <mergeCell ref="O890:P890"/>
    <mergeCell ref="O891:P891"/>
    <mergeCell ref="O892:P892"/>
    <mergeCell ref="O887:P887"/>
    <mergeCell ref="O247:P247"/>
    <mergeCell ref="O248:P248"/>
    <mergeCell ref="O249:P249"/>
    <mergeCell ref="O241:P241"/>
    <mergeCell ref="O242:P242"/>
    <mergeCell ref="O243:P243"/>
    <mergeCell ref="O244:P244"/>
    <mergeCell ref="O245:P245"/>
    <mergeCell ref="O246:P246"/>
    <mergeCell ref="O235:P235"/>
    <mergeCell ref="O236:P236"/>
    <mergeCell ref="O237:P237"/>
    <mergeCell ref="O238:P238"/>
    <mergeCell ref="O239:P239"/>
    <mergeCell ref="O240:P240"/>
    <mergeCell ref="O229:P229"/>
    <mergeCell ref="O230:P230"/>
    <mergeCell ref="O231:P231"/>
    <mergeCell ref="O232:P232"/>
    <mergeCell ref="O233:P233"/>
    <mergeCell ref="O234:P234"/>
    <mergeCell ref="O223:P223"/>
    <mergeCell ref="O224:P224"/>
    <mergeCell ref="O225:P225"/>
    <mergeCell ref="O226:P226"/>
    <mergeCell ref="O227:P227"/>
    <mergeCell ref="O228:P228"/>
    <mergeCell ref="O217:P217"/>
    <mergeCell ref="O218:P218"/>
    <mergeCell ref="O219:P219"/>
    <mergeCell ref="O220:P220"/>
    <mergeCell ref="O221:P221"/>
    <mergeCell ref="O222:P222"/>
    <mergeCell ref="O211:P211"/>
    <mergeCell ref="O212:P212"/>
    <mergeCell ref="O213:P213"/>
    <mergeCell ref="O214:P214"/>
    <mergeCell ref="O215:P215"/>
    <mergeCell ref="O216:P216"/>
    <mergeCell ref="O205:P205"/>
    <mergeCell ref="O206:P206"/>
    <mergeCell ref="O207:P207"/>
    <mergeCell ref="O208:P208"/>
    <mergeCell ref="O209:P209"/>
    <mergeCell ref="O210:P210"/>
    <mergeCell ref="O199:P199"/>
    <mergeCell ref="O200:P200"/>
    <mergeCell ref="O201:P201"/>
    <mergeCell ref="O202:P202"/>
    <mergeCell ref="O203:P203"/>
    <mergeCell ref="O204:P204"/>
    <mergeCell ref="O193:P193"/>
    <mergeCell ref="O194:P194"/>
    <mergeCell ref="O195:P195"/>
    <mergeCell ref="O196:P196"/>
    <mergeCell ref="O197:P197"/>
    <mergeCell ref="O198:P198"/>
    <mergeCell ref="O187:P187"/>
    <mergeCell ref="O188:P188"/>
    <mergeCell ref="O189:P189"/>
    <mergeCell ref="O190:P190"/>
    <mergeCell ref="O191:P191"/>
    <mergeCell ref="O192:P192"/>
    <mergeCell ref="O181:P181"/>
    <mergeCell ref="O182:P182"/>
    <mergeCell ref="O183:P183"/>
    <mergeCell ref="O184:P184"/>
    <mergeCell ref="O185:P185"/>
    <mergeCell ref="O186:P186"/>
    <mergeCell ref="O175:P175"/>
    <mergeCell ref="O176:P176"/>
    <mergeCell ref="O177:P177"/>
    <mergeCell ref="O178:P178"/>
    <mergeCell ref="O179:P179"/>
    <mergeCell ref="O180:P180"/>
    <mergeCell ref="O169:P169"/>
    <mergeCell ref="O170:P170"/>
    <mergeCell ref="O171:P171"/>
    <mergeCell ref="O172:P172"/>
    <mergeCell ref="O173:P173"/>
    <mergeCell ref="O174:P174"/>
    <mergeCell ref="O163:P163"/>
    <mergeCell ref="O164:P164"/>
    <mergeCell ref="O165:P165"/>
    <mergeCell ref="O166:P166"/>
    <mergeCell ref="O167:P167"/>
    <mergeCell ref="O168:P168"/>
    <mergeCell ref="O157:P157"/>
    <mergeCell ref="O158:P158"/>
    <mergeCell ref="O159:P159"/>
    <mergeCell ref="O160:P160"/>
    <mergeCell ref="O161:P161"/>
    <mergeCell ref="O162:P162"/>
    <mergeCell ref="O146:P146"/>
    <mergeCell ref="O147:P147"/>
    <mergeCell ref="O153:P153"/>
    <mergeCell ref="O154:P154"/>
    <mergeCell ref="O155:P155"/>
    <mergeCell ref="O156:P156"/>
    <mergeCell ref="O140:P140"/>
    <mergeCell ref="O141:P141"/>
    <mergeCell ref="O142:P142"/>
    <mergeCell ref="O143:P143"/>
    <mergeCell ref="O144:P144"/>
    <mergeCell ref="O145:P145"/>
    <mergeCell ref="O134:P134"/>
    <mergeCell ref="O135:P135"/>
    <mergeCell ref="O136:P136"/>
    <mergeCell ref="O137:P137"/>
    <mergeCell ref="O138:P138"/>
    <mergeCell ref="O139:P139"/>
    <mergeCell ref="O128:P128"/>
    <mergeCell ref="O129:P129"/>
    <mergeCell ref="O130:P130"/>
    <mergeCell ref="O131:P131"/>
    <mergeCell ref="O132:P132"/>
    <mergeCell ref="O133:P133"/>
    <mergeCell ref="O122:P122"/>
    <mergeCell ref="O123:P123"/>
    <mergeCell ref="O124:P124"/>
    <mergeCell ref="O125:P125"/>
    <mergeCell ref="O126:P126"/>
    <mergeCell ref="O127:P127"/>
    <mergeCell ref="O116:P116"/>
    <mergeCell ref="O117:P117"/>
    <mergeCell ref="O118:P118"/>
    <mergeCell ref="O119:P119"/>
    <mergeCell ref="O120:P120"/>
    <mergeCell ref="O121:P121"/>
    <mergeCell ref="O110:P110"/>
    <mergeCell ref="O111:P111"/>
    <mergeCell ref="O112:P112"/>
    <mergeCell ref="O113:P113"/>
    <mergeCell ref="O114:P114"/>
    <mergeCell ref="O115:P115"/>
    <mergeCell ref="O104:P104"/>
    <mergeCell ref="O105:P105"/>
    <mergeCell ref="O106:P106"/>
    <mergeCell ref="O107:P107"/>
    <mergeCell ref="O108:P108"/>
    <mergeCell ref="O109:P109"/>
    <mergeCell ref="O98:P98"/>
    <mergeCell ref="O99:P99"/>
    <mergeCell ref="O100:P100"/>
    <mergeCell ref="O101:P101"/>
    <mergeCell ref="O102:P102"/>
    <mergeCell ref="O103:P103"/>
    <mergeCell ref="O92:P92"/>
    <mergeCell ref="O93:P93"/>
    <mergeCell ref="O94:P94"/>
    <mergeCell ref="O95:P95"/>
    <mergeCell ref="O96:P96"/>
    <mergeCell ref="O97:P97"/>
    <mergeCell ref="O86:P86"/>
    <mergeCell ref="O87:P87"/>
    <mergeCell ref="O88:P88"/>
    <mergeCell ref="O89:P89"/>
    <mergeCell ref="O90:P90"/>
    <mergeCell ref="O91:P91"/>
    <mergeCell ref="O80:P80"/>
    <mergeCell ref="O81:P81"/>
    <mergeCell ref="O82:P82"/>
    <mergeCell ref="O83:P83"/>
    <mergeCell ref="O84:P84"/>
    <mergeCell ref="O85:P85"/>
    <mergeCell ref="O74:P74"/>
    <mergeCell ref="O75:P75"/>
    <mergeCell ref="O76:P76"/>
    <mergeCell ref="O77:P77"/>
    <mergeCell ref="O78:P78"/>
    <mergeCell ref="O79:P79"/>
    <mergeCell ref="O68:P68"/>
    <mergeCell ref="O69:P69"/>
    <mergeCell ref="O70:P70"/>
    <mergeCell ref="O71:P71"/>
    <mergeCell ref="O72:P72"/>
    <mergeCell ref="O73:P73"/>
    <mergeCell ref="O62:P62"/>
    <mergeCell ref="O63:P63"/>
    <mergeCell ref="O64:P64"/>
    <mergeCell ref="O65:P65"/>
    <mergeCell ref="O66:P66"/>
    <mergeCell ref="O67:P67"/>
    <mergeCell ref="O56:P56"/>
    <mergeCell ref="O57:P57"/>
    <mergeCell ref="O58:P58"/>
    <mergeCell ref="O59:P59"/>
    <mergeCell ref="O60:P60"/>
    <mergeCell ref="O61:P61"/>
    <mergeCell ref="O50:P50"/>
    <mergeCell ref="O51:P51"/>
    <mergeCell ref="O52:P52"/>
    <mergeCell ref="O53:P53"/>
    <mergeCell ref="O54:P54"/>
    <mergeCell ref="O55:P55"/>
    <mergeCell ref="O44:P44"/>
    <mergeCell ref="O45:P45"/>
    <mergeCell ref="O46:P46"/>
    <mergeCell ref="O47:P47"/>
    <mergeCell ref="O48:P48"/>
    <mergeCell ref="O49:P49"/>
    <mergeCell ref="O38:P38"/>
    <mergeCell ref="O39:P39"/>
    <mergeCell ref="O40:P40"/>
    <mergeCell ref="O41:P41"/>
    <mergeCell ref="O42:P42"/>
    <mergeCell ref="O43:P43"/>
    <mergeCell ref="O32:P32"/>
    <mergeCell ref="O33:P33"/>
    <mergeCell ref="O34:P34"/>
    <mergeCell ref="O35:P35"/>
    <mergeCell ref="O36:P36"/>
    <mergeCell ref="O37:P37"/>
    <mergeCell ref="O26:P26"/>
    <mergeCell ref="O27:P27"/>
    <mergeCell ref="O28:P28"/>
    <mergeCell ref="O29:P29"/>
    <mergeCell ref="O30:P30"/>
    <mergeCell ref="O31:P31"/>
    <mergeCell ref="O20:P20"/>
    <mergeCell ref="O21:P21"/>
    <mergeCell ref="O22:P22"/>
    <mergeCell ref="O23:P23"/>
    <mergeCell ref="O24:P24"/>
    <mergeCell ref="O25:P25"/>
    <mergeCell ref="O14:P14"/>
    <mergeCell ref="O15:P15"/>
    <mergeCell ref="O16:P16"/>
    <mergeCell ref="O17:P17"/>
    <mergeCell ref="O18:P18"/>
    <mergeCell ref="O19:P19"/>
    <mergeCell ref="O8:P8"/>
    <mergeCell ref="O9:P9"/>
    <mergeCell ref="O10:P10"/>
    <mergeCell ref="O11:P11"/>
    <mergeCell ref="O12:P12"/>
    <mergeCell ref="O13:P13"/>
    <mergeCell ref="O5:P6"/>
    <mergeCell ref="A1:J1"/>
    <mergeCell ref="F867:G867"/>
    <mergeCell ref="F868:G868"/>
    <mergeCell ref="F869:G869"/>
    <mergeCell ref="F870:G870"/>
    <mergeCell ref="F855:G855"/>
    <mergeCell ref="F856:G856"/>
    <mergeCell ref="F857:G857"/>
    <mergeCell ref="F858:G858"/>
    <mergeCell ref="F871:G871"/>
    <mergeCell ref="F872:G872"/>
    <mergeCell ref="F861:G861"/>
    <mergeCell ref="F862:G862"/>
    <mergeCell ref="F863:G863"/>
    <mergeCell ref="F864:G864"/>
    <mergeCell ref="F865:G865"/>
    <mergeCell ref="F866:G866"/>
    <mergeCell ref="F859:G859"/>
    <mergeCell ref="F860:G860"/>
    <mergeCell ref="F849:G849"/>
    <mergeCell ref="F850:G850"/>
    <mergeCell ref="F851:G851"/>
    <mergeCell ref="F852:G852"/>
    <mergeCell ref="F853:G853"/>
    <mergeCell ref="F854:G854"/>
    <mergeCell ref="F843:G843"/>
    <mergeCell ref="F844:G844"/>
    <mergeCell ref="F845:G845"/>
    <mergeCell ref="F846:G846"/>
    <mergeCell ref="F847:G847"/>
    <mergeCell ref="F848:G848"/>
    <mergeCell ref="F837:G837"/>
    <mergeCell ref="F838:G838"/>
    <mergeCell ref="F839:G839"/>
    <mergeCell ref="F840:G840"/>
    <mergeCell ref="F841:G841"/>
    <mergeCell ref="F842:G842"/>
    <mergeCell ref="F831:G831"/>
    <mergeCell ref="F832:G832"/>
    <mergeCell ref="F833:G833"/>
    <mergeCell ref="F834:G834"/>
    <mergeCell ref="F835:G835"/>
    <mergeCell ref="F836:G836"/>
    <mergeCell ref="F825:G825"/>
    <mergeCell ref="F826:G826"/>
    <mergeCell ref="F827:G827"/>
    <mergeCell ref="F828:G828"/>
    <mergeCell ref="F829:G829"/>
    <mergeCell ref="F830:G830"/>
    <mergeCell ref="F819:G819"/>
    <mergeCell ref="F820:G820"/>
    <mergeCell ref="F821:G821"/>
    <mergeCell ref="F822:G822"/>
    <mergeCell ref="F823:G823"/>
    <mergeCell ref="F824:G824"/>
    <mergeCell ref="F813:G813"/>
    <mergeCell ref="F814:G814"/>
    <mergeCell ref="F815:G815"/>
    <mergeCell ref="F816:G816"/>
    <mergeCell ref="F817:G817"/>
    <mergeCell ref="F818:G818"/>
    <mergeCell ref="F807:G807"/>
    <mergeCell ref="F808:G808"/>
    <mergeCell ref="F809:G809"/>
    <mergeCell ref="F810:G810"/>
    <mergeCell ref="F811:G811"/>
    <mergeCell ref="F812:G812"/>
    <mergeCell ref="F800:G800"/>
    <mergeCell ref="F801:G801"/>
    <mergeCell ref="F802:G802"/>
    <mergeCell ref="F791:G791"/>
    <mergeCell ref="F792:G792"/>
    <mergeCell ref="F793:G793"/>
    <mergeCell ref="F794:G794"/>
    <mergeCell ref="F795:G795"/>
    <mergeCell ref="F796:G796"/>
    <mergeCell ref="F785:G785"/>
    <mergeCell ref="F786:G786"/>
    <mergeCell ref="F787:G787"/>
    <mergeCell ref="F788:G788"/>
    <mergeCell ref="F789:G789"/>
    <mergeCell ref="F790:G790"/>
    <mergeCell ref="F779:G779"/>
    <mergeCell ref="F780:G780"/>
    <mergeCell ref="F781:G781"/>
    <mergeCell ref="F782:G782"/>
    <mergeCell ref="F783:G783"/>
    <mergeCell ref="F784:G784"/>
    <mergeCell ref="F772:G772"/>
    <mergeCell ref="F773:G773"/>
    <mergeCell ref="F774:G774"/>
    <mergeCell ref="F775:G775"/>
    <mergeCell ref="F776:G776"/>
    <mergeCell ref="F778:G778"/>
    <mergeCell ref="F766:G766"/>
    <mergeCell ref="F767:G767"/>
    <mergeCell ref="F768:G768"/>
    <mergeCell ref="F769:G769"/>
    <mergeCell ref="F770:G770"/>
    <mergeCell ref="F771:G771"/>
    <mergeCell ref="F761:G761"/>
    <mergeCell ref="F762:G762"/>
    <mergeCell ref="F763:G763"/>
    <mergeCell ref="F764:G764"/>
    <mergeCell ref="F765:G765"/>
    <mergeCell ref="F757:G757"/>
    <mergeCell ref="F758:G758"/>
    <mergeCell ref="F759:G759"/>
    <mergeCell ref="F760:G760"/>
    <mergeCell ref="F751:G751"/>
    <mergeCell ref="F752:G752"/>
    <mergeCell ref="F753:G753"/>
    <mergeCell ref="F754:G754"/>
    <mergeCell ref="F755:G755"/>
    <mergeCell ref="F756:G756"/>
    <mergeCell ref="F745:G745"/>
    <mergeCell ref="F746:G746"/>
    <mergeCell ref="F747:G747"/>
    <mergeCell ref="F748:G748"/>
    <mergeCell ref="F749:G749"/>
    <mergeCell ref="F750:G750"/>
    <mergeCell ref="F739:G739"/>
    <mergeCell ref="F740:G740"/>
    <mergeCell ref="F741:G741"/>
    <mergeCell ref="F742:G742"/>
    <mergeCell ref="F743:G743"/>
    <mergeCell ref="F744:G744"/>
    <mergeCell ref="F733:G733"/>
    <mergeCell ref="F734:G734"/>
    <mergeCell ref="F735:G735"/>
    <mergeCell ref="F736:G736"/>
    <mergeCell ref="F737:G737"/>
    <mergeCell ref="F738:G738"/>
    <mergeCell ref="F727:G727"/>
    <mergeCell ref="F728:G728"/>
    <mergeCell ref="F729:G729"/>
    <mergeCell ref="F730:G730"/>
    <mergeCell ref="F731:G731"/>
    <mergeCell ref="F732:G732"/>
    <mergeCell ref="F721:G721"/>
    <mergeCell ref="F722:G722"/>
    <mergeCell ref="F723:G723"/>
    <mergeCell ref="F724:G724"/>
    <mergeCell ref="F725:G725"/>
    <mergeCell ref="F726:G726"/>
    <mergeCell ref="F715:G715"/>
    <mergeCell ref="F716:G716"/>
    <mergeCell ref="F717:G717"/>
    <mergeCell ref="F718:G718"/>
    <mergeCell ref="F719:G719"/>
    <mergeCell ref="F720:G720"/>
    <mergeCell ref="F709:G709"/>
    <mergeCell ref="F710:G710"/>
    <mergeCell ref="F711:G711"/>
    <mergeCell ref="F712:G712"/>
    <mergeCell ref="F713:G713"/>
    <mergeCell ref="F714:G714"/>
    <mergeCell ref="F703:G703"/>
    <mergeCell ref="F704:G704"/>
    <mergeCell ref="F705:G705"/>
    <mergeCell ref="F706:G706"/>
    <mergeCell ref="F707:G707"/>
    <mergeCell ref="F708:G708"/>
    <mergeCell ref="F697:G697"/>
    <mergeCell ref="F698:G698"/>
    <mergeCell ref="F699:G699"/>
    <mergeCell ref="F700:G700"/>
    <mergeCell ref="F701:G701"/>
    <mergeCell ref="F702:G702"/>
    <mergeCell ref="F691:G691"/>
    <mergeCell ref="F692:G692"/>
    <mergeCell ref="F693:G693"/>
    <mergeCell ref="F694:G694"/>
    <mergeCell ref="F695:G695"/>
    <mergeCell ref="F696:G696"/>
    <mergeCell ref="F685:G685"/>
    <mergeCell ref="F686:G686"/>
    <mergeCell ref="F687:G687"/>
    <mergeCell ref="F688:G688"/>
    <mergeCell ref="F689:G689"/>
    <mergeCell ref="F690:G690"/>
    <mergeCell ref="F679:G679"/>
    <mergeCell ref="F680:G680"/>
    <mergeCell ref="F681:G681"/>
    <mergeCell ref="F682:G682"/>
    <mergeCell ref="F683:G683"/>
    <mergeCell ref="F684:G684"/>
    <mergeCell ref="F673:G673"/>
    <mergeCell ref="F674:G674"/>
    <mergeCell ref="F675:G675"/>
    <mergeCell ref="F676:G676"/>
    <mergeCell ref="F677:G677"/>
    <mergeCell ref="F678:G678"/>
    <mergeCell ref="F667:G667"/>
    <mergeCell ref="F668:G668"/>
    <mergeCell ref="F669:G669"/>
    <mergeCell ref="F670:G670"/>
    <mergeCell ref="F671:G671"/>
    <mergeCell ref="F672:G672"/>
    <mergeCell ref="F661:G661"/>
    <mergeCell ref="F662:G662"/>
    <mergeCell ref="F663:G663"/>
    <mergeCell ref="F664:G664"/>
    <mergeCell ref="F665:G665"/>
    <mergeCell ref="F666:G666"/>
    <mergeCell ref="F655:G655"/>
    <mergeCell ref="F656:G656"/>
    <mergeCell ref="F657:G657"/>
    <mergeCell ref="F658:G658"/>
    <mergeCell ref="F659:G659"/>
    <mergeCell ref="F660:G660"/>
    <mergeCell ref="F649:G649"/>
    <mergeCell ref="F650:G650"/>
    <mergeCell ref="F651:G651"/>
    <mergeCell ref="F652:G652"/>
    <mergeCell ref="F653:G653"/>
    <mergeCell ref="F654:G654"/>
    <mergeCell ref="F643:G643"/>
    <mergeCell ref="F644:G644"/>
    <mergeCell ref="F645:G645"/>
    <mergeCell ref="F646:G646"/>
    <mergeCell ref="F647:G647"/>
    <mergeCell ref="F648:G648"/>
    <mergeCell ref="F637:G637"/>
    <mergeCell ref="F638:G638"/>
    <mergeCell ref="F639:G639"/>
    <mergeCell ref="F640:G640"/>
    <mergeCell ref="F641:G641"/>
    <mergeCell ref="F642:G642"/>
    <mergeCell ref="F631:G631"/>
    <mergeCell ref="F632:G632"/>
    <mergeCell ref="F633:G633"/>
    <mergeCell ref="F634:G634"/>
    <mergeCell ref="F635:G635"/>
    <mergeCell ref="F636:G636"/>
    <mergeCell ref="F625:G625"/>
    <mergeCell ref="F626:G626"/>
    <mergeCell ref="F627:G627"/>
    <mergeCell ref="F628:G628"/>
    <mergeCell ref="F629:G629"/>
    <mergeCell ref="F630:G630"/>
    <mergeCell ref="F619:G619"/>
    <mergeCell ref="F620:G620"/>
    <mergeCell ref="F621:G621"/>
    <mergeCell ref="F622:G622"/>
    <mergeCell ref="F623:G623"/>
    <mergeCell ref="F624:G624"/>
    <mergeCell ref="F617:G617"/>
    <mergeCell ref="F618:G618"/>
    <mergeCell ref="F612:G612"/>
    <mergeCell ref="F613:G613"/>
    <mergeCell ref="F614:G614"/>
    <mergeCell ref="F615:G615"/>
    <mergeCell ref="F616:G616"/>
    <mergeCell ref="F606:G606"/>
    <mergeCell ref="F607:G607"/>
    <mergeCell ref="F608:G608"/>
    <mergeCell ref="F609:G609"/>
    <mergeCell ref="F610:G610"/>
    <mergeCell ref="F611:G611"/>
    <mergeCell ref="F600:G600"/>
    <mergeCell ref="F601:G601"/>
    <mergeCell ref="F602:G602"/>
    <mergeCell ref="F603:G603"/>
    <mergeCell ref="F604:G604"/>
    <mergeCell ref="F605:G605"/>
    <mergeCell ref="F594:G594"/>
    <mergeCell ref="F595:G595"/>
    <mergeCell ref="F596:G596"/>
    <mergeCell ref="F597:G597"/>
    <mergeCell ref="F598:G598"/>
    <mergeCell ref="F599:G599"/>
    <mergeCell ref="F588:G588"/>
    <mergeCell ref="F589:G589"/>
    <mergeCell ref="F590:G590"/>
    <mergeCell ref="F591:G591"/>
    <mergeCell ref="F592:G592"/>
    <mergeCell ref="F593:G593"/>
    <mergeCell ref="F582:G582"/>
    <mergeCell ref="F583:G583"/>
    <mergeCell ref="F584:G584"/>
    <mergeCell ref="F585:G585"/>
    <mergeCell ref="F586:G586"/>
    <mergeCell ref="F587:G587"/>
    <mergeCell ref="F576:G576"/>
    <mergeCell ref="F577:G577"/>
    <mergeCell ref="F578:G578"/>
    <mergeCell ref="F579:G579"/>
    <mergeCell ref="F580:G580"/>
    <mergeCell ref="F581:G581"/>
    <mergeCell ref="F570:G570"/>
    <mergeCell ref="F571:G571"/>
    <mergeCell ref="F572:G572"/>
    <mergeCell ref="F573:G573"/>
    <mergeCell ref="F574:G574"/>
    <mergeCell ref="F575:G575"/>
    <mergeCell ref="F564:G564"/>
    <mergeCell ref="F565:G565"/>
    <mergeCell ref="F566:G566"/>
    <mergeCell ref="F567:G567"/>
    <mergeCell ref="F568:G568"/>
    <mergeCell ref="F569:G569"/>
    <mergeCell ref="F558:G558"/>
    <mergeCell ref="F559:G559"/>
    <mergeCell ref="F560:G560"/>
    <mergeCell ref="F561:G561"/>
    <mergeCell ref="F562:G562"/>
    <mergeCell ref="F563:G563"/>
    <mergeCell ref="F550:G550"/>
    <mergeCell ref="F557:G557"/>
    <mergeCell ref="F551:G551"/>
    <mergeCell ref="F552:G552"/>
    <mergeCell ref="F553:G553"/>
    <mergeCell ref="F554:G554"/>
    <mergeCell ref="F555:G555"/>
    <mergeCell ref="F556:G556"/>
    <mergeCell ref="F544:G544"/>
    <mergeCell ref="F545:G545"/>
    <mergeCell ref="F546:G546"/>
    <mergeCell ref="F547:G547"/>
    <mergeCell ref="F548:G548"/>
    <mergeCell ref="F549:G549"/>
    <mergeCell ref="F538:G538"/>
    <mergeCell ref="F539:G539"/>
    <mergeCell ref="F540:G540"/>
    <mergeCell ref="F541:G541"/>
    <mergeCell ref="F542:G542"/>
    <mergeCell ref="F543:G543"/>
    <mergeCell ref="F532:G532"/>
    <mergeCell ref="F533:G533"/>
    <mergeCell ref="F534:G534"/>
    <mergeCell ref="F535:G535"/>
    <mergeCell ref="F536:G536"/>
    <mergeCell ref="F537:G537"/>
    <mergeCell ref="F526:G526"/>
    <mergeCell ref="F527:G527"/>
    <mergeCell ref="F528:G528"/>
    <mergeCell ref="F529:G529"/>
    <mergeCell ref="F530:G530"/>
    <mergeCell ref="F531:G531"/>
    <mergeCell ref="F520:G520"/>
    <mergeCell ref="F521:G521"/>
    <mergeCell ref="F522:G522"/>
    <mergeCell ref="F523:G523"/>
    <mergeCell ref="F524:G524"/>
    <mergeCell ref="F525:G525"/>
    <mergeCell ref="F514:G514"/>
    <mergeCell ref="F515:G515"/>
    <mergeCell ref="F516:G516"/>
    <mergeCell ref="F517:G517"/>
    <mergeCell ref="F518:G518"/>
    <mergeCell ref="F519:G519"/>
    <mergeCell ref="F508:G508"/>
    <mergeCell ref="F509:G509"/>
    <mergeCell ref="F510:G510"/>
    <mergeCell ref="F511:G511"/>
    <mergeCell ref="F512:G512"/>
    <mergeCell ref="F513:G513"/>
    <mergeCell ref="F502:G502"/>
    <mergeCell ref="F503:G503"/>
    <mergeCell ref="F504:G504"/>
    <mergeCell ref="F505:G505"/>
    <mergeCell ref="F506:G506"/>
    <mergeCell ref="F507:G507"/>
    <mergeCell ref="F496:G496"/>
    <mergeCell ref="F497:G497"/>
    <mergeCell ref="F498:G498"/>
    <mergeCell ref="F499:G499"/>
    <mergeCell ref="F500:G500"/>
    <mergeCell ref="F501:G501"/>
    <mergeCell ref="F488:G488"/>
    <mergeCell ref="F491:G491"/>
    <mergeCell ref="F492:G492"/>
    <mergeCell ref="F493:G493"/>
    <mergeCell ref="F494:G494"/>
    <mergeCell ref="F495:G495"/>
    <mergeCell ref="F479:G479"/>
    <mergeCell ref="F480:G480"/>
    <mergeCell ref="F490:G490"/>
    <mergeCell ref="F481:G481"/>
    <mergeCell ref="F482:G482"/>
    <mergeCell ref="F483:G483"/>
    <mergeCell ref="F484:G484"/>
    <mergeCell ref="F485:G485"/>
    <mergeCell ref="F486:G486"/>
    <mergeCell ref="F487:G487"/>
    <mergeCell ref="F473:G473"/>
    <mergeCell ref="F474:G474"/>
    <mergeCell ref="F475:G475"/>
    <mergeCell ref="F476:G476"/>
    <mergeCell ref="F477:G477"/>
    <mergeCell ref="F478:G478"/>
    <mergeCell ref="F467:G467"/>
    <mergeCell ref="F468:G468"/>
    <mergeCell ref="F469:G469"/>
    <mergeCell ref="F470:G470"/>
    <mergeCell ref="F471:G471"/>
    <mergeCell ref="F472:G472"/>
    <mergeCell ref="F461:G461"/>
    <mergeCell ref="F462:G462"/>
    <mergeCell ref="F463:G463"/>
    <mergeCell ref="F464:G464"/>
    <mergeCell ref="F465:G465"/>
    <mergeCell ref="F466:G466"/>
    <mergeCell ref="F455:G455"/>
    <mergeCell ref="F456:G456"/>
    <mergeCell ref="F457:G457"/>
    <mergeCell ref="F458:G458"/>
    <mergeCell ref="F459:G459"/>
    <mergeCell ref="F460:G460"/>
    <mergeCell ref="F449:G449"/>
    <mergeCell ref="F450:G450"/>
    <mergeCell ref="F451:G451"/>
    <mergeCell ref="F452:G452"/>
    <mergeCell ref="F453:G453"/>
    <mergeCell ref="F454:G454"/>
    <mergeCell ref="F443:G443"/>
    <mergeCell ref="F444:G444"/>
    <mergeCell ref="F445:G445"/>
    <mergeCell ref="F446:G446"/>
    <mergeCell ref="F447:G447"/>
    <mergeCell ref="F448:G448"/>
    <mergeCell ref="F437:G437"/>
    <mergeCell ref="F438:G438"/>
    <mergeCell ref="F439:G439"/>
    <mergeCell ref="F440:G440"/>
    <mergeCell ref="F441:G441"/>
    <mergeCell ref="F442:G442"/>
    <mergeCell ref="F431:G431"/>
    <mergeCell ref="F432:G432"/>
    <mergeCell ref="F433:G433"/>
    <mergeCell ref="F434:G434"/>
    <mergeCell ref="F435:G435"/>
    <mergeCell ref="F436:G436"/>
    <mergeCell ref="F425:G425"/>
    <mergeCell ref="F426:G426"/>
    <mergeCell ref="F427:G427"/>
    <mergeCell ref="F428:G428"/>
    <mergeCell ref="F429:G429"/>
    <mergeCell ref="F430:G430"/>
    <mergeCell ref="F419:G419"/>
    <mergeCell ref="F420:G420"/>
    <mergeCell ref="F421:G421"/>
    <mergeCell ref="F422:G422"/>
    <mergeCell ref="F423:G423"/>
    <mergeCell ref="F424:G424"/>
    <mergeCell ref="F413:G413"/>
    <mergeCell ref="F414:G414"/>
    <mergeCell ref="F415:G415"/>
    <mergeCell ref="F416:G416"/>
    <mergeCell ref="F417:G417"/>
    <mergeCell ref="F418:G418"/>
    <mergeCell ref="F407:G407"/>
    <mergeCell ref="F408:G408"/>
    <mergeCell ref="F409:G409"/>
    <mergeCell ref="F410:G410"/>
    <mergeCell ref="F411:G411"/>
    <mergeCell ref="F412:G412"/>
    <mergeCell ref="F401:G401"/>
    <mergeCell ref="F402:G402"/>
    <mergeCell ref="F403:G403"/>
    <mergeCell ref="F404:G404"/>
    <mergeCell ref="F405:G405"/>
    <mergeCell ref="F406:G406"/>
    <mergeCell ref="F395:G395"/>
    <mergeCell ref="F396:G396"/>
    <mergeCell ref="F397:G397"/>
    <mergeCell ref="F398:G398"/>
    <mergeCell ref="F399:G399"/>
    <mergeCell ref="F400:G400"/>
    <mergeCell ref="F389:G389"/>
    <mergeCell ref="F390:G390"/>
    <mergeCell ref="F391:G391"/>
    <mergeCell ref="F392:G392"/>
    <mergeCell ref="F393:G393"/>
    <mergeCell ref="F394:G394"/>
    <mergeCell ref="F383:G383"/>
    <mergeCell ref="F384:G384"/>
    <mergeCell ref="F385:G385"/>
    <mergeCell ref="F386:G386"/>
    <mergeCell ref="F387:G387"/>
    <mergeCell ref="F388:G388"/>
    <mergeCell ref="F377:G377"/>
    <mergeCell ref="F378:G378"/>
    <mergeCell ref="F379:G379"/>
    <mergeCell ref="F380:G380"/>
    <mergeCell ref="F381:G381"/>
    <mergeCell ref="F382:G382"/>
    <mergeCell ref="F371:G371"/>
    <mergeCell ref="F372:G372"/>
    <mergeCell ref="F373:G373"/>
    <mergeCell ref="F374:G374"/>
    <mergeCell ref="F375:G375"/>
    <mergeCell ref="F376:G376"/>
    <mergeCell ref="F361:G361"/>
    <mergeCell ref="F366:G366"/>
    <mergeCell ref="F367:G367"/>
    <mergeCell ref="F368:G368"/>
    <mergeCell ref="F369:G369"/>
    <mergeCell ref="F370:G370"/>
    <mergeCell ref="F362:G362"/>
    <mergeCell ref="F363:G363"/>
    <mergeCell ref="F364:G364"/>
    <mergeCell ref="F365:G365"/>
    <mergeCell ref="F355:G355"/>
    <mergeCell ref="F356:G356"/>
    <mergeCell ref="F357:G357"/>
    <mergeCell ref="F358:G358"/>
    <mergeCell ref="F359:G359"/>
    <mergeCell ref="F360:G360"/>
    <mergeCell ref="F349:G349"/>
    <mergeCell ref="F350:G350"/>
    <mergeCell ref="F351:G351"/>
    <mergeCell ref="F352:G352"/>
    <mergeCell ref="F353:G353"/>
    <mergeCell ref="F354:G354"/>
    <mergeCell ref="F343:G343"/>
    <mergeCell ref="F344:G344"/>
    <mergeCell ref="F345:G345"/>
    <mergeCell ref="F346:G346"/>
    <mergeCell ref="F347:G347"/>
    <mergeCell ref="F348:G348"/>
    <mergeCell ref="F337:G337"/>
    <mergeCell ref="F338:G338"/>
    <mergeCell ref="F339:G339"/>
    <mergeCell ref="F340:G340"/>
    <mergeCell ref="F341:G341"/>
    <mergeCell ref="F342:G342"/>
    <mergeCell ref="F331:G331"/>
    <mergeCell ref="F332:G332"/>
    <mergeCell ref="F333:G333"/>
    <mergeCell ref="F334:G334"/>
    <mergeCell ref="F335:G335"/>
    <mergeCell ref="F336:G336"/>
    <mergeCell ref="F325:G325"/>
    <mergeCell ref="F326:G326"/>
    <mergeCell ref="F327:G327"/>
    <mergeCell ref="F328:G328"/>
    <mergeCell ref="F329:G329"/>
    <mergeCell ref="F330:G330"/>
    <mergeCell ref="F319:G319"/>
    <mergeCell ref="F320:G320"/>
    <mergeCell ref="F321:G321"/>
    <mergeCell ref="F322:G322"/>
    <mergeCell ref="F323:G323"/>
    <mergeCell ref="F324:G324"/>
    <mergeCell ref="F313:G313"/>
    <mergeCell ref="F314:G314"/>
    <mergeCell ref="F315:G315"/>
    <mergeCell ref="F316:G316"/>
    <mergeCell ref="F317:G317"/>
    <mergeCell ref="F318:G318"/>
    <mergeCell ref="F307:G307"/>
    <mergeCell ref="F308:G308"/>
    <mergeCell ref="F309:G309"/>
    <mergeCell ref="F310:G310"/>
    <mergeCell ref="F311:G311"/>
    <mergeCell ref="F312:G312"/>
    <mergeCell ref="F301:G301"/>
    <mergeCell ref="F302:G302"/>
    <mergeCell ref="F303:G303"/>
    <mergeCell ref="F304:G304"/>
    <mergeCell ref="F305:G305"/>
    <mergeCell ref="F306:G306"/>
    <mergeCell ref="F295:G295"/>
    <mergeCell ref="F296:G296"/>
    <mergeCell ref="F297:G297"/>
    <mergeCell ref="F298:G298"/>
    <mergeCell ref="F299:G299"/>
    <mergeCell ref="F300:G300"/>
    <mergeCell ref="F289:G289"/>
    <mergeCell ref="F290:G290"/>
    <mergeCell ref="F291:G291"/>
    <mergeCell ref="F292:G292"/>
    <mergeCell ref="F293:G293"/>
    <mergeCell ref="F294:G294"/>
    <mergeCell ref="F283:G283"/>
    <mergeCell ref="F284:G284"/>
    <mergeCell ref="F285:G285"/>
    <mergeCell ref="F286:G286"/>
    <mergeCell ref="F287:G287"/>
    <mergeCell ref="F288:G288"/>
    <mergeCell ref="F277:G277"/>
    <mergeCell ref="F278:G278"/>
    <mergeCell ref="F279:G279"/>
    <mergeCell ref="F280:G280"/>
    <mergeCell ref="F281:G281"/>
    <mergeCell ref="F282:G282"/>
    <mergeCell ref="F271:G271"/>
    <mergeCell ref="F272:G272"/>
    <mergeCell ref="F273:G273"/>
    <mergeCell ref="F274:G274"/>
    <mergeCell ref="F275:G275"/>
    <mergeCell ref="F276:G276"/>
    <mergeCell ref="F265:G265"/>
    <mergeCell ref="F266:G266"/>
    <mergeCell ref="F267:G267"/>
    <mergeCell ref="F268:G268"/>
    <mergeCell ref="F269:G269"/>
    <mergeCell ref="F270:G270"/>
    <mergeCell ref="F259:G259"/>
    <mergeCell ref="F260:G260"/>
    <mergeCell ref="F261:G261"/>
    <mergeCell ref="F262:G262"/>
    <mergeCell ref="F263:G263"/>
    <mergeCell ref="F264:G264"/>
    <mergeCell ref="F253:G253"/>
    <mergeCell ref="F254:G254"/>
    <mergeCell ref="F255:G255"/>
    <mergeCell ref="F256:G256"/>
    <mergeCell ref="F257:G257"/>
    <mergeCell ref="F258:G258"/>
    <mergeCell ref="F244:G244"/>
    <mergeCell ref="F248:G248"/>
    <mergeCell ref="F249:G249"/>
    <mergeCell ref="F250:G250"/>
    <mergeCell ref="F251:G251"/>
    <mergeCell ref="F252:G252"/>
    <mergeCell ref="F237:G237"/>
    <mergeCell ref="F238:G238"/>
    <mergeCell ref="F245:G245"/>
    <mergeCell ref="F246:G246"/>
    <mergeCell ref="F247:G247"/>
    <mergeCell ref="F239:G239"/>
    <mergeCell ref="F240:G240"/>
    <mergeCell ref="F241:G241"/>
    <mergeCell ref="F242:G242"/>
    <mergeCell ref="F243:G243"/>
    <mergeCell ref="F231:G231"/>
    <mergeCell ref="F232:G232"/>
    <mergeCell ref="F233:G233"/>
    <mergeCell ref="F234:G234"/>
    <mergeCell ref="F235:G235"/>
    <mergeCell ref="F236:G236"/>
    <mergeCell ref="F225:G225"/>
    <mergeCell ref="F226:G226"/>
    <mergeCell ref="F227:G227"/>
    <mergeCell ref="F228:G228"/>
    <mergeCell ref="F229:G229"/>
    <mergeCell ref="F230:G230"/>
    <mergeCell ref="F219:G219"/>
    <mergeCell ref="F220:G220"/>
    <mergeCell ref="F221:G221"/>
    <mergeCell ref="F222:G222"/>
    <mergeCell ref="F223:G223"/>
    <mergeCell ref="F224:G224"/>
    <mergeCell ref="F213:G213"/>
    <mergeCell ref="F214:G214"/>
    <mergeCell ref="F215:G215"/>
    <mergeCell ref="F216:G216"/>
    <mergeCell ref="F217:G217"/>
    <mergeCell ref="F218:G218"/>
    <mergeCell ref="F207:G207"/>
    <mergeCell ref="F208:G208"/>
    <mergeCell ref="F209:G209"/>
    <mergeCell ref="F210:G210"/>
    <mergeCell ref="F211:G211"/>
    <mergeCell ref="F212:G212"/>
    <mergeCell ref="F201:G201"/>
    <mergeCell ref="F202:G202"/>
    <mergeCell ref="F203:G203"/>
    <mergeCell ref="F204:G204"/>
    <mergeCell ref="F205:G205"/>
    <mergeCell ref="F206:G206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59:G159"/>
    <mergeCell ref="F160:G160"/>
    <mergeCell ref="F161:G161"/>
    <mergeCell ref="F162:G162"/>
    <mergeCell ref="F163:G163"/>
    <mergeCell ref="F164:G164"/>
    <mergeCell ref="F154:G154"/>
    <mergeCell ref="F155:G155"/>
    <mergeCell ref="F152:G152"/>
    <mergeCell ref="F156:G156"/>
    <mergeCell ref="F157:G157"/>
    <mergeCell ref="F158:G158"/>
    <mergeCell ref="F143:G143"/>
    <mergeCell ref="F144:G144"/>
    <mergeCell ref="F145:G145"/>
    <mergeCell ref="F146:G146"/>
    <mergeCell ref="F147:G147"/>
    <mergeCell ref="F153:G153"/>
    <mergeCell ref="F137:G137"/>
    <mergeCell ref="F138:G138"/>
    <mergeCell ref="F139:G139"/>
    <mergeCell ref="F140:G140"/>
    <mergeCell ref="F141:G141"/>
    <mergeCell ref="F142:G142"/>
    <mergeCell ref="F131:G131"/>
    <mergeCell ref="F132:G132"/>
    <mergeCell ref="F133:G133"/>
    <mergeCell ref="F134:G134"/>
    <mergeCell ref="F135:G135"/>
    <mergeCell ref="F136:G136"/>
    <mergeCell ref="F125:G125"/>
    <mergeCell ref="F126:G126"/>
    <mergeCell ref="F127:G127"/>
    <mergeCell ref="F128:G128"/>
    <mergeCell ref="F129:G129"/>
    <mergeCell ref="F130:G130"/>
    <mergeCell ref="F119:G119"/>
    <mergeCell ref="F120:G120"/>
    <mergeCell ref="F121:G121"/>
    <mergeCell ref="F122:G122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07:G107"/>
    <mergeCell ref="F108:G108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10:G10"/>
    <mergeCell ref="F11:G11"/>
    <mergeCell ref="F13:G13"/>
    <mergeCell ref="F14:G14"/>
    <mergeCell ref="F15:G15"/>
    <mergeCell ref="F16:G16"/>
    <mergeCell ref="F489:G489"/>
    <mergeCell ref="A5:A6"/>
    <mergeCell ref="B5:B6"/>
    <mergeCell ref="C5:C6"/>
    <mergeCell ref="D5:D6"/>
    <mergeCell ref="E5:E6"/>
    <mergeCell ref="F12:G12"/>
    <mergeCell ref="F5:G6"/>
    <mergeCell ref="F8:G8"/>
    <mergeCell ref="F9:G9"/>
  </mergeCells>
  <printOptions/>
  <pageMargins left="0.31496062992125984" right="0.31496062992125984" top="0.5511811023622047" bottom="0.5511811023622047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659"/>
  <sheetViews>
    <sheetView view="pageBreakPreview" zoomScale="60" zoomScalePageLayoutView="0" workbookViewId="0" topLeftCell="A1">
      <selection activeCell="A56" sqref="A56"/>
    </sheetView>
  </sheetViews>
  <sheetFormatPr defaultColWidth="9.140625" defaultRowHeight="15"/>
  <cols>
    <col min="1" max="1" width="46.57421875" style="1" customWidth="1"/>
    <col min="2" max="2" width="2.28125" style="1" customWidth="1"/>
    <col min="3" max="3" width="4.7109375" style="1" customWidth="1"/>
    <col min="4" max="4" width="5.7109375" style="1" customWidth="1"/>
    <col min="5" max="5" width="0.71875" style="1" customWidth="1"/>
    <col min="6" max="6" width="0.85546875" style="1" customWidth="1"/>
    <col min="7" max="7" width="0.42578125" style="1" hidden="1" customWidth="1"/>
    <col min="8" max="9" width="4.7109375" style="1" customWidth="1"/>
    <col min="10" max="10" width="1.8515625" style="1" customWidth="1"/>
    <col min="11" max="11" width="3.7109375" style="1" customWidth="1"/>
    <col min="12" max="12" width="5.7109375" style="1" customWidth="1"/>
    <col min="13" max="13" width="2.421875" style="60" customWidth="1"/>
    <col min="14" max="15" width="8.421875" style="60" customWidth="1"/>
    <col min="16" max="16" width="3.8515625" style="60" customWidth="1"/>
    <col min="17" max="17" width="8.8515625" style="134" customWidth="1"/>
    <col min="18" max="16384" width="8.8515625" style="1" customWidth="1"/>
  </cols>
  <sheetData>
    <row r="1" spans="1:17" ht="15.75" customHeight="1">
      <c r="A1" s="193" t="s">
        <v>525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27" customHeight="1">
      <c r="A2" s="29"/>
      <c r="B2" s="29"/>
      <c r="C2" s="19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174"/>
      <c r="P2" s="174"/>
      <c r="Q2" s="174"/>
    </row>
    <row r="3" spans="1:17" ht="25.5" customHeight="1">
      <c r="A3" s="200" t="s">
        <v>602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183"/>
      <c r="P3" s="183"/>
      <c r="Q3" s="183"/>
    </row>
    <row r="4" spans="1:17" ht="15.75" customHeight="1">
      <c r="A4" s="193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83"/>
      <c r="P4" s="183"/>
      <c r="Q4" s="183"/>
    </row>
    <row r="5" spans="1:18" ht="54" customHeight="1">
      <c r="A5" s="30" t="s">
        <v>2</v>
      </c>
      <c r="B5" s="233" t="s">
        <v>5</v>
      </c>
      <c r="C5" s="234"/>
      <c r="D5" s="234"/>
      <c r="E5" s="234"/>
      <c r="F5" s="234"/>
      <c r="G5" s="235"/>
      <c r="H5" s="2" t="s">
        <v>3</v>
      </c>
      <c r="I5" s="2" t="s">
        <v>4</v>
      </c>
      <c r="J5" s="233" t="s">
        <v>6</v>
      </c>
      <c r="K5" s="235"/>
      <c r="L5" s="2" t="s">
        <v>526</v>
      </c>
      <c r="M5" s="233" t="s">
        <v>593</v>
      </c>
      <c r="N5" s="234"/>
      <c r="O5" s="258" t="s">
        <v>597</v>
      </c>
      <c r="P5" s="259"/>
      <c r="Q5" s="129" t="s">
        <v>592</v>
      </c>
      <c r="R5" s="52"/>
    </row>
    <row r="6" spans="1:18" s="62" customFormat="1" ht="16.5" customHeight="1">
      <c r="A6" s="46">
        <v>1</v>
      </c>
      <c r="B6" s="233">
        <v>2</v>
      </c>
      <c r="C6" s="256"/>
      <c r="D6" s="256"/>
      <c r="E6" s="256"/>
      <c r="F6" s="256"/>
      <c r="G6" s="257"/>
      <c r="H6" s="2">
        <v>3</v>
      </c>
      <c r="I6" s="2">
        <v>4</v>
      </c>
      <c r="J6" s="233">
        <v>5</v>
      </c>
      <c r="K6" s="235"/>
      <c r="L6" s="2">
        <v>6</v>
      </c>
      <c r="M6" s="233">
        <v>7</v>
      </c>
      <c r="N6" s="234"/>
      <c r="O6" s="260">
        <v>8</v>
      </c>
      <c r="P6" s="199"/>
      <c r="Q6" s="130">
        <v>9</v>
      </c>
      <c r="R6" s="61"/>
    </row>
    <row r="7" spans="1:19" ht="13.5">
      <c r="A7" s="31" t="s">
        <v>7</v>
      </c>
      <c r="B7" s="11"/>
      <c r="C7" s="12"/>
      <c r="D7" s="12"/>
      <c r="E7" s="12"/>
      <c r="F7" s="12"/>
      <c r="G7" s="13"/>
      <c r="H7" s="4"/>
      <c r="I7" s="4"/>
      <c r="J7" s="236"/>
      <c r="K7" s="238"/>
      <c r="L7" s="4"/>
      <c r="M7" s="231">
        <f>M8+M16+M47+M62+M76+M109+M123+M194+M202+M210+M225+M240+M284+M295+M303+M317+M325+M333+M353+M368+M401+M409+M543+M567+M608+M616+M650</f>
        <v>355439.7</v>
      </c>
      <c r="N7" s="232"/>
      <c r="O7" s="261">
        <f>O8+O16+O47+O62+O76+O109+O123+O194+O202+O210+O225+O240+O284+O295+O303+O317+O325+O333+O353+O368+O401+O409+O543+O567+O608+O616+O650</f>
        <v>52849.8</v>
      </c>
      <c r="P7" s="261"/>
      <c r="Q7" s="131">
        <f>O7/M7*100</f>
        <v>14.868851172224149</v>
      </c>
      <c r="S7" s="3"/>
    </row>
    <row r="8" spans="1:17" ht="52.5">
      <c r="A8" s="31" t="s">
        <v>549</v>
      </c>
      <c r="B8" s="236" t="s">
        <v>169</v>
      </c>
      <c r="C8" s="237"/>
      <c r="D8" s="237"/>
      <c r="E8" s="237"/>
      <c r="F8" s="237"/>
      <c r="G8" s="238"/>
      <c r="H8" s="4"/>
      <c r="I8" s="4"/>
      <c r="J8" s="236"/>
      <c r="K8" s="238"/>
      <c r="L8" s="4"/>
      <c r="M8" s="231">
        <f aca="true" t="shared" si="0" ref="M8:M14">M9</f>
        <v>500</v>
      </c>
      <c r="N8" s="232"/>
      <c r="O8" s="261">
        <f aca="true" t="shared" si="1" ref="O8:O14">O9</f>
        <v>0</v>
      </c>
      <c r="P8" s="261"/>
      <c r="Q8" s="131">
        <f aca="true" t="shared" si="2" ref="Q8:Q71">O8/M8*100</f>
        <v>0</v>
      </c>
    </row>
    <row r="9" spans="1:17" ht="26.25">
      <c r="A9" s="31" t="s">
        <v>170</v>
      </c>
      <c r="B9" s="236" t="s">
        <v>171</v>
      </c>
      <c r="C9" s="237"/>
      <c r="D9" s="237"/>
      <c r="E9" s="237"/>
      <c r="F9" s="237"/>
      <c r="G9" s="238"/>
      <c r="H9" s="4"/>
      <c r="I9" s="4"/>
      <c r="J9" s="236"/>
      <c r="K9" s="238"/>
      <c r="L9" s="4"/>
      <c r="M9" s="231">
        <f t="shared" si="0"/>
        <v>500</v>
      </c>
      <c r="N9" s="232"/>
      <c r="O9" s="261">
        <f t="shared" si="1"/>
        <v>0</v>
      </c>
      <c r="P9" s="261"/>
      <c r="Q9" s="131">
        <f t="shared" si="2"/>
        <v>0</v>
      </c>
    </row>
    <row r="10" spans="1:17" ht="39">
      <c r="A10" s="33" t="s">
        <v>172</v>
      </c>
      <c r="B10" s="239" t="s">
        <v>173</v>
      </c>
      <c r="C10" s="240"/>
      <c r="D10" s="240"/>
      <c r="E10" s="240"/>
      <c r="F10" s="240"/>
      <c r="G10" s="241"/>
      <c r="H10" s="6"/>
      <c r="I10" s="6"/>
      <c r="J10" s="239"/>
      <c r="K10" s="241"/>
      <c r="L10" s="6"/>
      <c r="M10" s="242">
        <f t="shared" si="0"/>
        <v>500</v>
      </c>
      <c r="N10" s="243"/>
      <c r="O10" s="262">
        <f t="shared" si="1"/>
        <v>0</v>
      </c>
      <c r="P10" s="262"/>
      <c r="Q10" s="132">
        <f t="shared" si="2"/>
        <v>0</v>
      </c>
    </row>
    <row r="11" spans="1:17" ht="13.5">
      <c r="A11" s="33" t="s">
        <v>155</v>
      </c>
      <c r="B11" s="239" t="s">
        <v>173</v>
      </c>
      <c r="C11" s="240"/>
      <c r="D11" s="240"/>
      <c r="E11" s="240"/>
      <c r="F11" s="240"/>
      <c r="G11" s="241"/>
      <c r="H11" s="6" t="s">
        <v>35</v>
      </c>
      <c r="I11" s="25" t="s">
        <v>524</v>
      </c>
      <c r="J11" s="239"/>
      <c r="K11" s="241"/>
      <c r="L11" s="6"/>
      <c r="M11" s="242">
        <f t="shared" si="0"/>
        <v>500</v>
      </c>
      <c r="N11" s="243"/>
      <c r="O11" s="262">
        <f t="shared" si="1"/>
        <v>0</v>
      </c>
      <c r="P11" s="262"/>
      <c r="Q11" s="132">
        <f t="shared" si="2"/>
        <v>0</v>
      </c>
    </row>
    <row r="12" spans="1:17" ht="13.5">
      <c r="A12" s="33" t="s">
        <v>167</v>
      </c>
      <c r="B12" s="239" t="s">
        <v>173</v>
      </c>
      <c r="C12" s="240"/>
      <c r="D12" s="240"/>
      <c r="E12" s="240"/>
      <c r="F12" s="240"/>
      <c r="G12" s="241"/>
      <c r="H12" s="6" t="s">
        <v>35</v>
      </c>
      <c r="I12" s="6" t="s">
        <v>168</v>
      </c>
      <c r="J12" s="239"/>
      <c r="K12" s="241"/>
      <c r="L12" s="6"/>
      <c r="M12" s="242">
        <f t="shared" si="0"/>
        <v>500</v>
      </c>
      <c r="N12" s="243"/>
      <c r="O12" s="262">
        <f t="shared" si="1"/>
        <v>0</v>
      </c>
      <c r="P12" s="262"/>
      <c r="Q12" s="132">
        <f t="shared" si="2"/>
        <v>0</v>
      </c>
    </row>
    <row r="13" spans="1:17" ht="26.25">
      <c r="A13" s="33" t="s">
        <v>28</v>
      </c>
      <c r="B13" s="239" t="s">
        <v>173</v>
      </c>
      <c r="C13" s="240"/>
      <c r="D13" s="240"/>
      <c r="E13" s="240"/>
      <c r="F13" s="240"/>
      <c r="G13" s="241"/>
      <c r="H13" s="6" t="s">
        <v>35</v>
      </c>
      <c r="I13" s="6" t="s">
        <v>168</v>
      </c>
      <c r="J13" s="239" t="s">
        <v>29</v>
      </c>
      <c r="K13" s="241"/>
      <c r="L13" s="6"/>
      <c r="M13" s="242">
        <f t="shared" si="0"/>
        <v>500</v>
      </c>
      <c r="N13" s="243"/>
      <c r="O13" s="262">
        <f t="shared" si="1"/>
        <v>0</v>
      </c>
      <c r="P13" s="262"/>
      <c r="Q13" s="132">
        <f t="shared" si="2"/>
        <v>0</v>
      </c>
    </row>
    <row r="14" spans="1:17" ht="26.25">
      <c r="A14" s="33" t="s">
        <v>30</v>
      </c>
      <c r="B14" s="239" t="s">
        <v>173</v>
      </c>
      <c r="C14" s="240"/>
      <c r="D14" s="240"/>
      <c r="E14" s="240"/>
      <c r="F14" s="240"/>
      <c r="G14" s="241"/>
      <c r="H14" s="6" t="s">
        <v>35</v>
      </c>
      <c r="I14" s="6" t="s">
        <v>168</v>
      </c>
      <c r="J14" s="239" t="s">
        <v>31</v>
      </c>
      <c r="K14" s="241"/>
      <c r="L14" s="6"/>
      <c r="M14" s="242">
        <f t="shared" si="0"/>
        <v>500</v>
      </c>
      <c r="N14" s="243"/>
      <c r="O14" s="262">
        <f t="shared" si="1"/>
        <v>0</v>
      </c>
      <c r="P14" s="262"/>
      <c r="Q14" s="132">
        <f t="shared" si="2"/>
        <v>0</v>
      </c>
    </row>
    <row r="15" spans="1:17" ht="39">
      <c r="A15" s="10" t="s">
        <v>545</v>
      </c>
      <c r="B15" s="239" t="s">
        <v>173</v>
      </c>
      <c r="C15" s="240"/>
      <c r="D15" s="240"/>
      <c r="E15" s="240"/>
      <c r="F15" s="240"/>
      <c r="G15" s="241"/>
      <c r="H15" s="6" t="s">
        <v>35</v>
      </c>
      <c r="I15" s="6" t="s">
        <v>168</v>
      </c>
      <c r="J15" s="239" t="s">
        <v>31</v>
      </c>
      <c r="K15" s="241"/>
      <c r="L15" s="6" t="s">
        <v>533</v>
      </c>
      <c r="M15" s="242">
        <v>500</v>
      </c>
      <c r="N15" s="243"/>
      <c r="O15" s="262">
        <v>0</v>
      </c>
      <c r="P15" s="262"/>
      <c r="Q15" s="132">
        <f t="shared" si="2"/>
        <v>0</v>
      </c>
    </row>
    <row r="16" spans="1:17" ht="39">
      <c r="A16" s="31" t="s">
        <v>550</v>
      </c>
      <c r="B16" s="236" t="s">
        <v>422</v>
      </c>
      <c r="C16" s="237"/>
      <c r="D16" s="237"/>
      <c r="E16" s="237"/>
      <c r="F16" s="237"/>
      <c r="G16" s="238"/>
      <c r="H16" s="4"/>
      <c r="I16" s="4"/>
      <c r="J16" s="236"/>
      <c r="K16" s="238"/>
      <c r="L16" s="4"/>
      <c r="M16" s="231">
        <f>M17+M33+M40</f>
        <v>1734.1</v>
      </c>
      <c r="N16" s="232"/>
      <c r="O16" s="261">
        <f>O17+O33+O40</f>
        <v>298.9</v>
      </c>
      <c r="P16" s="261"/>
      <c r="Q16" s="131">
        <f t="shared" si="2"/>
        <v>17.236606885416066</v>
      </c>
    </row>
    <row r="17" spans="1:17" ht="28.5" customHeight="1">
      <c r="A17" s="31" t="s">
        <v>423</v>
      </c>
      <c r="B17" s="236" t="s">
        <v>424</v>
      </c>
      <c r="C17" s="237"/>
      <c r="D17" s="237"/>
      <c r="E17" s="237"/>
      <c r="F17" s="237"/>
      <c r="G17" s="238"/>
      <c r="H17" s="4"/>
      <c r="I17" s="4"/>
      <c r="J17" s="236"/>
      <c r="K17" s="238"/>
      <c r="L17" s="4"/>
      <c r="M17" s="231">
        <f>M18+M24</f>
        <v>330</v>
      </c>
      <c r="N17" s="232"/>
      <c r="O17" s="261">
        <f>O18+O24</f>
        <v>120</v>
      </c>
      <c r="P17" s="261"/>
      <c r="Q17" s="131">
        <f t="shared" si="2"/>
        <v>36.36363636363637</v>
      </c>
    </row>
    <row r="18" spans="1:17" ht="26.25">
      <c r="A18" s="33" t="s">
        <v>425</v>
      </c>
      <c r="B18" s="239" t="s">
        <v>426</v>
      </c>
      <c r="C18" s="240"/>
      <c r="D18" s="240"/>
      <c r="E18" s="240"/>
      <c r="F18" s="240"/>
      <c r="G18" s="241"/>
      <c r="H18" s="6"/>
      <c r="I18" s="6"/>
      <c r="J18" s="239"/>
      <c r="K18" s="241"/>
      <c r="L18" s="6"/>
      <c r="M18" s="242">
        <f>M19</f>
        <v>30</v>
      </c>
      <c r="N18" s="243"/>
      <c r="O18" s="262">
        <f>O19</f>
        <v>0</v>
      </c>
      <c r="P18" s="262"/>
      <c r="Q18" s="132">
        <f t="shared" si="2"/>
        <v>0</v>
      </c>
    </row>
    <row r="19" spans="1:17" ht="13.5">
      <c r="A19" s="33" t="s">
        <v>420</v>
      </c>
      <c r="B19" s="239" t="s">
        <v>426</v>
      </c>
      <c r="C19" s="240"/>
      <c r="D19" s="240"/>
      <c r="E19" s="240"/>
      <c r="F19" s="240"/>
      <c r="G19" s="241"/>
      <c r="H19" s="6" t="s">
        <v>162</v>
      </c>
      <c r="I19" s="25" t="s">
        <v>524</v>
      </c>
      <c r="J19" s="239"/>
      <c r="K19" s="241"/>
      <c r="L19" s="6"/>
      <c r="M19" s="242">
        <f>M20</f>
        <v>30</v>
      </c>
      <c r="N19" s="243"/>
      <c r="O19" s="262">
        <f>O20</f>
        <v>0</v>
      </c>
      <c r="P19" s="262"/>
      <c r="Q19" s="132">
        <f t="shared" si="2"/>
        <v>0</v>
      </c>
    </row>
    <row r="20" spans="1:17" ht="13.5">
      <c r="A20" s="33" t="s">
        <v>421</v>
      </c>
      <c r="B20" s="239" t="s">
        <v>426</v>
      </c>
      <c r="C20" s="240"/>
      <c r="D20" s="240"/>
      <c r="E20" s="240"/>
      <c r="F20" s="240"/>
      <c r="G20" s="241"/>
      <c r="H20" s="6" t="s">
        <v>162</v>
      </c>
      <c r="I20" s="6" t="s">
        <v>9</v>
      </c>
      <c r="J20" s="239"/>
      <c r="K20" s="241"/>
      <c r="L20" s="6"/>
      <c r="M20" s="242">
        <f>M21</f>
        <v>30</v>
      </c>
      <c r="N20" s="243"/>
      <c r="O20" s="262">
        <f>O21</f>
        <v>0</v>
      </c>
      <c r="P20" s="262"/>
      <c r="Q20" s="132">
        <f t="shared" si="2"/>
        <v>0</v>
      </c>
    </row>
    <row r="21" spans="1:17" ht="26.25">
      <c r="A21" s="33" t="s">
        <v>257</v>
      </c>
      <c r="B21" s="239" t="s">
        <v>426</v>
      </c>
      <c r="C21" s="240"/>
      <c r="D21" s="240"/>
      <c r="E21" s="240"/>
      <c r="F21" s="240"/>
      <c r="G21" s="241"/>
      <c r="H21" s="6" t="s">
        <v>162</v>
      </c>
      <c r="I21" s="6" t="s">
        <v>9</v>
      </c>
      <c r="J21" s="239" t="s">
        <v>258</v>
      </c>
      <c r="K21" s="241"/>
      <c r="L21" s="6"/>
      <c r="M21" s="242">
        <f>M22</f>
        <v>30</v>
      </c>
      <c r="N21" s="243"/>
      <c r="O21" s="262">
        <f>O22</f>
        <v>0</v>
      </c>
      <c r="P21" s="262"/>
      <c r="Q21" s="132">
        <f t="shared" si="2"/>
        <v>0</v>
      </c>
    </row>
    <row r="22" spans="1:17" ht="13.5">
      <c r="A22" s="33" t="s">
        <v>290</v>
      </c>
      <c r="B22" s="239" t="s">
        <v>426</v>
      </c>
      <c r="C22" s="240"/>
      <c r="D22" s="240"/>
      <c r="E22" s="240"/>
      <c r="F22" s="240"/>
      <c r="G22" s="241"/>
      <c r="H22" s="6" t="s">
        <v>162</v>
      </c>
      <c r="I22" s="6" t="s">
        <v>9</v>
      </c>
      <c r="J22" s="239" t="s">
        <v>291</v>
      </c>
      <c r="K22" s="241"/>
      <c r="L22" s="6"/>
      <c r="M22" s="242">
        <f>M23</f>
        <v>30</v>
      </c>
      <c r="N22" s="243"/>
      <c r="O22" s="262">
        <f>O23</f>
        <v>0</v>
      </c>
      <c r="P22" s="262"/>
      <c r="Q22" s="132">
        <f t="shared" si="2"/>
        <v>0</v>
      </c>
    </row>
    <row r="23" spans="1:17" ht="39">
      <c r="A23" s="10" t="s">
        <v>544</v>
      </c>
      <c r="B23" s="239" t="s">
        <v>426</v>
      </c>
      <c r="C23" s="240"/>
      <c r="D23" s="240"/>
      <c r="E23" s="240"/>
      <c r="F23" s="240"/>
      <c r="G23" s="241"/>
      <c r="H23" s="6" t="s">
        <v>162</v>
      </c>
      <c r="I23" s="6" t="s">
        <v>9</v>
      </c>
      <c r="J23" s="239" t="s">
        <v>291</v>
      </c>
      <c r="K23" s="241"/>
      <c r="L23" s="6" t="s">
        <v>532</v>
      </c>
      <c r="M23" s="242">
        <v>30</v>
      </c>
      <c r="N23" s="243"/>
      <c r="O23" s="262">
        <v>0</v>
      </c>
      <c r="P23" s="262"/>
      <c r="Q23" s="132">
        <f t="shared" si="2"/>
        <v>0</v>
      </c>
    </row>
    <row r="24" spans="1:17" ht="26.25">
      <c r="A24" s="33" t="s">
        <v>449</v>
      </c>
      <c r="B24" s="239" t="s">
        <v>450</v>
      </c>
      <c r="C24" s="240"/>
      <c r="D24" s="240"/>
      <c r="E24" s="240"/>
      <c r="F24" s="240"/>
      <c r="G24" s="241"/>
      <c r="H24" s="6"/>
      <c r="I24" s="6"/>
      <c r="J24" s="239"/>
      <c r="K24" s="241"/>
      <c r="L24" s="6"/>
      <c r="M24" s="242">
        <f>M25</f>
        <v>300</v>
      </c>
      <c r="N24" s="243"/>
      <c r="O24" s="242">
        <f>O25</f>
        <v>120</v>
      </c>
      <c r="P24" s="243"/>
      <c r="Q24" s="132">
        <f t="shared" si="2"/>
        <v>40</v>
      </c>
    </row>
    <row r="25" spans="1:17" ht="13.5">
      <c r="A25" s="33" t="s">
        <v>420</v>
      </c>
      <c r="B25" s="239" t="s">
        <v>450</v>
      </c>
      <c r="C25" s="240"/>
      <c r="D25" s="240"/>
      <c r="E25" s="240"/>
      <c r="F25" s="240"/>
      <c r="G25" s="241"/>
      <c r="H25" s="6" t="s">
        <v>162</v>
      </c>
      <c r="I25" s="25" t="s">
        <v>524</v>
      </c>
      <c r="J25" s="239"/>
      <c r="K25" s="241"/>
      <c r="L25" s="6"/>
      <c r="M25" s="242">
        <f>M26</f>
        <v>300</v>
      </c>
      <c r="N25" s="243"/>
      <c r="O25" s="242">
        <f>O26</f>
        <v>120</v>
      </c>
      <c r="P25" s="243"/>
      <c r="Q25" s="132">
        <f t="shared" si="2"/>
        <v>40</v>
      </c>
    </row>
    <row r="26" spans="1:17" ht="13.5">
      <c r="A26" s="33" t="s">
        <v>448</v>
      </c>
      <c r="B26" s="239" t="s">
        <v>450</v>
      </c>
      <c r="C26" s="240"/>
      <c r="D26" s="240"/>
      <c r="E26" s="240"/>
      <c r="F26" s="240"/>
      <c r="G26" s="241"/>
      <c r="H26" s="6" t="s">
        <v>162</v>
      </c>
      <c r="I26" s="6" t="s">
        <v>35</v>
      </c>
      <c r="J26" s="239"/>
      <c r="K26" s="241"/>
      <c r="L26" s="6"/>
      <c r="M26" s="242">
        <f>M27+M30</f>
        <v>300</v>
      </c>
      <c r="N26" s="243"/>
      <c r="O26" s="242">
        <f>O27+O30</f>
        <v>120</v>
      </c>
      <c r="P26" s="243"/>
      <c r="Q26" s="132">
        <f t="shared" si="2"/>
        <v>40</v>
      </c>
    </row>
    <row r="27" spans="1:17" ht="66">
      <c r="A27" s="33" t="s">
        <v>17</v>
      </c>
      <c r="B27" s="239" t="s">
        <v>450</v>
      </c>
      <c r="C27" s="240"/>
      <c r="D27" s="240"/>
      <c r="E27" s="240"/>
      <c r="F27" s="240"/>
      <c r="G27" s="241"/>
      <c r="H27" s="6" t="s">
        <v>162</v>
      </c>
      <c r="I27" s="6" t="s">
        <v>35</v>
      </c>
      <c r="J27" s="239" t="s">
        <v>18</v>
      </c>
      <c r="K27" s="241"/>
      <c r="L27" s="6"/>
      <c r="M27" s="242">
        <f>M28</f>
        <v>84</v>
      </c>
      <c r="N27" s="243"/>
      <c r="O27" s="262">
        <f>O28</f>
        <v>0</v>
      </c>
      <c r="P27" s="262"/>
      <c r="Q27" s="132">
        <f t="shared" si="2"/>
        <v>0</v>
      </c>
    </row>
    <row r="28" spans="1:17" ht="13.5">
      <c r="A28" s="33" t="s">
        <v>108</v>
      </c>
      <c r="B28" s="239" t="s">
        <v>450</v>
      </c>
      <c r="C28" s="240"/>
      <c r="D28" s="240"/>
      <c r="E28" s="240"/>
      <c r="F28" s="240"/>
      <c r="G28" s="241"/>
      <c r="H28" s="6" t="s">
        <v>162</v>
      </c>
      <c r="I28" s="6" t="s">
        <v>35</v>
      </c>
      <c r="J28" s="239" t="s">
        <v>109</v>
      </c>
      <c r="K28" s="241"/>
      <c r="L28" s="6"/>
      <c r="M28" s="242">
        <f>M29</f>
        <v>84</v>
      </c>
      <c r="N28" s="243"/>
      <c r="O28" s="262">
        <f>O29</f>
        <v>0</v>
      </c>
      <c r="P28" s="262"/>
      <c r="Q28" s="132">
        <f t="shared" si="2"/>
        <v>0</v>
      </c>
    </row>
    <row r="29" spans="1:17" ht="39">
      <c r="A29" s="10" t="s">
        <v>544</v>
      </c>
      <c r="B29" s="239" t="s">
        <v>450</v>
      </c>
      <c r="C29" s="240"/>
      <c r="D29" s="240"/>
      <c r="E29" s="240"/>
      <c r="F29" s="240"/>
      <c r="G29" s="241"/>
      <c r="H29" s="6" t="s">
        <v>162</v>
      </c>
      <c r="I29" s="6" t="s">
        <v>35</v>
      </c>
      <c r="J29" s="239" t="s">
        <v>109</v>
      </c>
      <c r="K29" s="241"/>
      <c r="L29" s="6" t="s">
        <v>532</v>
      </c>
      <c r="M29" s="242">
        <v>84</v>
      </c>
      <c r="N29" s="243"/>
      <c r="O29" s="262">
        <v>0</v>
      </c>
      <c r="P29" s="262"/>
      <c r="Q29" s="132">
        <f t="shared" si="2"/>
        <v>0</v>
      </c>
    </row>
    <row r="30" spans="1:17" ht="26.25">
      <c r="A30" s="33" t="s">
        <v>28</v>
      </c>
      <c r="B30" s="239" t="s">
        <v>450</v>
      </c>
      <c r="C30" s="240"/>
      <c r="D30" s="240"/>
      <c r="E30" s="240"/>
      <c r="F30" s="240"/>
      <c r="G30" s="241"/>
      <c r="H30" s="6" t="s">
        <v>162</v>
      </c>
      <c r="I30" s="6" t="s">
        <v>35</v>
      </c>
      <c r="J30" s="239" t="s">
        <v>29</v>
      </c>
      <c r="K30" s="241"/>
      <c r="L30" s="6"/>
      <c r="M30" s="242">
        <f>M31</f>
        <v>216</v>
      </c>
      <c r="N30" s="243"/>
      <c r="O30" s="262">
        <f>O31</f>
        <v>120</v>
      </c>
      <c r="P30" s="262"/>
      <c r="Q30" s="132">
        <f t="shared" si="2"/>
        <v>55.55555555555556</v>
      </c>
    </row>
    <row r="31" spans="1:17" ht="26.25">
      <c r="A31" s="33" t="s">
        <v>30</v>
      </c>
      <c r="B31" s="239" t="s">
        <v>450</v>
      </c>
      <c r="C31" s="240"/>
      <c r="D31" s="240"/>
      <c r="E31" s="240"/>
      <c r="F31" s="240"/>
      <c r="G31" s="241"/>
      <c r="H31" s="6" t="s">
        <v>162</v>
      </c>
      <c r="I31" s="6" t="s">
        <v>35</v>
      </c>
      <c r="J31" s="239" t="s">
        <v>31</v>
      </c>
      <c r="K31" s="241"/>
      <c r="L31" s="6"/>
      <c r="M31" s="242">
        <f>M32</f>
        <v>216</v>
      </c>
      <c r="N31" s="243"/>
      <c r="O31" s="262">
        <f>O32</f>
        <v>120</v>
      </c>
      <c r="P31" s="262"/>
      <c r="Q31" s="132">
        <f t="shared" si="2"/>
        <v>55.55555555555556</v>
      </c>
    </row>
    <row r="32" spans="1:17" ht="39">
      <c r="A32" s="10" t="s">
        <v>544</v>
      </c>
      <c r="B32" s="239" t="s">
        <v>450</v>
      </c>
      <c r="C32" s="240"/>
      <c r="D32" s="240"/>
      <c r="E32" s="240"/>
      <c r="F32" s="240"/>
      <c r="G32" s="241"/>
      <c r="H32" s="6" t="s">
        <v>162</v>
      </c>
      <c r="I32" s="6" t="s">
        <v>35</v>
      </c>
      <c r="J32" s="239" t="s">
        <v>31</v>
      </c>
      <c r="K32" s="241"/>
      <c r="L32" s="6" t="s">
        <v>532</v>
      </c>
      <c r="M32" s="242">
        <v>216</v>
      </c>
      <c r="N32" s="243"/>
      <c r="O32" s="262">
        <v>120</v>
      </c>
      <c r="P32" s="262"/>
      <c r="Q32" s="132">
        <f t="shared" si="2"/>
        <v>55.55555555555556</v>
      </c>
    </row>
    <row r="33" spans="1:17" ht="66">
      <c r="A33" s="31" t="s">
        <v>427</v>
      </c>
      <c r="B33" s="236" t="s">
        <v>428</v>
      </c>
      <c r="C33" s="237"/>
      <c r="D33" s="237"/>
      <c r="E33" s="237"/>
      <c r="F33" s="237"/>
      <c r="G33" s="238"/>
      <c r="H33" s="4"/>
      <c r="I33" s="4"/>
      <c r="J33" s="236"/>
      <c r="K33" s="238"/>
      <c r="L33" s="4"/>
      <c r="M33" s="231">
        <f aca="true" t="shared" si="3" ref="M33:M38">M34</f>
        <v>1144.1</v>
      </c>
      <c r="N33" s="232"/>
      <c r="O33" s="261">
        <f aca="true" t="shared" si="4" ref="O33:O38">O34</f>
        <v>178.9</v>
      </c>
      <c r="P33" s="261"/>
      <c r="Q33" s="131">
        <f t="shared" si="2"/>
        <v>15.636745039769254</v>
      </c>
    </row>
    <row r="34" spans="1:17" ht="13.5">
      <c r="A34" s="33" t="s">
        <v>288</v>
      </c>
      <c r="B34" s="239" t="s">
        <v>429</v>
      </c>
      <c r="C34" s="240"/>
      <c r="D34" s="240"/>
      <c r="E34" s="240"/>
      <c r="F34" s="240"/>
      <c r="G34" s="241"/>
      <c r="H34" s="6"/>
      <c r="I34" s="6"/>
      <c r="J34" s="239"/>
      <c r="K34" s="241"/>
      <c r="L34" s="6"/>
      <c r="M34" s="242">
        <f t="shared" si="3"/>
        <v>1144.1</v>
      </c>
      <c r="N34" s="243"/>
      <c r="O34" s="262">
        <f t="shared" si="4"/>
        <v>178.9</v>
      </c>
      <c r="P34" s="262"/>
      <c r="Q34" s="132">
        <f t="shared" si="2"/>
        <v>15.636745039769254</v>
      </c>
    </row>
    <row r="35" spans="1:17" ht="13.5">
      <c r="A35" s="33" t="s">
        <v>420</v>
      </c>
      <c r="B35" s="239" t="s">
        <v>429</v>
      </c>
      <c r="C35" s="240"/>
      <c r="D35" s="240"/>
      <c r="E35" s="240"/>
      <c r="F35" s="240"/>
      <c r="G35" s="241"/>
      <c r="H35" s="6" t="s">
        <v>162</v>
      </c>
      <c r="I35" s="25" t="s">
        <v>524</v>
      </c>
      <c r="J35" s="239"/>
      <c r="K35" s="241"/>
      <c r="L35" s="6"/>
      <c r="M35" s="242">
        <f t="shared" si="3"/>
        <v>1144.1</v>
      </c>
      <c r="N35" s="243"/>
      <c r="O35" s="262">
        <f t="shared" si="4"/>
        <v>178.9</v>
      </c>
      <c r="P35" s="262"/>
      <c r="Q35" s="132">
        <f t="shared" si="2"/>
        <v>15.636745039769254</v>
      </c>
    </row>
    <row r="36" spans="1:17" ht="13.5">
      <c r="A36" s="33" t="s">
        <v>421</v>
      </c>
      <c r="B36" s="239" t="s">
        <v>429</v>
      </c>
      <c r="C36" s="240"/>
      <c r="D36" s="240"/>
      <c r="E36" s="240"/>
      <c r="F36" s="240"/>
      <c r="G36" s="241"/>
      <c r="H36" s="6" t="s">
        <v>162</v>
      </c>
      <c r="I36" s="6" t="s">
        <v>9</v>
      </c>
      <c r="J36" s="239"/>
      <c r="K36" s="241"/>
      <c r="L36" s="6"/>
      <c r="M36" s="242">
        <f t="shared" si="3"/>
        <v>1144.1</v>
      </c>
      <c r="N36" s="243"/>
      <c r="O36" s="262">
        <f t="shared" si="4"/>
        <v>178.9</v>
      </c>
      <c r="P36" s="262"/>
      <c r="Q36" s="132">
        <f t="shared" si="2"/>
        <v>15.636745039769254</v>
      </c>
    </row>
    <row r="37" spans="1:17" ht="26.25">
      <c r="A37" s="33" t="s">
        <v>257</v>
      </c>
      <c r="B37" s="239" t="s">
        <v>429</v>
      </c>
      <c r="C37" s="240"/>
      <c r="D37" s="240"/>
      <c r="E37" s="240"/>
      <c r="F37" s="240"/>
      <c r="G37" s="241"/>
      <c r="H37" s="6" t="s">
        <v>162</v>
      </c>
      <c r="I37" s="6" t="s">
        <v>9</v>
      </c>
      <c r="J37" s="239" t="s">
        <v>258</v>
      </c>
      <c r="K37" s="241"/>
      <c r="L37" s="6"/>
      <c r="M37" s="242">
        <f t="shared" si="3"/>
        <v>1144.1</v>
      </c>
      <c r="N37" s="243"/>
      <c r="O37" s="262">
        <f t="shared" si="4"/>
        <v>178.9</v>
      </c>
      <c r="P37" s="262"/>
      <c r="Q37" s="132">
        <f t="shared" si="2"/>
        <v>15.636745039769254</v>
      </c>
    </row>
    <row r="38" spans="1:17" ht="13.5">
      <c r="A38" s="33" t="s">
        <v>290</v>
      </c>
      <c r="B38" s="239" t="s">
        <v>429</v>
      </c>
      <c r="C38" s="240"/>
      <c r="D38" s="240"/>
      <c r="E38" s="240"/>
      <c r="F38" s="240"/>
      <c r="G38" s="241"/>
      <c r="H38" s="6" t="s">
        <v>162</v>
      </c>
      <c r="I38" s="6" t="s">
        <v>9</v>
      </c>
      <c r="J38" s="239" t="s">
        <v>291</v>
      </c>
      <c r="K38" s="241"/>
      <c r="L38" s="6"/>
      <c r="M38" s="242">
        <f t="shared" si="3"/>
        <v>1144.1</v>
      </c>
      <c r="N38" s="243"/>
      <c r="O38" s="262">
        <f t="shared" si="4"/>
        <v>178.9</v>
      </c>
      <c r="P38" s="262"/>
      <c r="Q38" s="132">
        <f t="shared" si="2"/>
        <v>15.636745039769254</v>
      </c>
    </row>
    <row r="39" spans="1:17" ht="39">
      <c r="A39" s="10" t="s">
        <v>544</v>
      </c>
      <c r="B39" s="239" t="s">
        <v>429</v>
      </c>
      <c r="C39" s="240"/>
      <c r="D39" s="240"/>
      <c r="E39" s="240"/>
      <c r="F39" s="240"/>
      <c r="G39" s="241"/>
      <c r="H39" s="6" t="s">
        <v>162</v>
      </c>
      <c r="I39" s="6" t="s">
        <v>9</v>
      </c>
      <c r="J39" s="239" t="s">
        <v>291</v>
      </c>
      <c r="K39" s="241"/>
      <c r="L39" s="6" t="s">
        <v>532</v>
      </c>
      <c r="M39" s="242">
        <v>1144.1</v>
      </c>
      <c r="N39" s="243"/>
      <c r="O39" s="262">
        <v>178.9</v>
      </c>
      <c r="P39" s="262"/>
      <c r="Q39" s="132">
        <f t="shared" si="2"/>
        <v>15.636745039769254</v>
      </c>
    </row>
    <row r="40" spans="1:17" ht="30" customHeight="1">
      <c r="A40" s="31" t="s">
        <v>430</v>
      </c>
      <c r="B40" s="236" t="s">
        <v>431</v>
      </c>
      <c r="C40" s="237"/>
      <c r="D40" s="237"/>
      <c r="E40" s="237"/>
      <c r="F40" s="237"/>
      <c r="G40" s="238"/>
      <c r="H40" s="4"/>
      <c r="I40" s="4"/>
      <c r="J40" s="236"/>
      <c r="K40" s="238"/>
      <c r="L40" s="4"/>
      <c r="M40" s="231">
        <f aca="true" t="shared" si="5" ref="M40:M45">M41</f>
        <v>260</v>
      </c>
      <c r="N40" s="232"/>
      <c r="O40" s="261">
        <f aca="true" t="shared" si="6" ref="O40:O45">O41</f>
        <v>0</v>
      </c>
      <c r="P40" s="261"/>
      <c r="Q40" s="131">
        <f t="shared" si="2"/>
        <v>0</v>
      </c>
    </row>
    <row r="41" spans="1:17" ht="26.25">
      <c r="A41" s="33" t="s">
        <v>432</v>
      </c>
      <c r="B41" s="239" t="s">
        <v>433</v>
      </c>
      <c r="C41" s="240"/>
      <c r="D41" s="240"/>
      <c r="E41" s="240"/>
      <c r="F41" s="240"/>
      <c r="G41" s="241"/>
      <c r="H41" s="6"/>
      <c r="I41" s="6"/>
      <c r="J41" s="239"/>
      <c r="K41" s="241"/>
      <c r="L41" s="6"/>
      <c r="M41" s="242">
        <f t="shared" si="5"/>
        <v>260</v>
      </c>
      <c r="N41" s="243"/>
      <c r="O41" s="262">
        <f t="shared" si="6"/>
        <v>0</v>
      </c>
      <c r="P41" s="262"/>
      <c r="Q41" s="132">
        <f t="shared" si="2"/>
        <v>0</v>
      </c>
    </row>
    <row r="42" spans="1:17" ht="13.5">
      <c r="A42" s="33" t="s">
        <v>420</v>
      </c>
      <c r="B42" s="239" t="s">
        <v>433</v>
      </c>
      <c r="C42" s="240"/>
      <c r="D42" s="240"/>
      <c r="E42" s="240"/>
      <c r="F42" s="240"/>
      <c r="G42" s="241"/>
      <c r="H42" s="6" t="s">
        <v>162</v>
      </c>
      <c r="I42" s="25" t="s">
        <v>524</v>
      </c>
      <c r="J42" s="239"/>
      <c r="K42" s="241"/>
      <c r="L42" s="6"/>
      <c r="M42" s="242">
        <f t="shared" si="5"/>
        <v>260</v>
      </c>
      <c r="N42" s="243"/>
      <c r="O42" s="262">
        <f t="shared" si="6"/>
        <v>0</v>
      </c>
      <c r="P42" s="262"/>
      <c r="Q42" s="132">
        <f t="shared" si="2"/>
        <v>0</v>
      </c>
    </row>
    <row r="43" spans="1:17" ht="13.5">
      <c r="A43" s="33" t="s">
        <v>421</v>
      </c>
      <c r="B43" s="239" t="s">
        <v>433</v>
      </c>
      <c r="C43" s="240"/>
      <c r="D43" s="240"/>
      <c r="E43" s="240"/>
      <c r="F43" s="240"/>
      <c r="G43" s="241"/>
      <c r="H43" s="6" t="s">
        <v>162</v>
      </c>
      <c r="I43" s="6" t="s">
        <v>9</v>
      </c>
      <c r="J43" s="239"/>
      <c r="K43" s="241"/>
      <c r="L43" s="6"/>
      <c r="M43" s="242">
        <f t="shared" si="5"/>
        <v>260</v>
      </c>
      <c r="N43" s="243"/>
      <c r="O43" s="262">
        <f t="shared" si="6"/>
        <v>0</v>
      </c>
      <c r="P43" s="262"/>
      <c r="Q43" s="132">
        <f t="shared" si="2"/>
        <v>0</v>
      </c>
    </row>
    <row r="44" spans="1:17" ht="26.25">
      <c r="A44" s="33" t="s">
        <v>257</v>
      </c>
      <c r="B44" s="239" t="s">
        <v>433</v>
      </c>
      <c r="C44" s="240"/>
      <c r="D44" s="240"/>
      <c r="E44" s="240"/>
      <c r="F44" s="240"/>
      <c r="G44" s="241"/>
      <c r="H44" s="6" t="s">
        <v>162</v>
      </c>
      <c r="I44" s="6" t="s">
        <v>9</v>
      </c>
      <c r="J44" s="239" t="s">
        <v>258</v>
      </c>
      <c r="K44" s="241"/>
      <c r="L44" s="6"/>
      <c r="M44" s="242">
        <f t="shared" si="5"/>
        <v>260</v>
      </c>
      <c r="N44" s="243"/>
      <c r="O44" s="262">
        <f t="shared" si="6"/>
        <v>0</v>
      </c>
      <c r="P44" s="262"/>
      <c r="Q44" s="132">
        <f t="shared" si="2"/>
        <v>0</v>
      </c>
    </row>
    <row r="45" spans="1:17" ht="13.5">
      <c r="A45" s="33" t="s">
        <v>290</v>
      </c>
      <c r="B45" s="239" t="s">
        <v>433</v>
      </c>
      <c r="C45" s="240"/>
      <c r="D45" s="240"/>
      <c r="E45" s="240"/>
      <c r="F45" s="240"/>
      <c r="G45" s="241"/>
      <c r="H45" s="6" t="s">
        <v>162</v>
      </c>
      <c r="I45" s="6" t="s">
        <v>9</v>
      </c>
      <c r="J45" s="239" t="s">
        <v>291</v>
      </c>
      <c r="K45" s="241"/>
      <c r="L45" s="6"/>
      <c r="M45" s="242">
        <f t="shared" si="5"/>
        <v>260</v>
      </c>
      <c r="N45" s="243"/>
      <c r="O45" s="262">
        <f t="shared" si="6"/>
        <v>0</v>
      </c>
      <c r="P45" s="262"/>
      <c r="Q45" s="132">
        <f t="shared" si="2"/>
        <v>0</v>
      </c>
    </row>
    <row r="46" spans="1:17" ht="39">
      <c r="A46" s="10" t="s">
        <v>544</v>
      </c>
      <c r="B46" s="239" t="s">
        <v>433</v>
      </c>
      <c r="C46" s="240"/>
      <c r="D46" s="240"/>
      <c r="E46" s="240"/>
      <c r="F46" s="240"/>
      <c r="G46" s="241"/>
      <c r="H46" s="6" t="s">
        <v>162</v>
      </c>
      <c r="I46" s="6" t="s">
        <v>9</v>
      </c>
      <c r="J46" s="239" t="s">
        <v>291</v>
      </c>
      <c r="K46" s="241"/>
      <c r="L46" s="6" t="s">
        <v>532</v>
      </c>
      <c r="M46" s="242">
        <v>260</v>
      </c>
      <c r="N46" s="243"/>
      <c r="O46" s="262">
        <v>0</v>
      </c>
      <c r="P46" s="262"/>
      <c r="Q46" s="132">
        <f t="shared" si="2"/>
        <v>0</v>
      </c>
    </row>
    <row r="47" spans="1:17" ht="66">
      <c r="A47" s="31" t="s">
        <v>551</v>
      </c>
      <c r="B47" s="236" t="s">
        <v>269</v>
      </c>
      <c r="C47" s="237"/>
      <c r="D47" s="237"/>
      <c r="E47" s="237"/>
      <c r="F47" s="237"/>
      <c r="G47" s="238"/>
      <c r="H47" s="4"/>
      <c r="I47" s="4"/>
      <c r="J47" s="236"/>
      <c r="K47" s="238"/>
      <c r="L47" s="4"/>
      <c r="M47" s="231">
        <f>M48+M55</f>
        <v>3822.6</v>
      </c>
      <c r="N47" s="232"/>
      <c r="O47" s="261">
        <f>O48+O55</f>
        <v>0</v>
      </c>
      <c r="P47" s="261"/>
      <c r="Q47" s="131">
        <f t="shared" si="2"/>
        <v>0</v>
      </c>
    </row>
    <row r="48" spans="1:17" ht="26.25">
      <c r="A48" s="31" t="s">
        <v>270</v>
      </c>
      <c r="B48" s="236" t="s">
        <v>271</v>
      </c>
      <c r="C48" s="237"/>
      <c r="D48" s="237"/>
      <c r="E48" s="237"/>
      <c r="F48" s="237"/>
      <c r="G48" s="238"/>
      <c r="H48" s="4"/>
      <c r="I48" s="4"/>
      <c r="J48" s="236"/>
      <c r="K48" s="238"/>
      <c r="L48" s="4"/>
      <c r="M48" s="231">
        <f aca="true" t="shared" si="7" ref="M48:M53">M49</f>
        <v>1050</v>
      </c>
      <c r="N48" s="232"/>
      <c r="O48" s="261">
        <f aca="true" t="shared" si="8" ref="O48:O53">O49</f>
        <v>0</v>
      </c>
      <c r="P48" s="261"/>
      <c r="Q48" s="131">
        <f t="shared" si="2"/>
        <v>0</v>
      </c>
    </row>
    <row r="49" spans="1:17" ht="26.25">
      <c r="A49" s="33" t="s">
        <v>272</v>
      </c>
      <c r="B49" s="239" t="s">
        <v>273</v>
      </c>
      <c r="C49" s="240"/>
      <c r="D49" s="240"/>
      <c r="E49" s="240"/>
      <c r="F49" s="240"/>
      <c r="G49" s="241"/>
      <c r="H49" s="6"/>
      <c r="I49" s="6"/>
      <c r="J49" s="239"/>
      <c r="K49" s="241"/>
      <c r="L49" s="6"/>
      <c r="M49" s="242">
        <f t="shared" si="7"/>
        <v>1050</v>
      </c>
      <c r="N49" s="243"/>
      <c r="O49" s="262">
        <f t="shared" si="8"/>
        <v>0</v>
      </c>
      <c r="P49" s="262"/>
      <c r="Q49" s="132">
        <f t="shared" si="2"/>
        <v>0</v>
      </c>
    </row>
    <row r="50" spans="1:17" ht="13.5">
      <c r="A50" s="33" t="s">
        <v>267</v>
      </c>
      <c r="B50" s="239" t="s">
        <v>273</v>
      </c>
      <c r="C50" s="240"/>
      <c r="D50" s="240"/>
      <c r="E50" s="240"/>
      <c r="F50" s="240"/>
      <c r="G50" s="241"/>
      <c r="H50" s="6" t="s">
        <v>58</v>
      </c>
      <c r="I50" s="25" t="s">
        <v>524</v>
      </c>
      <c r="J50" s="239"/>
      <c r="K50" s="241"/>
      <c r="L50" s="6"/>
      <c r="M50" s="242">
        <f t="shared" si="7"/>
        <v>1050</v>
      </c>
      <c r="N50" s="243"/>
      <c r="O50" s="262">
        <f t="shared" si="8"/>
        <v>0</v>
      </c>
      <c r="P50" s="262"/>
      <c r="Q50" s="132">
        <f t="shared" si="2"/>
        <v>0</v>
      </c>
    </row>
    <row r="51" spans="1:17" ht="13.5">
      <c r="A51" s="33" t="s">
        <v>268</v>
      </c>
      <c r="B51" s="239" t="s">
        <v>273</v>
      </c>
      <c r="C51" s="240"/>
      <c r="D51" s="240"/>
      <c r="E51" s="240"/>
      <c r="F51" s="240"/>
      <c r="G51" s="241"/>
      <c r="H51" s="6" t="s">
        <v>58</v>
      </c>
      <c r="I51" s="6" t="s">
        <v>198</v>
      </c>
      <c r="J51" s="239"/>
      <c r="K51" s="241"/>
      <c r="L51" s="6"/>
      <c r="M51" s="242">
        <f t="shared" si="7"/>
        <v>1050</v>
      </c>
      <c r="N51" s="243"/>
      <c r="O51" s="262">
        <f t="shared" si="8"/>
        <v>0</v>
      </c>
      <c r="P51" s="262"/>
      <c r="Q51" s="132">
        <f t="shared" si="2"/>
        <v>0</v>
      </c>
    </row>
    <row r="52" spans="1:17" ht="26.25">
      <c r="A52" s="33" t="s">
        <v>28</v>
      </c>
      <c r="B52" s="239" t="s">
        <v>273</v>
      </c>
      <c r="C52" s="240"/>
      <c r="D52" s="240"/>
      <c r="E52" s="240"/>
      <c r="F52" s="240"/>
      <c r="G52" s="241"/>
      <c r="H52" s="6" t="s">
        <v>58</v>
      </c>
      <c r="I52" s="6" t="s">
        <v>198</v>
      </c>
      <c r="J52" s="239" t="s">
        <v>29</v>
      </c>
      <c r="K52" s="241"/>
      <c r="L52" s="6"/>
      <c r="M52" s="242">
        <f t="shared" si="7"/>
        <v>1050</v>
      </c>
      <c r="N52" s="243"/>
      <c r="O52" s="262">
        <f t="shared" si="8"/>
        <v>0</v>
      </c>
      <c r="P52" s="262"/>
      <c r="Q52" s="132">
        <f t="shared" si="2"/>
        <v>0</v>
      </c>
    </row>
    <row r="53" spans="1:17" ht="26.25">
      <c r="A53" s="33" t="s">
        <v>30</v>
      </c>
      <c r="B53" s="239" t="s">
        <v>273</v>
      </c>
      <c r="C53" s="240"/>
      <c r="D53" s="240"/>
      <c r="E53" s="240"/>
      <c r="F53" s="240"/>
      <c r="G53" s="241"/>
      <c r="H53" s="6" t="s">
        <v>58</v>
      </c>
      <c r="I53" s="6" t="s">
        <v>198</v>
      </c>
      <c r="J53" s="239" t="s">
        <v>31</v>
      </c>
      <c r="K53" s="241"/>
      <c r="L53" s="6"/>
      <c r="M53" s="242">
        <f t="shared" si="7"/>
        <v>1050</v>
      </c>
      <c r="N53" s="243"/>
      <c r="O53" s="262">
        <f t="shared" si="8"/>
        <v>0</v>
      </c>
      <c r="P53" s="262"/>
      <c r="Q53" s="132">
        <f t="shared" si="2"/>
        <v>0</v>
      </c>
    </row>
    <row r="54" spans="1:17" ht="39">
      <c r="A54" s="10" t="s">
        <v>545</v>
      </c>
      <c r="B54" s="239" t="s">
        <v>273</v>
      </c>
      <c r="C54" s="240"/>
      <c r="D54" s="240"/>
      <c r="E54" s="240"/>
      <c r="F54" s="240"/>
      <c r="G54" s="241"/>
      <c r="H54" s="6" t="s">
        <v>58</v>
      </c>
      <c r="I54" s="6" t="s">
        <v>198</v>
      </c>
      <c r="J54" s="239" t="s">
        <v>31</v>
      </c>
      <c r="K54" s="241"/>
      <c r="L54" s="6" t="s">
        <v>533</v>
      </c>
      <c r="M54" s="242">
        <v>1050</v>
      </c>
      <c r="N54" s="243"/>
      <c r="O54" s="262">
        <v>0</v>
      </c>
      <c r="P54" s="262"/>
      <c r="Q54" s="132">
        <f t="shared" si="2"/>
        <v>0</v>
      </c>
    </row>
    <row r="55" spans="1:17" ht="39.75" customHeight="1">
      <c r="A55" s="31" t="s">
        <v>274</v>
      </c>
      <c r="B55" s="236" t="s">
        <v>275</v>
      </c>
      <c r="C55" s="237"/>
      <c r="D55" s="237"/>
      <c r="E55" s="237"/>
      <c r="F55" s="237"/>
      <c r="G55" s="238"/>
      <c r="H55" s="4"/>
      <c r="I55" s="4"/>
      <c r="J55" s="236"/>
      <c r="K55" s="238"/>
      <c r="L55" s="4"/>
      <c r="M55" s="231">
        <f aca="true" t="shared" si="9" ref="M55:M60">M56</f>
        <v>2772.6</v>
      </c>
      <c r="N55" s="232"/>
      <c r="O55" s="261">
        <f aca="true" t="shared" si="10" ref="O55:O60">O56</f>
        <v>0</v>
      </c>
      <c r="P55" s="261"/>
      <c r="Q55" s="131">
        <f t="shared" si="2"/>
        <v>0</v>
      </c>
    </row>
    <row r="56" spans="1:17" ht="26.25">
      <c r="A56" s="33" t="s">
        <v>276</v>
      </c>
      <c r="B56" s="239" t="s">
        <v>277</v>
      </c>
      <c r="C56" s="240"/>
      <c r="D56" s="240"/>
      <c r="E56" s="240"/>
      <c r="F56" s="240"/>
      <c r="G56" s="241"/>
      <c r="H56" s="6"/>
      <c r="I56" s="6"/>
      <c r="J56" s="239"/>
      <c r="K56" s="241"/>
      <c r="L56" s="6"/>
      <c r="M56" s="242">
        <f t="shared" si="9"/>
        <v>2772.6</v>
      </c>
      <c r="N56" s="243"/>
      <c r="O56" s="262">
        <f t="shared" si="10"/>
        <v>0</v>
      </c>
      <c r="P56" s="262"/>
      <c r="Q56" s="132">
        <f t="shared" si="2"/>
        <v>0</v>
      </c>
    </row>
    <row r="57" spans="1:17" ht="13.5">
      <c r="A57" s="33" t="s">
        <v>267</v>
      </c>
      <c r="B57" s="239" t="s">
        <v>277</v>
      </c>
      <c r="C57" s="240"/>
      <c r="D57" s="240"/>
      <c r="E57" s="240"/>
      <c r="F57" s="240"/>
      <c r="G57" s="241"/>
      <c r="H57" s="6" t="s">
        <v>58</v>
      </c>
      <c r="I57" s="25" t="s">
        <v>524</v>
      </c>
      <c r="J57" s="239"/>
      <c r="K57" s="241"/>
      <c r="L57" s="6"/>
      <c r="M57" s="242">
        <f t="shared" si="9"/>
        <v>2772.6</v>
      </c>
      <c r="N57" s="243"/>
      <c r="O57" s="262">
        <f t="shared" si="10"/>
        <v>0</v>
      </c>
      <c r="P57" s="262"/>
      <c r="Q57" s="132">
        <f t="shared" si="2"/>
        <v>0</v>
      </c>
    </row>
    <row r="58" spans="1:17" ht="13.5">
      <c r="A58" s="33" t="s">
        <v>268</v>
      </c>
      <c r="B58" s="239" t="s">
        <v>277</v>
      </c>
      <c r="C58" s="240"/>
      <c r="D58" s="240"/>
      <c r="E58" s="240"/>
      <c r="F58" s="240"/>
      <c r="G58" s="241"/>
      <c r="H58" s="6" t="s">
        <v>58</v>
      </c>
      <c r="I58" s="6" t="s">
        <v>198</v>
      </c>
      <c r="J58" s="239"/>
      <c r="K58" s="241"/>
      <c r="L58" s="6"/>
      <c r="M58" s="242">
        <f t="shared" si="9"/>
        <v>2772.6</v>
      </c>
      <c r="N58" s="243"/>
      <c r="O58" s="262">
        <f t="shared" si="10"/>
        <v>0</v>
      </c>
      <c r="P58" s="262"/>
      <c r="Q58" s="132">
        <f t="shared" si="2"/>
        <v>0</v>
      </c>
    </row>
    <row r="59" spans="1:17" ht="26.25">
      <c r="A59" s="33" t="s">
        <v>28</v>
      </c>
      <c r="B59" s="239" t="s">
        <v>277</v>
      </c>
      <c r="C59" s="240"/>
      <c r="D59" s="240"/>
      <c r="E59" s="240"/>
      <c r="F59" s="240"/>
      <c r="G59" s="241"/>
      <c r="H59" s="6" t="s">
        <v>58</v>
      </c>
      <c r="I59" s="6" t="s">
        <v>198</v>
      </c>
      <c r="J59" s="239" t="s">
        <v>29</v>
      </c>
      <c r="K59" s="241"/>
      <c r="L59" s="6"/>
      <c r="M59" s="242">
        <f t="shared" si="9"/>
        <v>2772.6</v>
      </c>
      <c r="N59" s="243"/>
      <c r="O59" s="262">
        <f t="shared" si="10"/>
        <v>0</v>
      </c>
      <c r="P59" s="262"/>
      <c r="Q59" s="132">
        <f t="shared" si="2"/>
        <v>0</v>
      </c>
    </row>
    <row r="60" spans="1:17" ht="26.25">
      <c r="A60" s="33" t="s">
        <v>30</v>
      </c>
      <c r="B60" s="239" t="s">
        <v>277</v>
      </c>
      <c r="C60" s="240"/>
      <c r="D60" s="240"/>
      <c r="E60" s="240"/>
      <c r="F60" s="240"/>
      <c r="G60" s="241"/>
      <c r="H60" s="6" t="s">
        <v>58</v>
      </c>
      <c r="I60" s="6" t="s">
        <v>198</v>
      </c>
      <c r="J60" s="239" t="s">
        <v>31</v>
      </c>
      <c r="K60" s="241"/>
      <c r="L60" s="6"/>
      <c r="M60" s="242">
        <f t="shared" si="9"/>
        <v>2772.6</v>
      </c>
      <c r="N60" s="243"/>
      <c r="O60" s="262">
        <f t="shared" si="10"/>
        <v>0</v>
      </c>
      <c r="P60" s="262"/>
      <c r="Q60" s="132">
        <f t="shared" si="2"/>
        <v>0</v>
      </c>
    </row>
    <row r="61" spans="1:17" ht="39">
      <c r="A61" s="10" t="s">
        <v>545</v>
      </c>
      <c r="B61" s="239" t="s">
        <v>277</v>
      </c>
      <c r="C61" s="240"/>
      <c r="D61" s="240"/>
      <c r="E61" s="240"/>
      <c r="F61" s="240"/>
      <c r="G61" s="241"/>
      <c r="H61" s="6" t="s">
        <v>58</v>
      </c>
      <c r="I61" s="6" t="s">
        <v>198</v>
      </c>
      <c r="J61" s="239" t="s">
        <v>31</v>
      </c>
      <c r="K61" s="241"/>
      <c r="L61" s="6" t="s">
        <v>533</v>
      </c>
      <c r="M61" s="242">
        <v>2772.6</v>
      </c>
      <c r="N61" s="243"/>
      <c r="O61" s="262">
        <v>0</v>
      </c>
      <c r="P61" s="262"/>
      <c r="Q61" s="132">
        <f t="shared" si="2"/>
        <v>0</v>
      </c>
    </row>
    <row r="62" spans="1:17" ht="52.5">
      <c r="A62" s="31" t="s">
        <v>552</v>
      </c>
      <c r="B62" s="236" t="s">
        <v>200</v>
      </c>
      <c r="C62" s="237"/>
      <c r="D62" s="237"/>
      <c r="E62" s="237"/>
      <c r="F62" s="237"/>
      <c r="G62" s="238"/>
      <c r="H62" s="4"/>
      <c r="I62" s="4"/>
      <c r="J62" s="236"/>
      <c r="K62" s="238"/>
      <c r="L62" s="4"/>
      <c r="M62" s="231">
        <f>M63</f>
        <v>10604.1</v>
      </c>
      <c r="N62" s="232"/>
      <c r="O62" s="261">
        <f>O63</f>
        <v>0</v>
      </c>
      <c r="P62" s="261"/>
      <c r="Q62" s="131">
        <f t="shared" si="2"/>
        <v>0</v>
      </c>
    </row>
    <row r="63" spans="1:17" ht="26.25">
      <c r="A63" s="31" t="s">
        <v>201</v>
      </c>
      <c r="B63" s="236" t="s">
        <v>202</v>
      </c>
      <c r="C63" s="237"/>
      <c r="D63" s="237"/>
      <c r="E63" s="237"/>
      <c r="F63" s="237"/>
      <c r="G63" s="238"/>
      <c r="H63" s="4"/>
      <c r="I63" s="4"/>
      <c r="J63" s="236"/>
      <c r="K63" s="238"/>
      <c r="L63" s="4"/>
      <c r="M63" s="231">
        <f>M64+M70</f>
        <v>10604.1</v>
      </c>
      <c r="N63" s="232"/>
      <c r="O63" s="261">
        <f>O64+O70</f>
        <v>0</v>
      </c>
      <c r="P63" s="261"/>
      <c r="Q63" s="131">
        <f t="shared" si="2"/>
        <v>0</v>
      </c>
    </row>
    <row r="64" spans="1:17" ht="39">
      <c r="A64" s="33" t="s">
        <v>203</v>
      </c>
      <c r="B64" s="239" t="s">
        <v>204</v>
      </c>
      <c r="C64" s="240"/>
      <c r="D64" s="240"/>
      <c r="E64" s="240"/>
      <c r="F64" s="240"/>
      <c r="G64" s="241"/>
      <c r="H64" s="6"/>
      <c r="I64" s="6"/>
      <c r="J64" s="239"/>
      <c r="K64" s="241"/>
      <c r="L64" s="6"/>
      <c r="M64" s="242">
        <f>M65</f>
        <v>9604.1</v>
      </c>
      <c r="N64" s="243"/>
      <c r="O64" s="262">
        <f>O65</f>
        <v>0</v>
      </c>
      <c r="P64" s="262"/>
      <c r="Q64" s="132">
        <f t="shared" si="2"/>
        <v>0</v>
      </c>
    </row>
    <row r="65" spans="1:17" ht="13.5">
      <c r="A65" s="33" t="s">
        <v>197</v>
      </c>
      <c r="B65" s="239" t="s">
        <v>204</v>
      </c>
      <c r="C65" s="240"/>
      <c r="D65" s="240"/>
      <c r="E65" s="240"/>
      <c r="F65" s="240"/>
      <c r="G65" s="241"/>
      <c r="H65" s="6" t="s">
        <v>198</v>
      </c>
      <c r="I65" s="25" t="s">
        <v>524</v>
      </c>
      <c r="J65" s="239"/>
      <c r="K65" s="241"/>
      <c r="L65" s="6"/>
      <c r="M65" s="242">
        <f>M66</f>
        <v>9604.1</v>
      </c>
      <c r="N65" s="243"/>
      <c r="O65" s="262">
        <f>O66</f>
        <v>0</v>
      </c>
      <c r="P65" s="262"/>
      <c r="Q65" s="132">
        <f t="shared" si="2"/>
        <v>0</v>
      </c>
    </row>
    <row r="66" spans="1:17" ht="13.5">
      <c r="A66" s="33" t="s">
        <v>199</v>
      </c>
      <c r="B66" s="239" t="s">
        <v>204</v>
      </c>
      <c r="C66" s="240"/>
      <c r="D66" s="240"/>
      <c r="E66" s="240"/>
      <c r="F66" s="240"/>
      <c r="G66" s="241"/>
      <c r="H66" s="6" t="s">
        <v>198</v>
      </c>
      <c r="I66" s="6" t="s">
        <v>9</v>
      </c>
      <c r="J66" s="239"/>
      <c r="K66" s="241"/>
      <c r="L66" s="6"/>
      <c r="M66" s="242">
        <f>M67</f>
        <v>9604.1</v>
      </c>
      <c r="N66" s="243"/>
      <c r="O66" s="262">
        <f>O67</f>
        <v>0</v>
      </c>
      <c r="P66" s="262"/>
      <c r="Q66" s="132">
        <f t="shared" si="2"/>
        <v>0</v>
      </c>
    </row>
    <row r="67" spans="1:17" ht="26.25">
      <c r="A67" s="33" t="s">
        <v>28</v>
      </c>
      <c r="B67" s="239" t="s">
        <v>204</v>
      </c>
      <c r="C67" s="240"/>
      <c r="D67" s="240"/>
      <c r="E67" s="240"/>
      <c r="F67" s="240"/>
      <c r="G67" s="241"/>
      <c r="H67" s="6" t="s">
        <v>198</v>
      </c>
      <c r="I67" s="6" t="s">
        <v>9</v>
      </c>
      <c r="J67" s="239" t="s">
        <v>29</v>
      </c>
      <c r="K67" s="241"/>
      <c r="L67" s="6"/>
      <c r="M67" s="242">
        <f>M68</f>
        <v>9604.1</v>
      </c>
      <c r="N67" s="243"/>
      <c r="O67" s="262">
        <f>O68</f>
        <v>0</v>
      </c>
      <c r="P67" s="262"/>
      <c r="Q67" s="132">
        <f t="shared" si="2"/>
        <v>0</v>
      </c>
    </row>
    <row r="68" spans="1:17" ht="26.25">
      <c r="A68" s="33" t="s">
        <v>30</v>
      </c>
      <c r="B68" s="239" t="s">
        <v>204</v>
      </c>
      <c r="C68" s="240"/>
      <c r="D68" s="240"/>
      <c r="E68" s="240"/>
      <c r="F68" s="240"/>
      <c r="G68" s="241"/>
      <c r="H68" s="6" t="s">
        <v>198</v>
      </c>
      <c r="I68" s="6" t="s">
        <v>9</v>
      </c>
      <c r="J68" s="239" t="s">
        <v>31</v>
      </c>
      <c r="K68" s="241"/>
      <c r="L68" s="6"/>
      <c r="M68" s="242">
        <f>M69</f>
        <v>9604.1</v>
      </c>
      <c r="N68" s="243"/>
      <c r="O68" s="262">
        <f>O69</f>
        <v>0</v>
      </c>
      <c r="P68" s="262"/>
      <c r="Q68" s="132">
        <f t="shared" si="2"/>
        <v>0</v>
      </c>
    </row>
    <row r="69" spans="1:17" ht="39">
      <c r="A69" s="10" t="s">
        <v>545</v>
      </c>
      <c r="B69" s="239" t="s">
        <v>204</v>
      </c>
      <c r="C69" s="240"/>
      <c r="D69" s="240"/>
      <c r="E69" s="240"/>
      <c r="F69" s="240"/>
      <c r="G69" s="241"/>
      <c r="H69" s="6" t="s">
        <v>198</v>
      </c>
      <c r="I69" s="6" t="s">
        <v>9</v>
      </c>
      <c r="J69" s="239" t="s">
        <v>31</v>
      </c>
      <c r="K69" s="241"/>
      <c r="L69" s="6" t="s">
        <v>533</v>
      </c>
      <c r="M69" s="242">
        <v>9604.1</v>
      </c>
      <c r="N69" s="243"/>
      <c r="O69" s="262">
        <v>0</v>
      </c>
      <c r="P69" s="262"/>
      <c r="Q69" s="132">
        <f t="shared" si="2"/>
        <v>0</v>
      </c>
    </row>
    <row r="70" spans="1:17" ht="39" customHeight="1">
      <c r="A70" s="33" t="s">
        <v>205</v>
      </c>
      <c r="B70" s="239" t="s">
        <v>206</v>
      </c>
      <c r="C70" s="240"/>
      <c r="D70" s="240"/>
      <c r="E70" s="240"/>
      <c r="F70" s="240"/>
      <c r="G70" s="241"/>
      <c r="H70" s="6"/>
      <c r="I70" s="6"/>
      <c r="J70" s="239"/>
      <c r="K70" s="241"/>
      <c r="L70" s="6"/>
      <c r="M70" s="242">
        <f>M71</f>
        <v>1000</v>
      </c>
      <c r="N70" s="243"/>
      <c r="O70" s="262">
        <f>O71</f>
        <v>0</v>
      </c>
      <c r="P70" s="262"/>
      <c r="Q70" s="132">
        <f t="shared" si="2"/>
        <v>0</v>
      </c>
    </row>
    <row r="71" spans="1:17" ht="13.5">
      <c r="A71" s="33" t="s">
        <v>197</v>
      </c>
      <c r="B71" s="239" t="s">
        <v>206</v>
      </c>
      <c r="C71" s="240"/>
      <c r="D71" s="240"/>
      <c r="E71" s="240"/>
      <c r="F71" s="240"/>
      <c r="G71" s="241"/>
      <c r="H71" s="6" t="s">
        <v>198</v>
      </c>
      <c r="I71" s="25" t="s">
        <v>524</v>
      </c>
      <c r="J71" s="239"/>
      <c r="K71" s="241"/>
      <c r="L71" s="6"/>
      <c r="M71" s="242">
        <f>M72</f>
        <v>1000</v>
      </c>
      <c r="N71" s="243"/>
      <c r="O71" s="262">
        <f>O72</f>
        <v>0</v>
      </c>
      <c r="P71" s="262"/>
      <c r="Q71" s="132">
        <f t="shared" si="2"/>
        <v>0</v>
      </c>
    </row>
    <row r="72" spans="1:17" ht="13.5">
      <c r="A72" s="33" t="s">
        <v>199</v>
      </c>
      <c r="B72" s="239" t="s">
        <v>206</v>
      </c>
      <c r="C72" s="240"/>
      <c r="D72" s="240"/>
      <c r="E72" s="240"/>
      <c r="F72" s="240"/>
      <c r="G72" s="241"/>
      <c r="H72" s="6" t="s">
        <v>198</v>
      </c>
      <c r="I72" s="6" t="s">
        <v>9</v>
      </c>
      <c r="J72" s="239"/>
      <c r="K72" s="241"/>
      <c r="L72" s="6"/>
      <c r="M72" s="242">
        <f>M73</f>
        <v>1000</v>
      </c>
      <c r="N72" s="243"/>
      <c r="O72" s="262">
        <f>O73</f>
        <v>0</v>
      </c>
      <c r="P72" s="262"/>
      <c r="Q72" s="132">
        <f aca="true" t="shared" si="11" ref="Q72:Q135">O72/M72*100</f>
        <v>0</v>
      </c>
    </row>
    <row r="73" spans="1:17" ht="26.25">
      <c r="A73" s="33" t="s">
        <v>28</v>
      </c>
      <c r="B73" s="239" t="s">
        <v>206</v>
      </c>
      <c r="C73" s="240"/>
      <c r="D73" s="240"/>
      <c r="E73" s="240"/>
      <c r="F73" s="240"/>
      <c r="G73" s="241"/>
      <c r="H73" s="6" t="s">
        <v>198</v>
      </c>
      <c r="I73" s="6" t="s">
        <v>9</v>
      </c>
      <c r="J73" s="239" t="s">
        <v>29</v>
      </c>
      <c r="K73" s="241"/>
      <c r="L73" s="6"/>
      <c r="M73" s="242">
        <f>M74</f>
        <v>1000</v>
      </c>
      <c r="N73" s="243"/>
      <c r="O73" s="262">
        <f>O74</f>
        <v>0</v>
      </c>
      <c r="P73" s="262"/>
      <c r="Q73" s="132">
        <f t="shared" si="11"/>
        <v>0</v>
      </c>
    </row>
    <row r="74" spans="1:17" ht="26.25">
      <c r="A74" s="33" t="s">
        <v>30</v>
      </c>
      <c r="B74" s="239" t="s">
        <v>206</v>
      </c>
      <c r="C74" s="240"/>
      <c r="D74" s="240"/>
      <c r="E74" s="240"/>
      <c r="F74" s="240"/>
      <c r="G74" s="241"/>
      <c r="H74" s="6" t="s">
        <v>198</v>
      </c>
      <c r="I74" s="6" t="s">
        <v>9</v>
      </c>
      <c r="J74" s="239" t="s">
        <v>31</v>
      </c>
      <c r="K74" s="241"/>
      <c r="L74" s="6"/>
      <c r="M74" s="242">
        <f>M75</f>
        <v>1000</v>
      </c>
      <c r="N74" s="243"/>
      <c r="O74" s="262">
        <f>O75</f>
        <v>0</v>
      </c>
      <c r="P74" s="262"/>
      <c r="Q74" s="132">
        <f t="shared" si="11"/>
        <v>0</v>
      </c>
    </row>
    <row r="75" spans="1:17" ht="39">
      <c r="A75" s="10" t="s">
        <v>545</v>
      </c>
      <c r="B75" s="239" t="s">
        <v>206</v>
      </c>
      <c r="C75" s="240"/>
      <c r="D75" s="240"/>
      <c r="E75" s="240"/>
      <c r="F75" s="240"/>
      <c r="G75" s="241"/>
      <c r="H75" s="6" t="s">
        <v>198</v>
      </c>
      <c r="I75" s="6" t="s">
        <v>9</v>
      </c>
      <c r="J75" s="239" t="s">
        <v>31</v>
      </c>
      <c r="K75" s="241"/>
      <c r="L75" s="6" t="s">
        <v>533</v>
      </c>
      <c r="M75" s="242">
        <v>1000</v>
      </c>
      <c r="N75" s="243"/>
      <c r="O75" s="262">
        <v>0</v>
      </c>
      <c r="P75" s="262"/>
      <c r="Q75" s="132">
        <f t="shared" si="11"/>
        <v>0</v>
      </c>
    </row>
    <row r="76" spans="1:17" ht="66.75" customHeight="1">
      <c r="A76" s="31" t="s">
        <v>553</v>
      </c>
      <c r="B76" s="236" t="s">
        <v>71</v>
      </c>
      <c r="C76" s="237"/>
      <c r="D76" s="237"/>
      <c r="E76" s="237"/>
      <c r="F76" s="237"/>
      <c r="G76" s="238"/>
      <c r="H76" s="4"/>
      <c r="I76" s="4"/>
      <c r="J76" s="236"/>
      <c r="K76" s="238"/>
      <c r="L76" s="4"/>
      <c r="M76" s="231">
        <f>M77+M84+M91</f>
        <v>227.2</v>
      </c>
      <c r="N76" s="232"/>
      <c r="O76" s="261">
        <f>O77+O84+O91</f>
        <v>0</v>
      </c>
      <c r="P76" s="261"/>
      <c r="Q76" s="131">
        <f t="shared" si="11"/>
        <v>0</v>
      </c>
    </row>
    <row r="77" spans="1:17" ht="39">
      <c r="A77" s="31" t="s">
        <v>467</v>
      </c>
      <c r="B77" s="236" t="s">
        <v>468</v>
      </c>
      <c r="C77" s="237"/>
      <c r="D77" s="237"/>
      <c r="E77" s="237"/>
      <c r="F77" s="237"/>
      <c r="G77" s="238"/>
      <c r="H77" s="4"/>
      <c r="I77" s="4"/>
      <c r="J77" s="236"/>
      <c r="K77" s="238"/>
      <c r="L77" s="4"/>
      <c r="M77" s="231">
        <f aca="true" t="shared" si="12" ref="M77:M82">M78</f>
        <v>30</v>
      </c>
      <c r="N77" s="232"/>
      <c r="O77" s="261">
        <f aca="true" t="shared" si="13" ref="O77:O82">O78</f>
        <v>0</v>
      </c>
      <c r="P77" s="261"/>
      <c r="Q77" s="131">
        <f t="shared" si="11"/>
        <v>0</v>
      </c>
    </row>
    <row r="78" spans="1:17" ht="26.25">
      <c r="A78" s="33" t="s">
        <v>469</v>
      </c>
      <c r="B78" s="239" t="s">
        <v>470</v>
      </c>
      <c r="C78" s="240"/>
      <c r="D78" s="240"/>
      <c r="E78" s="240"/>
      <c r="F78" s="240"/>
      <c r="G78" s="241"/>
      <c r="H78" s="6"/>
      <c r="I78" s="6"/>
      <c r="J78" s="239"/>
      <c r="K78" s="241"/>
      <c r="L78" s="6"/>
      <c r="M78" s="242">
        <f t="shared" si="12"/>
        <v>30</v>
      </c>
      <c r="N78" s="243"/>
      <c r="O78" s="262">
        <f t="shared" si="13"/>
        <v>0</v>
      </c>
      <c r="P78" s="262"/>
      <c r="Q78" s="132">
        <f t="shared" si="11"/>
        <v>0</v>
      </c>
    </row>
    <row r="79" spans="1:17" ht="13.5">
      <c r="A79" s="33" t="s">
        <v>452</v>
      </c>
      <c r="B79" s="239" t="s">
        <v>470</v>
      </c>
      <c r="C79" s="240"/>
      <c r="D79" s="240"/>
      <c r="E79" s="240"/>
      <c r="F79" s="240"/>
      <c r="G79" s="241"/>
      <c r="H79" s="6" t="s">
        <v>142</v>
      </c>
      <c r="I79" s="25" t="s">
        <v>524</v>
      </c>
      <c r="J79" s="239"/>
      <c r="K79" s="241"/>
      <c r="L79" s="6"/>
      <c r="M79" s="242">
        <f t="shared" si="12"/>
        <v>30</v>
      </c>
      <c r="N79" s="243"/>
      <c r="O79" s="262">
        <f t="shared" si="13"/>
        <v>0</v>
      </c>
      <c r="P79" s="262"/>
      <c r="Q79" s="132">
        <f t="shared" si="11"/>
        <v>0</v>
      </c>
    </row>
    <row r="80" spans="1:17" ht="13.5">
      <c r="A80" s="33" t="s">
        <v>466</v>
      </c>
      <c r="B80" s="239" t="s">
        <v>470</v>
      </c>
      <c r="C80" s="240"/>
      <c r="D80" s="240"/>
      <c r="E80" s="240"/>
      <c r="F80" s="240"/>
      <c r="G80" s="241"/>
      <c r="H80" s="6" t="s">
        <v>142</v>
      </c>
      <c r="I80" s="6" t="s">
        <v>58</v>
      </c>
      <c r="J80" s="239"/>
      <c r="K80" s="241"/>
      <c r="L80" s="6"/>
      <c r="M80" s="242">
        <f t="shared" si="12"/>
        <v>30</v>
      </c>
      <c r="N80" s="243"/>
      <c r="O80" s="262">
        <f t="shared" si="13"/>
        <v>0</v>
      </c>
      <c r="P80" s="262"/>
      <c r="Q80" s="132">
        <f t="shared" si="11"/>
        <v>0</v>
      </c>
    </row>
    <row r="81" spans="1:17" ht="26.25">
      <c r="A81" s="33" t="s">
        <v>257</v>
      </c>
      <c r="B81" s="239" t="s">
        <v>470</v>
      </c>
      <c r="C81" s="240"/>
      <c r="D81" s="240"/>
      <c r="E81" s="240"/>
      <c r="F81" s="240"/>
      <c r="G81" s="241"/>
      <c r="H81" s="6" t="s">
        <v>142</v>
      </c>
      <c r="I81" s="6" t="s">
        <v>58</v>
      </c>
      <c r="J81" s="239" t="s">
        <v>258</v>
      </c>
      <c r="K81" s="241"/>
      <c r="L81" s="6"/>
      <c r="M81" s="242">
        <f t="shared" si="12"/>
        <v>30</v>
      </c>
      <c r="N81" s="243"/>
      <c r="O81" s="262">
        <f t="shared" si="13"/>
        <v>0</v>
      </c>
      <c r="P81" s="262"/>
      <c r="Q81" s="132">
        <f t="shared" si="11"/>
        <v>0</v>
      </c>
    </row>
    <row r="82" spans="1:17" ht="52.5">
      <c r="A82" s="33" t="s">
        <v>471</v>
      </c>
      <c r="B82" s="239" t="s">
        <v>470</v>
      </c>
      <c r="C82" s="240"/>
      <c r="D82" s="240"/>
      <c r="E82" s="240"/>
      <c r="F82" s="240"/>
      <c r="G82" s="241"/>
      <c r="H82" s="6" t="s">
        <v>142</v>
      </c>
      <c r="I82" s="6" t="s">
        <v>58</v>
      </c>
      <c r="J82" s="239" t="s">
        <v>472</v>
      </c>
      <c r="K82" s="241"/>
      <c r="L82" s="6"/>
      <c r="M82" s="242">
        <f t="shared" si="12"/>
        <v>30</v>
      </c>
      <c r="N82" s="243"/>
      <c r="O82" s="262">
        <f t="shared" si="13"/>
        <v>0</v>
      </c>
      <c r="P82" s="262"/>
      <c r="Q82" s="132">
        <f t="shared" si="11"/>
        <v>0</v>
      </c>
    </row>
    <row r="83" spans="1:17" ht="26.25">
      <c r="A83" s="33" t="s">
        <v>539</v>
      </c>
      <c r="B83" s="239" t="s">
        <v>470</v>
      </c>
      <c r="C83" s="240"/>
      <c r="D83" s="240"/>
      <c r="E83" s="240"/>
      <c r="F83" s="240"/>
      <c r="G83" s="241"/>
      <c r="H83" s="6" t="s">
        <v>142</v>
      </c>
      <c r="I83" s="6" t="s">
        <v>58</v>
      </c>
      <c r="J83" s="239" t="s">
        <v>472</v>
      </c>
      <c r="K83" s="241"/>
      <c r="L83" s="6" t="s">
        <v>527</v>
      </c>
      <c r="M83" s="242">
        <v>30</v>
      </c>
      <c r="N83" s="243"/>
      <c r="O83" s="262">
        <v>0</v>
      </c>
      <c r="P83" s="262"/>
      <c r="Q83" s="132">
        <f t="shared" si="11"/>
        <v>0</v>
      </c>
    </row>
    <row r="84" spans="1:17" ht="26.25">
      <c r="A84" s="31" t="s">
        <v>72</v>
      </c>
      <c r="B84" s="236" t="s">
        <v>73</v>
      </c>
      <c r="C84" s="237"/>
      <c r="D84" s="237"/>
      <c r="E84" s="237"/>
      <c r="F84" s="237"/>
      <c r="G84" s="238"/>
      <c r="H84" s="4"/>
      <c r="I84" s="4"/>
      <c r="J84" s="236"/>
      <c r="K84" s="238"/>
      <c r="L84" s="4"/>
      <c r="M84" s="231">
        <f aca="true" t="shared" si="14" ref="M84:M89">M85</f>
        <v>50</v>
      </c>
      <c r="N84" s="232"/>
      <c r="O84" s="261">
        <f aca="true" t="shared" si="15" ref="O84:O89">O85</f>
        <v>0</v>
      </c>
      <c r="P84" s="261"/>
      <c r="Q84" s="131">
        <f t="shared" si="11"/>
        <v>0</v>
      </c>
    </row>
    <row r="85" spans="1:17" ht="26.25">
      <c r="A85" s="33" t="s">
        <v>74</v>
      </c>
      <c r="B85" s="239" t="s">
        <v>75</v>
      </c>
      <c r="C85" s="240"/>
      <c r="D85" s="240"/>
      <c r="E85" s="240"/>
      <c r="F85" s="240"/>
      <c r="G85" s="241"/>
      <c r="H85" s="6"/>
      <c r="I85" s="6"/>
      <c r="J85" s="239"/>
      <c r="K85" s="241"/>
      <c r="L85" s="6"/>
      <c r="M85" s="242">
        <f t="shared" si="14"/>
        <v>50</v>
      </c>
      <c r="N85" s="243"/>
      <c r="O85" s="262">
        <f t="shared" si="15"/>
        <v>0</v>
      </c>
      <c r="P85" s="262"/>
      <c r="Q85" s="132">
        <f t="shared" si="11"/>
        <v>0</v>
      </c>
    </row>
    <row r="86" spans="1:17" ht="13.5">
      <c r="A86" s="33" t="s">
        <v>8</v>
      </c>
      <c r="B86" s="239" t="s">
        <v>75</v>
      </c>
      <c r="C86" s="240"/>
      <c r="D86" s="240"/>
      <c r="E86" s="240"/>
      <c r="F86" s="240"/>
      <c r="G86" s="241"/>
      <c r="H86" s="6" t="s">
        <v>9</v>
      </c>
      <c r="I86" s="25" t="s">
        <v>524</v>
      </c>
      <c r="J86" s="239"/>
      <c r="K86" s="241"/>
      <c r="L86" s="6"/>
      <c r="M86" s="242">
        <f t="shared" si="14"/>
        <v>50</v>
      </c>
      <c r="N86" s="243"/>
      <c r="O86" s="262">
        <f t="shared" si="15"/>
        <v>0</v>
      </c>
      <c r="P86" s="262"/>
      <c r="Q86" s="132">
        <f t="shared" si="11"/>
        <v>0</v>
      </c>
    </row>
    <row r="87" spans="1:17" ht="13.5">
      <c r="A87" s="33" t="s">
        <v>69</v>
      </c>
      <c r="B87" s="239" t="s">
        <v>75</v>
      </c>
      <c r="C87" s="240"/>
      <c r="D87" s="240"/>
      <c r="E87" s="240"/>
      <c r="F87" s="240"/>
      <c r="G87" s="241"/>
      <c r="H87" s="6" t="s">
        <v>9</v>
      </c>
      <c r="I87" s="6" t="s">
        <v>70</v>
      </c>
      <c r="J87" s="239"/>
      <c r="K87" s="241"/>
      <c r="L87" s="6"/>
      <c r="M87" s="242">
        <f t="shared" si="14"/>
        <v>50</v>
      </c>
      <c r="N87" s="243"/>
      <c r="O87" s="262">
        <f t="shared" si="15"/>
        <v>0</v>
      </c>
      <c r="P87" s="262"/>
      <c r="Q87" s="132">
        <f t="shared" si="11"/>
        <v>0</v>
      </c>
    </row>
    <row r="88" spans="1:17" ht="26.25">
      <c r="A88" s="33" t="s">
        <v>28</v>
      </c>
      <c r="B88" s="239" t="s">
        <v>75</v>
      </c>
      <c r="C88" s="240"/>
      <c r="D88" s="240"/>
      <c r="E88" s="240"/>
      <c r="F88" s="240"/>
      <c r="G88" s="241"/>
      <c r="H88" s="6" t="s">
        <v>9</v>
      </c>
      <c r="I88" s="6" t="s">
        <v>70</v>
      </c>
      <c r="J88" s="239" t="s">
        <v>29</v>
      </c>
      <c r="K88" s="241"/>
      <c r="L88" s="6"/>
      <c r="M88" s="242">
        <f t="shared" si="14"/>
        <v>50</v>
      </c>
      <c r="N88" s="243"/>
      <c r="O88" s="262">
        <f t="shared" si="15"/>
        <v>0</v>
      </c>
      <c r="P88" s="262"/>
      <c r="Q88" s="132">
        <f t="shared" si="11"/>
        <v>0</v>
      </c>
    </row>
    <row r="89" spans="1:17" ht="26.25">
      <c r="A89" s="33" t="s">
        <v>30</v>
      </c>
      <c r="B89" s="239" t="s">
        <v>75</v>
      </c>
      <c r="C89" s="240"/>
      <c r="D89" s="240"/>
      <c r="E89" s="240"/>
      <c r="F89" s="240"/>
      <c r="G89" s="241"/>
      <c r="H89" s="6" t="s">
        <v>9</v>
      </c>
      <c r="I89" s="6" t="s">
        <v>70</v>
      </c>
      <c r="J89" s="239" t="s">
        <v>31</v>
      </c>
      <c r="K89" s="241"/>
      <c r="L89" s="6"/>
      <c r="M89" s="242">
        <f t="shared" si="14"/>
        <v>50</v>
      </c>
      <c r="N89" s="243"/>
      <c r="O89" s="262">
        <f t="shared" si="15"/>
        <v>0</v>
      </c>
      <c r="P89" s="262"/>
      <c r="Q89" s="132">
        <f t="shared" si="11"/>
        <v>0</v>
      </c>
    </row>
    <row r="90" spans="1:17" ht="26.25">
      <c r="A90" s="33" t="s">
        <v>539</v>
      </c>
      <c r="B90" s="239" t="s">
        <v>75</v>
      </c>
      <c r="C90" s="240"/>
      <c r="D90" s="240"/>
      <c r="E90" s="240"/>
      <c r="F90" s="240"/>
      <c r="G90" s="241"/>
      <c r="H90" s="6" t="s">
        <v>9</v>
      </c>
      <c r="I90" s="6" t="s">
        <v>70</v>
      </c>
      <c r="J90" s="239" t="s">
        <v>31</v>
      </c>
      <c r="K90" s="241"/>
      <c r="L90" s="6" t="s">
        <v>527</v>
      </c>
      <c r="M90" s="242">
        <v>50</v>
      </c>
      <c r="N90" s="243"/>
      <c r="O90" s="262">
        <v>0</v>
      </c>
      <c r="P90" s="262"/>
      <c r="Q90" s="132">
        <f t="shared" si="11"/>
        <v>0</v>
      </c>
    </row>
    <row r="91" spans="1:17" ht="26.25">
      <c r="A91" s="31" t="s">
        <v>76</v>
      </c>
      <c r="B91" s="236" t="s">
        <v>77</v>
      </c>
      <c r="C91" s="237"/>
      <c r="D91" s="237"/>
      <c r="E91" s="237"/>
      <c r="F91" s="237"/>
      <c r="G91" s="238"/>
      <c r="H91" s="4"/>
      <c r="I91" s="4"/>
      <c r="J91" s="236"/>
      <c r="K91" s="238"/>
      <c r="L91" s="4"/>
      <c r="M91" s="231">
        <f>M92+M99+M104</f>
        <v>147.2</v>
      </c>
      <c r="N91" s="232"/>
      <c r="O91" s="261">
        <f>O92+O99+O104</f>
        <v>0</v>
      </c>
      <c r="P91" s="261"/>
      <c r="Q91" s="131">
        <f t="shared" si="11"/>
        <v>0</v>
      </c>
    </row>
    <row r="92" spans="1:17" ht="52.5">
      <c r="A92" s="33" t="s">
        <v>78</v>
      </c>
      <c r="B92" s="239" t="s">
        <v>79</v>
      </c>
      <c r="C92" s="240"/>
      <c r="D92" s="240"/>
      <c r="E92" s="240"/>
      <c r="F92" s="240"/>
      <c r="G92" s="241"/>
      <c r="H92" s="6"/>
      <c r="I92" s="6"/>
      <c r="J92" s="239"/>
      <c r="K92" s="241"/>
      <c r="L92" s="6"/>
      <c r="M92" s="242">
        <f>M93</f>
        <v>14</v>
      </c>
      <c r="N92" s="243"/>
      <c r="O92" s="262">
        <f>O93</f>
        <v>0</v>
      </c>
      <c r="P92" s="262"/>
      <c r="Q92" s="132">
        <f t="shared" si="11"/>
        <v>0</v>
      </c>
    </row>
    <row r="93" spans="1:17" ht="13.5">
      <c r="A93" s="33" t="s">
        <v>8</v>
      </c>
      <c r="B93" s="239" t="s">
        <v>79</v>
      </c>
      <c r="C93" s="240"/>
      <c r="D93" s="240"/>
      <c r="E93" s="240"/>
      <c r="F93" s="240"/>
      <c r="G93" s="241"/>
      <c r="H93" s="6" t="s">
        <v>9</v>
      </c>
      <c r="I93" s="25" t="s">
        <v>524</v>
      </c>
      <c r="J93" s="239"/>
      <c r="K93" s="241"/>
      <c r="L93" s="6"/>
      <c r="M93" s="242">
        <f>M94</f>
        <v>14</v>
      </c>
      <c r="N93" s="243"/>
      <c r="O93" s="262">
        <f>O94</f>
        <v>0</v>
      </c>
      <c r="P93" s="262"/>
      <c r="Q93" s="132">
        <f t="shared" si="11"/>
        <v>0</v>
      </c>
    </row>
    <row r="94" spans="1:17" ht="13.5">
      <c r="A94" s="33" t="s">
        <v>69</v>
      </c>
      <c r="B94" s="239" t="s">
        <v>79</v>
      </c>
      <c r="C94" s="240"/>
      <c r="D94" s="240"/>
      <c r="E94" s="240"/>
      <c r="F94" s="240"/>
      <c r="G94" s="241"/>
      <c r="H94" s="6" t="s">
        <v>9</v>
      </c>
      <c r="I94" s="6" t="s">
        <v>70</v>
      </c>
      <c r="J94" s="239"/>
      <c r="K94" s="241"/>
      <c r="L94" s="6"/>
      <c r="M94" s="242">
        <f>M95</f>
        <v>14</v>
      </c>
      <c r="N94" s="243"/>
      <c r="O94" s="262">
        <f>O95</f>
        <v>0</v>
      </c>
      <c r="P94" s="262"/>
      <c r="Q94" s="132">
        <f t="shared" si="11"/>
        <v>0</v>
      </c>
    </row>
    <row r="95" spans="1:17" ht="66">
      <c r="A95" s="33" t="s">
        <v>17</v>
      </c>
      <c r="B95" s="239" t="s">
        <v>79</v>
      </c>
      <c r="C95" s="240"/>
      <c r="D95" s="240"/>
      <c r="E95" s="240"/>
      <c r="F95" s="240"/>
      <c r="G95" s="241"/>
      <c r="H95" s="6" t="s">
        <v>9</v>
      </c>
      <c r="I95" s="6" t="s">
        <v>70</v>
      </c>
      <c r="J95" s="239" t="s">
        <v>18</v>
      </c>
      <c r="K95" s="241"/>
      <c r="L95" s="6"/>
      <c r="M95" s="242">
        <f>M96</f>
        <v>14</v>
      </c>
      <c r="N95" s="243"/>
      <c r="O95" s="262">
        <f>O96</f>
        <v>0</v>
      </c>
      <c r="P95" s="262"/>
      <c r="Q95" s="132">
        <f t="shared" si="11"/>
        <v>0</v>
      </c>
    </row>
    <row r="96" spans="1:17" ht="26.25">
      <c r="A96" s="33" t="s">
        <v>19</v>
      </c>
      <c r="B96" s="239" t="s">
        <v>79</v>
      </c>
      <c r="C96" s="240"/>
      <c r="D96" s="240"/>
      <c r="E96" s="240"/>
      <c r="F96" s="240"/>
      <c r="G96" s="241"/>
      <c r="H96" s="6" t="s">
        <v>9</v>
      </c>
      <c r="I96" s="6" t="s">
        <v>70</v>
      </c>
      <c r="J96" s="239" t="s">
        <v>20</v>
      </c>
      <c r="K96" s="241"/>
      <c r="L96" s="6"/>
      <c r="M96" s="242">
        <f>M97</f>
        <v>14</v>
      </c>
      <c r="N96" s="243"/>
      <c r="O96" s="262">
        <f>O97</f>
        <v>0</v>
      </c>
      <c r="P96" s="262"/>
      <c r="Q96" s="132">
        <f t="shared" si="11"/>
        <v>0</v>
      </c>
    </row>
    <row r="97" spans="1:17" ht="26.25">
      <c r="A97" s="33" t="s">
        <v>539</v>
      </c>
      <c r="B97" s="239" t="s">
        <v>79</v>
      </c>
      <c r="C97" s="240"/>
      <c r="D97" s="240"/>
      <c r="E97" s="240"/>
      <c r="F97" s="240"/>
      <c r="G97" s="241"/>
      <c r="H97" s="6" t="s">
        <v>9</v>
      </c>
      <c r="I97" s="6" t="s">
        <v>70</v>
      </c>
      <c r="J97" s="239" t="s">
        <v>20</v>
      </c>
      <c r="K97" s="241"/>
      <c r="L97" s="6" t="s">
        <v>527</v>
      </c>
      <c r="M97" s="242">
        <v>14</v>
      </c>
      <c r="N97" s="243"/>
      <c r="O97" s="262">
        <v>0</v>
      </c>
      <c r="P97" s="262"/>
      <c r="Q97" s="132">
        <f t="shared" si="11"/>
        <v>0</v>
      </c>
    </row>
    <row r="98" spans="1:17" ht="39">
      <c r="A98" s="33" t="s">
        <v>80</v>
      </c>
      <c r="B98" s="239" t="s">
        <v>81</v>
      </c>
      <c r="C98" s="240"/>
      <c r="D98" s="240"/>
      <c r="E98" s="240"/>
      <c r="F98" s="240"/>
      <c r="G98" s="241"/>
      <c r="H98" s="6"/>
      <c r="I98" s="6"/>
      <c r="J98" s="239"/>
      <c r="K98" s="241"/>
      <c r="L98" s="6"/>
      <c r="M98" s="242">
        <f>M99+M104</f>
        <v>133.2</v>
      </c>
      <c r="N98" s="243"/>
      <c r="O98" s="262">
        <f>O99+O104</f>
        <v>0</v>
      </c>
      <c r="P98" s="262"/>
      <c r="Q98" s="132">
        <f t="shared" si="11"/>
        <v>0</v>
      </c>
    </row>
    <row r="99" spans="1:17" ht="13.5">
      <c r="A99" s="33" t="s">
        <v>8</v>
      </c>
      <c r="B99" s="239" t="s">
        <v>81</v>
      </c>
      <c r="C99" s="240"/>
      <c r="D99" s="240"/>
      <c r="E99" s="240"/>
      <c r="F99" s="240"/>
      <c r="G99" s="241"/>
      <c r="H99" s="6" t="s">
        <v>9</v>
      </c>
      <c r="I99" s="25" t="s">
        <v>524</v>
      </c>
      <c r="J99" s="239"/>
      <c r="K99" s="241"/>
      <c r="L99" s="6"/>
      <c r="M99" s="242">
        <f>M100</f>
        <v>127.2</v>
      </c>
      <c r="N99" s="243"/>
      <c r="O99" s="262">
        <f>O100</f>
        <v>0</v>
      </c>
      <c r="P99" s="262"/>
      <c r="Q99" s="132">
        <f t="shared" si="11"/>
        <v>0</v>
      </c>
    </row>
    <row r="100" spans="1:17" ht="13.5">
      <c r="A100" s="33" t="s">
        <v>69</v>
      </c>
      <c r="B100" s="239" t="s">
        <v>81</v>
      </c>
      <c r="C100" s="240"/>
      <c r="D100" s="240"/>
      <c r="E100" s="240"/>
      <c r="F100" s="240"/>
      <c r="G100" s="241"/>
      <c r="H100" s="6" t="s">
        <v>9</v>
      </c>
      <c r="I100" s="6" t="s">
        <v>70</v>
      </c>
      <c r="J100" s="239"/>
      <c r="K100" s="241"/>
      <c r="L100" s="6"/>
      <c r="M100" s="242">
        <f>M101</f>
        <v>127.2</v>
      </c>
      <c r="N100" s="243"/>
      <c r="O100" s="262">
        <f>O101</f>
        <v>0</v>
      </c>
      <c r="P100" s="262"/>
      <c r="Q100" s="132">
        <f t="shared" si="11"/>
        <v>0</v>
      </c>
    </row>
    <row r="101" spans="1:17" ht="26.25">
      <c r="A101" s="33" t="s">
        <v>28</v>
      </c>
      <c r="B101" s="239" t="s">
        <v>81</v>
      </c>
      <c r="C101" s="240"/>
      <c r="D101" s="240"/>
      <c r="E101" s="240"/>
      <c r="F101" s="240"/>
      <c r="G101" s="241"/>
      <c r="H101" s="6" t="s">
        <v>9</v>
      </c>
      <c r="I101" s="6" t="s">
        <v>70</v>
      </c>
      <c r="J101" s="239" t="s">
        <v>29</v>
      </c>
      <c r="K101" s="241"/>
      <c r="L101" s="6"/>
      <c r="M101" s="242">
        <f>M102</f>
        <v>127.2</v>
      </c>
      <c r="N101" s="243"/>
      <c r="O101" s="262">
        <f>O102</f>
        <v>0</v>
      </c>
      <c r="P101" s="262"/>
      <c r="Q101" s="132">
        <f t="shared" si="11"/>
        <v>0</v>
      </c>
    </row>
    <row r="102" spans="1:17" ht="26.25">
      <c r="A102" s="33" t="s">
        <v>30</v>
      </c>
      <c r="B102" s="239" t="s">
        <v>81</v>
      </c>
      <c r="C102" s="240"/>
      <c r="D102" s="240"/>
      <c r="E102" s="240"/>
      <c r="F102" s="240"/>
      <c r="G102" s="241"/>
      <c r="H102" s="6" t="s">
        <v>9</v>
      </c>
      <c r="I102" s="6" t="s">
        <v>70</v>
      </c>
      <c r="J102" s="239" t="s">
        <v>31</v>
      </c>
      <c r="K102" s="241"/>
      <c r="L102" s="6"/>
      <c r="M102" s="242">
        <f>M103</f>
        <v>127.2</v>
      </c>
      <c r="N102" s="243"/>
      <c r="O102" s="262">
        <f>O103</f>
        <v>0</v>
      </c>
      <c r="P102" s="262"/>
      <c r="Q102" s="132">
        <f t="shared" si="11"/>
        <v>0</v>
      </c>
    </row>
    <row r="103" spans="1:17" ht="26.25">
      <c r="A103" s="33" t="s">
        <v>539</v>
      </c>
      <c r="B103" s="239" t="s">
        <v>81</v>
      </c>
      <c r="C103" s="240"/>
      <c r="D103" s="240"/>
      <c r="E103" s="240"/>
      <c r="F103" s="240"/>
      <c r="G103" s="241"/>
      <c r="H103" s="6" t="s">
        <v>9</v>
      </c>
      <c r="I103" s="6" t="s">
        <v>70</v>
      </c>
      <c r="J103" s="239" t="s">
        <v>31</v>
      </c>
      <c r="K103" s="241"/>
      <c r="L103" s="6" t="s">
        <v>527</v>
      </c>
      <c r="M103" s="242">
        <v>127.2</v>
      </c>
      <c r="N103" s="243"/>
      <c r="O103" s="262">
        <v>0</v>
      </c>
      <c r="P103" s="262"/>
      <c r="Q103" s="132">
        <f t="shared" si="11"/>
        <v>0</v>
      </c>
    </row>
    <row r="104" spans="1:17" ht="13.5">
      <c r="A104" s="33" t="s">
        <v>420</v>
      </c>
      <c r="B104" s="239" t="s">
        <v>81</v>
      </c>
      <c r="C104" s="240"/>
      <c r="D104" s="240"/>
      <c r="E104" s="240"/>
      <c r="F104" s="240"/>
      <c r="G104" s="241"/>
      <c r="H104" s="6" t="s">
        <v>162</v>
      </c>
      <c r="I104" s="25" t="s">
        <v>524</v>
      </c>
      <c r="J104" s="239"/>
      <c r="K104" s="241"/>
      <c r="L104" s="6"/>
      <c r="M104" s="242">
        <f>M105</f>
        <v>6</v>
      </c>
      <c r="N104" s="243"/>
      <c r="O104" s="262">
        <f>O105</f>
        <v>0</v>
      </c>
      <c r="P104" s="262"/>
      <c r="Q104" s="132">
        <f t="shared" si="11"/>
        <v>0</v>
      </c>
    </row>
    <row r="105" spans="1:17" ht="13.5">
      <c r="A105" s="33" t="s">
        <v>448</v>
      </c>
      <c r="B105" s="239" t="s">
        <v>81</v>
      </c>
      <c r="C105" s="240"/>
      <c r="D105" s="240"/>
      <c r="E105" s="240"/>
      <c r="F105" s="240"/>
      <c r="G105" s="241"/>
      <c r="H105" s="6" t="s">
        <v>162</v>
      </c>
      <c r="I105" s="6" t="s">
        <v>35</v>
      </c>
      <c r="J105" s="239"/>
      <c r="K105" s="241"/>
      <c r="L105" s="6"/>
      <c r="M105" s="242">
        <f>M106</f>
        <v>6</v>
      </c>
      <c r="N105" s="243"/>
      <c r="O105" s="262">
        <f>O106</f>
        <v>0</v>
      </c>
      <c r="P105" s="262"/>
      <c r="Q105" s="132">
        <f t="shared" si="11"/>
        <v>0</v>
      </c>
    </row>
    <row r="106" spans="1:17" ht="26.25">
      <c r="A106" s="33" t="s">
        <v>28</v>
      </c>
      <c r="B106" s="239" t="s">
        <v>81</v>
      </c>
      <c r="C106" s="240"/>
      <c r="D106" s="240"/>
      <c r="E106" s="240"/>
      <c r="F106" s="240"/>
      <c r="G106" s="241"/>
      <c r="H106" s="6" t="s">
        <v>162</v>
      </c>
      <c r="I106" s="6" t="s">
        <v>35</v>
      </c>
      <c r="J106" s="239" t="s">
        <v>29</v>
      </c>
      <c r="K106" s="241"/>
      <c r="L106" s="6"/>
      <c r="M106" s="242">
        <f>M107</f>
        <v>6</v>
      </c>
      <c r="N106" s="243"/>
      <c r="O106" s="262">
        <f>O107</f>
        <v>0</v>
      </c>
      <c r="P106" s="262"/>
      <c r="Q106" s="132">
        <f t="shared" si="11"/>
        <v>0</v>
      </c>
    </row>
    <row r="107" spans="1:17" ht="26.25">
      <c r="A107" s="33" t="s">
        <v>30</v>
      </c>
      <c r="B107" s="239" t="s">
        <v>81</v>
      </c>
      <c r="C107" s="240"/>
      <c r="D107" s="240"/>
      <c r="E107" s="240"/>
      <c r="F107" s="240"/>
      <c r="G107" s="241"/>
      <c r="H107" s="6" t="s">
        <v>162</v>
      </c>
      <c r="I107" s="6" t="s">
        <v>35</v>
      </c>
      <c r="J107" s="239" t="s">
        <v>31</v>
      </c>
      <c r="K107" s="241"/>
      <c r="L107" s="6"/>
      <c r="M107" s="242">
        <f>M108</f>
        <v>6</v>
      </c>
      <c r="N107" s="243"/>
      <c r="O107" s="262">
        <f>O108</f>
        <v>0</v>
      </c>
      <c r="P107" s="262"/>
      <c r="Q107" s="132">
        <f t="shared" si="11"/>
        <v>0</v>
      </c>
    </row>
    <row r="108" spans="1:17" ht="39">
      <c r="A108" s="10" t="s">
        <v>544</v>
      </c>
      <c r="B108" s="239" t="s">
        <v>81</v>
      </c>
      <c r="C108" s="240"/>
      <c r="D108" s="240"/>
      <c r="E108" s="240"/>
      <c r="F108" s="240"/>
      <c r="G108" s="241"/>
      <c r="H108" s="6" t="s">
        <v>162</v>
      </c>
      <c r="I108" s="6" t="s">
        <v>35</v>
      </c>
      <c r="J108" s="239" t="s">
        <v>31</v>
      </c>
      <c r="K108" s="241"/>
      <c r="L108" s="6" t="s">
        <v>532</v>
      </c>
      <c r="M108" s="242">
        <v>6</v>
      </c>
      <c r="N108" s="243"/>
      <c r="O108" s="262">
        <v>0</v>
      </c>
      <c r="P108" s="262"/>
      <c r="Q108" s="132">
        <f t="shared" si="11"/>
        <v>0</v>
      </c>
    </row>
    <row r="109" spans="1:17" ht="52.5">
      <c r="A109" s="31" t="s">
        <v>554</v>
      </c>
      <c r="B109" s="236" t="s">
        <v>220</v>
      </c>
      <c r="C109" s="237"/>
      <c r="D109" s="237"/>
      <c r="E109" s="237"/>
      <c r="F109" s="237"/>
      <c r="G109" s="238"/>
      <c r="H109" s="4"/>
      <c r="I109" s="4"/>
      <c r="J109" s="236"/>
      <c r="K109" s="238"/>
      <c r="L109" s="4"/>
      <c r="M109" s="231">
        <f>M110</f>
        <v>3600</v>
      </c>
      <c r="N109" s="232"/>
      <c r="O109" s="261">
        <f>O110</f>
        <v>0</v>
      </c>
      <c r="P109" s="261"/>
      <c r="Q109" s="131">
        <f t="shared" si="11"/>
        <v>0</v>
      </c>
    </row>
    <row r="110" spans="1:17" ht="42" customHeight="1">
      <c r="A110" s="31" t="s">
        <v>221</v>
      </c>
      <c r="B110" s="236" t="s">
        <v>222</v>
      </c>
      <c r="C110" s="237"/>
      <c r="D110" s="237"/>
      <c r="E110" s="237"/>
      <c r="F110" s="237"/>
      <c r="G110" s="238"/>
      <c r="H110" s="4"/>
      <c r="I110" s="4"/>
      <c r="J110" s="236"/>
      <c r="K110" s="238"/>
      <c r="L110" s="4"/>
      <c r="M110" s="231">
        <f>M111+M117</f>
        <v>3600</v>
      </c>
      <c r="N110" s="232"/>
      <c r="O110" s="261">
        <f>O111+O117</f>
        <v>0</v>
      </c>
      <c r="P110" s="261"/>
      <c r="Q110" s="131">
        <f t="shared" si="11"/>
        <v>0</v>
      </c>
    </row>
    <row r="111" spans="1:17" ht="39">
      <c r="A111" s="33" t="s">
        <v>225</v>
      </c>
      <c r="B111" s="239" t="s">
        <v>226</v>
      </c>
      <c r="C111" s="240"/>
      <c r="D111" s="240"/>
      <c r="E111" s="240"/>
      <c r="F111" s="240"/>
      <c r="G111" s="241"/>
      <c r="H111" s="6"/>
      <c r="I111" s="6"/>
      <c r="J111" s="239"/>
      <c r="K111" s="241"/>
      <c r="L111" s="6"/>
      <c r="M111" s="242">
        <f>M112</f>
        <v>300</v>
      </c>
      <c r="N111" s="243"/>
      <c r="O111" s="262">
        <f>O112</f>
        <v>0</v>
      </c>
      <c r="P111" s="262"/>
      <c r="Q111" s="132">
        <f t="shared" si="11"/>
        <v>0</v>
      </c>
    </row>
    <row r="112" spans="1:17" ht="13.5">
      <c r="A112" s="33" t="s">
        <v>197</v>
      </c>
      <c r="B112" s="239" t="s">
        <v>226</v>
      </c>
      <c r="C112" s="240"/>
      <c r="D112" s="240"/>
      <c r="E112" s="240"/>
      <c r="F112" s="240"/>
      <c r="G112" s="241"/>
      <c r="H112" s="6" t="s">
        <v>198</v>
      </c>
      <c r="I112" s="25" t="s">
        <v>524</v>
      </c>
      <c r="J112" s="239"/>
      <c r="K112" s="241"/>
      <c r="L112" s="6"/>
      <c r="M112" s="242">
        <f>M113</f>
        <v>300</v>
      </c>
      <c r="N112" s="243"/>
      <c r="O112" s="262">
        <f>O113</f>
        <v>0</v>
      </c>
      <c r="P112" s="262"/>
      <c r="Q112" s="132">
        <f t="shared" si="11"/>
        <v>0</v>
      </c>
    </row>
    <row r="113" spans="1:17" ht="13.5">
      <c r="A113" s="33" t="s">
        <v>218</v>
      </c>
      <c r="B113" s="239" t="s">
        <v>226</v>
      </c>
      <c r="C113" s="240"/>
      <c r="D113" s="240"/>
      <c r="E113" s="240"/>
      <c r="F113" s="240"/>
      <c r="G113" s="241"/>
      <c r="H113" s="6" t="s">
        <v>198</v>
      </c>
      <c r="I113" s="6" t="s">
        <v>11</v>
      </c>
      <c r="J113" s="239"/>
      <c r="K113" s="241"/>
      <c r="L113" s="6"/>
      <c r="M113" s="242">
        <f>M114</f>
        <v>300</v>
      </c>
      <c r="N113" s="243"/>
      <c r="O113" s="262">
        <f>O114</f>
        <v>0</v>
      </c>
      <c r="P113" s="262"/>
      <c r="Q113" s="132">
        <f t="shared" si="11"/>
        <v>0</v>
      </c>
    </row>
    <row r="114" spans="1:17" ht="26.25">
      <c r="A114" s="33" t="s">
        <v>28</v>
      </c>
      <c r="B114" s="239" t="s">
        <v>226</v>
      </c>
      <c r="C114" s="240"/>
      <c r="D114" s="240"/>
      <c r="E114" s="240"/>
      <c r="F114" s="240"/>
      <c r="G114" s="241"/>
      <c r="H114" s="6" t="s">
        <v>198</v>
      </c>
      <c r="I114" s="6" t="s">
        <v>11</v>
      </c>
      <c r="J114" s="239" t="s">
        <v>29</v>
      </c>
      <c r="K114" s="241"/>
      <c r="L114" s="6"/>
      <c r="M114" s="242">
        <f>M115</f>
        <v>300</v>
      </c>
      <c r="N114" s="243"/>
      <c r="O114" s="262">
        <f>O115</f>
        <v>0</v>
      </c>
      <c r="P114" s="262"/>
      <c r="Q114" s="132">
        <f t="shared" si="11"/>
        <v>0</v>
      </c>
    </row>
    <row r="115" spans="1:17" ht="26.25">
      <c r="A115" s="33" t="s">
        <v>30</v>
      </c>
      <c r="B115" s="239" t="s">
        <v>226</v>
      </c>
      <c r="C115" s="240"/>
      <c r="D115" s="240"/>
      <c r="E115" s="240"/>
      <c r="F115" s="240"/>
      <c r="G115" s="241"/>
      <c r="H115" s="6" t="s">
        <v>198</v>
      </c>
      <c r="I115" s="6" t="s">
        <v>11</v>
      </c>
      <c r="J115" s="239" t="s">
        <v>31</v>
      </c>
      <c r="K115" s="241"/>
      <c r="L115" s="6"/>
      <c r="M115" s="242">
        <f>M116</f>
        <v>300</v>
      </c>
      <c r="N115" s="243"/>
      <c r="O115" s="262">
        <f>O116</f>
        <v>0</v>
      </c>
      <c r="P115" s="262"/>
      <c r="Q115" s="132">
        <f t="shared" si="11"/>
        <v>0</v>
      </c>
    </row>
    <row r="116" spans="1:17" ht="39">
      <c r="A116" s="10" t="s">
        <v>545</v>
      </c>
      <c r="B116" s="239" t="s">
        <v>226</v>
      </c>
      <c r="C116" s="240"/>
      <c r="D116" s="240"/>
      <c r="E116" s="240"/>
      <c r="F116" s="240"/>
      <c r="G116" s="241"/>
      <c r="H116" s="6" t="s">
        <v>198</v>
      </c>
      <c r="I116" s="6" t="s">
        <v>11</v>
      </c>
      <c r="J116" s="239" t="s">
        <v>31</v>
      </c>
      <c r="K116" s="241"/>
      <c r="L116" s="6" t="s">
        <v>533</v>
      </c>
      <c r="M116" s="242">
        <v>300</v>
      </c>
      <c r="N116" s="243"/>
      <c r="O116" s="262">
        <v>0</v>
      </c>
      <c r="P116" s="262"/>
      <c r="Q116" s="132">
        <f t="shared" si="11"/>
        <v>0</v>
      </c>
    </row>
    <row r="117" spans="1:17" ht="52.5">
      <c r="A117" s="10" t="s">
        <v>538</v>
      </c>
      <c r="B117" s="239" t="s">
        <v>537</v>
      </c>
      <c r="C117" s="240"/>
      <c r="D117" s="240"/>
      <c r="E117" s="240"/>
      <c r="F117" s="240"/>
      <c r="G117" s="241"/>
      <c r="H117" s="6"/>
      <c r="I117" s="6"/>
      <c r="J117" s="239"/>
      <c r="K117" s="241"/>
      <c r="L117" s="6"/>
      <c r="M117" s="242">
        <f>M118</f>
        <v>3300</v>
      </c>
      <c r="N117" s="243"/>
      <c r="O117" s="262">
        <f>O118</f>
        <v>0</v>
      </c>
      <c r="P117" s="262"/>
      <c r="Q117" s="132">
        <f t="shared" si="11"/>
        <v>0</v>
      </c>
    </row>
    <row r="118" spans="1:17" ht="13.5">
      <c r="A118" s="10" t="s">
        <v>197</v>
      </c>
      <c r="B118" s="239" t="s">
        <v>537</v>
      </c>
      <c r="C118" s="240"/>
      <c r="D118" s="240"/>
      <c r="E118" s="240"/>
      <c r="F118" s="240"/>
      <c r="G118" s="241"/>
      <c r="H118" s="6" t="s">
        <v>198</v>
      </c>
      <c r="I118" s="25" t="s">
        <v>524</v>
      </c>
      <c r="J118" s="239"/>
      <c r="K118" s="241"/>
      <c r="L118" s="6"/>
      <c r="M118" s="242">
        <f>M119</f>
        <v>3300</v>
      </c>
      <c r="N118" s="243"/>
      <c r="O118" s="262">
        <f>O119</f>
        <v>0</v>
      </c>
      <c r="P118" s="262"/>
      <c r="Q118" s="132">
        <f t="shared" si="11"/>
        <v>0</v>
      </c>
    </row>
    <row r="119" spans="1:17" ht="13.5">
      <c r="A119" s="10" t="s">
        <v>218</v>
      </c>
      <c r="B119" s="239" t="s">
        <v>537</v>
      </c>
      <c r="C119" s="240"/>
      <c r="D119" s="240"/>
      <c r="E119" s="240"/>
      <c r="F119" s="240"/>
      <c r="G119" s="241"/>
      <c r="H119" s="6" t="s">
        <v>198</v>
      </c>
      <c r="I119" s="6" t="s">
        <v>11</v>
      </c>
      <c r="J119" s="239"/>
      <c r="K119" s="241"/>
      <c r="L119" s="6"/>
      <c r="M119" s="242">
        <f>M120</f>
        <v>3300</v>
      </c>
      <c r="N119" s="243"/>
      <c r="O119" s="262">
        <f>O120</f>
        <v>0</v>
      </c>
      <c r="P119" s="262"/>
      <c r="Q119" s="132">
        <f t="shared" si="11"/>
        <v>0</v>
      </c>
    </row>
    <row r="120" spans="1:17" ht="26.25">
      <c r="A120" s="10" t="s">
        <v>28</v>
      </c>
      <c r="B120" s="239" t="s">
        <v>537</v>
      </c>
      <c r="C120" s="240"/>
      <c r="D120" s="240"/>
      <c r="E120" s="240"/>
      <c r="F120" s="240"/>
      <c r="G120" s="241"/>
      <c r="H120" s="6" t="s">
        <v>198</v>
      </c>
      <c r="I120" s="6" t="s">
        <v>11</v>
      </c>
      <c r="J120" s="239" t="s">
        <v>29</v>
      </c>
      <c r="K120" s="241"/>
      <c r="L120" s="6"/>
      <c r="M120" s="242">
        <f>M121</f>
        <v>3300</v>
      </c>
      <c r="N120" s="243"/>
      <c r="O120" s="262">
        <f>O121</f>
        <v>0</v>
      </c>
      <c r="P120" s="262"/>
      <c r="Q120" s="132">
        <f t="shared" si="11"/>
        <v>0</v>
      </c>
    </row>
    <row r="121" spans="1:17" ht="26.25">
      <c r="A121" s="10" t="s">
        <v>30</v>
      </c>
      <c r="B121" s="239" t="s">
        <v>537</v>
      </c>
      <c r="C121" s="240"/>
      <c r="D121" s="240"/>
      <c r="E121" s="240"/>
      <c r="F121" s="240"/>
      <c r="G121" s="241"/>
      <c r="H121" s="6" t="s">
        <v>198</v>
      </c>
      <c r="I121" s="6" t="s">
        <v>11</v>
      </c>
      <c r="J121" s="239" t="s">
        <v>31</v>
      </c>
      <c r="K121" s="241"/>
      <c r="L121" s="6"/>
      <c r="M121" s="242">
        <f>M122</f>
        <v>3300</v>
      </c>
      <c r="N121" s="243"/>
      <c r="O121" s="262">
        <f>O122</f>
        <v>0</v>
      </c>
      <c r="P121" s="262"/>
      <c r="Q121" s="132">
        <f t="shared" si="11"/>
        <v>0</v>
      </c>
    </row>
    <row r="122" spans="1:17" ht="39">
      <c r="A122" s="10" t="s">
        <v>545</v>
      </c>
      <c r="B122" s="239" t="s">
        <v>537</v>
      </c>
      <c r="C122" s="240"/>
      <c r="D122" s="240"/>
      <c r="E122" s="240"/>
      <c r="F122" s="240"/>
      <c r="G122" s="241"/>
      <c r="H122" s="6" t="s">
        <v>198</v>
      </c>
      <c r="I122" s="6" t="s">
        <v>11</v>
      </c>
      <c r="J122" s="239" t="s">
        <v>31</v>
      </c>
      <c r="K122" s="241"/>
      <c r="L122" s="6" t="s">
        <v>533</v>
      </c>
      <c r="M122" s="242">
        <v>3300</v>
      </c>
      <c r="N122" s="243"/>
      <c r="O122" s="262">
        <v>0</v>
      </c>
      <c r="P122" s="262"/>
      <c r="Q122" s="132">
        <f t="shared" si="11"/>
        <v>0</v>
      </c>
    </row>
    <row r="123" spans="1:17" ht="39">
      <c r="A123" s="31" t="s">
        <v>555</v>
      </c>
      <c r="B123" s="236" t="s">
        <v>285</v>
      </c>
      <c r="C123" s="237"/>
      <c r="D123" s="237"/>
      <c r="E123" s="237"/>
      <c r="F123" s="237"/>
      <c r="G123" s="238"/>
      <c r="H123" s="4"/>
      <c r="I123" s="4"/>
      <c r="J123" s="236"/>
      <c r="K123" s="238"/>
      <c r="L123" s="4"/>
      <c r="M123" s="231">
        <f>M124+M131+M141+M151+M173+M180+M187</f>
        <v>276677.5</v>
      </c>
      <c r="N123" s="232"/>
      <c r="O123" s="261">
        <f>O124+O131+O141+O151+O173+O180+O187</f>
        <v>46731.4</v>
      </c>
      <c r="P123" s="261"/>
      <c r="Q123" s="131">
        <f t="shared" si="11"/>
        <v>16.8902061063874</v>
      </c>
    </row>
    <row r="124" spans="1:17" ht="26.25">
      <c r="A124" s="31" t="s">
        <v>328</v>
      </c>
      <c r="B124" s="236" t="s">
        <v>329</v>
      </c>
      <c r="C124" s="237"/>
      <c r="D124" s="237"/>
      <c r="E124" s="237"/>
      <c r="F124" s="237"/>
      <c r="G124" s="238"/>
      <c r="H124" s="4"/>
      <c r="I124" s="4"/>
      <c r="J124" s="236"/>
      <c r="K124" s="238"/>
      <c r="L124" s="4"/>
      <c r="M124" s="231">
        <f aca="true" t="shared" si="16" ref="M124:M129">M125</f>
        <v>8007.3</v>
      </c>
      <c r="N124" s="232"/>
      <c r="O124" s="261">
        <f aca="true" t="shared" si="17" ref="O124:O129">O125</f>
        <v>0</v>
      </c>
      <c r="P124" s="261"/>
      <c r="Q124" s="131">
        <f t="shared" si="11"/>
        <v>0</v>
      </c>
    </row>
    <row r="125" spans="1:17" ht="39">
      <c r="A125" s="33" t="s">
        <v>330</v>
      </c>
      <c r="B125" s="239" t="s">
        <v>331</v>
      </c>
      <c r="C125" s="240"/>
      <c r="D125" s="240"/>
      <c r="E125" s="240"/>
      <c r="F125" s="240"/>
      <c r="G125" s="241"/>
      <c r="H125" s="6"/>
      <c r="I125" s="6"/>
      <c r="J125" s="239"/>
      <c r="K125" s="241"/>
      <c r="L125" s="6"/>
      <c r="M125" s="242">
        <f t="shared" si="16"/>
        <v>8007.3</v>
      </c>
      <c r="N125" s="243"/>
      <c r="O125" s="262">
        <f t="shared" si="17"/>
        <v>0</v>
      </c>
      <c r="P125" s="262"/>
      <c r="Q125" s="132">
        <f t="shared" si="11"/>
        <v>0</v>
      </c>
    </row>
    <row r="126" spans="1:17" ht="13.5">
      <c r="A126" s="33" t="s">
        <v>282</v>
      </c>
      <c r="B126" s="239" t="s">
        <v>331</v>
      </c>
      <c r="C126" s="240"/>
      <c r="D126" s="240"/>
      <c r="E126" s="240"/>
      <c r="F126" s="240"/>
      <c r="G126" s="241"/>
      <c r="H126" s="6" t="s">
        <v>283</v>
      </c>
      <c r="I126" s="25" t="s">
        <v>524</v>
      </c>
      <c r="J126" s="239"/>
      <c r="K126" s="241"/>
      <c r="L126" s="6"/>
      <c r="M126" s="242">
        <f t="shared" si="16"/>
        <v>8007.3</v>
      </c>
      <c r="N126" s="243"/>
      <c r="O126" s="262">
        <f t="shared" si="17"/>
        <v>0</v>
      </c>
      <c r="P126" s="262"/>
      <c r="Q126" s="132">
        <f t="shared" si="11"/>
        <v>0</v>
      </c>
    </row>
    <row r="127" spans="1:17" ht="13.5">
      <c r="A127" s="33" t="s">
        <v>327</v>
      </c>
      <c r="B127" s="239" t="s">
        <v>331</v>
      </c>
      <c r="C127" s="240"/>
      <c r="D127" s="240"/>
      <c r="E127" s="240"/>
      <c r="F127" s="240"/>
      <c r="G127" s="241"/>
      <c r="H127" s="6" t="s">
        <v>283</v>
      </c>
      <c r="I127" s="6" t="s">
        <v>11</v>
      </c>
      <c r="J127" s="239"/>
      <c r="K127" s="241"/>
      <c r="L127" s="6"/>
      <c r="M127" s="242">
        <f t="shared" si="16"/>
        <v>8007.3</v>
      </c>
      <c r="N127" s="243"/>
      <c r="O127" s="262">
        <f t="shared" si="17"/>
        <v>0</v>
      </c>
      <c r="P127" s="262"/>
      <c r="Q127" s="132">
        <f t="shared" si="11"/>
        <v>0</v>
      </c>
    </row>
    <row r="128" spans="1:17" ht="26.25">
      <c r="A128" s="33" t="s">
        <v>257</v>
      </c>
      <c r="B128" s="239" t="s">
        <v>331</v>
      </c>
      <c r="C128" s="240"/>
      <c r="D128" s="240"/>
      <c r="E128" s="240"/>
      <c r="F128" s="240"/>
      <c r="G128" s="241"/>
      <c r="H128" s="6" t="s">
        <v>283</v>
      </c>
      <c r="I128" s="6" t="s">
        <v>11</v>
      </c>
      <c r="J128" s="239" t="s">
        <v>258</v>
      </c>
      <c r="K128" s="241"/>
      <c r="L128" s="6"/>
      <c r="M128" s="242">
        <f t="shared" si="16"/>
        <v>8007.3</v>
      </c>
      <c r="N128" s="243"/>
      <c r="O128" s="262">
        <f t="shared" si="17"/>
        <v>0</v>
      </c>
      <c r="P128" s="262"/>
      <c r="Q128" s="132">
        <f t="shared" si="11"/>
        <v>0</v>
      </c>
    </row>
    <row r="129" spans="1:17" ht="13.5">
      <c r="A129" s="33" t="s">
        <v>290</v>
      </c>
      <c r="B129" s="239" t="s">
        <v>331</v>
      </c>
      <c r="C129" s="240"/>
      <c r="D129" s="240"/>
      <c r="E129" s="240"/>
      <c r="F129" s="240"/>
      <c r="G129" s="241"/>
      <c r="H129" s="6" t="s">
        <v>283</v>
      </c>
      <c r="I129" s="6" t="s">
        <v>11</v>
      </c>
      <c r="J129" s="239" t="s">
        <v>291</v>
      </c>
      <c r="K129" s="241"/>
      <c r="L129" s="6"/>
      <c r="M129" s="242">
        <f t="shared" si="16"/>
        <v>8007.3</v>
      </c>
      <c r="N129" s="243"/>
      <c r="O129" s="262">
        <f t="shared" si="17"/>
        <v>0</v>
      </c>
      <c r="P129" s="262"/>
      <c r="Q129" s="132">
        <f t="shared" si="11"/>
        <v>0</v>
      </c>
    </row>
    <row r="130" spans="1:17" ht="27.75" customHeight="1">
      <c r="A130" s="33" t="s">
        <v>543</v>
      </c>
      <c r="B130" s="239" t="s">
        <v>331</v>
      </c>
      <c r="C130" s="240"/>
      <c r="D130" s="240"/>
      <c r="E130" s="240"/>
      <c r="F130" s="240"/>
      <c r="G130" s="241"/>
      <c r="H130" s="6" t="s">
        <v>283</v>
      </c>
      <c r="I130" s="6" t="s">
        <v>11</v>
      </c>
      <c r="J130" s="239" t="s">
        <v>291</v>
      </c>
      <c r="K130" s="241"/>
      <c r="L130" s="6" t="s">
        <v>531</v>
      </c>
      <c r="M130" s="242">
        <v>8007.3</v>
      </c>
      <c r="N130" s="243"/>
      <c r="O130" s="262">
        <v>0</v>
      </c>
      <c r="P130" s="262"/>
      <c r="Q130" s="132">
        <f t="shared" si="11"/>
        <v>0</v>
      </c>
    </row>
    <row r="131" spans="1:17" ht="52.5">
      <c r="A131" s="31" t="s">
        <v>473</v>
      </c>
      <c r="B131" s="236" t="s">
        <v>474</v>
      </c>
      <c r="C131" s="237"/>
      <c r="D131" s="237"/>
      <c r="E131" s="237"/>
      <c r="F131" s="237"/>
      <c r="G131" s="238"/>
      <c r="H131" s="4"/>
      <c r="I131" s="4"/>
      <c r="J131" s="236"/>
      <c r="K131" s="238"/>
      <c r="L131" s="4"/>
      <c r="M131" s="231">
        <f>M132</f>
        <v>6335.4</v>
      </c>
      <c r="N131" s="232"/>
      <c r="O131" s="261">
        <f>O132</f>
        <v>113.9</v>
      </c>
      <c r="P131" s="261"/>
      <c r="Q131" s="131">
        <f t="shared" si="11"/>
        <v>1.7978343908829753</v>
      </c>
    </row>
    <row r="132" spans="1:17" ht="39">
      <c r="A132" s="33" t="s">
        <v>475</v>
      </c>
      <c r="B132" s="239" t="s">
        <v>476</v>
      </c>
      <c r="C132" s="240"/>
      <c r="D132" s="240"/>
      <c r="E132" s="240"/>
      <c r="F132" s="240"/>
      <c r="G132" s="241"/>
      <c r="H132" s="6"/>
      <c r="I132" s="6"/>
      <c r="J132" s="239"/>
      <c r="K132" s="241"/>
      <c r="L132" s="6"/>
      <c r="M132" s="242">
        <f>M133</f>
        <v>6335.4</v>
      </c>
      <c r="N132" s="243"/>
      <c r="O132" s="262">
        <f>O133</f>
        <v>113.9</v>
      </c>
      <c r="P132" s="262"/>
      <c r="Q132" s="132">
        <f t="shared" si="11"/>
        <v>1.7978343908829753</v>
      </c>
    </row>
    <row r="133" spans="1:17" ht="13.5">
      <c r="A133" s="33" t="s">
        <v>452</v>
      </c>
      <c r="B133" s="239" t="s">
        <v>476</v>
      </c>
      <c r="C133" s="240"/>
      <c r="D133" s="240"/>
      <c r="E133" s="240"/>
      <c r="F133" s="240"/>
      <c r="G133" s="241"/>
      <c r="H133" s="6" t="s">
        <v>142</v>
      </c>
      <c r="I133" s="25" t="s">
        <v>524</v>
      </c>
      <c r="J133" s="239"/>
      <c r="K133" s="241"/>
      <c r="L133" s="6"/>
      <c r="M133" s="242">
        <f>M134</f>
        <v>6335.4</v>
      </c>
      <c r="N133" s="243"/>
      <c r="O133" s="262">
        <f>O134</f>
        <v>113.9</v>
      </c>
      <c r="P133" s="262"/>
      <c r="Q133" s="132">
        <f t="shared" si="11"/>
        <v>1.7978343908829753</v>
      </c>
    </row>
    <row r="134" spans="1:17" ht="13.5">
      <c r="A134" s="33" t="s">
        <v>466</v>
      </c>
      <c r="B134" s="239" t="s">
        <v>476</v>
      </c>
      <c r="C134" s="240"/>
      <c r="D134" s="240"/>
      <c r="E134" s="240"/>
      <c r="F134" s="240"/>
      <c r="G134" s="241"/>
      <c r="H134" s="6" t="s">
        <v>142</v>
      </c>
      <c r="I134" s="6" t="s">
        <v>58</v>
      </c>
      <c r="J134" s="239"/>
      <c r="K134" s="241"/>
      <c r="L134" s="6"/>
      <c r="M134" s="242">
        <f>M135+M138</f>
        <v>6335.4</v>
      </c>
      <c r="N134" s="243"/>
      <c r="O134" s="262">
        <f>O135+O138</f>
        <v>113.9</v>
      </c>
      <c r="P134" s="262"/>
      <c r="Q134" s="132">
        <f t="shared" si="11"/>
        <v>1.7978343908829753</v>
      </c>
    </row>
    <row r="135" spans="1:17" ht="66">
      <c r="A135" s="33" t="s">
        <v>17</v>
      </c>
      <c r="B135" s="239" t="s">
        <v>476</v>
      </c>
      <c r="C135" s="240"/>
      <c r="D135" s="240"/>
      <c r="E135" s="240"/>
      <c r="F135" s="240"/>
      <c r="G135" s="241"/>
      <c r="H135" s="6" t="s">
        <v>142</v>
      </c>
      <c r="I135" s="6" t="s">
        <v>58</v>
      </c>
      <c r="J135" s="239" t="s">
        <v>18</v>
      </c>
      <c r="K135" s="241"/>
      <c r="L135" s="6"/>
      <c r="M135" s="242">
        <f>M136</f>
        <v>5759.5</v>
      </c>
      <c r="N135" s="243"/>
      <c r="O135" s="262">
        <f>O136</f>
        <v>0</v>
      </c>
      <c r="P135" s="262"/>
      <c r="Q135" s="132">
        <f t="shared" si="11"/>
        <v>0</v>
      </c>
    </row>
    <row r="136" spans="1:17" ht="26.25">
      <c r="A136" s="33" t="s">
        <v>19</v>
      </c>
      <c r="B136" s="239" t="s">
        <v>476</v>
      </c>
      <c r="C136" s="240"/>
      <c r="D136" s="240"/>
      <c r="E136" s="240"/>
      <c r="F136" s="240"/>
      <c r="G136" s="241"/>
      <c r="H136" s="6" t="s">
        <v>142</v>
      </c>
      <c r="I136" s="6" t="s">
        <v>58</v>
      </c>
      <c r="J136" s="239" t="s">
        <v>20</v>
      </c>
      <c r="K136" s="241"/>
      <c r="L136" s="6"/>
      <c r="M136" s="242">
        <f>M137</f>
        <v>5759.5</v>
      </c>
      <c r="N136" s="243"/>
      <c r="O136" s="262">
        <f>O137</f>
        <v>0</v>
      </c>
      <c r="P136" s="262"/>
      <c r="Q136" s="132">
        <f aca="true" t="shared" si="18" ref="Q136:Q199">O136/M136*100</f>
        <v>0</v>
      </c>
    </row>
    <row r="137" spans="1:17" ht="26.25">
      <c r="A137" s="33" t="s">
        <v>539</v>
      </c>
      <c r="B137" s="239" t="s">
        <v>476</v>
      </c>
      <c r="C137" s="240"/>
      <c r="D137" s="240"/>
      <c r="E137" s="240"/>
      <c r="F137" s="240"/>
      <c r="G137" s="241"/>
      <c r="H137" s="6" t="s">
        <v>142</v>
      </c>
      <c r="I137" s="6" t="s">
        <v>58</v>
      </c>
      <c r="J137" s="239" t="s">
        <v>20</v>
      </c>
      <c r="K137" s="241"/>
      <c r="L137" s="6" t="s">
        <v>527</v>
      </c>
      <c r="M137" s="242">
        <v>5759.5</v>
      </c>
      <c r="N137" s="243"/>
      <c r="O137" s="262">
        <v>0</v>
      </c>
      <c r="P137" s="262"/>
      <c r="Q137" s="132">
        <f t="shared" si="18"/>
        <v>0</v>
      </c>
    </row>
    <row r="138" spans="1:17" ht="26.25">
      <c r="A138" s="33" t="s">
        <v>28</v>
      </c>
      <c r="B138" s="239" t="s">
        <v>476</v>
      </c>
      <c r="C138" s="240"/>
      <c r="D138" s="240"/>
      <c r="E138" s="240"/>
      <c r="F138" s="240"/>
      <c r="G138" s="241"/>
      <c r="H138" s="6" t="s">
        <v>142</v>
      </c>
      <c r="I138" s="6" t="s">
        <v>58</v>
      </c>
      <c r="J138" s="239" t="s">
        <v>29</v>
      </c>
      <c r="K138" s="241"/>
      <c r="L138" s="6"/>
      <c r="M138" s="242">
        <f>M139</f>
        <v>575.9</v>
      </c>
      <c r="N138" s="243"/>
      <c r="O138" s="262">
        <f>O139</f>
        <v>113.9</v>
      </c>
      <c r="P138" s="262"/>
      <c r="Q138" s="132">
        <f t="shared" si="18"/>
        <v>19.777739190831745</v>
      </c>
    </row>
    <row r="139" spans="1:17" ht="26.25">
      <c r="A139" s="33" t="s">
        <v>30</v>
      </c>
      <c r="B139" s="239" t="s">
        <v>476</v>
      </c>
      <c r="C139" s="240"/>
      <c r="D139" s="240"/>
      <c r="E139" s="240"/>
      <c r="F139" s="240"/>
      <c r="G139" s="241"/>
      <c r="H139" s="6" t="s">
        <v>142</v>
      </c>
      <c r="I139" s="6" t="s">
        <v>58</v>
      </c>
      <c r="J139" s="239" t="s">
        <v>31</v>
      </c>
      <c r="K139" s="241"/>
      <c r="L139" s="6"/>
      <c r="M139" s="242">
        <f>M140</f>
        <v>575.9</v>
      </c>
      <c r="N139" s="243"/>
      <c r="O139" s="262">
        <f>O140</f>
        <v>113.9</v>
      </c>
      <c r="P139" s="262"/>
      <c r="Q139" s="132">
        <f t="shared" si="18"/>
        <v>19.777739190831745</v>
      </c>
    </row>
    <row r="140" spans="1:17" ht="26.25">
      <c r="A140" s="33" t="s">
        <v>539</v>
      </c>
      <c r="B140" s="239" t="s">
        <v>476</v>
      </c>
      <c r="C140" s="240"/>
      <c r="D140" s="240"/>
      <c r="E140" s="240"/>
      <c r="F140" s="240"/>
      <c r="G140" s="241"/>
      <c r="H140" s="6" t="s">
        <v>142</v>
      </c>
      <c r="I140" s="6" t="s">
        <v>58</v>
      </c>
      <c r="J140" s="239" t="s">
        <v>31</v>
      </c>
      <c r="K140" s="241"/>
      <c r="L140" s="6" t="s">
        <v>527</v>
      </c>
      <c r="M140" s="242">
        <v>575.9</v>
      </c>
      <c r="N140" s="243"/>
      <c r="O140" s="262">
        <v>113.9</v>
      </c>
      <c r="P140" s="262"/>
      <c r="Q140" s="132">
        <f t="shared" si="18"/>
        <v>19.777739190831745</v>
      </c>
    </row>
    <row r="141" spans="1:17" ht="26.25">
      <c r="A141" s="31" t="s">
        <v>414</v>
      </c>
      <c r="B141" s="236" t="s">
        <v>415</v>
      </c>
      <c r="C141" s="237"/>
      <c r="D141" s="237"/>
      <c r="E141" s="237"/>
      <c r="F141" s="237"/>
      <c r="G141" s="238"/>
      <c r="H141" s="4"/>
      <c r="I141" s="4"/>
      <c r="J141" s="236"/>
      <c r="K141" s="238"/>
      <c r="L141" s="4"/>
      <c r="M141" s="231">
        <f>M142</f>
        <v>137.3</v>
      </c>
      <c r="N141" s="232"/>
      <c r="O141" s="261">
        <f>O142</f>
        <v>105</v>
      </c>
      <c r="P141" s="261"/>
      <c r="Q141" s="131">
        <f t="shared" si="18"/>
        <v>76.4748725418791</v>
      </c>
    </row>
    <row r="142" spans="1:17" ht="27" customHeight="1">
      <c r="A142" s="33" t="s">
        <v>416</v>
      </c>
      <c r="B142" s="239" t="s">
        <v>417</v>
      </c>
      <c r="C142" s="240"/>
      <c r="D142" s="240"/>
      <c r="E142" s="240"/>
      <c r="F142" s="240"/>
      <c r="G142" s="241"/>
      <c r="H142" s="6"/>
      <c r="I142" s="6"/>
      <c r="J142" s="239"/>
      <c r="K142" s="241"/>
      <c r="L142" s="6"/>
      <c r="M142" s="242">
        <f>M143</f>
        <v>137.3</v>
      </c>
      <c r="N142" s="243"/>
      <c r="O142" s="262">
        <f>O143</f>
        <v>105</v>
      </c>
      <c r="P142" s="262"/>
      <c r="Q142" s="132">
        <f t="shared" si="18"/>
        <v>76.4748725418791</v>
      </c>
    </row>
    <row r="143" spans="1:17" ht="13.5">
      <c r="A143" s="33" t="s">
        <v>282</v>
      </c>
      <c r="B143" s="239" t="s">
        <v>417</v>
      </c>
      <c r="C143" s="240"/>
      <c r="D143" s="240"/>
      <c r="E143" s="240"/>
      <c r="F143" s="240"/>
      <c r="G143" s="241"/>
      <c r="H143" s="6" t="s">
        <v>283</v>
      </c>
      <c r="I143" s="25" t="s">
        <v>524</v>
      </c>
      <c r="J143" s="239"/>
      <c r="K143" s="241"/>
      <c r="L143" s="6"/>
      <c r="M143" s="242">
        <f>M144</f>
        <v>137.3</v>
      </c>
      <c r="N143" s="243"/>
      <c r="O143" s="262">
        <f>O144</f>
        <v>105</v>
      </c>
      <c r="P143" s="262"/>
      <c r="Q143" s="132">
        <f t="shared" si="18"/>
        <v>76.4748725418791</v>
      </c>
    </row>
    <row r="144" spans="1:17" ht="13.5">
      <c r="A144" s="33" t="s">
        <v>413</v>
      </c>
      <c r="B144" s="239" t="s">
        <v>417</v>
      </c>
      <c r="C144" s="240"/>
      <c r="D144" s="240"/>
      <c r="E144" s="240"/>
      <c r="F144" s="240"/>
      <c r="G144" s="241"/>
      <c r="H144" s="6" t="s">
        <v>283</v>
      </c>
      <c r="I144" s="6" t="s">
        <v>168</v>
      </c>
      <c r="J144" s="239"/>
      <c r="K144" s="241"/>
      <c r="L144" s="6"/>
      <c r="M144" s="242">
        <f>M145+M148</f>
        <v>137.3</v>
      </c>
      <c r="N144" s="243"/>
      <c r="O144" s="262">
        <f>O145+O148</f>
        <v>105</v>
      </c>
      <c r="P144" s="262"/>
      <c r="Q144" s="132">
        <f t="shared" si="18"/>
        <v>76.4748725418791</v>
      </c>
    </row>
    <row r="145" spans="1:17" ht="26.25">
      <c r="A145" s="33" t="s">
        <v>28</v>
      </c>
      <c r="B145" s="239" t="s">
        <v>417</v>
      </c>
      <c r="C145" s="240"/>
      <c r="D145" s="240"/>
      <c r="E145" s="240"/>
      <c r="F145" s="240"/>
      <c r="G145" s="241"/>
      <c r="H145" s="6" t="s">
        <v>283</v>
      </c>
      <c r="I145" s="6" t="s">
        <v>168</v>
      </c>
      <c r="J145" s="239" t="s">
        <v>29</v>
      </c>
      <c r="K145" s="241"/>
      <c r="L145" s="6"/>
      <c r="M145" s="242">
        <f>M146</f>
        <v>41.6</v>
      </c>
      <c r="N145" s="243"/>
      <c r="O145" s="262">
        <f>O146</f>
        <v>25</v>
      </c>
      <c r="P145" s="262"/>
      <c r="Q145" s="132">
        <f t="shared" si="18"/>
        <v>60.09615384615385</v>
      </c>
    </row>
    <row r="146" spans="1:17" ht="26.25">
      <c r="A146" s="33" t="s">
        <v>30</v>
      </c>
      <c r="B146" s="239" t="s">
        <v>417</v>
      </c>
      <c r="C146" s="240"/>
      <c r="D146" s="240"/>
      <c r="E146" s="240"/>
      <c r="F146" s="240"/>
      <c r="G146" s="241"/>
      <c r="H146" s="6" t="s">
        <v>283</v>
      </c>
      <c r="I146" s="6" t="s">
        <v>168</v>
      </c>
      <c r="J146" s="239" t="s">
        <v>31</v>
      </c>
      <c r="K146" s="241"/>
      <c r="L146" s="6"/>
      <c r="M146" s="242">
        <f>M147</f>
        <v>41.6</v>
      </c>
      <c r="N146" s="243"/>
      <c r="O146" s="262">
        <f>O147</f>
        <v>25</v>
      </c>
      <c r="P146" s="262"/>
      <c r="Q146" s="132">
        <f t="shared" si="18"/>
        <v>60.09615384615385</v>
      </c>
    </row>
    <row r="147" spans="1:17" ht="27" customHeight="1">
      <c r="A147" s="33" t="s">
        <v>543</v>
      </c>
      <c r="B147" s="239" t="s">
        <v>417</v>
      </c>
      <c r="C147" s="240"/>
      <c r="D147" s="240"/>
      <c r="E147" s="240"/>
      <c r="F147" s="240"/>
      <c r="G147" s="241"/>
      <c r="H147" s="6" t="s">
        <v>283</v>
      </c>
      <c r="I147" s="6" t="s">
        <v>168</v>
      </c>
      <c r="J147" s="239" t="s">
        <v>31</v>
      </c>
      <c r="K147" s="241"/>
      <c r="L147" s="6" t="s">
        <v>531</v>
      </c>
      <c r="M147" s="242">
        <v>41.6</v>
      </c>
      <c r="N147" s="243"/>
      <c r="O147" s="262">
        <v>25</v>
      </c>
      <c r="P147" s="262"/>
      <c r="Q147" s="132">
        <f t="shared" si="18"/>
        <v>60.09615384615385</v>
      </c>
    </row>
    <row r="148" spans="1:17" ht="13.5">
      <c r="A148" s="33" t="s">
        <v>53</v>
      </c>
      <c r="B148" s="239" t="s">
        <v>417</v>
      </c>
      <c r="C148" s="240"/>
      <c r="D148" s="240"/>
      <c r="E148" s="240"/>
      <c r="F148" s="240"/>
      <c r="G148" s="241"/>
      <c r="H148" s="6" t="s">
        <v>283</v>
      </c>
      <c r="I148" s="6" t="s">
        <v>168</v>
      </c>
      <c r="J148" s="239" t="s">
        <v>54</v>
      </c>
      <c r="K148" s="241"/>
      <c r="L148" s="6"/>
      <c r="M148" s="242">
        <f>M149</f>
        <v>95.7</v>
      </c>
      <c r="N148" s="243"/>
      <c r="O148" s="262">
        <f>O149</f>
        <v>80</v>
      </c>
      <c r="P148" s="262"/>
      <c r="Q148" s="132">
        <f t="shared" si="18"/>
        <v>83.59456635318703</v>
      </c>
    </row>
    <row r="149" spans="1:17" ht="13.5">
      <c r="A149" s="33" t="s">
        <v>418</v>
      </c>
      <c r="B149" s="239" t="s">
        <v>417</v>
      </c>
      <c r="C149" s="240"/>
      <c r="D149" s="240"/>
      <c r="E149" s="240"/>
      <c r="F149" s="240"/>
      <c r="G149" s="241"/>
      <c r="H149" s="6" t="s">
        <v>283</v>
      </c>
      <c r="I149" s="6" t="s">
        <v>168</v>
      </c>
      <c r="J149" s="239" t="s">
        <v>419</v>
      </c>
      <c r="K149" s="241"/>
      <c r="L149" s="6"/>
      <c r="M149" s="242">
        <f>M150</f>
        <v>95.7</v>
      </c>
      <c r="N149" s="243"/>
      <c r="O149" s="262">
        <f>O150</f>
        <v>80</v>
      </c>
      <c r="P149" s="262"/>
      <c r="Q149" s="132">
        <f t="shared" si="18"/>
        <v>83.59456635318703</v>
      </c>
    </row>
    <row r="150" spans="1:17" ht="26.25" customHeight="1">
      <c r="A150" s="33" t="s">
        <v>543</v>
      </c>
      <c r="B150" s="239" t="s">
        <v>417</v>
      </c>
      <c r="C150" s="240"/>
      <c r="D150" s="240"/>
      <c r="E150" s="240"/>
      <c r="F150" s="240"/>
      <c r="G150" s="241"/>
      <c r="H150" s="6" t="s">
        <v>283</v>
      </c>
      <c r="I150" s="6" t="s">
        <v>168</v>
      </c>
      <c r="J150" s="239" t="s">
        <v>419</v>
      </c>
      <c r="K150" s="241"/>
      <c r="L150" s="6" t="s">
        <v>531</v>
      </c>
      <c r="M150" s="242">
        <v>95.7</v>
      </c>
      <c r="N150" s="243"/>
      <c r="O150" s="262">
        <v>80</v>
      </c>
      <c r="P150" s="262"/>
      <c r="Q150" s="132">
        <f t="shared" si="18"/>
        <v>83.59456635318703</v>
      </c>
    </row>
    <row r="151" spans="1:17" ht="39">
      <c r="A151" s="31" t="s">
        <v>286</v>
      </c>
      <c r="B151" s="236" t="s">
        <v>287</v>
      </c>
      <c r="C151" s="237"/>
      <c r="D151" s="237"/>
      <c r="E151" s="237"/>
      <c r="F151" s="237"/>
      <c r="G151" s="238"/>
      <c r="H151" s="4"/>
      <c r="I151" s="4"/>
      <c r="J151" s="236"/>
      <c r="K151" s="238"/>
      <c r="L151" s="4"/>
      <c r="M151" s="231">
        <f>M152</f>
        <v>252111.09999999998</v>
      </c>
      <c r="N151" s="232"/>
      <c r="O151" s="261">
        <f>O152</f>
        <v>46512.5</v>
      </c>
      <c r="P151" s="261"/>
      <c r="Q151" s="131">
        <f t="shared" si="18"/>
        <v>18.44920751208495</v>
      </c>
    </row>
    <row r="152" spans="1:17" ht="13.5">
      <c r="A152" s="33" t="s">
        <v>288</v>
      </c>
      <c r="B152" s="239" t="s">
        <v>289</v>
      </c>
      <c r="C152" s="240"/>
      <c r="D152" s="240"/>
      <c r="E152" s="240"/>
      <c r="F152" s="240"/>
      <c r="G152" s="241"/>
      <c r="H152" s="6"/>
      <c r="I152" s="6"/>
      <c r="J152" s="239"/>
      <c r="K152" s="241"/>
      <c r="L152" s="6"/>
      <c r="M152" s="242">
        <f>M153</f>
        <v>252111.09999999998</v>
      </c>
      <c r="N152" s="243"/>
      <c r="O152" s="262">
        <f>O153</f>
        <v>46512.5</v>
      </c>
      <c r="P152" s="262"/>
      <c r="Q152" s="132">
        <f t="shared" si="18"/>
        <v>18.44920751208495</v>
      </c>
    </row>
    <row r="153" spans="1:17" ht="13.5">
      <c r="A153" s="33" t="s">
        <v>282</v>
      </c>
      <c r="B153" s="239" t="s">
        <v>289</v>
      </c>
      <c r="C153" s="240"/>
      <c r="D153" s="240"/>
      <c r="E153" s="240"/>
      <c r="F153" s="240"/>
      <c r="G153" s="241"/>
      <c r="H153" s="6" t="s">
        <v>283</v>
      </c>
      <c r="I153" s="25" t="s">
        <v>524</v>
      </c>
      <c r="J153" s="239"/>
      <c r="K153" s="241"/>
      <c r="L153" s="6"/>
      <c r="M153" s="242">
        <f>M154+M158+M162+M166</f>
        <v>252111.09999999998</v>
      </c>
      <c r="N153" s="243"/>
      <c r="O153" s="262">
        <f>O154+O158+O162+O166</f>
        <v>46512.5</v>
      </c>
      <c r="P153" s="262"/>
      <c r="Q153" s="132">
        <f t="shared" si="18"/>
        <v>18.44920751208495</v>
      </c>
    </row>
    <row r="154" spans="1:17" ht="13.5">
      <c r="A154" s="33" t="s">
        <v>284</v>
      </c>
      <c r="B154" s="239" t="s">
        <v>289</v>
      </c>
      <c r="C154" s="240"/>
      <c r="D154" s="240"/>
      <c r="E154" s="240"/>
      <c r="F154" s="240"/>
      <c r="G154" s="241"/>
      <c r="H154" s="6" t="s">
        <v>283</v>
      </c>
      <c r="I154" s="6" t="s">
        <v>9</v>
      </c>
      <c r="J154" s="239"/>
      <c r="K154" s="241"/>
      <c r="L154" s="6"/>
      <c r="M154" s="242">
        <f>M155</f>
        <v>58468</v>
      </c>
      <c r="N154" s="243"/>
      <c r="O154" s="262">
        <f>O155</f>
        <v>12032.5</v>
      </c>
      <c r="P154" s="262"/>
      <c r="Q154" s="132">
        <f t="shared" si="18"/>
        <v>20.579633303687487</v>
      </c>
    </row>
    <row r="155" spans="1:17" ht="26.25">
      <c r="A155" s="33" t="s">
        <v>257</v>
      </c>
      <c r="B155" s="239" t="s">
        <v>289</v>
      </c>
      <c r="C155" s="240"/>
      <c r="D155" s="240"/>
      <c r="E155" s="240"/>
      <c r="F155" s="240"/>
      <c r="G155" s="241"/>
      <c r="H155" s="6" t="s">
        <v>283</v>
      </c>
      <c r="I155" s="6" t="s">
        <v>9</v>
      </c>
      <c r="J155" s="239" t="s">
        <v>258</v>
      </c>
      <c r="K155" s="241"/>
      <c r="L155" s="6"/>
      <c r="M155" s="242">
        <f>M156</f>
        <v>58468</v>
      </c>
      <c r="N155" s="243"/>
      <c r="O155" s="262">
        <f>O156</f>
        <v>12032.5</v>
      </c>
      <c r="P155" s="262"/>
      <c r="Q155" s="132">
        <f t="shared" si="18"/>
        <v>20.579633303687487</v>
      </c>
    </row>
    <row r="156" spans="1:17" ht="13.5">
      <c r="A156" s="33" t="s">
        <v>290</v>
      </c>
      <c r="B156" s="239" t="s">
        <v>289</v>
      </c>
      <c r="C156" s="240"/>
      <c r="D156" s="240"/>
      <c r="E156" s="240"/>
      <c r="F156" s="240"/>
      <c r="G156" s="241"/>
      <c r="H156" s="6" t="s">
        <v>283</v>
      </c>
      <c r="I156" s="6" t="s">
        <v>9</v>
      </c>
      <c r="J156" s="239" t="s">
        <v>291</v>
      </c>
      <c r="K156" s="241"/>
      <c r="L156" s="6"/>
      <c r="M156" s="242">
        <f>M157</f>
        <v>58468</v>
      </c>
      <c r="N156" s="243"/>
      <c r="O156" s="262">
        <f>O157</f>
        <v>12032.5</v>
      </c>
      <c r="P156" s="262"/>
      <c r="Q156" s="132">
        <f t="shared" si="18"/>
        <v>20.579633303687487</v>
      </c>
    </row>
    <row r="157" spans="1:17" ht="27" customHeight="1">
      <c r="A157" s="33" t="s">
        <v>543</v>
      </c>
      <c r="B157" s="239" t="s">
        <v>289</v>
      </c>
      <c r="C157" s="240"/>
      <c r="D157" s="240"/>
      <c r="E157" s="240"/>
      <c r="F157" s="240"/>
      <c r="G157" s="241"/>
      <c r="H157" s="6" t="s">
        <v>283</v>
      </c>
      <c r="I157" s="6" t="s">
        <v>9</v>
      </c>
      <c r="J157" s="239" t="s">
        <v>291</v>
      </c>
      <c r="K157" s="241"/>
      <c r="L157" s="6" t="s">
        <v>531</v>
      </c>
      <c r="M157" s="242">
        <v>58468</v>
      </c>
      <c r="N157" s="243"/>
      <c r="O157" s="262">
        <v>12032.5</v>
      </c>
      <c r="P157" s="262"/>
      <c r="Q157" s="132">
        <f t="shared" si="18"/>
        <v>20.579633303687487</v>
      </c>
    </row>
    <row r="158" spans="1:17" ht="13.5">
      <c r="A158" s="33" t="s">
        <v>327</v>
      </c>
      <c r="B158" s="239" t="s">
        <v>289</v>
      </c>
      <c r="C158" s="240"/>
      <c r="D158" s="240"/>
      <c r="E158" s="240"/>
      <c r="F158" s="240"/>
      <c r="G158" s="241"/>
      <c r="H158" s="6" t="s">
        <v>283</v>
      </c>
      <c r="I158" s="6" t="s">
        <v>11</v>
      </c>
      <c r="J158" s="239"/>
      <c r="K158" s="241"/>
      <c r="L158" s="6"/>
      <c r="M158" s="242">
        <f>M159</f>
        <v>189178.8</v>
      </c>
      <c r="N158" s="243"/>
      <c r="O158" s="262">
        <f>O159</f>
        <v>33703.5</v>
      </c>
      <c r="P158" s="262"/>
      <c r="Q158" s="132">
        <f t="shared" si="18"/>
        <v>17.815685478499706</v>
      </c>
    </row>
    <row r="159" spans="1:17" ht="26.25">
      <c r="A159" s="33" t="s">
        <v>257</v>
      </c>
      <c r="B159" s="239" t="s">
        <v>289</v>
      </c>
      <c r="C159" s="240"/>
      <c r="D159" s="240"/>
      <c r="E159" s="240"/>
      <c r="F159" s="240"/>
      <c r="G159" s="241"/>
      <c r="H159" s="6" t="s">
        <v>283</v>
      </c>
      <c r="I159" s="6" t="s">
        <v>11</v>
      </c>
      <c r="J159" s="239" t="s">
        <v>258</v>
      </c>
      <c r="K159" s="241"/>
      <c r="L159" s="6"/>
      <c r="M159" s="242">
        <f>M160</f>
        <v>189178.8</v>
      </c>
      <c r="N159" s="243"/>
      <c r="O159" s="262">
        <f>O160</f>
        <v>33703.5</v>
      </c>
      <c r="P159" s="262"/>
      <c r="Q159" s="132">
        <f t="shared" si="18"/>
        <v>17.815685478499706</v>
      </c>
    </row>
    <row r="160" spans="1:17" ht="13.5">
      <c r="A160" s="33" t="s">
        <v>290</v>
      </c>
      <c r="B160" s="239" t="s">
        <v>289</v>
      </c>
      <c r="C160" s="240"/>
      <c r="D160" s="240"/>
      <c r="E160" s="240"/>
      <c r="F160" s="240"/>
      <c r="G160" s="241"/>
      <c r="H160" s="6" t="s">
        <v>283</v>
      </c>
      <c r="I160" s="6" t="s">
        <v>11</v>
      </c>
      <c r="J160" s="239" t="s">
        <v>291</v>
      </c>
      <c r="K160" s="241"/>
      <c r="L160" s="6"/>
      <c r="M160" s="242">
        <f>M161</f>
        <v>189178.8</v>
      </c>
      <c r="N160" s="243"/>
      <c r="O160" s="262">
        <f>O161</f>
        <v>33703.5</v>
      </c>
      <c r="P160" s="262"/>
      <c r="Q160" s="132">
        <f t="shared" si="18"/>
        <v>17.815685478499706</v>
      </c>
    </row>
    <row r="161" spans="1:17" ht="28.5" customHeight="1">
      <c r="A161" s="33" t="s">
        <v>543</v>
      </c>
      <c r="B161" s="239" t="s">
        <v>289</v>
      </c>
      <c r="C161" s="240"/>
      <c r="D161" s="240"/>
      <c r="E161" s="240"/>
      <c r="F161" s="240"/>
      <c r="G161" s="241"/>
      <c r="H161" s="6" t="s">
        <v>283</v>
      </c>
      <c r="I161" s="6" t="s">
        <v>11</v>
      </c>
      <c r="J161" s="239" t="s">
        <v>291</v>
      </c>
      <c r="K161" s="241"/>
      <c r="L161" s="6" t="s">
        <v>531</v>
      </c>
      <c r="M161" s="242">
        <v>189178.8</v>
      </c>
      <c r="N161" s="243"/>
      <c r="O161" s="262">
        <v>33703.5</v>
      </c>
      <c r="P161" s="262"/>
      <c r="Q161" s="132">
        <f t="shared" si="18"/>
        <v>17.815685478499706</v>
      </c>
    </row>
    <row r="162" spans="1:17" ht="13.5">
      <c r="A162" s="33" t="s">
        <v>355</v>
      </c>
      <c r="B162" s="239" t="s">
        <v>289</v>
      </c>
      <c r="C162" s="240"/>
      <c r="D162" s="240"/>
      <c r="E162" s="240"/>
      <c r="F162" s="240"/>
      <c r="G162" s="241"/>
      <c r="H162" s="6" t="s">
        <v>283</v>
      </c>
      <c r="I162" s="6" t="s">
        <v>22</v>
      </c>
      <c r="J162" s="239"/>
      <c r="K162" s="241"/>
      <c r="L162" s="6"/>
      <c r="M162" s="242">
        <f>M163</f>
        <v>2352.5</v>
      </c>
      <c r="N162" s="243"/>
      <c r="O162" s="262">
        <f>O163</f>
        <v>403.1</v>
      </c>
      <c r="P162" s="262"/>
      <c r="Q162" s="132">
        <f t="shared" si="18"/>
        <v>17.134962805526037</v>
      </c>
    </row>
    <row r="163" spans="1:17" ht="26.25">
      <c r="A163" s="33" t="s">
        <v>257</v>
      </c>
      <c r="B163" s="239" t="s">
        <v>289</v>
      </c>
      <c r="C163" s="240"/>
      <c r="D163" s="240"/>
      <c r="E163" s="240"/>
      <c r="F163" s="240"/>
      <c r="G163" s="241"/>
      <c r="H163" s="6" t="s">
        <v>283</v>
      </c>
      <c r="I163" s="6" t="s">
        <v>22</v>
      </c>
      <c r="J163" s="239" t="s">
        <v>258</v>
      </c>
      <c r="K163" s="241"/>
      <c r="L163" s="6"/>
      <c r="M163" s="242">
        <f>M164</f>
        <v>2352.5</v>
      </c>
      <c r="N163" s="243"/>
      <c r="O163" s="262">
        <f>O164</f>
        <v>403.1</v>
      </c>
      <c r="P163" s="262"/>
      <c r="Q163" s="132">
        <f t="shared" si="18"/>
        <v>17.134962805526037</v>
      </c>
    </row>
    <row r="164" spans="1:17" ht="13.5">
      <c r="A164" s="33" t="s">
        <v>290</v>
      </c>
      <c r="B164" s="239" t="s">
        <v>289</v>
      </c>
      <c r="C164" s="240"/>
      <c r="D164" s="240"/>
      <c r="E164" s="240"/>
      <c r="F164" s="240"/>
      <c r="G164" s="241"/>
      <c r="H164" s="6" t="s">
        <v>283</v>
      </c>
      <c r="I164" s="6" t="s">
        <v>22</v>
      </c>
      <c r="J164" s="239" t="s">
        <v>291</v>
      </c>
      <c r="K164" s="241"/>
      <c r="L164" s="6"/>
      <c r="M164" s="242">
        <f>M165</f>
        <v>2352.5</v>
      </c>
      <c r="N164" s="243"/>
      <c r="O164" s="262">
        <f>O165</f>
        <v>403.1</v>
      </c>
      <c r="P164" s="262"/>
      <c r="Q164" s="132">
        <f t="shared" si="18"/>
        <v>17.134962805526037</v>
      </c>
    </row>
    <row r="165" spans="1:17" ht="28.5" customHeight="1">
      <c r="A165" s="33" t="s">
        <v>543</v>
      </c>
      <c r="B165" s="239" t="s">
        <v>289</v>
      </c>
      <c r="C165" s="240"/>
      <c r="D165" s="240"/>
      <c r="E165" s="240"/>
      <c r="F165" s="240"/>
      <c r="G165" s="241"/>
      <c r="H165" s="6" t="s">
        <v>283</v>
      </c>
      <c r="I165" s="6" t="s">
        <v>22</v>
      </c>
      <c r="J165" s="239" t="s">
        <v>291</v>
      </c>
      <c r="K165" s="241"/>
      <c r="L165" s="6" t="s">
        <v>531</v>
      </c>
      <c r="M165" s="242">
        <v>2352.5</v>
      </c>
      <c r="N165" s="243"/>
      <c r="O165" s="262">
        <v>403.1</v>
      </c>
      <c r="P165" s="262"/>
      <c r="Q165" s="132">
        <f t="shared" si="18"/>
        <v>17.134962805526037</v>
      </c>
    </row>
    <row r="166" spans="1:17" ht="13.5">
      <c r="A166" s="33" t="s">
        <v>413</v>
      </c>
      <c r="B166" s="239" t="s">
        <v>289</v>
      </c>
      <c r="C166" s="240"/>
      <c r="D166" s="240"/>
      <c r="E166" s="240"/>
      <c r="F166" s="240"/>
      <c r="G166" s="241"/>
      <c r="H166" s="6" t="s">
        <v>283</v>
      </c>
      <c r="I166" s="6" t="s">
        <v>168</v>
      </c>
      <c r="J166" s="239"/>
      <c r="K166" s="241"/>
      <c r="L166" s="6"/>
      <c r="M166" s="242">
        <f>M167+M170</f>
        <v>2111.8</v>
      </c>
      <c r="N166" s="243"/>
      <c r="O166" s="262">
        <f>O167+O170</f>
        <v>373.4</v>
      </c>
      <c r="P166" s="262"/>
      <c r="Q166" s="132">
        <f t="shared" si="18"/>
        <v>17.68159863623449</v>
      </c>
    </row>
    <row r="167" spans="1:17" ht="66">
      <c r="A167" s="33" t="s">
        <v>17</v>
      </c>
      <c r="B167" s="239" t="s">
        <v>289</v>
      </c>
      <c r="C167" s="240"/>
      <c r="D167" s="240"/>
      <c r="E167" s="240"/>
      <c r="F167" s="240"/>
      <c r="G167" s="241"/>
      <c r="H167" s="6" t="s">
        <v>283</v>
      </c>
      <c r="I167" s="6" t="s">
        <v>168</v>
      </c>
      <c r="J167" s="239" t="s">
        <v>18</v>
      </c>
      <c r="K167" s="241"/>
      <c r="L167" s="6"/>
      <c r="M167" s="242">
        <f>M168</f>
        <v>1919.8</v>
      </c>
      <c r="N167" s="243"/>
      <c r="O167" s="262">
        <f>O168</f>
        <v>372.9</v>
      </c>
      <c r="P167" s="262"/>
      <c r="Q167" s="132">
        <f t="shared" si="18"/>
        <v>19.42389832274195</v>
      </c>
    </row>
    <row r="168" spans="1:17" ht="26.25">
      <c r="A168" s="33" t="s">
        <v>19</v>
      </c>
      <c r="B168" s="239" t="s">
        <v>289</v>
      </c>
      <c r="C168" s="240"/>
      <c r="D168" s="240"/>
      <c r="E168" s="240"/>
      <c r="F168" s="240"/>
      <c r="G168" s="241"/>
      <c r="H168" s="6" t="s">
        <v>283</v>
      </c>
      <c r="I168" s="6" t="s">
        <v>168</v>
      </c>
      <c r="J168" s="239" t="s">
        <v>20</v>
      </c>
      <c r="K168" s="241"/>
      <c r="L168" s="6"/>
      <c r="M168" s="242">
        <f>M169</f>
        <v>1919.8</v>
      </c>
      <c r="N168" s="243"/>
      <c r="O168" s="262">
        <f>O169</f>
        <v>372.9</v>
      </c>
      <c r="P168" s="262"/>
      <c r="Q168" s="132">
        <f t="shared" si="18"/>
        <v>19.42389832274195</v>
      </c>
    </row>
    <row r="169" spans="1:17" ht="26.25">
      <c r="A169" s="33" t="s">
        <v>539</v>
      </c>
      <c r="B169" s="239" t="s">
        <v>289</v>
      </c>
      <c r="C169" s="240"/>
      <c r="D169" s="240"/>
      <c r="E169" s="240"/>
      <c r="F169" s="240"/>
      <c r="G169" s="241"/>
      <c r="H169" s="6" t="s">
        <v>283</v>
      </c>
      <c r="I169" s="6" t="s">
        <v>168</v>
      </c>
      <c r="J169" s="239" t="s">
        <v>20</v>
      </c>
      <c r="K169" s="241"/>
      <c r="L169" s="6" t="s">
        <v>527</v>
      </c>
      <c r="M169" s="242">
        <v>1919.8</v>
      </c>
      <c r="N169" s="243"/>
      <c r="O169" s="262">
        <v>372.9</v>
      </c>
      <c r="P169" s="262"/>
      <c r="Q169" s="132">
        <f t="shared" si="18"/>
        <v>19.42389832274195</v>
      </c>
    </row>
    <row r="170" spans="1:17" ht="26.25">
      <c r="A170" s="33" t="s">
        <v>28</v>
      </c>
      <c r="B170" s="239" t="s">
        <v>289</v>
      </c>
      <c r="C170" s="240"/>
      <c r="D170" s="240"/>
      <c r="E170" s="240"/>
      <c r="F170" s="240"/>
      <c r="G170" s="241"/>
      <c r="H170" s="6" t="s">
        <v>283</v>
      </c>
      <c r="I170" s="6" t="s">
        <v>168</v>
      </c>
      <c r="J170" s="239" t="s">
        <v>29</v>
      </c>
      <c r="K170" s="241"/>
      <c r="L170" s="6"/>
      <c r="M170" s="242">
        <f>M171</f>
        <v>192</v>
      </c>
      <c r="N170" s="243"/>
      <c r="O170" s="262">
        <f>O171</f>
        <v>0.5</v>
      </c>
      <c r="P170" s="262"/>
      <c r="Q170" s="132">
        <f t="shared" si="18"/>
        <v>0.26041666666666663</v>
      </c>
    </row>
    <row r="171" spans="1:17" ht="26.25">
      <c r="A171" s="33" t="s">
        <v>30</v>
      </c>
      <c r="B171" s="239" t="s">
        <v>289</v>
      </c>
      <c r="C171" s="240"/>
      <c r="D171" s="240"/>
      <c r="E171" s="240"/>
      <c r="F171" s="240"/>
      <c r="G171" s="241"/>
      <c r="H171" s="6" t="s">
        <v>283</v>
      </c>
      <c r="I171" s="6" t="s">
        <v>168</v>
      </c>
      <c r="J171" s="239" t="s">
        <v>31</v>
      </c>
      <c r="K171" s="241"/>
      <c r="L171" s="6"/>
      <c r="M171" s="242">
        <f>M172</f>
        <v>192</v>
      </c>
      <c r="N171" s="243"/>
      <c r="O171" s="262">
        <f>O172</f>
        <v>0.5</v>
      </c>
      <c r="P171" s="262"/>
      <c r="Q171" s="132">
        <f t="shared" si="18"/>
        <v>0.26041666666666663</v>
      </c>
    </row>
    <row r="172" spans="1:17" ht="26.25">
      <c r="A172" s="33" t="s">
        <v>539</v>
      </c>
      <c r="B172" s="239" t="s">
        <v>289</v>
      </c>
      <c r="C172" s="240"/>
      <c r="D172" s="240"/>
      <c r="E172" s="240"/>
      <c r="F172" s="240"/>
      <c r="G172" s="241"/>
      <c r="H172" s="6" t="s">
        <v>283</v>
      </c>
      <c r="I172" s="6" t="s">
        <v>168</v>
      </c>
      <c r="J172" s="239" t="s">
        <v>31</v>
      </c>
      <c r="K172" s="241"/>
      <c r="L172" s="6" t="s">
        <v>527</v>
      </c>
      <c r="M172" s="242">
        <v>192</v>
      </c>
      <c r="N172" s="243"/>
      <c r="O172" s="262">
        <v>0.5</v>
      </c>
      <c r="P172" s="262"/>
      <c r="Q172" s="132">
        <f t="shared" si="18"/>
        <v>0.26041666666666663</v>
      </c>
    </row>
    <row r="173" spans="1:17" ht="39">
      <c r="A173" s="31" t="s">
        <v>356</v>
      </c>
      <c r="B173" s="236" t="s">
        <v>357</v>
      </c>
      <c r="C173" s="237"/>
      <c r="D173" s="237"/>
      <c r="E173" s="237"/>
      <c r="F173" s="237"/>
      <c r="G173" s="238"/>
      <c r="H173" s="4"/>
      <c r="I173" s="4"/>
      <c r="J173" s="236"/>
      <c r="K173" s="238"/>
      <c r="L173" s="4"/>
      <c r="M173" s="231">
        <f aca="true" t="shared" si="19" ref="M173:M178">M174</f>
        <v>500</v>
      </c>
      <c r="N173" s="232"/>
      <c r="O173" s="261">
        <f aca="true" t="shared" si="20" ref="O173:O178">O174</f>
        <v>0</v>
      </c>
      <c r="P173" s="261"/>
      <c r="Q173" s="131">
        <f t="shared" si="18"/>
        <v>0</v>
      </c>
    </row>
    <row r="174" spans="1:17" ht="81" customHeight="1">
      <c r="A174" s="33" t="s">
        <v>358</v>
      </c>
      <c r="B174" s="239" t="s">
        <v>359</v>
      </c>
      <c r="C174" s="240"/>
      <c r="D174" s="240"/>
      <c r="E174" s="240"/>
      <c r="F174" s="240"/>
      <c r="G174" s="241"/>
      <c r="H174" s="6"/>
      <c r="I174" s="6"/>
      <c r="J174" s="239"/>
      <c r="K174" s="241"/>
      <c r="L174" s="6"/>
      <c r="M174" s="242">
        <f t="shared" si="19"/>
        <v>500</v>
      </c>
      <c r="N174" s="243"/>
      <c r="O174" s="262">
        <f t="shared" si="20"/>
        <v>0</v>
      </c>
      <c r="P174" s="262"/>
      <c r="Q174" s="132">
        <f t="shared" si="18"/>
        <v>0</v>
      </c>
    </row>
    <row r="175" spans="1:17" ht="13.5">
      <c r="A175" s="33" t="s">
        <v>282</v>
      </c>
      <c r="B175" s="239" t="s">
        <v>359</v>
      </c>
      <c r="C175" s="240"/>
      <c r="D175" s="240"/>
      <c r="E175" s="240"/>
      <c r="F175" s="240"/>
      <c r="G175" s="241"/>
      <c r="H175" s="6" t="s">
        <v>283</v>
      </c>
      <c r="I175" s="25" t="s">
        <v>524</v>
      </c>
      <c r="J175" s="239"/>
      <c r="K175" s="241"/>
      <c r="L175" s="6"/>
      <c r="M175" s="242">
        <f t="shared" si="19"/>
        <v>500</v>
      </c>
      <c r="N175" s="243"/>
      <c r="O175" s="262">
        <f t="shared" si="20"/>
        <v>0</v>
      </c>
      <c r="P175" s="262"/>
      <c r="Q175" s="132">
        <f t="shared" si="18"/>
        <v>0</v>
      </c>
    </row>
    <row r="176" spans="1:17" ht="13.5">
      <c r="A176" s="33" t="s">
        <v>355</v>
      </c>
      <c r="B176" s="239" t="s">
        <v>359</v>
      </c>
      <c r="C176" s="240"/>
      <c r="D176" s="240"/>
      <c r="E176" s="240"/>
      <c r="F176" s="240"/>
      <c r="G176" s="241"/>
      <c r="H176" s="6" t="s">
        <v>283</v>
      </c>
      <c r="I176" s="6" t="s">
        <v>22</v>
      </c>
      <c r="J176" s="239"/>
      <c r="K176" s="241"/>
      <c r="L176" s="6"/>
      <c r="M176" s="242">
        <f t="shared" si="19"/>
        <v>500</v>
      </c>
      <c r="N176" s="243"/>
      <c r="O176" s="262">
        <f t="shared" si="20"/>
        <v>0</v>
      </c>
      <c r="P176" s="262"/>
      <c r="Q176" s="132">
        <f t="shared" si="18"/>
        <v>0</v>
      </c>
    </row>
    <row r="177" spans="1:17" ht="26.25">
      <c r="A177" s="33" t="s">
        <v>257</v>
      </c>
      <c r="B177" s="239" t="s">
        <v>359</v>
      </c>
      <c r="C177" s="240"/>
      <c r="D177" s="240"/>
      <c r="E177" s="240"/>
      <c r="F177" s="240"/>
      <c r="G177" s="241"/>
      <c r="H177" s="6" t="s">
        <v>283</v>
      </c>
      <c r="I177" s="6" t="s">
        <v>22</v>
      </c>
      <c r="J177" s="239" t="s">
        <v>258</v>
      </c>
      <c r="K177" s="241"/>
      <c r="L177" s="6"/>
      <c r="M177" s="242">
        <f t="shared" si="19"/>
        <v>500</v>
      </c>
      <c r="N177" s="243"/>
      <c r="O177" s="262">
        <f t="shared" si="20"/>
        <v>0</v>
      </c>
      <c r="P177" s="262"/>
      <c r="Q177" s="132">
        <f t="shared" si="18"/>
        <v>0</v>
      </c>
    </row>
    <row r="178" spans="1:17" ht="13.5">
      <c r="A178" s="33" t="s">
        <v>259</v>
      </c>
      <c r="B178" s="239" t="s">
        <v>359</v>
      </c>
      <c r="C178" s="240"/>
      <c r="D178" s="240"/>
      <c r="E178" s="240"/>
      <c r="F178" s="240"/>
      <c r="G178" s="241"/>
      <c r="H178" s="6" t="s">
        <v>283</v>
      </c>
      <c r="I178" s="6" t="s">
        <v>22</v>
      </c>
      <c r="J178" s="239" t="s">
        <v>260</v>
      </c>
      <c r="K178" s="241"/>
      <c r="L178" s="6"/>
      <c r="M178" s="242">
        <f t="shared" si="19"/>
        <v>500</v>
      </c>
      <c r="N178" s="243"/>
      <c r="O178" s="262">
        <f t="shared" si="20"/>
        <v>0</v>
      </c>
      <c r="P178" s="262"/>
      <c r="Q178" s="132">
        <f t="shared" si="18"/>
        <v>0</v>
      </c>
    </row>
    <row r="179" spans="1:17" ht="30" customHeight="1">
      <c r="A179" s="33" t="s">
        <v>543</v>
      </c>
      <c r="B179" s="239" t="s">
        <v>359</v>
      </c>
      <c r="C179" s="240"/>
      <c r="D179" s="240"/>
      <c r="E179" s="240"/>
      <c r="F179" s="240"/>
      <c r="G179" s="241"/>
      <c r="H179" s="6" t="s">
        <v>283</v>
      </c>
      <c r="I179" s="6" t="s">
        <v>22</v>
      </c>
      <c r="J179" s="239" t="s">
        <v>260</v>
      </c>
      <c r="K179" s="241"/>
      <c r="L179" s="6" t="s">
        <v>531</v>
      </c>
      <c r="M179" s="242">
        <v>500</v>
      </c>
      <c r="N179" s="243"/>
      <c r="O179" s="262">
        <v>0</v>
      </c>
      <c r="P179" s="262"/>
      <c r="Q179" s="132">
        <f t="shared" si="18"/>
        <v>0</v>
      </c>
    </row>
    <row r="180" spans="1:17" ht="52.5">
      <c r="A180" s="31" t="s">
        <v>332</v>
      </c>
      <c r="B180" s="236" t="s">
        <v>333</v>
      </c>
      <c r="C180" s="237"/>
      <c r="D180" s="237"/>
      <c r="E180" s="237"/>
      <c r="F180" s="237"/>
      <c r="G180" s="238"/>
      <c r="H180" s="4"/>
      <c r="I180" s="4"/>
      <c r="J180" s="236"/>
      <c r="K180" s="238"/>
      <c r="L180" s="4"/>
      <c r="M180" s="231">
        <f aca="true" t="shared" si="21" ref="M180:M185">M181</f>
        <v>2360.5</v>
      </c>
      <c r="N180" s="232"/>
      <c r="O180" s="261">
        <f aca="true" t="shared" si="22" ref="O180:O185">O181</f>
        <v>0</v>
      </c>
      <c r="P180" s="261"/>
      <c r="Q180" s="131">
        <f t="shared" si="18"/>
        <v>0</v>
      </c>
    </row>
    <row r="181" spans="1:17" ht="66">
      <c r="A181" s="33" t="s">
        <v>334</v>
      </c>
      <c r="B181" s="239" t="s">
        <v>335</v>
      </c>
      <c r="C181" s="240"/>
      <c r="D181" s="240"/>
      <c r="E181" s="240"/>
      <c r="F181" s="240"/>
      <c r="G181" s="241"/>
      <c r="H181" s="6"/>
      <c r="I181" s="6"/>
      <c r="J181" s="239"/>
      <c r="K181" s="241"/>
      <c r="L181" s="6"/>
      <c r="M181" s="242">
        <f t="shared" si="21"/>
        <v>2360.5</v>
      </c>
      <c r="N181" s="243"/>
      <c r="O181" s="262">
        <f t="shared" si="22"/>
        <v>0</v>
      </c>
      <c r="P181" s="262"/>
      <c r="Q181" s="132">
        <f t="shared" si="18"/>
        <v>0</v>
      </c>
    </row>
    <row r="182" spans="1:17" ht="13.5">
      <c r="A182" s="33" t="s">
        <v>282</v>
      </c>
      <c r="B182" s="239" t="s">
        <v>335</v>
      </c>
      <c r="C182" s="240"/>
      <c r="D182" s="240"/>
      <c r="E182" s="240"/>
      <c r="F182" s="240"/>
      <c r="G182" s="241"/>
      <c r="H182" s="6" t="s">
        <v>283</v>
      </c>
      <c r="I182" s="25" t="s">
        <v>524</v>
      </c>
      <c r="J182" s="239"/>
      <c r="K182" s="241"/>
      <c r="L182" s="6"/>
      <c r="M182" s="242">
        <f t="shared" si="21"/>
        <v>2360.5</v>
      </c>
      <c r="N182" s="243"/>
      <c r="O182" s="262">
        <f t="shared" si="22"/>
        <v>0</v>
      </c>
      <c r="P182" s="262"/>
      <c r="Q182" s="132">
        <f t="shared" si="18"/>
        <v>0</v>
      </c>
    </row>
    <row r="183" spans="1:17" ht="13.5">
      <c r="A183" s="33" t="s">
        <v>327</v>
      </c>
      <c r="B183" s="239" t="s">
        <v>335</v>
      </c>
      <c r="C183" s="240"/>
      <c r="D183" s="240"/>
      <c r="E183" s="240"/>
      <c r="F183" s="240"/>
      <c r="G183" s="241"/>
      <c r="H183" s="6" t="s">
        <v>283</v>
      </c>
      <c r="I183" s="6" t="s">
        <v>11</v>
      </c>
      <c r="J183" s="239"/>
      <c r="K183" s="241"/>
      <c r="L183" s="6"/>
      <c r="M183" s="242">
        <f t="shared" si="21"/>
        <v>2360.5</v>
      </c>
      <c r="N183" s="243"/>
      <c r="O183" s="262">
        <f t="shared" si="22"/>
        <v>0</v>
      </c>
      <c r="P183" s="262"/>
      <c r="Q183" s="132">
        <f t="shared" si="18"/>
        <v>0</v>
      </c>
    </row>
    <row r="184" spans="1:17" ht="26.25">
      <c r="A184" s="33" t="s">
        <v>257</v>
      </c>
      <c r="B184" s="239" t="s">
        <v>335</v>
      </c>
      <c r="C184" s="240"/>
      <c r="D184" s="240"/>
      <c r="E184" s="240"/>
      <c r="F184" s="240"/>
      <c r="G184" s="241"/>
      <c r="H184" s="6" t="s">
        <v>283</v>
      </c>
      <c r="I184" s="6" t="s">
        <v>11</v>
      </c>
      <c r="J184" s="239" t="s">
        <v>258</v>
      </c>
      <c r="K184" s="241"/>
      <c r="L184" s="6"/>
      <c r="M184" s="242">
        <f t="shared" si="21"/>
        <v>2360.5</v>
      </c>
      <c r="N184" s="243"/>
      <c r="O184" s="262">
        <f t="shared" si="22"/>
        <v>0</v>
      </c>
      <c r="P184" s="262"/>
      <c r="Q184" s="132">
        <f t="shared" si="18"/>
        <v>0</v>
      </c>
    </row>
    <row r="185" spans="1:17" ht="13.5">
      <c r="A185" s="33" t="s">
        <v>290</v>
      </c>
      <c r="B185" s="239" t="s">
        <v>335</v>
      </c>
      <c r="C185" s="240"/>
      <c r="D185" s="240"/>
      <c r="E185" s="240"/>
      <c r="F185" s="240"/>
      <c r="G185" s="241"/>
      <c r="H185" s="6" t="s">
        <v>283</v>
      </c>
      <c r="I185" s="6" t="s">
        <v>11</v>
      </c>
      <c r="J185" s="239" t="s">
        <v>291</v>
      </c>
      <c r="K185" s="241"/>
      <c r="L185" s="6"/>
      <c r="M185" s="242">
        <f t="shared" si="21"/>
        <v>2360.5</v>
      </c>
      <c r="N185" s="243"/>
      <c r="O185" s="262">
        <f t="shared" si="22"/>
        <v>0</v>
      </c>
      <c r="P185" s="262"/>
      <c r="Q185" s="132">
        <f t="shared" si="18"/>
        <v>0</v>
      </c>
    </row>
    <row r="186" spans="1:17" ht="25.5" customHeight="1">
      <c r="A186" s="33" t="s">
        <v>543</v>
      </c>
      <c r="B186" s="239" t="s">
        <v>335</v>
      </c>
      <c r="C186" s="240"/>
      <c r="D186" s="240"/>
      <c r="E186" s="240"/>
      <c r="F186" s="240"/>
      <c r="G186" s="241"/>
      <c r="H186" s="6" t="s">
        <v>283</v>
      </c>
      <c r="I186" s="6" t="s">
        <v>11</v>
      </c>
      <c r="J186" s="239" t="s">
        <v>291</v>
      </c>
      <c r="K186" s="241"/>
      <c r="L186" s="6" t="s">
        <v>531</v>
      </c>
      <c r="M186" s="242">
        <v>2360.5</v>
      </c>
      <c r="N186" s="243"/>
      <c r="O186" s="262">
        <v>0</v>
      </c>
      <c r="P186" s="262"/>
      <c r="Q186" s="132">
        <f t="shared" si="18"/>
        <v>0</v>
      </c>
    </row>
    <row r="187" spans="1:17" ht="54" customHeight="1">
      <c r="A187" s="31" t="s">
        <v>336</v>
      </c>
      <c r="B187" s="236" t="s">
        <v>337</v>
      </c>
      <c r="C187" s="237"/>
      <c r="D187" s="237"/>
      <c r="E187" s="237"/>
      <c r="F187" s="237"/>
      <c r="G187" s="238"/>
      <c r="H187" s="4"/>
      <c r="I187" s="4"/>
      <c r="J187" s="236"/>
      <c r="K187" s="238"/>
      <c r="L187" s="4"/>
      <c r="M187" s="231">
        <f aca="true" t="shared" si="23" ref="M187:M192">M188</f>
        <v>7225.9</v>
      </c>
      <c r="N187" s="232"/>
      <c r="O187" s="261">
        <f aca="true" t="shared" si="24" ref="O187:O192">O188</f>
        <v>0</v>
      </c>
      <c r="P187" s="261"/>
      <c r="Q187" s="132">
        <f t="shared" si="18"/>
        <v>0</v>
      </c>
    </row>
    <row r="188" spans="1:17" ht="39">
      <c r="A188" s="33" t="s">
        <v>338</v>
      </c>
      <c r="B188" s="239" t="s">
        <v>339</v>
      </c>
      <c r="C188" s="240"/>
      <c r="D188" s="240"/>
      <c r="E188" s="240"/>
      <c r="F188" s="240"/>
      <c r="G188" s="241"/>
      <c r="H188" s="6"/>
      <c r="I188" s="6"/>
      <c r="J188" s="239"/>
      <c r="K188" s="241"/>
      <c r="L188" s="6"/>
      <c r="M188" s="242">
        <f t="shared" si="23"/>
        <v>7225.9</v>
      </c>
      <c r="N188" s="243"/>
      <c r="O188" s="262">
        <f t="shared" si="24"/>
        <v>0</v>
      </c>
      <c r="P188" s="262"/>
      <c r="Q188" s="132">
        <f t="shared" si="18"/>
        <v>0</v>
      </c>
    </row>
    <row r="189" spans="1:17" ht="13.5">
      <c r="A189" s="33" t="s">
        <v>282</v>
      </c>
      <c r="B189" s="239" t="s">
        <v>339</v>
      </c>
      <c r="C189" s="240"/>
      <c r="D189" s="240"/>
      <c r="E189" s="240"/>
      <c r="F189" s="240"/>
      <c r="G189" s="241"/>
      <c r="H189" s="6" t="s">
        <v>283</v>
      </c>
      <c r="I189" s="25" t="s">
        <v>524</v>
      </c>
      <c r="J189" s="239"/>
      <c r="K189" s="241"/>
      <c r="L189" s="6"/>
      <c r="M189" s="242">
        <f t="shared" si="23"/>
        <v>7225.9</v>
      </c>
      <c r="N189" s="243"/>
      <c r="O189" s="262">
        <f t="shared" si="24"/>
        <v>0</v>
      </c>
      <c r="P189" s="262"/>
      <c r="Q189" s="132">
        <f t="shared" si="18"/>
        <v>0</v>
      </c>
    </row>
    <row r="190" spans="1:17" ht="13.5">
      <c r="A190" s="33" t="s">
        <v>327</v>
      </c>
      <c r="B190" s="239" t="s">
        <v>339</v>
      </c>
      <c r="C190" s="240"/>
      <c r="D190" s="240"/>
      <c r="E190" s="240"/>
      <c r="F190" s="240"/>
      <c r="G190" s="241"/>
      <c r="H190" s="6" t="s">
        <v>283</v>
      </c>
      <c r="I190" s="6" t="s">
        <v>11</v>
      </c>
      <c r="J190" s="239"/>
      <c r="K190" s="241"/>
      <c r="L190" s="6"/>
      <c r="M190" s="242">
        <f t="shared" si="23"/>
        <v>7225.9</v>
      </c>
      <c r="N190" s="243"/>
      <c r="O190" s="262">
        <f t="shared" si="24"/>
        <v>0</v>
      </c>
      <c r="P190" s="262"/>
      <c r="Q190" s="132">
        <f t="shared" si="18"/>
        <v>0</v>
      </c>
    </row>
    <row r="191" spans="1:17" ht="26.25">
      <c r="A191" s="33" t="s">
        <v>257</v>
      </c>
      <c r="B191" s="239" t="s">
        <v>339</v>
      </c>
      <c r="C191" s="240"/>
      <c r="D191" s="240"/>
      <c r="E191" s="240"/>
      <c r="F191" s="240"/>
      <c r="G191" s="241"/>
      <c r="H191" s="6" t="s">
        <v>283</v>
      </c>
      <c r="I191" s="6" t="s">
        <v>11</v>
      </c>
      <c r="J191" s="239" t="s">
        <v>258</v>
      </c>
      <c r="K191" s="241"/>
      <c r="L191" s="6"/>
      <c r="M191" s="242">
        <f t="shared" si="23"/>
        <v>7225.9</v>
      </c>
      <c r="N191" s="243"/>
      <c r="O191" s="262">
        <f t="shared" si="24"/>
        <v>0</v>
      </c>
      <c r="P191" s="262"/>
      <c r="Q191" s="132">
        <f t="shared" si="18"/>
        <v>0</v>
      </c>
    </row>
    <row r="192" spans="1:17" ht="13.5">
      <c r="A192" s="33" t="s">
        <v>290</v>
      </c>
      <c r="B192" s="239" t="s">
        <v>339</v>
      </c>
      <c r="C192" s="240"/>
      <c r="D192" s="240"/>
      <c r="E192" s="240"/>
      <c r="F192" s="240"/>
      <c r="G192" s="241"/>
      <c r="H192" s="6" t="s">
        <v>283</v>
      </c>
      <c r="I192" s="6" t="s">
        <v>11</v>
      </c>
      <c r="J192" s="239" t="s">
        <v>291</v>
      </c>
      <c r="K192" s="241"/>
      <c r="L192" s="6"/>
      <c r="M192" s="242">
        <f t="shared" si="23"/>
        <v>7225.9</v>
      </c>
      <c r="N192" s="243"/>
      <c r="O192" s="262">
        <f t="shared" si="24"/>
        <v>0</v>
      </c>
      <c r="P192" s="262"/>
      <c r="Q192" s="132">
        <f t="shared" si="18"/>
        <v>0</v>
      </c>
    </row>
    <row r="193" spans="1:17" ht="29.25" customHeight="1">
      <c r="A193" s="33" t="s">
        <v>543</v>
      </c>
      <c r="B193" s="239" t="s">
        <v>339</v>
      </c>
      <c r="C193" s="240"/>
      <c r="D193" s="240"/>
      <c r="E193" s="240"/>
      <c r="F193" s="240"/>
      <c r="G193" s="241"/>
      <c r="H193" s="6" t="s">
        <v>283</v>
      </c>
      <c r="I193" s="6" t="s">
        <v>11</v>
      </c>
      <c r="J193" s="239" t="s">
        <v>291</v>
      </c>
      <c r="K193" s="241"/>
      <c r="L193" s="6" t="s">
        <v>531</v>
      </c>
      <c r="M193" s="242">
        <v>7225.9</v>
      </c>
      <c r="N193" s="243"/>
      <c r="O193" s="262">
        <v>0</v>
      </c>
      <c r="P193" s="262"/>
      <c r="Q193" s="132">
        <f t="shared" si="18"/>
        <v>0</v>
      </c>
    </row>
    <row r="194" spans="1:17" ht="52.5">
      <c r="A194" s="31" t="s">
        <v>556</v>
      </c>
      <c r="B194" s="236" t="s">
        <v>82</v>
      </c>
      <c r="C194" s="237"/>
      <c r="D194" s="237"/>
      <c r="E194" s="237"/>
      <c r="F194" s="237"/>
      <c r="G194" s="238"/>
      <c r="H194" s="4"/>
      <c r="I194" s="4"/>
      <c r="J194" s="236"/>
      <c r="K194" s="238"/>
      <c r="L194" s="4"/>
      <c r="M194" s="231">
        <f aca="true" t="shared" si="25" ref="M194:M200">M195</f>
        <v>49</v>
      </c>
      <c r="N194" s="232"/>
      <c r="O194" s="261">
        <f aca="true" t="shared" si="26" ref="O194:O200">O195</f>
        <v>0</v>
      </c>
      <c r="P194" s="261"/>
      <c r="Q194" s="131">
        <f t="shared" si="18"/>
        <v>0</v>
      </c>
    </row>
    <row r="195" spans="1:17" ht="66">
      <c r="A195" s="31" t="s">
        <v>83</v>
      </c>
      <c r="B195" s="236" t="s">
        <v>84</v>
      </c>
      <c r="C195" s="237"/>
      <c r="D195" s="237"/>
      <c r="E195" s="237"/>
      <c r="F195" s="237"/>
      <c r="G195" s="238"/>
      <c r="H195" s="4"/>
      <c r="I195" s="4"/>
      <c r="J195" s="236"/>
      <c r="K195" s="238"/>
      <c r="L195" s="4"/>
      <c r="M195" s="231">
        <f t="shared" si="25"/>
        <v>49</v>
      </c>
      <c r="N195" s="232"/>
      <c r="O195" s="261">
        <f t="shared" si="26"/>
        <v>0</v>
      </c>
      <c r="P195" s="261"/>
      <c r="Q195" s="131">
        <f t="shared" si="18"/>
        <v>0</v>
      </c>
    </row>
    <row r="196" spans="1:17" ht="26.25">
      <c r="A196" s="33" t="s">
        <v>85</v>
      </c>
      <c r="B196" s="239" t="s">
        <v>86</v>
      </c>
      <c r="C196" s="240"/>
      <c r="D196" s="240"/>
      <c r="E196" s="240"/>
      <c r="F196" s="240"/>
      <c r="G196" s="241"/>
      <c r="H196" s="6"/>
      <c r="I196" s="6"/>
      <c r="J196" s="239"/>
      <c r="K196" s="241"/>
      <c r="L196" s="6"/>
      <c r="M196" s="242">
        <f t="shared" si="25"/>
        <v>49</v>
      </c>
      <c r="N196" s="243"/>
      <c r="O196" s="262">
        <f t="shared" si="26"/>
        <v>0</v>
      </c>
      <c r="P196" s="262"/>
      <c r="Q196" s="132">
        <f t="shared" si="18"/>
        <v>0</v>
      </c>
    </row>
    <row r="197" spans="1:17" ht="13.5">
      <c r="A197" s="33" t="s">
        <v>8</v>
      </c>
      <c r="B197" s="239" t="s">
        <v>86</v>
      </c>
      <c r="C197" s="240"/>
      <c r="D197" s="240"/>
      <c r="E197" s="240"/>
      <c r="F197" s="240"/>
      <c r="G197" s="241"/>
      <c r="H197" s="6" t="s">
        <v>9</v>
      </c>
      <c r="I197" s="25" t="s">
        <v>524</v>
      </c>
      <c r="J197" s="239"/>
      <c r="K197" s="241"/>
      <c r="L197" s="6"/>
      <c r="M197" s="242">
        <f t="shared" si="25"/>
        <v>49</v>
      </c>
      <c r="N197" s="243"/>
      <c r="O197" s="262">
        <f t="shared" si="26"/>
        <v>0</v>
      </c>
      <c r="P197" s="262"/>
      <c r="Q197" s="132">
        <f t="shared" si="18"/>
        <v>0</v>
      </c>
    </row>
    <row r="198" spans="1:17" ht="13.5">
      <c r="A198" s="33" t="s">
        <v>69</v>
      </c>
      <c r="B198" s="239" t="s">
        <v>86</v>
      </c>
      <c r="C198" s="240"/>
      <c r="D198" s="240"/>
      <c r="E198" s="240"/>
      <c r="F198" s="240"/>
      <c r="G198" s="241"/>
      <c r="H198" s="6" t="s">
        <v>9</v>
      </c>
      <c r="I198" s="6" t="s">
        <v>70</v>
      </c>
      <c r="J198" s="239"/>
      <c r="K198" s="241"/>
      <c r="L198" s="6"/>
      <c r="M198" s="242">
        <f t="shared" si="25"/>
        <v>49</v>
      </c>
      <c r="N198" s="243"/>
      <c r="O198" s="262">
        <f t="shared" si="26"/>
        <v>0</v>
      </c>
      <c r="P198" s="262"/>
      <c r="Q198" s="132">
        <f t="shared" si="18"/>
        <v>0</v>
      </c>
    </row>
    <row r="199" spans="1:17" ht="26.25">
      <c r="A199" s="33" t="s">
        <v>28</v>
      </c>
      <c r="B199" s="239" t="s">
        <v>86</v>
      </c>
      <c r="C199" s="240"/>
      <c r="D199" s="240"/>
      <c r="E199" s="240"/>
      <c r="F199" s="240"/>
      <c r="G199" s="241"/>
      <c r="H199" s="6" t="s">
        <v>9</v>
      </c>
      <c r="I199" s="6" t="s">
        <v>70</v>
      </c>
      <c r="J199" s="239" t="s">
        <v>29</v>
      </c>
      <c r="K199" s="241"/>
      <c r="L199" s="6"/>
      <c r="M199" s="242">
        <f t="shared" si="25"/>
        <v>49</v>
      </c>
      <c r="N199" s="243"/>
      <c r="O199" s="262">
        <f t="shared" si="26"/>
        <v>0</v>
      </c>
      <c r="P199" s="262"/>
      <c r="Q199" s="132">
        <f t="shared" si="18"/>
        <v>0</v>
      </c>
    </row>
    <row r="200" spans="1:17" ht="26.25">
      <c r="A200" s="33" t="s">
        <v>30</v>
      </c>
      <c r="B200" s="239" t="s">
        <v>86</v>
      </c>
      <c r="C200" s="240"/>
      <c r="D200" s="240"/>
      <c r="E200" s="240"/>
      <c r="F200" s="240"/>
      <c r="G200" s="241"/>
      <c r="H200" s="6" t="s">
        <v>9</v>
      </c>
      <c r="I200" s="6" t="s">
        <v>70</v>
      </c>
      <c r="J200" s="239" t="s">
        <v>31</v>
      </c>
      <c r="K200" s="241"/>
      <c r="L200" s="6"/>
      <c r="M200" s="242">
        <f t="shared" si="25"/>
        <v>49</v>
      </c>
      <c r="N200" s="243"/>
      <c r="O200" s="262">
        <f t="shared" si="26"/>
        <v>0</v>
      </c>
      <c r="P200" s="262"/>
      <c r="Q200" s="132">
        <f aca="true" t="shared" si="27" ref="Q200:Q263">O200/M200*100</f>
        <v>0</v>
      </c>
    </row>
    <row r="201" spans="1:17" ht="26.25">
      <c r="A201" s="33" t="s">
        <v>539</v>
      </c>
      <c r="B201" s="239" t="s">
        <v>86</v>
      </c>
      <c r="C201" s="240"/>
      <c r="D201" s="240"/>
      <c r="E201" s="240"/>
      <c r="F201" s="240"/>
      <c r="G201" s="241"/>
      <c r="H201" s="6" t="s">
        <v>9</v>
      </c>
      <c r="I201" s="6" t="s">
        <v>70</v>
      </c>
      <c r="J201" s="239" t="s">
        <v>31</v>
      </c>
      <c r="K201" s="241"/>
      <c r="L201" s="6" t="s">
        <v>527</v>
      </c>
      <c r="M201" s="242">
        <v>49</v>
      </c>
      <c r="N201" s="243"/>
      <c r="O201" s="262">
        <v>0</v>
      </c>
      <c r="P201" s="262"/>
      <c r="Q201" s="132">
        <f t="shared" si="27"/>
        <v>0</v>
      </c>
    </row>
    <row r="202" spans="1:17" ht="52.5">
      <c r="A202" s="31" t="s">
        <v>557</v>
      </c>
      <c r="B202" s="236" t="s">
        <v>174</v>
      </c>
      <c r="C202" s="237"/>
      <c r="D202" s="237"/>
      <c r="E202" s="237"/>
      <c r="F202" s="237"/>
      <c r="G202" s="238"/>
      <c r="H202" s="4"/>
      <c r="I202" s="4"/>
      <c r="J202" s="236"/>
      <c r="K202" s="238"/>
      <c r="L202" s="4"/>
      <c r="M202" s="231">
        <f aca="true" t="shared" si="28" ref="M202:M208">M203</f>
        <v>5260.7</v>
      </c>
      <c r="N202" s="232"/>
      <c r="O202" s="261">
        <f aca="true" t="shared" si="29" ref="O202:O208">O203</f>
        <v>0</v>
      </c>
      <c r="P202" s="261"/>
      <c r="Q202" s="131">
        <f t="shared" si="27"/>
        <v>0</v>
      </c>
    </row>
    <row r="203" spans="1:17" ht="39">
      <c r="A203" s="31" t="s">
        <v>175</v>
      </c>
      <c r="B203" s="236" t="s">
        <v>176</v>
      </c>
      <c r="C203" s="237"/>
      <c r="D203" s="237"/>
      <c r="E203" s="237"/>
      <c r="F203" s="237"/>
      <c r="G203" s="238"/>
      <c r="H203" s="4"/>
      <c r="I203" s="4"/>
      <c r="J203" s="236"/>
      <c r="K203" s="238"/>
      <c r="L203" s="4"/>
      <c r="M203" s="231">
        <f t="shared" si="28"/>
        <v>5260.7</v>
      </c>
      <c r="N203" s="232"/>
      <c r="O203" s="261">
        <f t="shared" si="29"/>
        <v>0</v>
      </c>
      <c r="P203" s="261"/>
      <c r="Q203" s="131">
        <f t="shared" si="27"/>
        <v>0</v>
      </c>
    </row>
    <row r="204" spans="1:17" ht="25.5" customHeight="1">
      <c r="A204" s="33" t="s">
        <v>177</v>
      </c>
      <c r="B204" s="239" t="s">
        <v>178</v>
      </c>
      <c r="C204" s="240"/>
      <c r="D204" s="240"/>
      <c r="E204" s="240"/>
      <c r="F204" s="240"/>
      <c r="G204" s="241"/>
      <c r="H204" s="6"/>
      <c r="I204" s="6"/>
      <c r="J204" s="239"/>
      <c r="K204" s="241"/>
      <c r="L204" s="6"/>
      <c r="M204" s="242">
        <f t="shared" si="28"/>
        <v>5260.7</v>
      </c>
      <c r="N204" s="243"/>
      <c r="O204" s="262">
        <f t="shared" si="29"/>
        <v>0</v>
      </c>
      <c r="P204" s="262"/>
      <c r="Q204" s="132">
        <f t="shared" si="27"/>
        <v>0</v>
      </c>
    </row>
    <row r="205" spans="1:17" ht="13.5">
      <c r="A205" s="33" t="s">
        <v>155</v>
      </c>
      <c r="B205" s="239" t="s">
        <v>178</v>
      </c>
      <c r="C205" s="240"/>
      <c r="D205" s="240"/>
      <c r="E205" s="240"/>
      <c r="F205" s="240"/>
      <c r="G205" s="241"/>
      <c r="H205" s="6" t="s">
        <v>35</v>
      </c>
      <c r="I205" s="25" t="s">
        <v>524</v>
      </c>
      <c r="J205" s="239"/>
      <c r="K205" s="241"/>
      <c r="L205" s="6"/>
      <c r="M205" s="242">
        <f t="shared" si="28"/>
        <v>5260.7</v>
      </c>
      <c r="N205" s="243"/>
      <c r="O205" s="262">
        <f t="shared" si="29"/>
        <v>0</v>
      </c>
      <c r="P205" s="262"/>
      <c r="Q205" s="132">
        <f t="shared" si="27"/>
        <v>0</v>
      </c>
    </row>
    <row r="206" spans="1:17" ht="13.5">
      <c r="A206" s="33" t="s">
        <v>167</v>
      </c>
      <c r="B206" s="239" t="s">
        <v>178</v>
      </c>
      <c r="C206" s="240"/>
      <c r="D206" s="240"/>
      <c r="E206" s="240"/>
      <c r="F206" s="240"/>
      <c r="G206" s="241"/>
      <c r="H206" s="6" t="s">
        <v>35</v>
      </c>
      <c r="I206" s="6" t="s">
        <v>168</v>
      </c>
      <c r="J206" s="239"/>
      <c r="K206" s="241"/>
      <c r="L206" s="6"/>
      <c r="M206" s="242">
        <f t="shared" si="28"/>
        <v>5260.7</v>
      </c>
      <c r="N206" s="243"/>
      <c r="O206" s="262">
        <f t="shared" si="29"/>
        <v>0</v>
      </c>
      <c r="P206" s="262"/>
      <c r="Q206" s="132">
        <f t="shared" si="27"/>
        <v>0</v>
      </c>
    </row>
    <row r="207" spans="1:17" ht="26.25">
      <c r="A207" s="33" t="s">
        <v>28</v>
      </c>
      <c r="B207" s="239" t="s">
        <v>178</v>
      </c>
      <c r="C207" s="240"/>
      <c r="D207" s="240"/>
      <c r="E207" s="240"/>
      <c r="F207" s="240"/>
      <c r="G207" s="241"/>
      <c r="H207" s="6" t="s">
        <v>35</v>
      </c>
      <c r="I207" s="6" t="s">
        <v>168</v>
      </c>
      <c r="J207" s="239" t="s">
        <v>29</v>
      </c>
      <c r="K207" s="241"/>
      <c r="L207" s="6"/>
      <c r="M207" s="242">
        <f t="shared" si="28"/>
        <v>5260.7</v>
      </c>
      <c r="N207" s="243"/>
      <c r="O207" s="262">
        <f t="shared" si="29"/>
        <v>0</v>
      </c>
      <c r="P207" s="262"/>
      <c r="Q207" s="132">
        <f t="shared" si="27"/>
        <v>0</v>
      </c>
    </row>
    <row r="208" spans="1:17" ht="26.25">
      <c r="A208" s="33" t="s">
        <v>30</v>
      </c>
      <c r="B208" s="239" t="s">
        <v>178</v>
      </c>
      <c r="C208" s="240"/>
      <c r="D208" s="240"/>
      <c r="E208" s="240"/>
      <c r="F208" s="240"/>
      <c r="G208" s="241"/>
      <c r="H208" s="6" t="s">
        <v>35</v>
      </c>
      <c r="I208" s="6" t="s">
        <v>168</v>
      </c>
      <c r="J208" s="239" t="s">
        <v>31</v>
      </c>
      <c r="K208" s="241"/>
      <c r="L208" s="6"/>
      <c r="M208" s="242">
        <f t="shared" si="28"/>
        <v>5260.7</v>
      </c>
      <c r="N208" s="243"/>
      <c r="O208" s="262">
        <f t="shared" si="29"/>
        <v>0</v>
      </c>
      <c r="P208" s="262"/>
      <c r="Q208" s="132">
        <f t="shared" si="27"/>
        <v>0</v>
      </c>
    </row>
    <row r="209" spans="1:17" ht="39">
      <c r="A209" s="10" t="s">
        <v>545</v>
      </c>
      <c r="B209" s="239" t="s">
        <v>178</v>
      </c>
      <c r="C209" s="240"/>
      <c r="D209" s="240"/>
      <c r="E209" s="240"/>
      <c r="F209" s="240"/>
      <c r="G209" s="241"/>
      <c r="H209" s="6" t="s">
        <v>35</v>
      </c>
      <c r="I209" s="6" t="s">
        <v>168</v>
      </c>
      <c r="J209" s="239" t="s">
        <v>31</v>
      </c>
      <c r="K209" s="241"/>
      <c r="L209" s="6" t="s">
        <v>533</v>
      </c>
      <c r="M209" s="242">
        <v>5260.7</v>
      </c>
      <c r="N209" s="243"/>
      <c r="O209" s="262">
        <v>0</v>
      </c>
      <c r="P209" s="262"/>
      <c r="Q209" s="132">
        <f t="shared" si="27"/>
        <v>0</v>
      </c>
    </row>
    <row r="210" spans="1:17" ht="52.5">
      <c r="A210" s="31" t="s">
        <v>87</v>
      </c>
      <c r="B210" s="236" t="s">
        <v>88</v>
      </c>
      <c r="C210" s="237"/>
      <c r="D210" s="237"/>
      <c r="E210" s="237"/>
      <c r="F210" s="237"/>
      <c r="G210" s="238"/>
      <c r="H210" s="4"/>
      <c r="I210" s="4"/>
      <c r="J210" s="236"/>
      <c r="K210" s="238"/>
      <c r="L210" s="4"/>
      <c r="M210" s="231">
        <f>M211+M218</f>
        <v>330</v>
      </c>
      <c r="N210" s="232"/>
      <c r="O210" s="261">
        <f>O211+O218</f>
        <v>0</v>
      </c>
      <c r="P210" s="261"/>
      <c r="Q210" s="131">
        <f t="shared" si="27"/>
        <v>0</v>
      </c>
    </row>
    <row r="211" spans="1:17" ht="39">
      <c r="A211" s="31" t="s">
        <v>89</v>
      </c>
      <c r="B211" s="236" t="s">
        <v>90</v>
      </c>
      <c r="C211" s="237"/>
      <c r="D211" s="237"/>
      <c r="E211" s="237"/>
      <c r="F211" s="237"/>
      <c r="G211" s="238"/>
      <c r="H211" s="4"/>
      <c r="I211" s="4"/>
      <c r="J211" s="236"/>
      <c r="K211" s="238"/>
      <c r="L211" s="4"/>
      <c r="M211" s="231">
        <f aca="true" t="shared" si="30" ref="M211:M216">M212</f>
        <v>20</v>
      </c>
      <c r="N211" s="232"/>
      <c r="O211" s="261">
        <f aca="true" t="shared" si="31" ref="O211:O216">O212</f>
        <v>0</v>
      </c>
      <c r="P211" s="261"/>
      <c r="Q211" s="131">
        <f t="shared" si="27"/>
        <v>0</v>
      </c>
    </row>
    <row r="212" spans="1:17" ht="29.25" customHeight="1">
      <c r="A212" s="33" t="s">
        <v>91</v>
      </c>
      <c r="B212" s="239" t="s">
        <v>92</v>
      </c>
      <c r="C212" s="240"/>
      <c r="D212" s="240"/>
      <c r="E212" s="240"/>
      <c r="F212" s="240"/>
      <c r="G212" s="241"/>
      <c r="H212" s="6"/>
      <c r="I212" s="6"/>
      <c r="J212" s="239"/>
      <c r="K212" s="241"/>
      <c r="L212" s="6"/>
      <c r="M212" s="242">
        <f t="shared" si="30"/>
        <v>20</v>
      </c>
      <c r="N212" s="243"/>
      <c r="O212" s="262">
        <f t="shared" si="31"/>
        <v>0</v>
      </c>
      <c r="P212" s="262"/>
      <c r="Q212" s="132">
        <f t="shared" si="27"/>
        <v>0</v>
      </c>
    </row>
    <row r="213" spans="1:17" ht="13.5">
      <c r="A213" s="33" t="s">
        <v>8</v>
      </c>
      <c r="B213" s="239" t="s">
        <v>92</v>
      </c>
      <c r="C213" s="240"/>
      <c r="D213" s="240"/>
      <c r="E213" s="240"/>
      <c r="F213" s="240"/>
      <c r="G213" s="241"/>
      <c r="H213" s="6" t="s">
        <v>9</v>
      </c>
      <c r="I213" s="25" t="s">
        <v>524</v>
      </c>
      <c r="J213" s="239"/>
      <c r="K213" s="241"/>
      <c r="L213" s="6"/>
      <c r="M213" s="242">
        <f t="shared" si="30"/>
        <v>20</v>
      </c>
      <c r="N213" s="243"/>
      <c r="O213" s="262">
        <f t="shared" si="31"/>
        <v>0</v>
      </c>
      <c r="P213" s="262"/>
      <c r="Q213" s="132">
        <f t="shared" si="27"/>
        <v>0</v>
      </c>
    </row>
    <row r="214" spans="1:17" ht="13.5">
      <c r="A214" s="33" t="s">
        <v>69</v>
      </c>
      <c r="B214" s="239" t="s">
        <v>92</v>
      </c>
      <c r="C214" s="240"/>
      <c r="D214" s="240"/>
      <c r="E214" s="240"/>
      <c r="F214" s="240"/>
      <c r="G214" s="241"/>
      <c r="H214" s="6" t="s">
        <v>9</v>
      </c>
      <c r="I214" s="6" t="s">
        <v>70</v>
      </c>
      <c r="J214" s="239"/>
      <c r="K214" s="241"/>
      <c r="L214" s="6"/>
      <c r="M214" s="242">
        <f t="shared" si="30"/>
        <v>20</v>
      </c>
      <c r="N214" s="243"/>
      <c r="O214" s="262">
        <f t="shared" si="31"/>
        <v>0</v>
      </c>
      <c r="P214" s="262"/>
      <c r="Q214" s="132">
        <f t="shared" si="27"/>
        <v>0</v>
      </c>
    </row>
    <row r="215" spans="1:17" ht="26.25">
      <c r="A215" s="33" t="s">
        <v>28</v>
      </c>
      <c r="B215" s="239" t="s">
        <v>92</v>
      </c>
      <c r="C215" s="240"/>
      <c r="D215" s="240"/>
      <c r="E215" s="240"/>
      <c r="F215" s="240"/>
      <c r="G215" s="241"/>
      <c r="H215" s="6" t="s">
        <v>9</v>
      </c>
      <c r="I215" s="6" t="s">
        <v>70</v>
      </c>
      <c r="J215" s="239" t="s">
        <v>29</v>
      </c>
      <c r="K215" s="241"/>
      <c r="L215" s="6"/>
      <c r="M215" s="242">
        <f t="shared" si="30"/>
        <v>20</v>
      </c>
      <c r="N215" s="243"/>
      <c r="O215" s="262">
        <f t="shared" si="31"/>
        <v>0</v>
      </c>
      <c r="P215" s="262"/>
      <c r="Q215" s="132">
        <f t="shared" si="27"/>
        <v>0</v>
      </c>
    </row>
    <row r="216" spans="1:17" ht="26.25">
      <c r="A216" s="33" t="s">
        <v>30</v>
      </c>
      <c r="B216" s="239" t="s">
        <v>92</v>
      </c>
      <c r="C216" s="240"/>
      <c r="D216" s="240"/>
      <c r="E216" s="240"/>
      <c r="F216" s="240"/>
      <c r="G216" s="241"/>
      <c r="H216" s="6" t="s">
        <v>9</v>
      </c>
      <c r="I216" s="6" t="s">
        <v>70</v>
      </c>
      <c r="J216" s="239" t="s">
        <v>31</v>
      </c>
      <c r="K216" s="241"/>
      <c r="L216" s="6"/>
      <c r="M216" s="242">
        <f t="shared" si="30"/>
        <v>20</v>
      </c>
      <c r="N216" s="243"/>
      <c r="O216" s="262">
        <f t="shared" si="31"/>
        <v>0</v>
      </c>
      <c r="P216" s="262"/>
      <c r="Q216" s="132">
        <f t="shared" si="27"/>
        <v>0</v>
      </c>
    </row>
    <row r="217" spans="1:17" ht="26.25">
      <c r="A217" s="33" t="s">
        <v>539</v>
      </c>
      <c r="B217" s="239" t="s">
        <v>92</v>
      </c>
      <c r="C217" s="240"/>
      <c r="D217" s="240"/>
      <c r="E217" s="240"/>
      <c r="F217" s="240"/>
      <c r="G217" s="241"/>
      <c r="H217" s="6" t="s">
        <v>9</v>
      </c>
      <c r="I217" s="6" t="s">
        <v>70</v>
      </c>
      <c r="J217" s="239" t="s">
        <v>31</v>
      </c>
      <c r="K217" s="241"/>
      <c r="L217" s="6" t="s">
        <v>527</v>
      </c>
      <c r="M217" s="242">
        <v>20</v>
      </c>
      <c r="N217" s="243"/>
      <c r="O217" s="262">
        <v>0</v>
      </c>
      <c r="P217" s="262"/>
      <c r="Q217" s="132">
        <f t="shared" si="27"/>
        <v>0</v>
      </c>
    </row>
    <row r="218" spans="1:17" ht="39" customHeight="1">
      <c r="A218" s="31" t="s">
        <v>505</v>
      </c>
      <c r="B218" s="236" t="s">
        <v>506</v>
      </c>
      <c r="C218" s="237"/>
      <c r="D218" s="237"/>
      <c r="E218" s="237"/>
      <c r="F218" s="237"/>
      <c r="G218" s="238"/>
      <c r="H218" s="4"/>
      <c r="I218" s="4"/>
      <c r="J218" s="236"/>
      <c r="K218" s="238"/>
      <c r="L218" s="4"/>
      <c r="M218" s="231">
        <f aca="true" t="shared" si="32" ref="M218:M223">M219</f>
        <v>310</v>
      </c>
      <c r="N218" s="232"/>
      <c r="O218" s="261">
        <f aca="true" t="shared" si="33" ref="O218:O223">O219</f>
        <v>0</v>
      </c>
      <c r="P218" s="261"/>
      <c r="Q218" s="131">
        <f t="shared" si="27"/>
        <v>0</v>
      </c>
    </row>
    <row r="219" spans="1:17" ht="13.5">
      <c r="A219" s="33" t="s">
        <v>340</v>
      </c>
      <c r="B219" s="239" t="s">
        <v>507</v>
      </c>
      <c r="C219" s="240"/>
      <c r="D219" s="240"/>
      <c r="E219" s="240"/>
      <c r="F219" s="240"/>
      <c r="G219" s="241"/>
      <c r="H219" s="6"/>
      <c r="I219" s="6"/>
      <c r="J219" s="239"/>
      <c r="K219" s="241"/>
      <c r="L219" s="6"/>
      <c r="M219" s="242">
        <f t="shared" si="32"/>
        <v>310</v>
      </c>
      <c r="N219" s="243"/>
      <c r="O219" s="262">
        <f t="shared" si="33"/>
        <v>0</v>
      </c>
      <c r="P219" s="262"/>
      <c r="Q219" s="132">
        <f t="shared" si="27"/>
        <v>0</v>
      </c>
    </row>
    <row r="220" spans="1:17" ht="13.5">
      <c r="A220" s="33" t="s">
        <v>484</v>
      </c>
      <c r="B220" s="239" t="s">
        <v>507</v>
      </c>
      <c r="C220" s="240"/>
      <c r="D220" s="240"/>
      <c r="E220" s="240"/>
      <c r="F220" s="240"/>
      <c r="G220" s="241"/>
      <c r="H220" s="6" t="s">
        <v>63</v>
      </c>
      <c r="I220" s="25" t="s">
        <v>524</v>
      </c>
      <c r="J220" s="239"/>
      <c r="K220" s="241"/>
      <c r="L220" s="6"/>
      <c r="M220" s="242">
        <f t="shared" si="32"/>
        <v>310</v>
      </c>
      <c r="N220" s="243"/>
      <c r="O220" s="262">
        <f t="shared" si="33"/>
        <v>0</v>
      </c>
      <c r="P220" s="262"/>
      <c r="Q220" s="132">
        <f t="shared" si="27"/>
        <v>0</v>
      </c>
    </row>
    <row r="221" spans="1:17" ht="16.5" customHeight="1">
      <c r="A221" s="33" t="s">
        <v>504</v>
      </c>
      <c r="B221" s="239" t="s">
        <v>507</v>
      </c>
      <c r="C221" s="240"/>
      <c r="D221" s="240"/>
      <c r="E221" s="240"/>
      <c r="F221" s="240"/>
      <c r="G221" s="241"/>
      <c r="H221" s="6" t="s">
        <v>63</v>
      </c>
      <c r="I221" s="6" t="s">
        <v>198</v>
      </c>
      <c r="J221" s="239"/>
      <c r="K221" s="241"/>
      <c r="L221" s="6"/>
      <c r="M221" s="242">
        <f t="shared" si="32"/>
        <v>310</v>
      </c>
      <c r="N221" s="243"/>
      <c r="O221" s="262">
        <f t="shared" si="33"/>
        <v>0</v>
      </c>
      <c r="P221" s="262"/>
      <c r="Q221" s="132">
        <f t="shared" si="27"/>
        <v>0</v>
      </c>
    </row>
    <row r="222" spans="1:17" ht="26.25">
      <c r="A222" s="33" t="s">
        <v>257</v>
      </c>
      <c r="B222" s="239" t="s">
        <v>507</v>
      </c>
      <c r="C222" s="240"/>
      <c r="D222" s="240"/>
      <c r="E222" s="240"/>
      <c r="F222" s="240"/>
      <c r="G222" s="241"/>
      <c r="H222" s="6" t="s">
        <v>63</v>
      </c>
      <c r="I222" s="6" t="s">
        <v>198</v>
      </c>
      <c r="J222" s="239" t="s">
        <v>258</v>
      </c>
      <c r="K222" s="241"/>
      <c r="L222" s="6"/>
      <c r="M222" s="242">
        <f t="shared" si="32"/>
        <v>310</v>
      </c>
      <c r="N222" s="243"/>
      <c r="O222" s="262">
        <f t="shared" si="33"/>
        <v>0</v>
      </c>
      <c r="P222" s="262"/>
      <c r="Q222" s="132">
        <f t="shared" si="27"/>
        <v>0</v>
      </c>
    </row>
    <row r="223" spans="1:17" ht="13.5">
      <c r="A223" s="33" t="s">
        <v>290</v>
      </c>
      <c r="B223" s="239" t="s">
        <v>507</v>
      </c>
      <c r="C223" s="240"/>
      <c r="D223" s="240"/>
      <c r="E223" s="240"/>
      <c r="F223" s="240"/>
      <c r="G223" s="241"/>
      <c r="H223" s="6" t="s">
        <v>63</v>
      </c>
      <c r="I223" s="6" t="s">
        <v>198</v>
      </c>
      <c r="J223" s="239" t="s">
        <v>291</v>
      </c>
      <c r="K223" s="241"/>
      <c r="L223" s="6"/>
      <c r="M223" s="242">
        <f t="shared" si="32"/>
        <v>310</v>
      </c>
      <c r="N223" s="243"/>
      <c r="O223" s="262">
        <f t="shared" si="33"/>
        <v>0</v>
      </c>
      <c r="P223" s="262"/>
      <c r="Q223" s="132">
        <f t="shared" si="27"/>
        <v>0</v>
      </c>
    </row>
    <row r="224" spans="1:17" ht="39">
      <c r="A224" s="10" t="s">
        <v>544</v>
      </c>
      <c r="B224" s="239" t="s">
        <v>507</v>
      </c>
      <c r="C224" s="240"/>
      <c r="D224" s="240"/>
      <c r="E224" s="240"/>
      <c r="F224" s="240"/>
      <c r="G224" s="241"/>
      <c r="H224" s="6" t="s">
        <v>63</v>
      </c>
      <c r="I224" s="6" t="s">
        <v>198</v>
      </c>
      <c r="J224" s="239" t="s">
        <v>291</v>
      </c>
      <c r="K224" s="241"/>
      <c r="L224" s="6" t="s">
        <v>532</v>
      </c>
      <c r="M224" s="242">
        <v>310</v>
      </c>
      <c r="N224" s="243"/>
      <c r="O224" s="262">
        <v>0</v>
      </c>
      <c r="P224" s="262"/>
      <c r="Q224" s="132">
        <f t="shared" si="27"/>
        <v>0</v>
      </c>
    </row>
    <row r="225" spans="1:17" ht="39">
      <c r="A225" s="31" t="s">
        <v>558</v>
      </c>
      <c r="B225" s="236" t="s">
        <v>237</v>
      </c>
      <c r="C225" s="237"/>
      <c r="D225" s="237"/>
      <c r="E225" s="237"/>
      <c r="F225" s="237"/>
      <c r="G225" s="238"/>
      <c r="H225" s="4"/>
      <c r="I225" s="4"/>
      <c r="J225" s="236"/>
      <c r="K225" s="238"/>
      <c r="L225" s="4"/>
      <c r="M225" s="231">
        <f>M226+M233</f>
        <v>8221</v>
      </c>
      <c r="N225" s="232"/>
      <c r="O225" s="261">
        <f>O226+O233</f>
        <v>3674.7</v>
      </c>
      <c r="P225" s="261"/>
      <c r="Q225" s="131">
        <f t="shared" si="27"/>
        <v>44.698941734582164</v>
      </c>
    </row>
    <row r="226" spans="1:17" ht="26.25">
      <c r="A226" s="31" t="s">
        <v>170</v>
      </c>
      <c r="B226" s="236" t="s">
        <v>238</v>
      </c>
      <c r="C226" s="237"/>
      <c r="D226" s="237"/>
      <c r="E226" s="237"/>
      <c r="F226" s="237"/>
      <c r="G226" s="238"/>
      <c r="H226" s="4"/>
      <c r="I226" s="4"/>
      <c r="J226" s="236"/>
      <c r="K226" s="238"/>
      <c r="L226" s="4"/>
      <c r="M226" s="231">
        <f aca="true" t="shared" si="34" ref="M226:M231">M227</f>
        <v>721</v>
      </c>
      <c r="N226" s="232"/>
      <c r="O226" s="261">
        <f aca="true" t="shared" si="35" ref="O226:O231">O227</f>
        <v>0</v>
      </c>
      <c r="P226" s="261"/>
      <c r="Q226" s="131">
        <f t="shared" si="27"/>
        <v>0</v>
      </c>
    </row>
    <row r="227" spans="1:17" ht="26.25">
      <c r="A227" s="33" t="s">
        <v>239</v>
      </c>
      <c r="B227" s="239" t="s">
        <v>240</v>
      </c>
      <c r="C227" s="240"/>
      <c r="D227" s="240"/>
      <c r="E227" s="240"/>
      <c r="F227" s="240"/>
      <c r="G227" s="241"/>
      <c r="H227" s="6"/>
      <c r="I227" s="6"/>
      <c r="J227" s="239"/>
      <c r="K227" s="241"/>
      <c r="L227" s="6"/>
      <c r="M227" s="242">
        <f t="shared" si="34"/>
        <v>721</v>
      </c>
      <c r="N227" s="243"/>
      <c r="O227" s="262">
        <f t="shared" si="35"/>
        <v>0</v>
      </c>
      <c r="P227" s="262"/>
      <c r="Q227" s="132">
        <f t="shared" si="27"/>
        <v>0</v>
      </c>
    </row>
    <row r="228" spans="1:17" ht="13.5">
      <c r="A228" s="33" t="s">
        <v>197</v>
      </c>
      <c r="B228" s="239" t="s">
        <v>240</v>
      </c>
      <c r="C228" s="240"/>
      <c r="D228" s="240"/>
      <c r="E228" s="240"/>
      <c r="F228" s="240"/>
      <c r="G228" s="241"/>
      <c r="H228" s="6" t="s">
        <v>198</v>
      </c>
      <c r="I228" s="25" t="s">
        <v>524</v>
      </c>
      <c r="J228" s="239"/>
      <c r="K228" s="241"/>
      <c r="L228" s="6"/>
      <c r="M228" s="242">
        <f t="shared" si="34"/>
        <v>721</v>
      </c>
      <c r="N228" s="243"/>
      <c r="O228" s="262">
        <f t="shared" si="35"/>
        <v>0</v>
      </c>
      <c r="P228" s="262"/>
      <c r="Q228" s="132">
        <f t="shared" si="27"/>
        <v>0</v>
      </c>
    </row>
    <row r="229" spans="1:17" ht="13.5">
      <c r="A229" s="33" t="s">
        <v>236</v>
      </c>
      <c r="B229" s="239" t="s">
        <v>240</v>
      </c>
      <c r="C229" s="240"/>
      <c r="D229" s="240"/>
      <c r="E229" s="240"/>
      <c r="F229" s="240"/>
      <c r="G229" s="241"/>
      <c r="H229" s="6" t="s">
        <v>198</v>
      </c>
      <c r="I229" s="6" t="s">
        <v>22</v>
      </c>
      <c r="J229" s="239"/>
      <c r="K229" s="241"/>
      <c r="L229" s="6"/>
      <c r="M229" s="242">
        <f t="shared" si="34"/>
        <v>721</v>
      </c>
      <c r="N229" s="243"/>
      <c r="O229" s="262">
        <f t="shared" si="35"/>
        <v>0</v>
      </c>
      <c r="P229" s="262"/>
      <c r="Q229" s="132">
        <f t="shared" si="27"/>
        <v>0</v>
      </c>
    </row>
    <row r="230" spans="1:17" ht="26.25">
      <c r="A230" s="33" t="s">
        <v>28</v>
      </c>
      <c r="B230" s="239" t="s">
        <v>240</v>
      </c>
      <c r="C230" s="240"/>
      <c r="D230" s="240"/>
      <c r="E230" s="240"/>
      <c r="F230" s="240"/>
      <c r="G230" s="241"/>
      <c r="H230" s="6" t="s">
        <v>198</v>
      </c>
      <c r="I230" s="6" t="s">
        <v>22</v>
      </c>
      <c r="J230" s="239" t="s">
        <v>29</v>
      </c>
      <c r="K230" s="241"/>
      <c r="L230" s="6"/>
      <c r="M230" s="242">
        <f t="shared" si="34"/>
        <v>721</v>
      </c>
      <c r="N230" s="243"/>
      <c r="O230" s="262">
        <f t="shared" si="35"/>
        <v>0</v>
      </c>
      <c r="P230" s="262"/>
      <c r="Q230" s="132">
        <f t="shared" si="27"/>
        <v>0</v>
      </c>
    </row>
    <row r="231" spans="1:17" ht="26.25">
      <c r="A231" s="33" t="s">
        <v>30</v>
      </c>
      <c r="B231" s="239" t="s">
        <v>240</v>
      </c>
      <c r="C231" s="240"/>
      <c r="D231" s="240"/>
      <c r="E231" s="240"/>
      <c r="F231" s="240"/>
      <c r="G231" s="241"/>
      <c r="H231" s="6" t="s">
        <v>198</v>
      </c>
      <c r="I231" s="6" t="s">
        <v>22</v>
      </c>
      <c r="J231" s="239" t="s">
        <v>31</v>
      </c>
      <c r="K231" s="241"/>
      <c r="L231" s="6"/>
      <c r="M231" s="242">
        <f t="shared" si="34"/>
        <v>721</v>
      </c>
      <c r="N231" s="243"/>
      <c r="O231" s="262">
        <f t="shared" si="35"/>
        <v>0</v>
      </c>
      <c r="P231" s="262"/>
      <c r="Q231" s="132">
        <f t="shared" si="27"/>
        <v>0</v>
      </c>
    </row>
    <row r="232" spans="1:17" ht="39">
      <c r="A232" s="10" t="s">
        <v>545</v>
      </c>
      <c r="B232" s="239" t="s">
        <v>240</v>
      </c>
      <c r="C232" s="240"/>
      <c r="D232" s="240"/>
      <c r="E232" s="240"/>
      <c r="F232" s="240"/>
      <c r="G232" s="241"/>
      <c r="H232" s="6" t="s">
        <v>198</v>
      </c>
      <c r="I232" s="6" t="s">
        <v>22</v>
      </c>
      <c r="J232" s="239" t="s">
        <v>31</v>
      </c>
      <c r="K232" s="241"/>
      <c r="L232" s="6" t="s">
        <v>533</v>
      </c>
      <c r="M232" s="242">
        <v>721</v>
      </c>
      <c r="N232" s="243"/>
      <c r="O232" s="262">
        <v>0</v>
      </c>
      <c r="P232" s="262"/>
      <c r="Q232" s="132">
        <f t="shared" si="27"/>
        <v>0</v>
      </c>
    </row>
    <row r="233" spans="1:17" s="9" customFormat="1" ht="26.25">
      <c r="A233" s="31" t="s">
        <v>575</v>
      </c>
      <c r="B233" s="236" t="s">
        <v>577</v>
      </c>
      <c r="C233" s="237"/>
      <c r="D233" s="237"/>
      <c r="E233" s="237"/>
      <c r="F233" s="237"/>
      <c r="G233" s="238"/>
      <c r="H233" s="4"/>
      <c r="I233" s="4"/>
      <c r="J233" s="35"/>
      <c r="K233" s="37"/>
      <c r="L233" s="4"/>
      <c r="M233" s="231">
        <f aca="true" t="shared" si="36" ref="M233:M238">M234</f>
        <v>7500</v>
      </c>
      <c r="N233" s="232"/>
      <c r="O233" s="261">
        <f aca="true" t="shared" si="37" ref="O233:O238">O234</f>
        <v>3674.7</v>
      </c>
      <c r="P233" s="261"/>
      <c r="Q233" s="131">
        <f t="shared" si="27"/>
        <v>48.995999999999995</v>
      </c>
    </row>
    <row r="234" spans="1:17" ht="52.5">
      <c r="A234" s="33" t="s">
        <v>576</v>
      </c>
      <c r="B234" s="239" t="s">
        <v>578</v>
      </c>
      <c r="C234" s="240"/>
      <c r="D234" s="240"/>
      <c r="E234" s="240"/>
      <c r="F234" s="240"/>
      <c r="G234" s="241"/>
      <c r="H234" s="6"/>
      <c r="I234" s="6"/>
      <c r="J234" s="34"/>
      <c r="K234" s="36"/>
      <c r="L234" s="6"/>
      <c r="M234" s="242">
        <f t="shared" si="36"/>
        <v>7500</v>
      </c>
      <c r="N234" s="243"/>
      <c r="O234" s="262">
        <f t="shared" si="37"/>
        <v>3674.7</v>
      </c>
      <c r="P234" s="262"/>
      <c r="Q234" s="132">
        <f t="shared" si="27"/>
        <v>48.995999999999995</v>
      </c>
    </row>
    <row r="235" spans="1:17" ht="13.5" customHeight="1">
      <c r="A235" s="33" t="s">
        <v>197</v>
      </c>
      <c r="B235" s="239" t="s">
        <v>578</v>
      </c>
      <c r="C235" s="240"/>
      <c r="D235" s="240"/>
      <c r="E235" s="240"/>
      <c r="F235" s="240"/>
      <c r="G235" s="241"/>
      <c r="H235" s="6" t="s">
        <v>198</v>
      </c>
      <c r="I235" s="25" t="s">
        <v>524</v>
      </c>
      <c r="J235" s="239"/>
      <c r="K235" s="241"/>
      <c r="L235" s="6"/>
      <c r="M235" s="242">
        <f t="shared" si="36"/>
        <v>7500</v>
      </c>
      <c r="N235" s="243"/>
      <c r="O235" s="262">
        <f t="shared" si="37"/>
        <v>3674.7</v>
      </c>
      <c r="P235" s="262"/>
      <c r="Q235" s="132">
        <f t="shared" si="27"/>
        <v>48.995999999999995</v>
      </c>
    </row>
    <row r="236" spans="1:17" ht="13.5" customHeight="1">
      <c r="A236" s="33" t="s">
        <v>236</v>
      </c>
      <c r="B236" s="239" t="s">
        <v>578</v>
      </c>
      <c r="C236" s="240"/>
      <c r="D236" s="240"/>
      <c r="E236" s="240"/>
      <c r="F236" s="240"/>
      <c r="G236" s="241"/>
      <c r="H236" s="6" t="s">
        <v>198</v>
      </c>
      <c r="I236" s="6" t="s">
        <v>22</v>
      </c>
      <c r="J236" s="239"/>
      <c r="K236" s="241"/>
      <c r="L236" s="6"/>
      <c r="M236" s="242">
        <f t="shared" si="36"/>
        <v>7500</v>
      </c>
      <c r="N236" s="243"/>
      <c r="O236" s="262">
        <f t="shared" si="37"/>
        <v>3674.7</v>
      </c>
      <c r="P236" s="262"/>
      <c r="Q236" s="132">
        <f t="shared" si="27"/>
        <v>48.995999999999995</v>
      </c>
    </row>
    <row r="237" spans="1:17" ht="13.5" customHeight="1">
      <c r="A237" s="33" t="s">
        <v>28</v>
      </c>
      <c r="B237" s="239" t="s">
        <v>578</v>
      </c>
      <c r="C237" s="240"/>
      <c r="D237" s="240"/>
      <c r="E237" s="240"/>
      <c r="F237" s="240"/>
      <c r="G237" s="241"/>
      <c r="H237" s="6" t="s">
        <v>198</v>
      </c>
      <c r="I237" s="6" t="s">
        <v>22</v>
      </c>
      <c r="J237" s="239" t="s">
        <v>29</v>
      </c>
      <c r="K237" s="241"/>
      <c r="L237" s="6"/>
      <c r="M237" s="242">
        <f t="shared" si="36"/>
        <v>7500</v>
      </c>
      <c r="N237" s="243"/>
      <c r="O237" s="262">
        <f t="shared" si="37"/>
        <v>3674.7</v>
      </c>
      <c r="P237" s="262"/>
      <c r="Q237" s="132">
        <f t="shared" si="27"/>
        <v>48.995999999999995</v>
      </c>
    </row>
    <row r="238" spans="1:17" ht="26.25" customHeight="1">
      <c r="A238" s="33" t="s">
        <v>30</v>
      </c>
      <c r="B238" s="239" t="s">
        <v>578</v>
      </c>
      <c r="C238" s="240"/>
      <c r="D238" s="240"/>
      <c r="E238" s="240"/>
      <c r="F238" s="240"/>
      <c r="G238" s="241"/>
      <c r="H238" s="6" t="s">
        <v>198</v>
      </c>
      <c r="I238" s="6" t="s">
        <v>22</v>
      </c>
      <c r="J238" s="239" t="s">
        <v>31</v>
      </c>
      <c r="K238" s="241"/>
      <c r="L238" s="6"/>
      <c r="M238" s="242">
        <f t="shared" si="36"/>
        <v>7500</v>
      </c>
      <c r="N238" s="243"/>
      <c r="O238" s="262">
        <f t="shared" si="37"/>
        <v>3674.7</v>
      </c>
      <c r="P238" s="262"/>
      <c r="Q238" s="132">
        <f t="shared" si="27"/>
        <v>48.995999999999995</v>
      </c>
    </row>
    <row r="239" spans="1:17" ht="39">
      <c r="A239" s="10" t="s">
        <v>545</v>
      </c>
      <c r="B239" s="239" t="s">
        <v>240</v>
      </c>
      <c r="C239" s="240"/>
      <c r="D239" s="240"/>
      <c r="E239" s="240"/>
      <c r="F239" s="240"/>
      <c r="G239" s="241"/>
      <c r="H239" s="6" t="s">
        <v>198</v>
      </c>
      <c r="I239" s="6" t="s">
        <v>22</v>
      </c>
      <c r="J239" s="239" t="s">
        <v>31</v>
      </c>
      <c r="K239" s="241"/>
      <c r="L239" s="6" t="s">
        <v>533</v>
      </c>
      <c r="M239" s="242">
        <v>7500</v>
      </c>
      <c r="N239" s="243"/>
      <c r="O239" s="262">
        <v>3674.7</v>
      </c>
      <c r="P239" s="262"/>
      <c r="Q239" s="132">
        <f t="shared" si="27"/>
        <v>48.995999999999995</v>
      </c>
    </row>
    <row r="240" spans="1:17" ht="52.5">
      <c r="A240" s="31" t="s">
        <v>574</v>
      </c>
      <c r="B240" s="236" t="s">
        <v>293</v>
      </c>
      <c r="C240" s="237"/>
      <c r="D240" s="237"/>
      <c r="E240" s="237"/>
      <c r="F240" s="237"/>
      <c r="G240" s="238"/>
      <c r="H240" s="4"/>
      <c r="I240" s="4"/>
      <c r="J240" s="236"/>
      <c r="K240" s="238"/>
      <c r="L240" s="4"/>
      <c r="M240" s="231">
        <f>M241</f>
        <v>2822.9</v>
      </c>
      <c r="N240" s="232"/>
      <c r="O240" s="261">
        <f>O241</f>
        <v>108.9</v>
      </c>
      <c r="P240" s="261"/>
      <c r="Q240" s="131">
        <f t="shared" si="27"/>
        <v>3.857734953416699</v>
      </c>
    </row>
    <row r="241" spans="1:17" ht="41.25" customHeight="1">
      <c r="A241" s="31" t="s">
        <v>294</v>
      </c>
      <c r="B241" s="236" t="s">
        <v>295</v>
      </c>
      <c r="C241" s="237"/>
      <c r="D241" s="237"/>
      <c r="E241" s="237"/>
      <c r="F241" s="237"/>
      <c r="G241" s="238"/>
      <c r="H241" s="4"/>
      <c r="I241" s="4"/>
      <c r="J241" s="236"/>
      <c r="K241" s="238"/>
      <c r="L241" s="4"/>
      <c r="M241" s="231">
        <f>M242+M256+M266+M272+M278</f>
        <v>2822.9</v>
      </c>
      <c r="N241" s="232"/>
      <c r="O241" s="261">
        <f>O242+O256+O266+O272+O278</f>
        <v>108.9</v>
      </c>
      <c r="P241" s="261"/>
      <c r="Q241" s="131">
        <f t="shared" si="27"/>
        <v>3.857734953416699</v>
      </c>
    </row>
    <row r="242" spans="1:17" ht="26.25">
      <c r="A242" s="33" t="s">
        <v>296</v>
      </c>
      <c r="B242" s="239" t="s">
        <v>297</v>
      </c>
      <c r="C242" s="240"/>
      <c r="D242" s="240"/>
      <c r="E242" s="240"/>
      <c r="F242" s="240"/>
      <c r="G242" s="241"/>
      <c r="H242" s="6"/>
      <c r="I242" s="6"/>
      <c r="J242" s="239"/>
      <c r="K242" s="241"/>
      <c r="L242" s="6"/>
      <c r="M242" s="242">
        <f>M243</f>
        <v>762.3000000000001</v>
      </c>
      <c r="N242" s="243"/>
      <c r="O242" s="262">
        <f>O243</f>
        <v>108.9</v>
      </c>
      <c r="P242" s="262"/>
      <c r="Q242" s="132">
        <f t="shared" si="27"/>
        <v>14.285714285714285</v>
      </c>
    </row>
    <row r="243" spans="1:17" ht="13.5">
      <c r="A243" s="33" t="s">
        <v>282</v>
      </c>
      <c r="B243" s="239" t="s">
        <v>297</v>
      </c>
      <c r="C243" s="240"/>
      <c r="D243" s="240"/>
      <c r="E243" s="240"/>
      <c r="F243" s="240"/>
      <c r="G243" s="241"/>
      <c r="H243" s="6" t="s">
        <v>283</v>
      </c>
      <c r="I243" s="25" t="s">
        <v>524</v>
      </c>
      <c r="J243" s="239"/>
      <c r="K243" s="241"/>
      <c r="L243" s="6"/>
      <c r="M243" s="242">
        <f>M244+M248+M252</f>
        <v>762.3000000000001</v>
      </c>
      <c r="N243" s="243"/>
      <c r="O243" s="262">
        <f>O244+O248+O252</f>
        <v>108.9</v>
      </c>
      <c r="P243" s="262"/>
      <c r="Q243" s="132">
        <f t="shared" si="27"/>
        <v>14.285714285714285</v>
      </c>
    </row>
    <row r="244" spans="1:17" ht="13.5">
      <c r="A244" s="33" t="s">
        <v>284</v>
      </c>
      <c r="B244" s="239" t="s">
        <v>297</v>
      </c>
      <c r="C244" s="240"/>
      <c r="D244" s="240"/>
      <c r="E244" s="240"/>
      <c r="F244" s="240"/>
      <c r="G244" s="241"/>
      <c r="H244" s="6" t="s">
        <v>283</v>
      </c>
      <c r="I244" s="6" t="s">
        <v>9</v>
      </c>
      <c r="J244" s="239"/>
      <c r="K244" s="241"/>
      <c r="L244" s="6"/>
      <c r="M244" s="242">
        <f>M245</f>
        <v>186.1</v>
      </c>
      <c r="N244" s="243"/>
      <c r="O244" s="262">
        <f>O245</f>
        <v>33.6</v>
      </c>
      <c r="P244" s="262"/>
      <c r="Q244" s="132">
        <f t="shared" si="27"/>
        <v>18.054809242342827</v>
      </c>
    </row>
    <row r="245" spans="1:17" ht="26.25">
      <c r="A245" s="33" t="s">
        <v>257</v>
      </c>
      <c r="B245" s="239" t="s">
        <v>297</v>
      </c>
      <c r="C245" s="240"/>
      <c r="D245" s="240"/>
      <c r="E245" s="240"/>
      <c r="F245" s="240"/>
      <c r="G245" s="241"/>
      <c r="H245" s="6" t="s">
        <v>283</v>
      </c>
      <c r="I245" s="6" t="s">
        <v>9</v>
      </c>
      <c r="J245" s="239" t="s">
        <v>258</v>
      </c>
      <c r="K245" s="241"/>
      <c r="L245" s="6"/>
      <c r="M245" s="242">
        <f>M246</f>
        <v>186.1</v>
      </c>
      <c r="N245" s="243"/>
      <c r="O245" s="262">
        <f>O246</f>
        <v>33.6</v>
      </c>
      <c r="P245" s="262"/>
      <c r="Q245" s="132">
        <f t="shared" si="27"/>
        <v>18.054809242342827</v>
      </c>
    </row>
    <row r="246" spans="1:17" ht="13.5">
      <c r="A246" s="33" t="s">
        <v>290</v>
      </c>
      <c r="B246" s="239" t="s">
        <v>297</v>
      </c>
      <c r="C246" s="240"/>
      <c r="D246" s="240"/>
      <c r="E246" s="240"/>
      <c r="F246" s="240"/>
      <c r="G246" s="241"/>
      <c r="H246" s="6" t="s">
        <v>283</v>
      </c>
      <c r="I246" s="6" t="s">
        <v>9</v>
      </c>
      <c r="J246" s="239" t="s">
        <v>291</v>
      </c>
      <c r="K246" s="241"/>
      <c r="L246" s="6"/>
      <c r="M246" s="242">
        <f>M247</f>
        <v>186.1</v>
      </c>
      <c r="N246" s="243"/>
      <c r="O246" s="262">
        <f>O247</f>
        <v>33.6</v>
      </c>
      <c r="P246" s="262"/>
      <c r="Q246" s="132">
        <f t="shared" si="27"/>
        <v>18.054809242342827</v>
      </c>
    </row>
    <row r="247" spans="1:17" ht="27" customHeight="1">
      <c r="A247" s="33" t="s">
        <v>543</v>
      </c>
      <c r="B247" s="239" t="s">
        <v>297</v>
      </c>
      <c r="C247" s="240"/>
      <c r="D247" s="240"/>
      <c r="E247" s="240"/>
      <c r="F247" s="240"/>
      <c r="G247" s="241"/>
      <c r="H247" s="6" t="s">
        <v>283</v>
      </c>
      <c r="I247" s="6" t="s">
        <v>9</v>
      </c>
      <c r="J247" s="239" t="s">
        <v>291</v>
      </c>
      <c r="K247" s="241"/>
      <c r="L247" s="6" t="s">
        <v>531</v>
      </c>
      <c r="M247" s="242">
        <v>186.1</v>
      </c>
      <c r="N247" s="243"/>
      <c r="O247" s="262">
        <v>33.6</v>
      </c>
      <c r="P247" s="262"/>
      <c r="Q247" s="132">
        <f t="shared" si="27"/>
        <v>18.054809242342827</v>
      </c>
    </row>
    <row r="248" spans="1:17" ht="13.5">
      <c r="A248" s="33" t="s">
        <v>327</v>
      </c>
      <c r="B248" s="239" t="s">
        <v>297</v>
      </c>
      <c r="C248" s="240"/>
      <c r="D248" s="240"/>
      <c r="E248" s="240"/>
      <c r="F248" s="240"/>
      <c r="G248" s="241"/>
      <c r="H248" s="6" t="s">
        <v>283</v>
      </c>
      <c r="I248" s="6" t="s">
        <v>11</v>
      </c>
      <c r="J248" s="239"/>
      <c r="K248" s="241"/>
      <c r="L248" s="6"/>
      <c r="M248" s="242">
        <f>M249</f>
        <v>383.1</v>
      </c>
      <c r="N248" s="243"/>
      <c r="O248" s="262">
        <f>O249</f>
        <v>41.7</v>
      </c>
      <c r="P248" s="262"/>
      <c r="Q248" s="132">
        <f t="shared" si="27"/>
        <v>10.884886452623336</v>
      </c>
    </row>
    <row r="249" spans="1:17" ht="26.25">
      <c r="A249" s="33" t="s">
        <v>257</v>
      </c>
      <c r="B249" s="239" t="s">
        <v>297</v>
      </c>
      <c r="C249" s="240"/>
      <c r="D249" s="240"/>
      <c r="E249" s="240"/>
      <c r="F249" s="240"/>
      <c r="G249" s="241"/>
      <c r="H249" s="6" t="s">
        <v>283</v>
      </c>
      <c r="I249" s="6" t="s">
        <v>11</v>
      </c>
      <c r="J249" s="239" t="s">
        <v>258</v>
      </c>
      <c r="K249" s="241"/>
      <c r="L249" s="6"/>
      <c r="M249" s="242">
        <f>M250</f>
        <v>383.1</v>
      </c>
      <c r="N249" s="243"/>
      <c r="O249" s="262">
        <f>O250</f>
        <v>41.7</v>
      </c>
      <c r="P249" s="262"/>
      <c r="Q249" s="132">
        <f t="shared" si="27"/>
        <v>10.884886452623336</v>
      </c>
    </row>
    <row r="250" spans="1:17" ht="13.5">
      <c r="A250" s="33" t="s">
        <v>290</v>
      </c>
      <c r="B250" s="239" t="s">
        <v>297</v>
      </c>
      <c r="C250" s="240"/>
      <c r="D250" s="240"/>
      <c r="E250" s="240"/>
      <c r="F250" s="240"/>
      <c r="G250" s="241"/>
      <c r="H250" s="6" t="s">
        <v>283</v>
      </c>
      <c r="I250" s="6" t="s">
        <v>11</v>
      </c>
      <c r="J250" s="239" t="s">
        <v>291</v>
      </c>
      <c r="K250" s="241"/>
      <c r="L250" s="6"/>
      <c r="M250" s="242">
        <f>M251</f>
        <v>383.1</v>
      </c>
      <c r="N250" s="243"/>
      <c r="O250" s="262">
        <f>O251</f>
        <v>41.7</v>
      </c>
      <c r="P250" s="262"/>
      <c r="Q250" s="132">
        <f t="shared" si="27"/>
        <v>10.884886452623336</v>
      </c>
    </row>
    <row r="251" spans="1:17" ht="26.25" customHeight="1">
      <c r="A251" s="33" t="s">
        <v>543</v>
      </c>
      <c r="B251" s="239" t="s">
        <v>297</v>
      </c>
      <c r="C251" s="240"/>
      <c r="D251" s="240"/>
      <c r="E251" s="240"/>
      <c r="F251" s="240"/>
      <c r="G251" s="241"/>
      <c r="H251" s="6" t="s">
        <v>283</v>
      </c>
      <c r="I251" s="6" t="s">
        <v>11</v>
      </c>
      <c r="J251" s="239" t="s">
        <v>291</v>
      </c>
      <c r="K251" s="241"/>
      <c r="L251" s="6" t="s">
        <v>531</v>
      </c>
      <c r="M251" s="242">
        <v>383.1</v>
      </c>
      <c r="N251" s="243"/>
      <c r="O251" s="262">
        <v>41.7</v>
      </c>
      <c r="P251" s="262"/>
      <c r="Q251" s="132">
        <f t="shared" si="27"/>
        <v>10.884886452623336</v>
      </c>
    </row>
    <row r="252" spans="1:17" ht="13.5">
      <c r="A252" s="33" t="s">
        <v>355</v>
      </c>
      <c r="B252" s="239" t="s">
        <v>297</v>
      </c>
      <c r="C252" s="240"/>
      <c r="D252" s="240"/>
      <c r="E252" s="240"/>
      <c r="F252" s="240"/>
      <c r="G252" s="241"/>
      <c r="H252" s="6" t="s">
        <v>283</v>
      </c>
      <c r="I252" s="6" t="s">
        <v>22</v>
      </c>
      <c r="J252" s="239"/>
      <c r="K252" s="241"/>
      <c r="L252" s="6"/>
      <c r="M252" s="242">
        <f>M253</f>
        <v>193.1</v>
      </c>
      <c r="N252" s="243"/>
      <c r="O252" s="262">
        <f>O253</f>
        <v>33.6</v>
      </c>
      <c r="P252" s="262"/>
      <c r="Q252" s="132">
        <f t="shared" si="27"/>
        <v>17.400310719834284</v>
      </c>
    </row>
    <row r="253" spans="1:17" ht="26.25">
      <c r="A253" s="33" t="s">
        <v>257</v>
      </c>
      <c r="B253" s="239" t="s">
        <v>297</v>
      </c>
      <c r="C253" s="240"/>
      <c r="D253" s="240"/>
      <c r="E253" s="240"/>
      <c r="F253" s="240"/>
      <c r="G253" s="241"/>
      <c r="H253" s="6" t="s">
        <v>283</v>
      </c>
      <c r="I253" s="6" t="s">
        <v>22</v>
      </c>
      <c r="J253" s="239" t="s">
        <v>258</v>
      </c>
      <c r="K253" s="241"/>
      <c r="L253" s="6"/>
      <c r="M253" s="242">
        <f>M254</f>
        <v>193.1</v>
      </c>
      <c r="N253" s="243"/>
      <c r="O253" s="262">
        <f>O254</f>
        <v>33.6</v>
      </c>
      <c r="P253" s="262"/>
      <c r="Q253" s="132">
        <f t="shared" si="27"/>
        <v>17.400310719834284</v>
      </c>
    </row>
    <row r="254" spans="1:17" ht="13.5">
      <c r="A254" s="33" t="s">
        <v>290</v>
      </c>
      <c r="B254" s="239" t="s">
        <v>297</v>
      </c>
      <c r="C254" s="240"/>
      <c r="D254" s="240"/>
      <c r="E254" s="240"/>
      <c r="F254" s="240"/>
      <c r="G254" s="241"/>
      <c r="H254" s="6" t="s">
        <v>283</v>
      </c>
      <c r="I254" s="6" t="s">
        <v>22</v>
      </c>
      <c r="J254" s="239" t="s">
        <v>291</v>
      </c>
      <c r="K254" s="241"/>
      <c r="L254" s="6"/>
      <c r="M254" s="242">
        <f>M255</f>
        <v>193.1</v>
      </c>
      <c r="N254" s="243"/>
      <c r="O254" s="262">
        <f>O255</f>
        <v>33.6</v>
      </c>
      <c r="P254" s="262"/>
      <c r="Q254" s="132">
        <f t="shared" si="27"/>
        <v>17.400310719834284</v>
      </c>
    </row>
    <row r="255" spans="1:17" ht="27" customHeight="1">
      <c r="A255" s="33" t="s">
        <v>543</v>
      </c>
      <c r="B255" s="239" t="s">
        <v>297</v>
      </c>
      <c r="C255" s="240"/>
      <c r="D255" s="240"/>
      <c r="E255" s="240"/>
      <c r="F255" s="240"/>
      <c r="G255" s="241"/>
      <c r="H255" s="6" t="s">
        <v>283</v>
      </c>
      <c r="I255" s="6" t="s">
        <v>22</v>
      </c>
      <c r="J255" s="239" t="s">
        <v>291</v>
      </c>
      <c r="K255" s="241"/>
      <c r="L255" s="6" t="s">
        <v>531</v>
      </c>
      <c r="M255" s="242">
        <v>193.1</v>
      </c>
      <c r="N255" s="243"/>
      <c r="O255" s="262">
        <f>19.8+13.8</f>
        <v>33.6</v>
      </c>
      <c r="P255" s="262"/>
      <c r="Q255" s="132">
        <f t="shared" si="27"/>
        <v>17.400310719834284</v>
      </c>
    </row>
    <row r="256" spans="1:17" ht="13.5">
      <c r="A256" s="33" t="s">
        <v>298</v>
      </c>
      <c r="B256" s="239" t="s">
        <v>299</v>
      </c>
      <c r="C256" s="240"/>
      <c r="D256" s="240"/>
      <c r="E256" s="240"/>
      <c r="F256" s="240"/>
      <c r="G256" s="241"/>
      <c r="H256" s="6"/>
      <c r="I256" s="6"/>
      <c r="J256" s="239"/>
      <c r="K256" s="241"/>
      <c r="L256" s="6"/>
      <c r="M256" s="242">
        <f>M257</f>
        <v>400</v>
      </c>
      <c r="N256" s="243"/>
      <c r="O256" s="262">
        <f>O257</f>
        <v>0</v>
      </c>
      <c r="P256" s="262"/>
      <c r="Q256" s="132">
        <f t="shared" si="27"/>
        <v>0</v>
      </c>
    </row>
    <row r="257" spans="1:17" ht="13.5">
      <c r="A257" s="33" t="s">
        <v>282</v>
      </c>
      <c r="B257" s="239" t="s">
        <v>299</v>
      </c>
      <c r="C257" s="240"/>
      <c r="D257" s="240"/>
      <c r="E257" s="240"/>
      <c r="F257" s="240"/>
      <c r="G257" s="241"/>
      <c r="H257" s="6" t="s">
        <v>283</v>
      </c>
      <c r="I257" s="25" t="s">
        <v>524</v>
      </c>
      <c r="J257" s="239"/>
      <c r="K257" s="241"/>
      <c r="L257" s="6"/>
      <c r="M257" s="242">
        <f>M259+M263</f>
        <v>400</v>
      </c>
      <c r="N257" s="243"/>
      <c r="O257" s="262">
        <f>O259+O263</f>
        <v>0</v>
      </c>
      <c r="P257" s="262"/>
      <c r="Q257" s="132">
        <f t="shared" si="27"/>
        <v>0</v>
      </c>
    </row>
    <row r="258" spans="1:17" ht="13.5">
      <c r="A258" s="33" t="s">
        <v>284</v>
      </c>
      <c r="B258" s="239" t="s">
        <v>299</v>
      </c>
      <c r="C258" s="240"/>
      <c r="D258" s="240"/>
      <c r="E258" s="240"/>
      <c r="F258" s="240"/>
      <c r="G258" s="241"/>
      <c r="H258" s="6" t="s">
        <v>283</v>
      </c>
      <c r="I258" s="6" t="s">
        <v>9</v>
      </c>
      <c r="J258" s="239"/>
      <c r="K258" s="241"/>
      <c r="L258" s="6"/>
      <c r="M258" s="242">
        <f aca="true" t="shared" si="38" ref="M258:M264">M259</f>
        <v>200</v>
      </c>
      <c r="N258" s="243"/>
      <c r="O258" s="262">
        <f>O259</f>
        <v>0</v>
      </c>
      <c r="P258" s="262"/>
      <c r="Q258" s="132">
        <f t="shared" si="27"/>
        <v>0</v>
      </c>
    </row>
    <row r="259" spans="1:17" ht="26.25">
      <c r="A259" s="33" t="s">
        <v>257</v>
      </c>
      <c r="B259" s="239" t="s">
        <v>299</v>
      </c>
      <c r="C259" s="240"/>
      <c r="D259" s="240"/>
      <c r="E259" s="240"/>
      <c r="F259" s="240"/>
      <c r="G259" s="241"/>
      <c r="H259" s="6" t="s">
        <v>283</v>
      </c>
      <c r="I259" s="6" t="s">
        <v>9</v>
      </c>
      <c r="J259" s="239" t="s">
        <v>258</v>
      </c>
      <c r="K259" s="241"/>
      <c r="L259" s="6"/>
      <c r="M259" s="242">
        <f t="shared" si="38"/>
        <v>200</v>
      </c>
      <c r="N259" s="243"/>
      <c r="O259" s="262">
        <f>O260</f>
        <v>0</v>
      </c>
      <c r="P259" s="262"/>
      <c r="Q259" s="132">
        <f t="shared" si="27"/>
        <v>0</v>
      </c>
    </row>
    <row r="260" spans="1:17" ht="13.5">
      <c r="A260" s="33" t="s">
        <v>290</v>
      </c>
      <c r="B260" s="239" t="s">
        <v>299</v>
      </c>
      <c r="C260" s="240"/>
      <c r="D260" s="240"/>
      <c r="E260" s="240"/>
      <c r="F260" s="240"/>
      <c r="G260" s="241"/>
      <c r="H260" s="6" t="s">
        <v>283</v>
      </c>
      <c r="I260" s="6" t="s">
        <v>9</v>
      </c>
      <c r="J260" s="239" t="s">
        <v>291</v>
      </c>
      <c r="K260" s="241"/>
      <c r="L260" s="6"/>
      <c r="M260" s="242">
        <f t="shared" si="38"/>
        <v>200</v>
      </c>
      <c r="N260" s="243"/>
      <c r="O260" s="262">
        <f>O261</f>
        <v>0</v>
      </c>
      <c r="P260" s="262"/>
      <c r="Q260" s="132">
        <f t="shared" si="27"/>
        <v>0</v>
      </c>
    </row>
    <row r="261" spans="1:17" ht="27" customHeight="1">
      <c r="A261" s="33" t="s">
        <v>543</v>
      </c>
      <c r="B261" s="239" t="s">
        <v>299</v>
      </c>
      <c r="C261" s="240"/>
      <c r="D261" s="240"/>
      <c r="E261" s="240"/>
      <c r="F261" s="240"/>
      <c r="G261" s="241"/>
      <c r="H261" s="6" t="s">
        <v>283</v>
      </c>
      <c r="I261" s="6" t="s">
        <v>9</v>
      </c>
      <c r="J261" s="239" t="s">
        <v>291</v>
      </c>
      <c r="K261" s="241"/>
      <c r="L261" s="6" t="s">
        <v>531</v>
      </c>
      <c r="M261" s="242">
        <f t="shared" si="38"/>
        <v>200</v>
      </c>
      <c r="N261" s="243"/>
      <c r="O261" s="262">
        <v>0</v>
      </c>
      <c r="P261" s="262"/>
      <c r="Q261" s="132">
        <f t="shared" si="27"/>
        <v>0</v>
      </c>
    </row>
    <row r="262" spans="1:17" ht="13.5">
      <c r="A262" s="33" t="s">
        <v>327</v>
      </c>
      <c r="B262" s="239" t="s">
        <v>299</v>
      </c>
      <c r="C262" s="240"/>
      <c r="D262" s="240"/>
      <c r="E262" s="240"/>
      <c r="F262" s="240"/>
      <c r="G262" s="241"/>
      <c r="H262" s="6" t="s">
        <v>283</v>
      </c>
      <c r="I262" s="6" t="s">
        <v>11</v>
      </c>
      <c r="J262" s="239"/>
      <c r="K262" s="241"/>
      <c r="L262" s="6"/>
      <c r="M262" s="242">
        <f t="shared" si="38"/>
        <v>200</v>
      </c>
      <c r="N262" s="243"/>
      <c r="O262" s="262">
        <f>O263</f>
        <v>0</v>
      </c>
      <c r="P262" s="262"/>
      <c r="Q262" s="132">
        <f t="shared" si="27"/>
        <v>0</v>
      </c>
    </row>
    <row r="263" spans="1:17" ht="26.25">
      <c r="A263" s="33" t="s">
        <v>257</v>
      </c>
      <c r="B263" s="239" t="s">
        <v>299</v>
      </c>
      <c r="C263" s="240"/>
      <c r="D263" s="240"/>
      <c r="E263" s="240"/>
      <c r="F263" s="240"/>
      <c r="G263" s="241"/>
      <c r="H263" s="6" t="s">
        <v>283</v>
      </c>
      <c r="I263" s="6" t="s">
        <v>11</v>
      </c>
      <c r="J263" s="239" t="s">
        <v>258</v>
      </c>
      <c r="K263" s="241"/>
      <c r="L263" s="6"/>
      <c r="M263" s="242">
        <f t="shared" si="38"/>
        <v>200</v>
      </c>
      <c r="N263" s="243"/>
      <c r="O263" s="262">
        <f>O264</f>
        <v>0</v>
      </c>
      <c r="P263" s="262"/>
      <c r="Q263" s="132">
        <f t="shared" si="27"/>
        <v>0</v>
      </c>
    </row>
    <row r="264" spans="1:17" ht="13.5">
      <c r="A264" s="33" t="s">
        <v>290</v>
      </c>
      <c r="B264" s="239" t="s">
        <v>299</v>
      </c>
      <c r="C264" s="240"/>
      <c r="D264" s="240"/>
      <c r="E264" s="240"/>
      <c r="F264" s="240"/>
      <c r="G264" s="241"/>
      <c r="H264" s="6" t="s">
        <v>283</v>
      </c>
      <c r="I264" s="6" t="s">
        <v>11</v>
      </c>
      <c r="J264" s="239" t="s">
        <v>291</v>
      </c>
      <c r="K264" s="241"/>
      <c r="L264" s="6"/>
      <c r="M264" s="242">
        <f t="shared" si="38"/>
        <v>200</v>
      </c>
      <c r="N264" s="243"/>
      <c r="O264" s="262">
        <f>O265</f>
        <v>0</v>
      </c>
      <c r="P264" s="262"/>
      <c r="Q264" s="132">
        <f aca="true" t="shared" si="39" ref="Q264:Q327">O264/M264*100</f>
        <v>0</v>
      </c>
    </row>
    <row r="265" spans="1:17" ht="28.5" customHeight="1">
      <c r="A265" s="33" t="s">
        <v>543</v>
      </c>
      <c r="B265" s="239" t="s">
        <v>299</v>
      </c>
      <c r="C265" s="240"/>
      <c r="D265" s="240"/>
      <c r="E265" s="240"/>
      <c r="F265" s="240"/>
      <c r="G265" s="241"/>
      <c r="H265" s="6" t="s">
        <v>283</v>
      </c>
      <c r="I265" s="6" t="s">
        <v>11</v>
      </c>
      <c r="J265" s="239" t="s">
        <v>291</v>
      </c>
      <c r="K265" s="241"/>
      <c r="L265" s="6" t="s">
        <v>531</v>
      </c>
      <c r="M265" s="242">
        <v>200</v>
      </c>
      <c r="N265" s="243"/>
      <c r="O265" s="262">
        <v>0</v>
      </c>
      <c r="P265" s="262"/>
      <c r="Q265" s="132">
        <f t="shared" si="39"/>
        <v>0</v>
      </c>
    </row>
    <row r="266" spans="1:17" ht="13.5">
      <c r="A266" s="33" t="s">
        <v>340</v>
      </c>
      <c r="B266" s="239" t="s">
        <v>341</v>
      </c>
      <c r="C266" s="240"/>
      <c r="D266" s="240"/>
      <c r="E266" s="240"/>
      <c r="F266" s="240"/>
      <c r="G266" s="241"/>
      <c r="H266" s="6"/>
      <c r="I266" s="6"/>
      <c r="J266" s="239"/>
      <c r="K266" s="241"/>
      <c r="L266" s="6"/>
      <c r="M266" s="242">
        <f>M267</f>
        <v>615</v>
      </c>
      <c r="N266" s="243"/>
      <c r="O266" s="262">
        <f>O267</f>
        <v>0</v>
      </c>
      <c r="P266" s="262"/>
      <c r="Q266" s="132">
        <f t="shared" si="39"/>
        <v>0</v>
      </c>
    </row>
    <row r="267" spans="1:17" ht="13.5">
      <c r="A267" s="33" t="s">
        <v>282</v>
      </c>
      <c r="B267" s="239" t="s">
        <v>341</v>
      </c>
      <c r="C267" s="240"/>
      <c r="D267" s="240"/>
      <c r="E267" s="240"/>
      <c r="F267" s="240"/>
      <c r="G267" s="241"/>
      <c r="H267" s="6" t="s">
        <v>283</v>
      </c>
      <c r="I267" s="25" t="s">
        <v>524</v>
      </c>
      <c r="J267" s="239"/>
      <c r="K267" s="241"/>
      <c r="L267" s="6"/>
      <c r="M267" s="242">
        <f>M268</f>
        <v>615</v>
      </c>
      <c r="N267" s="243"/>
      <c r="O267" s="262">
        <f>O268</f>
        <v>0</v>
      </c>
      <c r="P267" s="262"/>
      <c r="Q267" s="132">
        <f t="shared" si="39"/>
        <v>0</v>
      </c>
    </row>
    <row r="268" spans="1:17" ht="13.5">
      <c r="A268" s="33" t="s">
        <v>327</v>
      </c>
      <c r="B268" s="239" t="s">
        <v>341</v>
      </c>
      <c r="C268" s="240"/>
      <c r="D268" s="240"/>
      <c r="E268" s="240"/>
      <c r="F268" s="240"/>
      <c r="G268" s="241"/>
      <c r="H268" s="6" t="s">
        <v>283</v>
      </c>
      <c r="I268" s="6" t="s">
        <v>11</v>
      </c>
      <c r="J268" s="239"/>
      <c r="K268" s="241"/>
      <c r="L268" s="6"/>
      <c r="M268" s="242">
        <f>M269</f>
        <v>615</v>
      </c>
      <c r="N268" s="243"/>
      <c r="O268" s="262">
        <f>O269</f>
        <v>0</v>
      </c>
      <c r="P268" s="262"/>
      <c r="Q268" s="132">
        <f t="shared" si="39"/>
        <v>0</v>
      </c>
    </row>
    <row r="269" spans="1:17" ht="26.25">
      <c r="A269" s="33" t="s">
        <v>257</v>
      </c>
      <c r="B269" s="239" t="s">
        <v>341</v>
      </c>
      <c r="C269" s="240"/>
      <c r="D269" s="240"/>
      <c r="E269" s="240"/>
      <c r="F269" s="240"/>
      <c r="G269" s="241"/>
      <c r="H269" s="6" t="s">
        <v>283</v>
      </c>
      <c r="I269" s="6" t="s">
        <v>11</v>
      </c>
      <c r="J269" s="239" t="s">
        <v>258</v>
      </c>
      <c r="K269" s="241"/>
      <c r="L269" s="6"/>
      <c r="M269" s="242">
        <f>M270</f>
        <v>615</v>
      </c>
      <c r="N269" s="243"/>
      <c r="O269" s="262">
        <f>O270</f>
        <v>0</v>
      </c>
      <c r="P269" s="262"/>
      <c r="Q269" s="132">
        <f t="shared" si="39"/>
        <v>0</v>
      </c>
    </row>
    <row r="270" spans="1:17" ht="13.5">
      <c r="A270" s="33" t="s">
        <v>290</v>
      </c>
      <c r="B270" s="239" t="s">
        <v>341</v>
      </c>
      <c r="C270" s="240"/>
      <c r="D270" s="240"/>
      <c r="E270" s="240"/>
      <c r="F270" s="240"/>
      <c r="G270" s="241"/>
      <c r="H270" s="6" t="s">
        <v>283</v>
      </c>
      <c r="I270" s="6" t="s">
        <v>11</v>
      </c>
      <c r="J270" s="239" t="s">
        <v>291</v>
      </c>
      <c r="K270" s="241"/>
      <c r="L270" s="6"/>
      <c r="M270" s="242">
        <f>M271</f>
        <v>615</v>
      </c>
      <c r="N270" s="243"/>
      <c r="O270" s="262">
        <f>O271</f>
        <v>0</v>
      </c>
      <c r="P270" s="262"/>
      <c r="Q270" s="132">
        <f t="shared" si="39"/>
        <v>0</v>
      </c>
    </row>
    <row r="271" spans="1:17" ht="27" customHeight="1">
      <c r="A271" s="33" t="s">
        <v>543</v>
      </c>
      <c r="B271" s="239" t="s">
        <v>341</v>
      </c>
      <c r="C271" s="240"/>
      <c r="D271" s="240"/>
      <c r="E271" s="240"/>
      <c r="F271" s="240"/>
      <c r="G271" s="241"/>
      <c r="H271" s="6" t="s">
        <v>283</v>
      </c>
      <c r="I271" s="6" t="s">
        <v>11</v>
      </c>
      <c r="J271" s="239" t="s">
        <v>291</v>
      </c>
      <c r="K271" s="241"/>
      <c r="L271" s="6" t="s">
        <v>531</v>
      </c>
      <c r="M271" s="242">
        <v>615</v>
      </c>
      <c r="N271" s="243"/>
      <c r="O271" s="262">
        <v>0</v>
      </c>
      <c r="P271" s="262"/>
      <c r="Q271" s="132">
        <f t="shared" si="39"/>
        <v>0</v>
      </c>
    </row>
    <row r="272" spans="1:17" ht="13.5">
      <c r="A272" s="33" t="s">
        <v>300</v>
      </c>
      <c r="B272" s="239" t="s">
        <v>301</v>
      </c>
      <c r="C272" s="240"/>
      <c r="D272" s="240"/>
      <c r="E272" s="240"/>
      <c r="F272" s="240"/>
      <c r="G272" s="241"/>
      <c r="H272" s="6"/>
      <c r="I272" s="6"/>
      <c r="J272" s="239"/>
      <c r="K272" s="241"/>
      <c r="L272" s="6"/>
      <c r="M272" s="242">
        <f>M273</f>
        <v>460.6</v>
      </c>
      <c r="N272" s="243"/>
      <c r="O272" s="262">
        <f>O273</f>
        <v>0</v>
      </c>
      <c r="P272" s="262"/>
      <c r="Q272" s="132">
        <f t="shared" si="39"/>
        <v>0</v>
      </c>
    </row>
    <row r="273" spans="1:17" ht="13.5">
      <c r="A273" s="33" t="s">
        <v>282</v>
      </c>
      <c r="B273" s="239" t="s">
        <v>301</v>
      </c>
      <c r="C273" s="240"/>
      <c r="D273" s="240"/>
      <c r="E273" s="240"/>
      <c r="F273" s="240"/>
      <c r="G273" s="241"/>
      <c r="H273" s="6" t="s">
        <v>283</v>
      </c>
      <c r="I273" s="25" t="s">
        <v>524</v>
      </c>
      <c r="J273" s="239"/>
      <c r="K273" s="241"/>
      <c r="L273" s="6"/>
      <c r="M273" s="242">
        <f>M274</f>
        <v>460.6</v>
      </c>
      <c r="N273" s="243"/>
      <c r="O273" s="262">
        <f>O274</f>
        <v>0</v>
      </c>
      <c r="P273" s="262"/>
      <c r="Q273" s="132">
        <f t="shared" si="39"/>
        <v>0</v>
      </c>
    </row>
    <row r="274" spans="1:17" ht="13.5">
      <c r="A274" s="33" t="s">
        <v>284</v>
      </c>
      <c r="B274" s="239" t="s">
        <v>301</v>
      </c>
      <c r="C274" s="240"/>
      <c r="D274" s="240"/>
      <c r="E274" s="240"/>
      <c r="F274" s="240"/>
      <c r="G274" s="241"/>
      <c r="H274" s="6" t="s">
        <v>283</v>
      </c>
      <c r="I274" s="6" t="s">
        <v>9</v>
      </c>
      <c r="J274" s="239"/>
      <c r="K274" s="241"/>
      <c r="L274" s="6"/>
      <c r="M274" s="242">
        <f>M275</f>
        <v>460.6</v>
      </c>
      <c r="N274" s="243"/>
      <c r="O274" s="262">
        <f>O275</f>
        <v>0</v>
      </c>
      <c r="P274" s="262"/>
      <c r="Q274" s="132">
        <f t="shared" si="39"/>
        <v>0</v>
      </c>
    </row>
    <row r="275" spans="1:17" ht="26.25">
      <c r="A275" s="33" t="s">
        <v>257</v>
      </c>
      <c r="B275" s="239" t="s">
        <v>301</v>
      </c>
      <c r="C275" s="240"/>
      <c r="D275" s="240"/>
      <c r="E275" s="240"/>
      <c r="F275" s="240"/>
      <c r="G275" s="241"/>
      <c r="H275" s="6" t="s">
        <v>283</v>
      </c>
      <c r="I275" s="6" t="s">
        <v>9</v>
      </c>
      <c r="J275" s="239" t="s">
        <v>258</v>
      </c>
      <c r="K275" s="241"/>
      <c r="L275" s="6"/>
      <c r="M275" s="242">
        <f>M276</f>
        <v>460.6</v>
      </c>
      <c r="N275" s="243"/>
      <c r="O275" s="262">
        <f>O276</f>
        <v>0</v>
      </c>
      <c r="P275" s="262"/>
      <c r="Q275" s="132">
        <f t="shared" si="39"/>
        <v>0</v>
      </c>
    </row>
    <row r="276" spans="1:17" ht="13.5">
      <c r="A276" s="33" t="s">
        <v>290</v>
      </c>
      <c r="B276" s="239" t="s">
        <v>301</v>
      </c>
      <c r="C276" s="240"/>
      <c r="D276" s="240"/>
      <c r="E276" s="240"/>
      <c r="F276" s="240"/>
      <c r="G276" s="241"/>
      <c r="H276" s="6" t="s">
        <v>283</v>
      </c>
      <c r="I276" s="6" t="s">
        <v>9</v>
      </c>
      <c r="J276" s="239" t="s">
        <v>291</v>
      </c>
      <c r="K276" s="241"/>
      <c r="L276" s="6"/>
      <c r="M276" s="242">
        <f>M277</f>
        <v>460.6</v>
      </c>
      <c r="N276" s="243"/>
      <c r="O276" s="262">
        <f>O277</f>
        <v>0</v>
      </c>
      <c r="P276" s="262"/>
      <c r="Q276" s="132">
        <f t="shared" si="39"/>
        <v>0</v>
      </c>
    </row>
    <row r="277" spans="1:17" ht="27" customHeight="1">
      <c r="A277" s="33" t="s">
        <v>543</v>
      </c>
      <c r="B277" s="239" t="s">
        <v>301</v>
      </c>
      <c r="C277" s="240"/>
      <c r="D277" s="240"/>
      <c r="E277" s="240"/>
      <c r="F277" s="240"/>
      <c r="G277" s="241"/>
      <c r="H277" s="6" t="s">
        <v>283</v>
      </c>
      <c r="I277" s="6" t="s">
        <v>9</v>
      </c>
      <c r="J277" s="239" t="s">
        <v>291</v>
      </c>
      <c r="K277" s="241"/>
      <c r="L277" s="6" t="s">
        <v>531</v>
      </c>
      <c r="M277" s="242">
        <v>460.6</v>
      </c>
      <c r="N277" s="243"/>
      <c r="O277" s="262">
        <v>0</v>
      </c>
      <c r="P277" s="262"/>
      <c r="Q277" s="132">
        <f t="shared" si="39"/>
        <v>0</v>
      </c>
    </row>
    <row r="278" spans="1:17" ht="13.5">
      <c r="A278" s="33" t="s">
        <v>342</v>
      </c>
      <c r="B278" s="239" t="s">
        <v>343</v>
      </c>
      <c r="C278" s="240"/>
      <c r="D278" s="240"/>
      <c r="E278" s="240"/>
      <c r="F278" s="240"/>
      <c r="G278" s="241"/>
      <c r="H278" s="6"/>
      <c r="I278" s="6"/>
      <c r="J278" s="239"/>
      <c r="K278" s="241"/>
      <c r="L278" s="6"/>
      <c r="M278" s="242">
        <f>M279</f>
        <v>585</v>
      </c>
      <c r="N278" s="243"/>
      <c r="O278" s="262">
        <f>O279</f>
        <v>0</v>
      </c>
      <c r="P278" s="262"/>
      <c r="Q278" s="132">
        <f t="shared" si="39"/>
        <v>0</v>
      </c>
    </row>
    <row r="279" spans="1:17" ht="13.5">
      <c r="A279" s="33" t="s">
        <v>282</v>
      </c>
      <c r="B279" s="239" t="s">
        <v>343</v>
      </c>
      <c r="C279" s="240"/>
      <c r="D279" s="240"/>
      <c r="E279" s="240"/>
      <c r="F279" s="240"/>
      <c r="G279" s="241"/>
      <c r="H279" s="6" t="s">
        <v>283</v>
      </c>
      <c r="I279" s="25" t="s">
        <v>524</v>
      </c>
      <c r="J279" s="239"/>
      <c r="K279" s="241"/>
      <c r="L279" s="6"/>
      <c r="M279" s="242">
        <f>M280</f>
        <v>585</v>
      </c>
      <c r="N279" s="243"/>
      <c r="O279" s="262">
        <f>O280</f>
        <v>0</v>
      </c>
      <c r="P279" s="262"/>
      <c r="Q279" s="132">
        <f t="shared" si="39"/>
        <v>0</v>
      </c>
    </row>
    <row r="280" spans="1:17" ht="13.5">
      <c r="A280" s="33" t="s">
        <v>327</v>
      </c>
      <c r="B280" s="239" t="s">
        <v>343</v>
      </c>
      <c r="C280" s="240"/>
      <c r="D280" s="240"/>
      <c r="E280" s="240"/>
      <c r="F280" s="240"/>
      <c r="G280" s="241"/>
      <c r="H280" s="6" t="s">
        <v>283</v>
      </c>
      <c r="I280" s="6" t="s">
        <v>11</v>
      </c>
      <c r="J280" s="239"/>
      <c r="K280" s="241"/>
      <c r="L280" s="6"/>
      <c r="M280" s="242">
        <f>M281</f>
        <v>585</v>
      </c>
      <c r="N280" s="243"/>
      <c r="O280" s="262">
        <f>O281</f>
        <v>0</v>
      </c>
      <c r="P280" s="262"/>
      <c r="Q280" s="132">
        <f t="shared" si="39"/>
        <v>0</v>
      </c>
    </row>
    <row r="281" spans="1:17" ht="26.25">
      <c r="A281" s="33" t="s">
        <v>257</v>
      </c>
      <c r="B281" s="239" t="s">
        <v>343</v>
      </c>
      <c r="C281" s="240"/>
      <c r="D281" s="240"/>
      <c r="E281" s="240"/>
      <c r="F281" s="240"/>
      <c r="G281" s="241"/>
      <c r="H281" s="6" t="s">
        <v>283</v>
      </c>
      <c r="I281" s="6" t="s">
        <v>11</v>
      </c>
      <c r="J281" s="239" t="s">
        <v>258</v>
      </c>
      <c r="K281" s="241"/>
      <c r="L281" s="6"/>
      <c r="M281" s="242">
        <f>M282</f>
        <v>585</v>
      </c>
      <c r="N281" s="243"/>
      <c r="O281" s="262">
        <f>O282</f>
        <v>0</v>
      </c>
      <c r="P281" s="262"/>
      <c r="Q281" s="132">
        <f t="shared" si="39"/>
        <v>0</v>
      </c>
    </row>
    <row r="282" spans="1:17" ht="13.5">
      <c r="A282" s="33" t="s">
        <v>290</v>
      </c>
      <c r="B282" s="239" t="s">
        <v>343</v>
      </c>
      <c r="C282" s="240"/>
      <c r="D282" s="240"/>
      <c r="E282" s="240"/>
      <c r="F282" s="240"/>
      <c r="G282" s="241"/>
      <c r="H282" s="6" t="s">
        <v>283</v>
      </c>
      <c r="I282" s="6" t="s">
        <v>11</v>
      </c>
      <c r="J282" s="239" t="s">
        <v>291</v>
      </c>
      <c r="K282" s="241"/>
      <c r="L282" s="6"/>
      <c r="M282" s="242">
        <f>M283</f>
        <v>585</v>
      </c>
      <c r="N282" s="243"/>
      <c r="O282" s="262">
        <f>O283</f>
        <v>0</v>
      </c>
      <c r="P282" s="262"/>
      <c r="Q282" s="132">
        <f t="shared" si="39"/>
        <v>0</v>
      </c>
    </row>
    <row r="283" spans="1:17" ht="26.25" customHeight="1">
      <c r="A283" s="33" t="s">
        <v>543</v>
      </c>
      <c r="B283" s="239" t="s">
        <v>343</v>
      </c>
      <c r="C283" s="240"/>
      <c r="D283" s="240"/>
      <c r="E283" s="240"/>
      <c r="F283" s="240"/>
      <c r="G283" s="241"/>
      <c r="H283" s="6" t="s">
        <v>283</v>
      </c>
      <c r="I283" s="6" t="s">
        <v>11</v>
      </c>
      <c r="J283" s="239" t="s">
        <v>291</v>
      </c>
      <c r="K283" s="241"/>
      <c r="L283" s="6" t="s">
        <v>531</v>
      </c>
      <c r="M283" s="242">
        <v>585</v>
      </c>
      <c r="N283" s="243"/>
      <c r="O283" s="262">
        <v>0</v>
      </c>
      <c r="P283" s="262"/>
      <c r="Q283" s="132">
        <f t="shared" si="39"/>
        <v>0</v>
      </c>
    </row>
    <row r="284" spans="1:17" ht="39">
      <c r="A284" s="31" t="s">
        <v>559</v>
      </c>
      <c r="B284" s="236" t="s">
        <v>366</v>
      </c>
      <c r="C284" s="237"/>
      <c r="D284" s="237"/>
      <c r="E284" s="237"/>
      <c r="F284" s="237"/>
      <c r="G284" s="238"/>
      <c r="H284" s="4"/>
      <c r="I284" s="4"/>
      <c r="J284" s="236"/>
      <c r="K284" s="238"/>
      <c r="L284" s="4"/>
      <c r="M284" s="231">
        <f>M285</f>
        <v>412.9</v>
      </c>
      <c r="N284" s="232"/>
      <c r="O284" s="261">
        <f>O285</f>
        <v>124.1</v>
      </c>
      <c r="P284" s="261"/>
      <c r="Q284" s="131">
        <f t="shared" si="39"/>
        <v>30.055703560184067</v>
      </c>
    </row>
    <row r="285" spans="1:17" ht="39">
      <c r="A285" s="31" t="s">
        <v>367</v>
      </c>
      <c r="B285" s="236" t="s">
        <v>368</v>
      </c>
      <c r="C285" s="237"/>
      <c r="D285" s="237"/>
      <c r="E285" s="237"/>
      <c r="F285" s="237"/>
      <c r="G285" s="238"/>
      <c r="H285" s="4"/>
      <c r="I285" s="4"/>
      <c r="J285" s="236"/>
      <c r="K285" s="238"/>
      <c r="L285" s="4"/>
      <c r="M285" s="231">
        <f>M286</f>
        <v>412.9</v>
      </c>
      <c r="N285" s="232"/>
      <c r="O285" s="261">
        <f>O286</f>
        <v>124.1</v>
      </c>
      <c r="P285" s="261"/>
      <c r="Q285" s="131">
        <f t="shared" si="39"/>
        <v>30.055703560184067</v>
      </c>
    </row>
    <row r="286" spans="1:17" ht="13.5">
      <c r="A286" s="33" t="s">
        <v>369</v>
      </c>
      <c r="B286" s="239" t="s">
        <v>370</v>
      </c>
      <c r="C286" s="240"/>
      <c r="D286" s="240"/>
      <c r="E286" s="240"/>
      <c r="F286" s="240"/>
      <c r="G286" s="241"/>
      <c r="H286" s="6"/>
      <c r="I286" s="6"/>
      <c r="J286" s="239"/>
      <c r="K286" s="241"/>
      <c r="L286" s="6"/>
      <c r="M286" s="242">
        <f>M287</f>
        <v>412.9</v>
      </c>
      <c r="N286" s="243"/>
      <c r="O286" s="262">
        <f>O287</f>
        <v>124.1</v>
      </c>
      <c r="P286" s="262"/>
      <c r="Q286" s="132">
        <f t="shared" si="39"/>
        <v>30.055703560184067</v>
      </c>
    </row>
    <row r="287" spans="1:17" ht="13.5">
      <c r="A287" s="33" t="s">
        <v>282</v>
      </c>
      <c r="B287" s="239" t="s">
        <v>370</v>
      </c>
      <c r="C287" s="240"/>
      <c r="D287" s="240"/>
      <c r="E287" s="240"/>
      <c r="F287" s="240"/>
      <c r="G287" s="241"/>
      <c r="H287" s="6" t="s">
        <v>283</v>
      </c>
      <c r="I287" s="25" t="s">
        <v>524</v>
      </c>
      <c r="J287" s="239"/>
      <c r="K287" s="241"/>
      <c r="L287" s="6"/>
      <c r="M287" s="242">
        <f>M288</f>
        <v>412.9</v>
      </c>
      <c r="N287" s="243"/>
      <c r="O287" s="262">
        <f>O288</f>
        <v>124.1</v>
      </c>
      <c r="P287" s="262"/>
      <c r="Q287" s="132">
        <f t="shared" si="39"/>
        <v>30.055703560184067</v>
      </c>
    </row>
    <row r="288" spans="1:17" ht="13.5">
      <c r="A288" s="33" t="s">
        <v>365</v>
      </c>
      <c r="B288" s="239" t="s">
        <v>370</v>
      </c>
      <c r="C288" s="240"/>
      <c r="D288" s="240"/>
      <c r="E288" s="240"/>
      <c r="F288" s="240"/>
      <c r="G288" s="241"/>
      <c r="H288" s="6" t="s">
        <v>283</v>
      </c>
      <c r="I288" s="6" t="s">
        <v>283</v>
      </c>
      <c r="J288" s="239"/>
      <c r="K288" s="241"/>
      <c r="L288" s="6"/>
      <c r="M288" s="242">
        <f>M289+M292</f>
        <v>412.9</v>
      </c>
      <c r="N288" s="243"/>
      <c r="O288" s="262">
        <f>O289+O292</f>
        <v>124.1</v>
      </c>
      <c r="P288" s="262"/>
      <c r="Q288" s="132">
        <f t="shared" si="39"/>
        <v>30.055703560184067</v>
      </c>
    </row>
    <row r="289" spans="1:17" ht="26.25">
      <c r="A289" s="33" t="s">
        <v>28</v>
      </c>
      <c r="B289" s="239" t="s">
        <v>370</v>
      </c>
      <c r="C289" s="240"/>
      <c r="D289" s="240"/>
      <c r="E289" s="240"/>
      <c r="F289" s="240"/>
      <c r="G289" s="241"/>
      <c r="H289" s="6" t="s">
        <v>283</v>
      </c>
      <c r="I289" s="6" t="s">
        <v>283</v>
      </c>
      <c r="J289" s="239" t="s">
        <v>29</v>
      </c>
      <c r="K289" s="241"/>
      <c r="L289" s="6"/>
      <c r="M289" s="242">
        <f>M290</f>
        <v>300</v>
      </c>
      <c r="N289" s="243"/>
      <c r="O289" s="262">
        <f>O290</f>
        <v>45</v>
      </c>
      <c r="P289" s="262"/>
      <c r="Q289" s="132">
        <f t="shared" si="39"/>
        <v>15</v>
      </c>
    </row>
    <row r="290" spans="1:17" ht="26.25">
      <c r="A290" s="33" t="s">
        <v>30</v>
      </c>
      <c r="B290" s="239" t="s">
        <v>370</v>
      </c>
      <c r="C290" s="240"/>
      <c r="D290" s="240"/>
      <c r="E290" s="240"/>
      <c r="F290" s="240"/>
      <c r="G290" s="241"/>
      <c r="H290" s="6" t="s">
        <v>283</v>
      </c>
      <c r="I290" s="6" t="s">
        <v>283</v>
      </c>
      <c r="J290" s="239" t="s">
        <v>31</v>
      </c>
      <c r="K290" s="241"/>
      <c r="L290" s="6"/>
      <c r="M290" s="242">
        <f>M291</f>
        <v>300</v>
      </c>
      <c r="N290" s="243"/>
      <c r="O290" s="262">
        <f>O291</f>
        <v>45</v>
      </c>
      <c r="P290" s="262"/>
      <c r="Q290" s="132">
        <f t="shared" si="39"/>
        <v>15</v>
      </c>
    </row>
    <row r="291" spans="1:17" ht="39">
      <c r="A291" s="10" t="s">
        <v>544</v>
      </c>
      <c r="B291" s="239" t="s">
        <v>370</v>
      </c>
      <c r="C291" s="240"/>
      <c r="D291" s="240"/>
      <c r="E291" s="240"/>
      <c r="F291" s="240"/>
      <c r="G291" s="241"/>
      <c r="H291" s="6" t="s">
        <v>283</v>
      </c>
      <c r="I291" s="6" t="s">
        <v>283</v>
      </c>
      <c r="J291" s="239" t="s">
        <v>31</v>
      </c>
      <c r="K291" s="241"/>
      <c r="L291" s="6" t="s">
        <v>532</v>
      </c>
      <c r="M291" s="242">
        <v>300</v>
      </c>
      <c r="N291" s="243"/>
      <c r="O291" s="262">
        <v>45</v>
      </c>
      <c r="P291" s="262"/>
      <c r="Q291" s="132">
        <f t="shared" si="39"/>
        <v>15</v>
      </c>
    </row>
    <row r="292" spans="1:17" ht="26.25">
      <c r="A292" s="33" t="s">
        <v>257</v>
      </c>
      <c r="B292" s="239" t="s">
        <v>370</v>
      </c>
      <c r="C292" s="240"/>
      <c r="D292" s="240"/>
      <c r="E292" s="240"/>
      <c r="F292" s="240"/>
      <c r="G292" s="241"/>
      <c r="H292" s="6" t="s">
        <v>283</v>
      </c>
      <c r="I292" s="6" t="s">
        <v>283</v>
      </c>
      <c r="J292" s="239" t="s">
        <v>258</v>
      </c>
      <c r="K292" s="241"/>
      <c r="L292" s="6"/>
      <c r="M292" s="242">
        <f>M293</f>
        <v>112.9</v>
      </c>
      <c r="N292" s="243"/>
      <c r="O292" s="262">
        <f>O293</f>
        <v>79.1</v>
      </c>
      <c r="P292" s="262"/>
      <c r="Q292" s="132">
        <f t="shared" si="39"/>
        <v>70.06200177147917</v>
      </c>
    </row>
    <row r="293" spans="1:17" ht="13.5">
      <c r="A293" s="33" t="s">
        <v>290</v>
      </c>
      <c r="B293" s="239" t="s">
        <v>370</v>
      </c>
      <c r="C293" s="240"/>
      <c r="D293" s="240"/>
      <c r="E293" s="240"/>
      <c r="F293" s="240"/>
      <c r="G293" s="241"/>
      <c r="H293" s="6" t="s">
        <v>283</v>
      </c>
      <c r="I293" s="6" t="s">
        <v>283</v>
      </c>
      <c r="J293" s="239" t="s">
        <v>291</v>
      </c>
      <c r="K293" s="241"/>
      <c r="L293" s="6"/>
      <c r="M293" s="242">
        <f>M294</f>
        <v>112.9</v>
      </c>
      <c r="N293" s="243"/>
      <c r="O293" s="262">
        <f>O294</f>
        <v>79.1</v>
      </c>
      <c r="P293" s="262"/>
      <c r="Q293" s="132">
        <f t="shared" si="39"/>
        <v>70.06200177147917</v>
      </c>
    </row>
    <row r="294" spans="1:17" ht="28.5" customHeight="1">
      <c r="A294" s="33" t="s">
        <v>543</v>
      </c>
      <c r="B294" s="239" t="s">
        <v>370</v>
      </c>
      <c r="C294" s="240"/>
      <c r="D294" s="240"/>
      <c r="E294" s="240"/>
      <c r="F294" s="240"/>
      <c r="G294" s="241"/>
      <c r="H294" s="6" t="s">
        <v>283</v>
      </c>
      <c r="I294" s="6" t="s">
        <v>283</v>
      </c>
      <c r="J294" s="239" t="s">
        <v>291</v>
      </c>
      <c r="K294" s="241"/>
      <c r="L294" s="6" t="s">
        <v>531</v>
      </c>
      <c r="M294" s="242">
        <v>112.9</v>
      </c>
      <c r="N294" s="243"/>
      <c r="O294" s="262">
        <v>79.1</v>
      </c>
      <c r="P294" s="262"/>
      <c r="Q294" s="132">
        <f t="shared" si="39"/>
        <v>70.06200177147917</v>
      </c>
    </row>
    <row r="295" spans="1:17" ht="66">
      <c r="A295" s="31" t="s">
        <v>560</v>
      </c>
      <c r="B295" s="236" t="s">
        <v>207</v>
      </c>
      <c r="C295" s="237"/>
      <c r="D295" s="237"/>
      <c r="E295" s="237"/>
      <c r="F295" s="237"/>
      <c r="G295" s="238"/>
      <c r="H295" s="4"/>
      <c r="I295" s="4"/>
      <c r="J295" s="236"/>
      <c r="K295" s="238"/>
      <c r="L295" s="4"/>
      <c r="M295" s="231">
        <f aca="true" t="shared" si="40" ref="M295:M301">M296</f>
        <v>10</v>
      </c>
      <c r="N295" s="232"/>
      <c r="O295" s="261">
        <f aca="true" t="shared" si="41" ref="O295:O301">O296</f>
        <v>0</v>
      </c>
      <c r="P295" s="261"/>
      <c r="Q295" s="131">
        <f t="shared" si="39"/>
        <v>0</v>
      </c>
    </row>
    <row r="296" spans="1:17" ht="27" customHeight="1">
      <c r="A296" s="31" t="s">
        <v>208</v>
      </c>
      <c r="B296" s="236" t="s">
        <v>209</v>
      </c>
      <c r="C296" s="237"/>
      <c r="D296" s="237"/>
      <c r="E296" s="237"/>
      <c r="F296" s="237"/>
      <c r="G296" s="238"/>
      <c r="H296" s="4"/>
      <c r="I296" s="4"/>
      <c r="J296" s="236"/>
      <c r="K296" s="238"/>
      <c r="L296" s="4"/>
      <c r="M296" s="231">
        <f t="shared" si="40"/>
        <v>10</v>
      </c>
      <c r="N296" s="232"/>
      <c r="O296" s="261">
        <f t="shared" si="41"/>
        <v>0</v>
      </c>
      <c r="P296" s="261"/>
      <c r="Q296" s="131">
        <f t="shared" si="39"/>
        <v>0</v>
      </c>
    </row>
    <row r="297" spans="1:17" ht="13.5">
      <c r="A297" s="33" t="s">
        <v>210</v>
      </c>
      <c r="B297" s="239" t="s">
        <v>211</v>
      </c>
      <c r="C297" s="240"/>
      <c r="D297" s="240"/>
      <c r="E297" s="240"/>
      <c r="F297" s="240"/>
      <c r="G297" s="241"/>
      <c r="H297" s="6"/>
      <c r="I297" s="6"/>
      <c r="J297" s="239"/>
      <c r="K297" s="241"/>
      <c r="L297" s="6"/>
      <c r="M297" s="242">
        <f t="shared" si="40"/>
        <v>10</v>
      </c>
      <c r="N297" s="243"/>
      <c r="O297" s="262">
        <f t="shared" si="41"/>
        <v>0</v>
      </c>
      <c r="P297" s="262"/>
      <c r="Q297" s="132">
        <f t="shared" si="39"/>
        <v>0</v>
      </c>
    </row>
    <row r="298" spans="1:17" ht="13.5">
      <c r="A298" s="33" t="s">
        <v>197</v>
      </c>
      <c r="B298" s="239" t="s">
        <v>211</v>
      </c>
      <c r="C298" s="240"/>
      <c r="D298" s="240"/>
      <c r="E298" s="240"/>
      <c r="F298" s="240"/>
      <c r="G298" s="241"/>
      <c r="H298" s="6" t="s">
        <v>198</v>
      </c>
      <c r="I298" s="25" t="s">
        <v>524</v>
      </c>
      <c r="J298" s="239"/>
      <c r="K298" s="241"/>
      <c r="L298" s="6"/>
      <c r="M298" s="242">
        <f t="shared" si="40"/>
        <v>10</v>
      </c>
      <c r="N298" s="243"/>
      <c r="O298" s="262">
        <f t="shared" si="41"/>
        <v>0</v>
      </c>
      <c r="P298" s="262"/>
      <c r="Q298" s="132">
        <f t="shared" si="39"/>
        <v>0</v>
      </c>
    </row>
    <row r="299" spans="1:17" ht="13.5">
      <c r="A299" s="33" t="s">
        <v>199</v>
      </c>
      <c r="B299" s="239" t="s">
        <v>211</v>
      </c>
      <c r="C299" s="240"/>
      <c r="D299" s="240"/>
      <c r="E299" s="240"/>
      <c r="F299" s="240"/>
      <c r="G299" s="241"/>
      <c r="H299" s="6" t="s">
        <v>198</v>
      </c>
      <c r="I299" s="6" t="s">
        <v>9</v>
      </c>
      <c r="J299" s="239"/>
      <c r="K299" s="241"/>
      <c r="L299" s="6"/>
      <c r="M299" s="242">
        <f t="shared" si="40"/>
        <v>10</v>
      </c>
      <c r="N299" s="243"/>
      <c r="O299" s="262">
        <f t="shared" si="41"/>
        <v>0</v>
      </c>
      <c r="P299" s="262"/>
      <c r="Q299" s="132">
        <f t="shared" si="39"/>
        <v>0</v>
      </c>
    </row>
    <row r="300" spans="1:17" ht="26.25">
      <c r="A300" s="33" t="s">
        <v>28</v>
      </c>
      <c r="B300" s="239" t="s">
        <v>211</v>
      </c>
      <c r="C300" s="240"/>
      <c r="D300" s="240"/>
      <c r="E300" s="240"/>
      <c r="F300" s="240"/>
      <c r="G300" s="241"/>
      <c r="H300" s="6" t="s">
        <v>198</v>
      </c>
      <c r="I300" s="6" t="s">
        <v>9</v>
      </c>
      <c r="J300" s="239" t="s">
        <v>29</v>
      </c>
      <c r="K300" s="241"/>
      <c r="L300" s="6"/>
      <c r="M300" s="242">
        <f t="shared" si="40"/>
        <v>10</v>
      </c>
      <c r="N300" s="243"/>
      <c r="O300" s="262">
        <f t="shared" si="41"/>
        <v>0</v>
      </c>
      <c r="P300" s="262"/>
      <c r="Q300" s="132">
        <f t="shared" si="39"/>
        <v>0</v>
      </c>
    </row>
    <row r="301" spans="1:17" ht="26.25">
      <c r="A301" s="33" t="s">
        <v>30</v>
      </c>
      <c r="B301" s="239" t="s">
        <v>211</v>
      </c>
      <c r="C301" s="240"/>
      <c r="D301" s="240"/>
      <c r="E301" s="240"/>
      <c r="F301" s="240"/>
      <c r="G301" s="241"/>
      <c r="H301" s="6" t="s">
        <v>198</v>
      </c>
      <c r="I301" s="6" t="s">
        <v>9</v>
      </c>
      <c r="J301" s="239" t="s">
        <v>31</v>
      </c>
      <c r="K301" s="241"/>
      <c r="L301" s="6"/>
      <c r="M301" s="242">
        <f t="shared" si="40"/>
        <v>10</v>
      </c>
      <c r="N301" s="243"/>
      <c r="O301" s="262">
        <f t="shared" si="41"/>
        <v>0</v>
      </c>
      <c r="P301" s="262"/>
      <c r="Q301" s="132">
        <f t="shared" si="39"/>
        <v>0</v>
      </c>
    </row>
    <row r="302" spans="1:17" ht="39">
      <c r="A302" s="10" t="s">
        <v>545</v>
      </c>
      <c r="B302" s="239" t="s">
        <v>211</v>
      </c>
      <c r="C302" s="240"/>
      <c r="D302" s="240"/>
      <c r="E302" s="240"/>
      <c r="F302" s="240"/>
      <c r="G302" s="241"/>
      <c r="H302" s="6" t="s">
        <v>198</v>
      </c>
      <c r="I302" s="6" t="s">
        <v>9</v>
      </c>
      <c r="J302" s="239" t="s">
        <v>31</v>
      </c>
      <c r="K302" s="241"/>
      <c r="L302" s="6" t="s">
        <v>533</v>
      </c>
      <c r="M302" s="242">
        <v>10</v>
      </c>
      <c r="N302" s="243"/>
      <c r="O302" s="262">
        <v>0</v>
      </c>
      <c r="P302" s="262"/>
      <c r="Q302" s="132">
        <f t="shared" si="39"/>
        <v>0</v>
      </c>
    </row>
    <row r="303" spans="1:17" ht="26.25">
      <c r="A303" s="31" t="s">
        <v>561</v>
      </c>
      <c r="B303" s="236" t="s">
        <v>371</v>
      </c>
      <c r="C303" s="237"/>
      <c r="D303" s="237"/>
      <c r="E303" s="237"/>
      <c r="F303" s="237"/>
      <c r="G303" s="238"/>
      <c r="H303" s="4"/>
      <c r="I303" s="4"/>
      <c r="J303" s="236"/>
      <c r="K303" s="238"/>
      <c r="L303" s="4"/>
      <c r="M303" s="231">
        <f>M304</f>
        <v>526.8</v>
      </c>
      <c r="N303" s="232"/>
      <c r="O303" s="261">
        <f>O304</f>
        <v>20</v>
      </c>
      <c r="P303" s="261"/>
      <c r="Q303" s="131">
        <f t="shared" si="39"/>
        <v>3.7965072133637054</v>
      </c>
    </row>
    <row r="304" spans="1:17" ht="39">
      <c r="A304" s="31" t="s">
        <v>372</v>
      </c>
      <c r="B304" s="236" t="s">
        <v>373</v>
      </c>
      <c r="C304" s="237"/>
      <c r="D304" s="237"/>
      <c r="E304" s="237"/>
      <c r="F304" s="237"/>
      <c r="G304" s="238"/>
      <c r="H304" s="4"/>
      <c r="I304" s="4"/>
      <c r="J304" s="236"/>
      <c r="K304" s="238"/>
      <c r="L304" s="4"/>
      <c r="M304" s="231">
        <f>M305+M311</f>
        <v>526.8</v>
      </c>
      <c r="N304" s="232"/>
      <c r="O304" s="261">
        <f>O305+O311</f>
        <v>20</v>
      </c>
      <c r="P304" s="261"/>
      <c r="Q304" s="131">
        <f t="shared" si="39"/>
        <v>3.7965072133637054</v>
      </c>
    </row>
    <row r="305" spans="1:17" ht="13.5">
      <c r="A305" s="33" t="s">
        <v>374</v>
      </c>
      <c r="B305" s="239" t="s">
        <v>375</v>
      </c>
      <c r="C305" s="240"/>
      <c r="D305" s="240"/>
      <c r="E305" s="240"/>
      <c r="F305" s="240"/>
      <c r="G305" s="241"/>
      <c r="H305" s="6"/>
      <c r="I305" s="6"/>
      <c r="J305" s="239"/>
      <c r="K305" s="241"/>
      <c r="L305" s="6"/>
      <c r="M305" s="242">
        <f>M306</f>
        <v>440.8</v>
      </c>
      <c r="N305" s="243"/>
      <c r="O305" s="262">
        <f>O306</f>
        <v>20</v>
      </c>
      <c r="P305" s="262"/>
      <c r="Q305" s="132">
        <f t="shared" si="39"/>
        <v>4.537205081669692</v>
      </c>
    </row>
    <row r="306" spans="1:17" ht="13.5">
      <c r="A306" s="33" t="s">
        <v>282</v>
      </c>
      <c r="B306" s="239" t="s">
        <v>375</v>
      </c>
      <c r="C306" s="240"/>
      <c r="D306" s="240"/>
      <c r="E306" s="240"/>
      <c r="F306" s="240"/>
      <c r="G306" s="241"/>
      <c r="H306" s="6" t="s">
        <v>283</v>
      </c>
      <c r="I306" s="25" t="s">
        <v>524</v>
      </c>
      <c r="J306" s="239"/>
      <c r="K306" s="241"/>
      <c r="L306" s="6"/>
      <c r="M306" s="242">
        <f>M307</f>
        <v>440.8</v>
      </c>
      <c r="N306" s="243"/>
      <c r="O306" s="262">
        <f>O307</f>
        <v>20</v>
      </c>
      <c r="P306" s="262"/>
      <c r="Q306" s="132">
        <f t="shared" si="39"/>
        <v>4.537205081669692</v>
      </c>
    </row>
    <row r="307" spans="1:17" ht="13.5">
      <c r="A307" s="33" t="s">
        <v>365</v>
      </c>
      <c r="B307" s="239" t="s">
        <v>375</v>
      </c>
      <c r="C307" s="240"/>
      <c r="D307" s="240"/>
      <c r="E307" s="240"/>
      <c r="F307" s="240"/>
      <c r="G307" s="241"/>
      <c r="H307" s="6" t="s">
        <v>283</v>
      </c>
      <c r="I307" s="6" t="s">
        <v>283</v>
      </c>
      <c r="J307" s="239"/>
      <c r="K307" s="241"/>
      <c r="L307" s="6"/>
      <c r="M307" s="242">
        <f>M308</f>
        <v>440.8</v>
      </c>
      <c r="N307" s="243"/>
      <c r="O307" s="262">
        <f>O308</f>
        <v>20</v>
      </c>
      <c r="P307" s="262"/>
      <c r="Q307" s="132">
        <f t="shared" si="39"/>
        <v>4.537205081669692</v>
      </c>
    </row>
    <row r="308" spans="1:17" ht="13.5">
      <c r="A308" s="33" t="s">
        <v>53</v>
      </c>
      <c r="B308" s="239" t="s">
        <v>375</v>
      </c>
      <c r="C308" s="240"/>
      <c r="D308" s="240"/>
      <c r="E308" s="240"/>
      <c r="F308" s="240"/>
      <c r="G308" s="241"/>
      <c r="H308" s="6" t="s">
        <v>283</v>
      </c>
      <c r="I308" s="6" t="s">
        <v>283</v>
      </c>
      <c r="J308" s="239" t="s">
        <v>54</v>
      </c>
      <c r="K308" s="241"/>
      <c r="L308" s="6"/>
      <c r="M308" s="242">
        <f>M309</f>
        <v>440.8</v>
      </c>
      <c r="N308" s="243"/>
      <c r="O308" s="262">
        <f>O309</f>
        <v>20</v>
      </c>
      <c r="P308" s="262"/>
      <c r="Q308" s="132">
        <f t="shared" si="39"/>
        <v>4.537205081669692</v>
      </c>
    </row>
    <row r="309" spans="1:17" ht="13.5">
      <c r="A309" s="33" t="s">
        <v>376</v>
      </c>
      <c r="B309" s="239" t="s">
        <v>375</v>
      </c>
      <c r="C309" s="240"/>
      <c r="D309" s="240"/>
      <c r="E309" s="240"/>
      <c r="F309" s="240"/>
      <c r="G309" s="241"/>
      <c r="H309" s="6" t="s">
        <v>283</v>
      </c>
      <c r="I309" s="6" t="s">
        <v>283</v>
      </c>
      <c r="J309" s="239" t="s">
        <v>377</v>
      </c>
      <c r="K309" s="241"/>
      <c r="L309" s="6"/>
      <c r="M309" s="242">
        <f>M310</f>
        <v>440.8</v>
      </c>
      <c r="N309" s="243"/>
      <c r="O309" s="262">
        <f>O310</f>
        <v>20</v>
      </c>
      <c r="P309" s="262"/>
      <c r="Q309" s="132">
        <f t="shared" si="39"/>
        <v>4.537205081669692</v>
      </c>
    </row>
    <row r="310" spans="1:17" ht="27" customHeight="1">
      <c r="A310" s="33" t="s">
        <v>543</v>
      </c>
      <c r="B310" s="239" t="s">
        <v>375</v>
      </c>
      <c r="C310" s="240"/>
      <c r="D310" s="240"/>
      <c r="E310" s="240"/>
      <c r="F310" s="240"/>
      <c r="G310" s="241"/>
      <c r="H310" s="6" t="s">
        <v>283</v>
      </c>
      <c r="I310" s="6" t="s">
        <v>283</v>
      </c>
      <c r="J310" s="239" t="s">
        <v>377</v>
      </c>
      <c r="K310" s="241"/>
      <c r="L310" s="6" t="s">
        <v>531</v>
      </c>
      <c r="M310" s="242">
        <v>440.8</v>
      </c>
      <c r="N310" s="243"/>
      <c r="O310" s="262">
        <v>20</v>
      </c>
      <c r="P310" s="262"/>
      <c r="Q310" s="132">
        <f t="shared" si="39"/>
        <v>4.537205081669692</v>
      </c>
    </row>
    <row r="311" spans="1:17" ht="13.5">
      <c r="A311" s="33" t="s">
        <v>378</v>
      </c>
      <c r="B311" s="239" t="s">
        <v>379</v>
      </c>
      <c r="C311" s="240"/>
      <c r="D311" s="240"/>
      <c r="E311" s="240"/>
      <c r="F311" s="240"/>
      <c r="G311" s="241"/>
      <c r="H311" s="6"/>
      <c r="I311" s="6"/>
      <c r="J311" s="239"/>
      <c r="K311" s="241"/>
      <c r="L311" s="6"/>
      <c r="M311" s="242">
        <f>M312</f>
        <v>86</v>
      </c>
      <c r="N311" s="243"/>
      <c r="O311" s="262">
        <f>O312</f>
        <v>0</v>
      </c>
      <c r="P311" s="262"/>
      <c r="Q311" s="132">
        <f t="shared" si="39"/>
        <v>0</v>
      </c>
    </row>
    <row r="312" spans="1:17" ht="13.5">
      <c r="A312" s="33" t="s">
        <v>282</v>
      </c>
      <c r="B312" s="239" t="s">
        <v>379</v>
      </c>
      <c r="C312" s="240"/>
      <c r="D312" s="240"/>
      <c r="E312" s="240"/>
      <c r="F312" s="240"/>
      <c r="G312" s="241"/>
      <c r="H312" s="6" t="s">
        <v>283</v>
      </c>
      <c r="I312" s="25" t="s">
        <v>524</v>
      </c>
      <c r="J312" s="239"/>
      <c r="K312" s="241"/>
      <c r="L312" s="6"/>
      <c r="M312" s="242">
        <f>M313</f>
        <v>86</v>
      </c>
      <c r="N312" s="243"/>
      <c r="O312" s="262">
        <f>O313</f>
        <v>0</v>
      </c>
      <c r="P312" s="262"/>
      <c r="Q312" s="132">
        <f t="shared" si="39"/>
        <v>0</v>
      </c>
    </row>
    <row r="313" spans="1:17" ht="13.5">
      <c r="A313" s="33" t="s">
        <v>365</v>
      </c>
      <c r="B313" s="239" t="s">
        <v>379</v>
      </c>
      <c r="C313" s="240"/>
      <c r="D313" s="240"/>
      <c r="E313" s="240"/>
      <c r="F313" s="240"/>
      <c r="G313" s="241"/>
      <c r="H313" s="6" t="s">
        <v>283</v>
      </c>
      <c r="I313" s="6" t="s">
        <v>283</v>
      </c>
      <c r="J313" s="239"/>
      <c r="K313" s="241"/>
      <c r="L313" s="6"/>
      <c r="M313" s="242">
        <f>M314</f>
        <v>86</v>
      </c>
      <c r="N313" s="243"/>
      <c r="O313" s="262">
        <f>O314</f>
        <v>0</v>
      </c>
      <c r="P313" s="262"/>
      <c r="Q313" s="132">
        <f t="shared" si="39"/>
        <v>0</v>
      </c>
    </row>
    <row r="314" spans="1:17" ht="26.25">
      <c r="A314" s="33" t="s">
        <v>28</v>
      </c>
      <c r="B314" s="239" t="s">
        <v>379</v>
      </c>
      <c r="C314" s="240"/>
      <c r="D314" s="240"/>
      <c r="E314" s="240"/>
      <c r="F314" s="240"/>
      <c r="G314" s="241"/>
      <c r="H314" s="6" t="s">
        <v>283</v>
      </c>
      <c r="I314" s="6" t="s">
        <v>283</v>
      </c>
      <c r="J314" s="239" t="s">
        <v>29</v>
      </c>
      <c r="K314" s="241"/>
      <c r="L314" s="6"/>
      <c r="M314" s="242">
        <f>M315</f>
        <v>86</v>
      </c>
      <c r="N314" s="243"/>
      <c r="O314" s="262">
        <f>O315</f>
        <v>0</v>
      </c>
      <c r="P314" s="262"/>
      <c r="Q314" s="132">
        <f t="shared" si="39"/>
        <v>0</v>
      </c>
    </row>
    <row r="315" spans="1:17" ht="26.25">
      <c r="A315" s="33" t="s">
        <v>30</v>
      </c>
      <c r="B315" s="239" t="s">
        <v>379</v>
      </c>
      <c r="C315" s="240"/>
      <c r="D315" s="240"/>
      <c r="E315" s="240"/>
      <c r="F315" s="240"/>
      <c r="G315" s="241"/>
      <c r="H315" s="6" t="s">
        <v>283</v>
      </c>
      <c r="I315" s="6" t="s">
        <v>283</v>
      </c>
      <c r="J315" s="239" t="s">
        <v>31</v>
      </c>
      <c r="K315" s="241"/>
      <c r="L315" s="6"/>
      <c r="M315" s="242">
        <f>M316</f>
        <v>86</v>
      </c>
      <c r="N315" s="243"/>
      <c r="O315" s="262">
        <f>O316</f>
        <v>0</v>
      </c>
      <c r="P315" s="262"/>
      <c r="Q315" s="132">
        <f t="shared" si="39"/>
        <v>0</v>
      </c>
    </row>
    <row r="316" spans="1:17" ht="27.75" customHeight="1">
      <c r="A316" s="33" t="s">
        <v>543</v>
      </c>
      <c r="B316" s="239" t="s">
        <v>379</v>
      </c>
      <c r="C316" s="240"/>
      <c r="D316" s="240"/>
      <c r="E316" s="240"/>
      <c r="F316" s="240"/>
      <c r="G316" s="241"/>
      <c r="H316" s="6" t="s">
        <v>283</v>
      </c>
      <c r="I316" s="6" t="s">
        <v>283</v>
      </c>
      <c r="J316" s="239" t="s">
        <v>31</v>
      </c>
      <c r="K316" s="241"/>
      <c r="L316" s="6" t="s">
        <v>531</v>
      </c>
      <c r="M316" s="242">
        <v>86</v>
      </c>
      <c r="N316" s="243"/>
      <c r="O316" s="262">
        <v>0</v>
      </c>
      <c r="P316" s="262"/>
      <c r="Q316" s="132">
        <f t="shared" si="39"/>
        <v>0</v>
      </c>
    </row>
    <row r="317" spans="1:17" ht="39">
      <c r="A317" s="31" t="s">
        <v>562</v>
      </c>
      <c r="B317" s="236" t="s">
        <v>461</v>
      </c>
      <c r="C317" s="237"/>
      <c r="D317" s="237"/>
      <c r="E317" s="237"/>
      <c r="F317" s="237"/>
      <c r="G317" s="238"/>
      <c r="H317" s="4"/>
      <c r="I317" s="4"/>
      <c r="J317" s="236"/>
      <c r="K317" s="238"/>
      <c r="L317" s="4"/>
      <c r="M317" s="231">
        <f aca="true" t="shared" si="42" ref="M317:M323">M318</f>
        <v>50</v>
      </c>
      <c r="N317" s="232"/>
      <c r="O317" s="261">
        <f aca="true" t="shared" si="43" ref="O317:O323">O318</f>
        <v>0</v>
      </c>
      <c r="P317" s="261"/>
      <c r="Q317" s="131">
        <f t="shared" si="39"/>
        <v>0</v>
      </c>
    </row>
    <row r="318" spans="1:17" ht="26.25">
      <c r="A318" s="31" t="s">
        <v>462</v>
      </c>
      <c r="B318" s="236" t="s">
        <v>463</v>
      </c>
      <c r="C318" s="237"/>
      <c r="D318" s="237"/>
      <c r="E318" s="237"/>
      <c r="F318" s="237"/>
      <c r="G318" s="238"/>
      <c r="H318" s="4"/>
      <c r="I318" s="4"/>
      <c r="J318" s="236"/>
      <c r="K318" s="238"/>
      <c r="L318" s="4"/>
      <c r="M318" s="231">
        <f t="shared" si="42"/>
        <v>50</v>
      </c>
      <c r="N318" s="232"/>
      <c r="O318" s="261">
        <f t="shared" si="43"/>
        <v>0</v>
      </c>
      <c r="P318" s="261"/>
      <c r="Q318" s="131">
        <f t="shared" si="39"/>
        <v>0</v>
      </c>
    </row>
    <row r="319" spans="1:17" ht="26.25">
      <c r="A319" s="33" t="s">
        <v>464</v>
      </c>
      <c r="B319" s="239" t="s">
        <v>465</v>
      </c>
      <c r="C319" s="240"/>
      <c r="D319" s="240"/>
      <c r="E319" s="240"/>
      <c r="F319" s="240"/>
      <c r="G319" s="241"/>
      <c r="H319" s="6"/>
      <c r="I319" s="6"/>
      <c r="J319" s="239"/>
      <c r="K319" s="241"/>
      <c r="L319" s="6"/>
      <c r="M319" s="242">
        <f t="shared" si="42"/>
        <v>50</v>
      </c>
      <c r="N319" s="243"/>
      <c r="O319" s="262">
        <f t="shared" si="43"/>
        <v>0</v>
      </c>
      <c r="P319" s="262"/>
      <c r="Q319" s="132">
        <f t="shared" si="39"/>
        <v>0</v>
      </c>
    </row>
    <row r="320" spans="1:17" ht="13.5">
      <c r="A320" s="33" t="s">
        <v>452</v>
      </c>
      <c r="B320" s="239" t="s">
        <v>465</v>
      </c>
      <c r="C320" s="240"/>
      <c r="D320" s="240"/>
      <c r="E320" s="240"/>
      <c r="F320" s="240"/>
      <c r="G320" s="241"/>
      <c r="H320" s="6" t="s">
        <v>142</v>
      </c>
      <c r="I320" s="25" t="s">
        <v>524</v>
      </c>
      <c r="J320" s="239"/>
      <c r="K320" s="241"/>
      <c r="L320" s="6"/>
      <c r="M320" s="242">
        <f t="shared" si="42"/>
        <v>50</v>
      </c>
      <c r="N320" s="243"/>
      <c r="O320" s="262">
        <f t="shared" si="43"/>
        <v>0</v>
      </c>
      <c r="P320" s="262"/>
      <c r="Q320" s="132">
        <f t="shared" si="39"/>
        <v>0</v>
      </c>
    </row>
    <row r="321" spans="1:17" ht="13.5">
      <c r="A321" s="33" t="s">
        <v>460</v>
      </c>
      <c r="B321" s="239" t="s">
        <v>465</v>
      </c>
      <c r="C321" s="240"/>
      <c r="D321" s="240"/>
      <c r="E321" s="240"/>
      <c r="F321" s="240"/>
      <c r="G321" s="241"/>
      <c r="H321" s="6" t="s">
        <v>142</v>
      </c>
      <c r="I321" s="6" t="s">
        <v>22</v>
      </c>
      <c r="J321" s="239"/>
      <c r="K321" s="241"/>
      <c r="L321" s="6"/>
      <c r="M321" s="242">
        <f t="shared" si="42"/>
        <v>50</v>
      </c>
      <c r="N321" s="243"/>
      <c r="O321" s="262">
        <f t="shared" si="43"/>
        <v>0</v>
      </c>
      <c r="P321" s="262"/>
      <c r="Q321" s="132">
        <f t="shared" si="39"/>
        <v>0</v>
      </c>
    </row>
    <row r="322" spans="1:17" ht="13.5">
      <c r="A322" s="33" t="s">
        <v>53</v>
      </c>
      <c r="B322" s="239" t="s">
        <v>465</v>
      </c>
      <c r="C322" s="240"/>
      <c r="D322" s="240"/>
      <c r="E322" s="240"/>
      <c r="F322" s="240"/>
      <c r="G322" s="241"/>
      <c r="H322" s="6" t="s">
        <v>142</v>
      </c>
      <c r="I322" s="6" t="s">
        <v>22</v>
      </c>
      <c r="J322" s="239" t="s">
        <v>54</v>
      </c>
      <c r="K322" s="241"/>
      <c r="L322" s="6"/>
      <c r="M322" s="242">
        <f t="shared" si="42"/>
        <v>50</v>
      </c>
      <c r="N322" s="243"/>
      <c r="O322" s="262">
        <f t="shared" si="43"/>
        <v>0</v>
      </c>
      <c r="P322" s="262"/>
      <c r="Q322" s="132">
        <f t="shared" si="39"/>
        <v>0</v>
      </c>
    </row>
    <row r="323" spans="1:17" ht="26.25">
      <c r="A323" s="33" t="s">
        <v>55</v>
      </c>
      <c r="B323" s="239" t="s">
        <v>465</v>
      </c>
      <c r="C323" s="240"/>
      <c r="D323" s="240"/>
      <c r="E323" s="240"/>
      <c r="F323" s="240"/>
      <c r="G323" s="241"/>
      <c r="H323" s="6" t="s">
        <v>142</v>
      </c>
      <c r="I323" s="6" t="s">
        <v>22</v>
      </c>
      <c r="J323" s="239" t="s">
        <v>56</v>
      </c>
      <c r="K323" s="241"/>
      <c r="L323" s="6"/>
      <c r="M323" s="242">
        <f t="shared" si="42"/>
        <v>50</v>
      </c>
      <c r="N323" s="243"/>
      <c r="O323" s="262">
        <f t="shared" si="43"/>
        <v>0</v>
      </c>
      <c r="P323" s="262"/>
      <c r="Q323" s="132">
        <f t="shared" si="39"/>
        <v>0</v>
      </c>
    </row>
    <row r="324" spans="1:17" ht="39">
      <c r="A324" s="10" t="s">
        <v>544</v>
      </c>
      <c r="B324" s="239" t="s">
        <v>465</v>
      </c>
      <c r="C324" s="240"/>
      <c r="D324" s="240"/>
      <c r="E324" s="240"/>
      <c r="F324" s="240"/>
      <c r="G324" s="241"/>
      <c r="H324" s="6" t="s">
        <v>142</v>
      </c>
      <c r="I324" s="6" t="s">
        <v>22</v>
      </c>
      <c r="J324" s="239" t="s">
        <v>56</v>
      </c>
      <c r="K324" s="241"/>
      <c r="L324" s="6" t="s">
        <v>532</v>
      </c>
      <c r="M324" s="242">
        <v>50</v>
      </c>
      <c r="N324" s="243"/>
      <c r="O324" s="262">
        <v>0</v>
      </c>
      <c r="P324" s="262"/>
      <c r="Q324" s="132">
        <f t="shared" si="39"/>
        <v>0</v>
      </c>
    </row>
    <row r="325" spans="1:17" ht="39">
      <c r="A325" s="31" t="s">
        <v>563</v>
      </c>
      <c r="B325" s="236" t="s">
        <v>185</v>
      </c>
      <c r="C325" s="237"/>
      <c r="D325" s="237"/>
      <c r="E325" s="237"/>
      <c r="F325" s="237"/>
      <c r="G325" s="238"/>
      <c r="H325" s="4"/>
      <c r="I325" s="4"/>
      <c r="J325" s="236"/>
      <c r="K325" s="238"/>
      <c r="L325" s="4"/>
      <c r="M325" s="231">
        <f aca="true" t="shared" si="44" ref="M325:M331">M326</f>
        <v>100</v>
      </c>
      <c r="N325" s="232"/>
      <c r="O325" s="261">
        <f aca="true" t="shared" si="45" ref="O325:O331">O326</f>
        <v>0</v>
      </c>
      <c r="P325" s="261"/>
      <c r="Q325" s="131">
        <f t="shared" si="39"/>
        <v>0</v>
      </c>
    </row>
    <row r="326" spans="1:17" ht="41.25" customHeight="1">
      <c r="A326" s="31" t="s">
        <v>186</v>
      </c>
      <c r="B326" s="236" t="s">
        <v>187</v>
      </c>
      <c r="C326" s="237"/>
      <c r="D326" s="237"/>
      <c r="E326" s="237"/>
      <c r="F326" s="237"/>
      <c r="G326" s="238"/>
      <c r="H326" s="4"/>
      <c r="I326" s="4"/>
      <c r="J326" s="236"/>
      <c r="K326" s="238"/>
      <c r="L326" s="4"/>
      <c r="M326" s="231">
        <f t="shared" si="44"/>
        <v>100</v>
      </c>
      <c r="N326" s="232"/>
      <c r="O326" s="261">
        <f t="shared" si="45"/>
        <v>0</v>
      </c>
      <c r="P326" s="261"/>
      <c r="Q326" s="131">
        <f t="shared" si="39"/>
        <v>0</v>
      </c>
    </row>
    <row r="327" spans="1:17" ht="26.25">
      <c r="A327" s="33" t="s">
        <v>188</v>
      </c>
      <c r="B327" s="239" t="s">
        <v>189</v>
      </c>
      <c r="C327" s="240"/>
      <c r="D327" s="240"/>
      <c r="E327" s="240"/>
      <c r="F327" s="240"/>
      <c r="G327" s="241"/>
      <c r="H327" s="6"/>
      <c r="I327" s="6"/>
      <c r="J327" s="239"/>
      <c r="K327" s="241"/>
      <c r="L327" s="6"/>
      <c r="M327" s="242">
        <f t="shared" si="44"/>
        <v>100</v>
      </c>
      <c r="N327" s="243"/>
      <c r="O327" s="262">
        <f t="shared" si="45"/>
        <v>0</v>
      </c>
      <c r="P327" s="262"/>
      <c r="Q327" s="132">
        <f t="shared" si="39"/>
        <v>0</v>
      </c>
    </row>
    <row r="328" spans="1:17" ht="13.5">
      <c r="A328" s="33" t="s">
        <v>155</v>
      </c>
      <c r="B328" s="239" t="s">
        <v>189</v>
      </c>
      <c r="C328" s="240"/>
      <c r="D328" s="240"/>
      <c r="E328" s="240"/>
      <c r="F328" s="240"/>
      <c r="G328" s="241"/>
      <c r="H328" s="6" t="s">
        <v>35</v>
      </c>
      <c r="I328" s="25" t="s">
        <v>524</v>
      </c>
      <c r="J328" s="239"/>
      <c r="K328" s="241"/>
      <c r="L328" s="6"/>
      <c r="M328" s="242">
        <f t="shared" si="44"/>
        <v>100</v>
      </c>
      <c r="N328" s="243"/>
      <c r="O328" s="262">
        <f t="shared" si="45"/>
        <v>0</v>
      </c>
      <c r="P328" s="262"/>
      <c r="Q328" s="132">
        <f aca="true" t="shared" si="46" ref="Q328:Q391">O328/M328*100</f>
        <v>0</v>
      </c>
    </row>
    <row r="329" spans="1:17" ht="13.5">
      <c r="A329" s="33" t="s">
        <v>183</v>
      </c>
      <c r="B329" s="239" t="s">
        <v>189</v>
      </c>
      <c r="C329" s="240"/>
      <c r="D329" s="240"/>
      <c r="E329" s="240"/>
      <c r="F329" s="240"/>
      <c r="G329" s="241"/>
      <c r="H329" s="6" t="s">
        <v>35</v>
      </c>
      <c r="I329" s="6" t="s">
        <v>184</v>
      </c>
      <c r="J329" s="239"/>
      <c r="K329" s="241"/>
      <c r="L329" s="6"/>
      <c r="M329" s="242">
        <f t="shared" si="44"/>
        <v>100</v>
      </c>
      <c r="N329" s="243"/>
      <c r="O329" s="262">
        <f t="shared" si="45"/>
        <v>0</v>
      </c>
      <c r="P329" s="262"/>
      <c r="Q329" s="132">
        <f t="shared" si="46"/>
        <v>0</v>
      </c>
    </row>
    <row r="330" spans="1:17" ht="13.5">
      <c r="A330" s="33" t="s">
        <v>46</v>
      </c>
      <c r="B330" s="239" t="s">
        <v>189</v>
      </c>
      <c r="C330" s="240"/>
      <c r="D330" s="240"/>
      <c r="E330" s="240"/>
      <c r="F330" s="240"/>
      <c r="G330" s="241"/>
      <c r="H330" s="6" t="s">
        <v>35</v>
      </c>
      <c r="I330" s="6" t="s">
        <v>184</v>
      </c>
      <c r="J330" s="239" t="s">
        <v>47</v>
      </c>
      <c r="K330" s="241"/>
      <c r="L330" s="6"/>
      <c r="M330" s="242">
        <f t="shared" si="44"/>
        <v>100</v>
      </c>
      <c r="N330" s="243"/>
      <c r="O330" s="262">
        <f t="shared" si="45"/>
        <v>0</v>
      </c>
      <c r="P330" s="262"/>
      <c r="Q330" s="132">
        <f t="shared" si="46"/>
        <v>0</v>
      </c>
    </row>
    <row r="331" spans="1:17" ht="52.5">
      <c r="A331" s="33" t="s">
        <v>190</v>
      </c>
      <c r="B331" s="239" t="s">
        <v>189</v>
      </c>
      <c r="C331" s="240"/>
      <c r="D331" s="240"/>
      <c r="E331" s="240"/>
      <c r="F331" s="240"/>
      <c r="G331" s="241"/>
      <c r="H331" s="6" t="s">
        <v>35</v>
      </c>
      <c r="I331" s="6" t="s">
        <v>184</v>
      </c>
      <c r="J331" s="239" t="s">
        <v>191</v>
      </c>
      <c r="K331" s="241"/>
      <c r="L331" s="6"/>
      <c r="M331" s="242">
        <f t="shared" si="44"/>
        <v>100</v>
      </c>
      <c r="N331" s="243"/>
      <c r="O331" s="262">
        <f t="shared" si="45"/>
        <v>0</v>
      </c>
      <c r="P331" s="262"/>
      <c r="Q331" s="132">
        <f t="shared" si="46"/>
        <v>0</v>
      </c>
    </row>
    <row r="332" spans="1:17" ht="26.25">
      <c r="A332" s="33" t="s">
        <v>539</v>
      </c>
      <c r="B332" s="239" t="s">
        <v>189</v>
      </c>
      <c r="C332" s="240"/>
      <c r="D332" s="240"/>
      <c r="E332" s="240"/>
      <c r="F332" s="240"/>
      <c r="G332" s="241"/>
      <c r="H332" s="6" t="s">
        <v>35</v>
      </c>
      <c r="I332" s="6" t="s">
        <v>184</v>
      </c>
      <c r="J332" s="239" t="s">
        <v>191</v>
      </c>
      <c r="K332" s="241"/>
      <c r="L332" s="6" t="s">
        <v>527</v>
      </c>
      <c r="M332" s="242">
        <v>100</v>
      </c>
      <c r="N332" s="243"/>
      <c r="O332" s="262">
        <v>0</v>
      </c>
      <c r="P332" s="262"/>
      <c r="Q332" s="132">
        <f t="shared" si="46"/>
        <v>0</v>
      </c>
    </row>
    <row r="333" spans="1:17" ht="52.5">
      <c r="A333" s="31" t="s">
        <v>564</v>
      </c>
      <c r="B333" s="236" t="s">
        <v>241</v>
      </c>
      <c r="C333" s="237"/>
      <c r="D333" s="237"/>
      <c r="E333" s="237"/>
      <c r="F333" s="237"/>
      <c r="G333" s="238"/>
      <c r="H333" s="4"/>
      <c r="I333" s="4"/>
      <c r="J333" s="236"/>
      <c r="K333" s="238"/>
      <c r="L333" s="4"/>
      <c r="M333" s="231">
        <f>M334</f>
        <v>165</v>
      </c>
      <c r="N333" s="232"/>
      <c r="O333" s="261">
        <f>O334</f>
        <v>0</v>
      </c>
      <c r="P333" s="261"/>
      <c r="Q333" s="131">
        <f t="shared" si="46"/>
        <v>0</v>
      </c>
    </row>
    <row r="334" spans="1:17" ht="52.5">
      <c r="A334" s="31" t="s">
        <v>242</v>
      </c>
      <c r="B334" s="236" t="s">
        <v>243</v>
      </c>
      <c r="C334" s="237"/>
      <c r="D334" s="237"/>
      <c r="E334" s="237"/>
      <c r="F334" s="237"/>
      <c r="G334" s="238"/>
      <c r="H334" s="4"/>
      <c r="I334" s="4"/>
      <c r="J334" s="236"/>
      <c r="K334" s="238"/>
      <c r="L334" s="4"/>
      <c r="M334" s="231">
        <f>M335+M341+M347</f>
        <v>165</v>
      </c>
      <c r="N334" s="232"/>
      <c r="O334" s="261">
        <f>O335+O341+O347</f>
        <v>0</v>
      </c>
      <c r="P334" s="261"/>
      <c r="Q334" s="131">
        <f t="shared" si="46"/>
        <v>0</v>
      </c>
    </row>
    <row r="335" spans="1:17" ht="26.25">
      <c r="A335" s="33" t="s">
        <v>244</v>
      </c>
      <c r="B335" s="239" t="s">
        <v>245</v>
      </c>
      <c r="C335" s="240"/>
      <c r="D335" s="240"/>
      <c r="E335" s="240"/>
      <c r="F335" s="240"/>
      <c r="G335" s="241"/>
      <c r="H335" s="6"/>
      <c r="I335" s="6"/>
      <c r="J335" s="239"/>
      <c r="K335" s="241"/>
      <c r="L335" s="6"/>
      <c r="M335" s="242">
        <f>M336</f>
        <v>10</v>
      </c>
      <c r="N335" s="243"/>
      <c r="O335" s="262">
        <f>O336</f>
        <v>0</v>
      </c>
      <c r="P335" s="262"/>
      <c r="Q335" s="132">
        <f t="shared" si="46"/>
        <v>0</v>
      </c>
    </row>
    <row r="336" spans="1:17" ht="13.5">
      <c r="A336" s="33" t="s">
        <v>197</v>
      </c>
      <c r="B336" s="239" t="s">
        <v>245</v>
      </c>
      <c r="C336" s="240"/>
      <c r="D336" s="240"/>
      <c r="E336" s="240"/>
      <c r="F336" s="240"/>
      <c r="G336" s="241"/>
      <c r="H336" s="6" t="s">
        <v>198</v>
      </c>
      <c r="I336" s="25" t="s">
        <v>524</v>
      </c>
      <c r="J336" s="239"/>
      <c r="K336" s="241"/>
      <c r="L336" s="6"/>
      <c r="M336" s="242">
        <f>M337</f>
        <v>10</v>
      </c>
      <c r="N336" s="243"/>
      <c r="O336" s="262">
        <f>O337</f>
        <v>0</v>
      </c>
      <c r="P336" s="262"/>
      <c r="Q336" s="132">
        <f t="shared" si="46"/>
        <v>0</v>
      </c>
    </row>
    <row r="337" spans="1:17" ht="13.5">
      <c r="A337" s="33" t="s">
        <v>236</v>
      </c>
      <c r="B337" s="239" t="s">
        <v>245</v>
      </c>
      <c r="C337" s="240"/>
      <c r="D337" s="240"/>
      <c r="E337" s="240"/>
      <c r="F337" s="240"/>
      <c r="G337" s="241"/>
      <c r="H337" s="6" t="s">
        <v>198</v>
      </c>
      <c r="I337" s="6" t="s">
        <v>22</v>
      </c>
      <c r="J337" s="239"/>
      <c r="K337" s="241"/>
      <c r="L337" s="6"/>
      <c r="M337" s="242">
        <f>M338</f>
        <v>10</v>
      </c>
      <c r="N337" s="243"/>
      <c r="O337" s="262">
        <f>O338</f>
        <v>0</v>
      </c>
      <c r="P337" s="262"/>
      <c r="Q337" s="132">
        <f t="shared" si="46"/>
        <v>0</v>
      </c>
    </row>
    <row r="338" spans="1:17" ht="26.25">
      <c r="A338" s="33" t="s">
        <v>28</v>
      </c>
      <c r="B338" s="239" t="s">
        <v>245</v>
      </c>
      <c r="C338" s="240"/>
      <c r="D338" s="240"/>
      <c r="E338" s="240"/>
      <c r="F338" s="240"/>
      <c r="G338" s="241"/>
      <c r="H338" s="6" t="s">
        <v>198</v>
      </c>
      <c r="I338" s="6" t="s">
        <v>22</v>
      </c>
      <c r="J338" s="239" t="s">
        <v>29</v>
      </c>
      <c r="K338" s="241"/>
      <c r="L338" s="6"/>
      <c r="M338" s="242">
        <f>M339</f>
        <v>10</v>
      </c>
      <c r="N338" s="243"/>
      <c r="O338" s="262">
        <f>O339</f>
        <v>0</v>
      </c>
      <c r="P338" s="262"/>
      <c r="Q338" s="132">
        <f t="shared" si="46"/>
        <v>0</v>
      </c>
    </row>
    <row r="339" spans="1:17" ht="26.25">
      <c r="A339" s="33" t="s">
        <v>30</v>
      </c>
      <c r="B339" s="239" t="s">
        <v>245</v>
      </c>
      <c r="C339" s="240"/>
      <c r="D339" s="240"/>
      <c r="E339" s="240"/>
      <c r="F339" s="240"/>
      <c r="G339" s="241"/>
      <c r="H339" s="6" t="s">
        <v>198</v>
      </c>
      <c r="I339" s="6" t="s">
        <v>22</v>
      </c>
      <c r="J339" s="239" t="s">
        <v>31</v>
      </c>
      <c r="K339" s="241"/>
      <c r="L339" s="6"/>
      <c r="M339" s="242">
        <f>M340</f>
        <v>10</v>
      </c>
      <c r="N339" s="243"/>
      <c r="O339" s="262">
        <f>O340</f>
        <v>0</v>
      </c>
      <c r="P339" s="262"/>
      <c r="Q339" s="132">
        <f t="shared" si="46"/>
        <v>0</v>
      </c>
    </row>
    <row r="340" spans="1:17" ht="39">
      <c r="A340" s="10" t="s">
        <v>545</v>
      </c>
      <c r="B340" s="239" t="s">
        <v>245</v>
      </c>
      <c r="C340" s="240"/>
      <c r="D340" s="240"/>
      <c r="E340" s="240"/>
      <c r="F340" s="240"/>
      <c r="G340" s="241"/>
      <c r="H340" s="6" t="s">
        <v>198</v>
      </c>
      <c r="I340" s="6" t="s">
        <v>22</v>
      </c>
      <c r="J340" s="239" t="s">
        <v>31</v>
      </c>
      <c r="K340" s="241"/>
      <c r="L340" s="6" t="s">
        <v>533</v>
      </c>
      <c r="M340" s="242">
        <v>10</v>
      </c>
      <c r="N340" s="243"/>
      <c r="O340" s="262">
        <v>0</v>
      </c>
      <c r="P340" s="262"/>
      <c r="Q340" s="132">
        <f t="shared" si="46"/>
        <v>0</v>
      </c>
    </row>
    <row r="341" spans="1:17" ht="14.25" customHeight="1">
      <c r="A341" s="33" t="s">
        <v>534</v>
      </c>
      <c r="B341" s="239" t="s">
        <v>522</v>
      </c>
      <c r="C341" s="240"/>
      <c r="D341" s="240"/>
      <c r="E341" s="240"/>
      <c r="F341" s="240"/>
      <c r="G341" s="241"/>
      <c r="H341" s="6"/>
      <c r="I341" s="6"/>
      <c r="J341" s="239"/>
      <c r="K341" s="241"/>
      <c r="L341" s="6"/>
      <c r="M341" s="242">
        <f>M342</f>
        <v>55</v>
      </c>
      <c r="N341" s="243"/>
      <c r="O341" s="262">
        <f>O342</f>
        <v>0</v>
      </c>
      <c r="P341" s="262"/>
      <c r="Q341" s="132">
        <f t="shared" si="46"/>
        <v>0</v>
      </c>
    </row>
    <row r="342" spans="1:17" ht="13.5">
      <c r="A342" s="33" t="s">
        <v>197</v>
      </c>
      <c r="B342" s="239" t="s">
        <v>522</v>
      </c>
      <c r="C342" s="240"/>
      <c r="D342" s="240"/>
      <c r="E342" s="240"/>
      <c r="F342" s="240"/>
      <c r="G342" s="241"/>
      <c r="H342" s="6" t="s">
        <v>198</v>
      </c>
      <c r="I342" s="25" t="s">
        <v>524</v>
      </c>
      <c r="J342" s="239"/>
      <c r="K342" s="241"/>
      <c r="L342" s="6"/>
      <c r="M342" s="242">
        <f>M343</f>
        <v>55</v>
      </c>
      <c r="N342" s="243"/>
      <c r="O342" s="262">
        <f>O343</f>
        <v>0</v>
      </c>
      <c r="P342" s="262"/>
      <c r="Q342" s="132">
        <f t="shared" si="46"/>
        <v>0</v>
      </c>
    </row>
    <row r="343" spans="1:17" ht="13.5">
      <c r="A343" s="33" t="s">
        <v>236</v>
      </c>
      <c r="B343" s="239" t="s">
        <v>522</v>
      </c>
      <c r="C343" s="240"/>
      <c r="D343" s="240"/>
      <c r="E343" s="240"/>
      <c r="F343" s="240"/>
      <c r="G343" s="241"/>
      <c r="H343" s="6" t="s">
        <v>198</v>
      </c>
      <c r="I343" s="6" t="s">
        <v>22</v>
      </c>
      <c r="J343" s="239"/>
      <c r="K343" s="241"/>
      <c r="L343" s="6"/>
      <c r="M343" s="242">
        <f>M344</f>
        <v>55</v>
      </c>
      <c r="N343" s="243"/>
      <c r="O343" s="262">
        <f>O344</f>
        <v>0</v>
      </c>
      <c r="P343" s="262"/>
      <c r="Q343" s="132">
        <f t="shared" si="46"/>
        <v>0</v>
      </c>
    </row>
    <row r="344" spans="1:17" ht="26.25">
      <c r="A344" s="33" t="s">
        <v>28</v>
      </c>
      <c r="B344" s="239" t="s">
        <v>522</v>
      </c>
      <c r="C344" s="240"/>
      <c r="D344" s="240"/>
      <c r="E344" s="240"/>
      <c r="F344" s="240"/>
      <c r="G344" s="241"/>
      <c r="H344" s="6" t="s">
        <v>198</v>
      </c>
      <c r="I344" s="6" t="s">
        <v>22</v>
      </c>
      <c r="J344" s="239" t="s">
        <v>29</v>
      </c>
      <c r="K344" s="241"/>
      <c r="L344" s="6"/>
      <c r="M344" s="242">
        <f>M345</f>
        <v>55</v>
      </c>
      <c r="N344" s="243"/>
      <c r="O344" s="262">
        <f>O345</f>
        <v>0</v>
      </c>
      <c r="P344" s="262"/>
      <c r="Q344" s="132">
        <f t="shared" si="46"/>
        <v>0</v>
      </c>
    </row>
    <row r="345" spans="1:17" ht="26.25">
      <c r="A345" s="33" t="s">
        <v>30</v>
      </c>
      <c r="B345" s="239" t="s">
        <v>522</v>
      </c>
      <c r="C345" s="240"/>
      <c r="D345" s="240"/>
      <c r="E345" s="240"/>
      <c r="F345" s="240"/>
      <c r="G345" s="241"/>
      <c r="H345" s="6" t="s">
        <v>198</v>
      </c>
      <c r="I345" s="6" t="s">
        <v>22</v>
      </c>
      <c r="J345" s="239" t="s">
        <v>31</v>
      </c>
      <c r="K345" s="241"/>
      <c r="L345" s="6"/>
      <c r="M345" s="242">
        <f>M346</f>
        <v>55</v>
      </c>
      <c r="N345" s="243"/>
      <c r="O345" s="262">
        <f>O346</f>
        <v>0</v>
      </c>
      <c r="P345" s="262"/>
      <c r="Q345" s="132">
        <f t="shared" si="46"/>
        <v>0</v>
      </c>
    </row>
    <row r="346" spans="1:17" ht="39">
      <c r="A346" s="10" t="s">
        <v>545</v>
      </c>
      <c r="B346" s="239" t="s">
        <v>522</v>
      </c>
      <c r="C346" s="240"/>
      <c r="D346" s="240"/>
      <c r="E346" s="240"/>
      <c r="F346" s="240"/>
      <c r="G346" s="241"/>
      <c r="H346" s="6" t="s">
        <v>198</v>
      </c>
      <c r="I346" s="6" t="s">
        <v>22</v>
      </c>
      <c r="J346" s="239" t="s">
        <v>31</v>
      </c>
      <c r="K346" s="241"/>
      <c r="L346" s="6" t="s">
        <v>533</v>
      </c>
      <c r="M346" s="242">
        <v>55</v>
      </c>
      <c r="N346" s="243"/>
      <c r="O346" s="262">
        <v>0</v>
      </c>
      <c r="P346" s="262"/>
      <c r="Q346" s="132">
        <f t="shared" si="46"/>
        <v>0</v>
      </c>
    </row>
    <row r="347" spans="1:17" ht="39">
      <c r="A347" s="33" t="s">
        <v>246</v>
      </c>
      <c r="B347" s="239" t="s">
        <v>247</v>
      </c>
      <c r="C347" s="240"/>
      <c r="D347" s="240"/>
      <c r="E347" s="240"/>
      <c r="F347" s="240"/>
      <c r="G347" s="241"/>
      <c r="H347" s="6"/>
      <c r="I347" s="6"/>
      <c r="J347" s="239"/>
      <c r="K347" s="241"/>
      <c r="L347" s="6"/>
      <c r="M347" s="242">
        <f>M348</f>
        <v>100</v>
      </c>
      <c r="N347" s="243"/>
      <c r="O347" s="262">
        <f>O348</f>
        <v>0</v>
      </c>
      <c r="P347" s="262"/>
      <c r="Q347" s="132">
        <f t="shared" si="46"/>
        <v>0</v>
      </c>
    </row>
    <row r="348" spans="1:17" ht="13.5">
      <c r="A348" s="33" t="s">
        <v>197</v>
      </c>
      <c r="B348" s="239" t="s">
        <v>247</v>
      </c>
      <c r="C348" s="240"/>
      <c r="D348" s="240"/>
      <c r="E348" s="240"/>
      <c r="F348" s="240"/>
      <c r="G348" s="241"/>
      <c r="H348" s="6" t="s">
        <v>198</v>
      </c>
      <c r="I348" s="25" t="s">
        <v>524</v>
      </c>
      <c r="J348" s="239"/>
      <c r="K348" s="241"/>
      <c r="L348" s="6"/>
      <c r="M348" s="242">
        <f>M349</f>
        <v>100</v>
      </c>
      <c r="N348" s="243"/>
      <c r="O348" s="262">
        <f>O349</f>
        <v>0</v>
      </c>
      <c r="P348" s="262"/>
      <c r="Q348" s="132">
        <f t="shared" si="46"/>
        <v>0</v>
      </c>
    </row>
    <row r="349" spans="1:17" ht="13.5">
      <c r="A349" s="33" t="s">
        <v>236</v>
      </c>
      <c r="B349" s="239" t="s">
        <v>247</v>
      </c>
      <c r="C349" s="240"/>
      <c r="D349" s="240"/>
      <c r="E349" s="240"/>
      <c r="F349" s="240"/>
      <c r="G349" s="241"/>
      <c r="H349" s="6" t="s">
        <v>198</v>
      </c>
      <c r="I349" s="6" t="s">
        <v>22</v>
      </c>
      <c r="J349" s="239"/>
      <c r="K349" s="241"/>
      <c r="L349" s="6"/>
      <c r="M349" s="242">
        <f>M350</f>
        <v>100</v>
      </c>
      <c r="N349" s="243"/>
      <c r="O349" s="262">
        <f>O350</f>
        <v>0</v>
      </c>
      <c r="P349" s="262"/>
      <c r="Q349" s="132">
        <f t="shared" si="46"/>
        <v>0</v>
      </c>
    </row>
    <row r="350" spans="1:17" ht="26.25">
      <c r="A350" s="33" t="s">
        <v>28</v>
      </c>
      <c r="B350" s="239" t="s">
        <v>247</v>
      </c>
      <c r="C350" s="240"/>
      <c r="D350" s="240"/>
      <c r="E350" s="240"/>
      <c r="F350" s="240"/>
      <c r="G350" s="241"/>
      <c r="H350" s="6" t="s">
        <v>198</v>
      </c>
      <c r="I350" s="6" t="s">
        <v>22</v>
      </c>
      <c r="J350" s="239" t="s">
        <v>29</v>
      </c>
      <c r="K350" s="241"/>
      <c r="L350" s="6"/>
      <c r="M350" s="242">
        <f>M351</f>
        <v>100</v>
      </c>
      <c r="N350" s="243"/>
      <c r="O350" s="262">
        <f>O351</f>
        <v>0</v>
      </c>
      <c r="P350" s="262"/>
      <c r="Q350" s="132">
        <f t="shared" si="46"/>
        <v>0</v>
      </c>
    </row>
    <row r="351" spans="1:17" ht="26.25">
      <c r="A351" s="33" t="s">
        <v>30</v>
      </c>
      <c r="B351" s="239" t="s">
        <v>247</v>
      </c>
      <c r="C351" s="240"/>
      <c r="D351" s="240"/>
      <c r="E351" s="240"/>
      <c r="F351" s="240"/>
      <c r="G351" s="241"/>
      <c r="H351" s="6" t="s">
        <v>198</v>
      </c>
      <c r="I351" s="6" t="s">
        <v>22</v>
      </c>
      <c r="J351" s="239" t="s">
        <v>31</v>
      </c>
      <c r="K351" s="241"/>
      <c r="L351" s="6"/>
      <c r="M351" s="242">
        <f>M352</f>
        <v>100</v>
      </c>
      <c r="N351" s="243"/>
      <c r="O351" s="262">
        <f>O352</f>
        <v>0</v>
      </c>
      <c r="P351" s="262"/>
      <c r="Q351" s="132">
        <f t="shared" si="46"/>
        <v>0</v>
      </c>
    </row>
    <row r="352" spans="1:17" ht="39">
      <c r="A352" s="10" t="s">
        <v>545</v>
      </c>
      <c r="B352" s="239" t="s">
        <v>247</v>
      </c>
      <c r="C352" s="240"/>
      <c r="D352" s="240"/>
      <c r="E352" s="240"/>
      <c r="F352" s="240"/>
      <c r="G352" s="241"/>
      <c r="H352" s="6" t="s">
        <v>198</v>
      </c>
      <c r="I352" s="6" t="s">
        <v>22</v>
      </c>
      <c r="J352" s="239" t="s">
        <v>31</v>
      </c>
      <c r="K352" s="241"/>
      <c r="L352" s="6" t="s">
        <v>533</v>
      </c>
      <c r="M352" s="242">
        <v>100</v>
      </c>
      <c r="N352" s="243"/>
      <c r="O352" s="262">
        <v>0</v>
      </c>
      <c r="P352" s="262"/>
      <c r="Q352" s="132">
        <f t="shared" si="46"/>
        <v>0</v>
      </c>
    </row>
    <row r="353" spans="1:17" ht="26.25">
      <c r="A353" s="31" t="s">
        <v>565</v>
      </c>
      <c r="B353" s="236" t="s">
        <v>380</v>
      </c>
      <c r="C353" s="237"/>
      <c r="D353" s="237"/>
      <c r="E353" s="237"/>
      <c r="F353" s="237"/>
      <c r="G353" s="238"/>
      <c r="H353" s="4"/>
      <c r="I353" s="4"/>
      <c r="J353" s="236"/>
      <c r="K353" s="238"/>
      <c r="L353" s="4"/>
      <c r="M353" s="231">
        <f>M354+M361</f>
        <v>13805.4</v>
      </c>
      <c r="N353" s="232"/>
      <c r="O353" s="261">
        <f>O354+O361</f>
        <v>0</v>
      </c>
      <c r="P353" s="261"/>
      <c r="Q353" s="131">
        <f t="shared" si="46"/>
        <v>0</v>
      </c>
    </row>
    <row r="354" spans="1:17" ht="39">
      <c r="A354" s="31" t="s">
        <v>381</v>
      </c>
      <c r="B354" s="236" t="s">
        <v>382</v>
      </c>
      <c r="C354" s="237"/>
      <c r="D354" s="237"/>
      <c r="E354" s="237"/>
      <c r="F354" s="237"/>
      <c r="G354" s="238"/>
      <c r="H354" s="4"/>
      <c r="I354" s="4"/>
      <c r="J354" s="236"/>
      <c r="K354" s="238"/>
      <c r="L354" s="4"/>
      <c r="M354" s="231">
        <f aca="true" t="shared" si="47" ref="M354:M359">M355</f>
        <v>12772.9</v>
      </c>
      <c r="N354" s="232"/>
      <c r="O354" s="261">
        <f aca="true" t="shared" si="48" ref="O354:O359">O355</f>
        <v>0</v>
      </c>
      <c r="P354" s="261"/>
      <c r="Q354" s="131">
        <f t="shared" si="46"/>
        <v>0</v>
      </c>
    </row>
    <row r="355" spans="1:17" ht="26.25">
      <c r="A355" s="33" t="s">
        <v>383</v>
      </c>
      <c r="B355" s="239" t="s">
        <v>384</v>
      </c>
      <c r="C355" s="240"/>
      <c r="D355" s="240"/>
      <c r="E355" s="240"/>
      <c r="F355" s="240"/>
      <c r="G355" s="241"/>
      <c r="H355" s="6"/>
      <c r="I355" s="6"/>
      <c r="J355" s="239"/>
      <c r="K355" s="241"/>
      <c r="L355" s="6"/>
      <c r="M355" s="242">
        <f t="shared" si="47"/>
        <v>12772.9</v>
      </c>
      <c r="N355" s="243"/>
      <c r="O355" s="262">
        <f t="shared" si="48"/>
        <v>0</v>
      </c>
      <c r="P355" s="262"/>
      <c r="Q355" s="132">
        <f t="shared" si="46"/>
        <v>0</v>
      </c>
    </row>
    <row r="356" spans="1:17" ht="13.5">
      <c r="A356" s="33" t="s">
        <v>282</v>
      </c>
      <c r="B356" s="239" t="s">
        <v>384</v>
      </c>
      <c r="C356" s="240"/>
      <c r="D356" s="240"/>
      <c r="E356" s="240"/>
      <c r="F356" s="240"/>
      <c r="G356" s="241"/>
      <c r="H356" s="6" t="s">
        <v>283</v>
      </c>
      <c r="I356" s="25" t="s">
        <v>524</v>
      </c>
      <c r="J356" s="239"/>
      <c r="K356" s="241"/>
      <c r="L356" s="6"/>
      <c r="M356" s="242">
        <f t="shared" si="47"/>
        <v>12772.9</v>
      </c>
      <c r="N356" s="243"/>
      <c r="O356" s="262">
        <f t="shared" si="48"/>
        <v>0</v>
      </c>
      <c r="P356" s="262"/>
      <c r="Q356" s="132">
        <f t="shared" si="46"/>
        <v>0</v>
      </c>
    </row>
    <row r="357" spans="1:17" ht="13.5">
      <c r="A357" s="33" t="s">
        <v>413</v>
      </c>
      <c r="B357" s="239" t="s">
        <v>384</v>
      </c>
      <c r="C357" s="240"/>
      <c r="D357" s="240"/>
      <c r="E357" s="240"/>
      <c r="F357" s="240"/>
      <c r="G357" s="241"/>
      <c r="H357" s="6" t="s">
        <v>283</v>
      </c>
      <c r="I357" s="25" t="s">
        <v>168</v>
      </c>
      <c r="J357" s="239"/>
      <c r="K357" s="241"/>
      <c r="L357" s="6"/>
      <c r="M357" s="242">
        <f t="shared" si="47"/>
        <v>12772.9</v>
      </c>
      <c r="N357" s="243"/>
      <c r="O357" s="262">
        <f t="shared" si="48"/>
        <v>0</v>
      </c>
      <c r="P357" s="262"/>
      <c r="Q357" s="132">
        <f t="shared" si="46"/>
        <v>0</v>
      </c>
    </row>
    <row r="358" spans="1:17" ht="26.25">
      <c r="A358" s="33" t="s">
        <v>257</v>
      </c>
      <c r="B358" s="239" t="s">
        <v>384</v>
      </c>
      <c r="C358" s="240"/>
      <c r="D358" s="240"/>
      <c r="E358" s="240"/>
      <c r="F358" s="240"/>
      <c r="G358" s="241"/>
      <c r="H358" s="6" t="s">
        <v>283</v>
      </c>
      <c r="I358" s="25" t="s">
        <v>168</v>
      </c>
      <c r="J358" s="239" t="s">
        <v>258</v>
      </c>
      <c r="K358" s="241"/>
      <c r="L358" s="6"/>
      <c r="M358" s="242">
        <f t="shared" si="47"/>
        <v>12772.9</v>
      </c>
      <c r="N358" s="243"/>
      <c r="O358" s="262">
        <f t="shared" si="48"/>
        <v>0</v>
      </c>
      <c r="P358" s="262"/>
      <c r="Q358" s="132">
        <f t="shared" si="46"/>
        <v>0</v>
      </c>
    </row>
    <row r="359" spans="1:17" ht="13.5">
      <c r="A359" s="33" t="s">
        <v>290</v>
      </c>
      <c r="B359" s="239" t="s">
        <v>384</v>
      </c>
      <c r="C359" s="240"/>
      <c r="D359" s="240"/>
      <c r="E359" s="240"/>
      <c r="F359" s="240"/>
      <c r="G359" s="241"/>
      <c r="H359" s="6" t="s">
        <v>283</v>
      </c>
      <c r="I359" s="25" t="s">
        <v>168</v>
      </c>
      <c r="J359" s="239" t="s">
        <v>291</v>
      </c>
      <c r="K359" s="241"/>
      <c r="L359" s="6"/>
      <c r="M359" s="242">
        <f t="shared" si="47"/>
        <v>12772.9</v>
      </c>
      <c r="N359" s="243"/>
      <c r="O359" s="262">
        <f t="shared" si="48"/>
        <v>0</v>
      </c>
      <c r="P359" s="262"/>
      <c r="Q359" s="132">
        <f t="shared" si="46"/>
        <v>0</v>
      </c>
    </row>
    <row r="360" spans="1:17" ht="28.5" customHeight="1">
      <c r="A360" s="33" t="s">
        <v>543</v>
      </c>
      <c r="B360" s="239" t="s">
        <v>384</v>
      </c>
      <c r="C360" s="240"/>
      <c r="D360" s="240"/>
      <c r="E360" s="240"/>
      <c r="F360" s="240"/>
      <c r="G360" s="241"/>
      <c r="H360" s="6" t="s">
        <v>283</v>
      </c>
      <c r="I360" s="25" t="s">
        <v>168</v>
      </c>
      <c r="J360" s="239" t="s">
        <v>291</v>
      </c>
      <c r="K360" s="241"/>
      <c r="L360" s="6" t="s">
        <v>531</v>
      </c>
      <c r="M360" s="242">
        <v>12772.9</v>
      </c>
      <c r="N360" s="243"/>
      <c r="O360" s="262">
        <v>0</v>
      </c>
      <c r="P360" s="262"/>
      <c r="Q360" s="132">
        <f t="shared" si="46"/>
        <v>0</v>
      </c>
    </row>
    <row r="361" spans="1:17" ht="39">
      <c r="A361" s="31" t="s">
        <v>385</v>
      </c>
      <c r="B361" s="236" t="s">
        <v>386</v>
      </c>
      <c r="C361" s="237"/>
      <c r="D361" s="237"/>
      <c r="E361" s="237"/>
      <c r="F361" s="237"/>
      <c r="G361" s="238"/>
      <c r="H361" s="4"/>
      <c r="I361" s="4"/>
      <c r="J361" s="236"/>
      <c r="K361" s="238"/>
      <c r="L361" s="4"/>
      <c r="M361" s="231">
        <f aca="true" t="shared" si="49" ref="M361:M366">M362</f>
        <v>1032.5</v>
      </c>
      <c r="N361" s="232"/>
      <c r="O361" s="261">
        <f aca="true" t="shared" si="50" ref="O361:O366">O362</f>
        <v>0</v>
      </c>
      <c r="P361" s="261"/>
      <c r="Q361" s="131">
        <f t="shared" si="46"/>
        <v>0</v>
      </c>
    </row>
    <row r="362" spans="1:17" ht="26.25">
      <c r="A362" s="33" t="s">
        <v>387</v>
      </c>
      <c r="B362" s="239" t="s">
        <v>388</v>
      </c>
      <c r="C362" s="240"/>
      <c r="D362" s="240"/>
      <c r="E362" s="240"/>
      <c r="F362" s="240"/>
      <c r="G362" s="241"/>
      <c r="H362" s="6"/>
      <c r="I362" s="6"/>
      <c r="J362" s="239"/>
      <c r="K362" s="241"/>
      <c r="L362" s="6"/>
      <c r="M362" s="242">
        <f t="shared" si="49"/>
        <v>1032.5</v>
      </c>
      <c r="N362" s="243"/>
      <c r="O362" s="262">
        <f t="shared" si="50"/>
        <v>0</v>
      </c>
      <c r="P362" s="262"/>
      <c r="Q362" s="132">
        <f t="shared" si="46"/>
        <v>0</v>
      </c>
    </row>
    <row r="363" spans="1:17" ht="13.5">
      <c r="A363" s="33" t="s">
        <v>282</v>
      </c>
      <c r="B363" s="239" t="s">
        <v>388</v>
      </c>
      <c r="C363" s="240"/>
      <c r="D363" s="240"/>
      <c r="E363" s="240"/>
      <c r="F363" s="240"/>
      <c r="G363" s="241"/>
      <c r="H363" s="6" t="s">
        <v>283</v>
      </c>
      <c r="I363" s="25" t="s">
        <v>524</v>
      </c>
      <c r="J363" s="239"/>
      <c r="K363" s="241"/>
      <c r="L363" s="6"/>
      <c r="M363" s="242">
        <f t="shared" si="49"/>
        <v>1032.5</v>
      </c>
      <c r="N363" s="243"/>
      <c r="O363" s="262">
        <f t="shared" si="50"/>
        <v>0</v>
      </c>
      <c r="P363" s="262"/>
      <c r="Q363" s="132">
        <f t="shared" si="46"/>
        <v>0</v>
      </c>
    </row>
    <row r="364" spans="1:17" ht="13.5">
      <c r="A364" s="33" t="s">
        <v>413</v>
      </c>
      <c r="B364" s="239" t="s">
        <v>388</v>
      </c>
      <c r="C364" s="240"/>
      <c r="D364" s="240"/>
      <c r="E364" s="240"/>
      <c r="F364" s="240"/>
      <c r="G364" s="241"/>
      <c r="H364" s="6" t="s">
        <v>283</v>
      </c>
      <c r="I364" s="25" t="s">
        <v>168</v>
      </c>
      <c r="J364" s="239"/>
      <c r="K364" s="241"/>
      <c r="L364" s="6"/>
      <c r="M364" s="242">
        <f t="shared" si="49"/>
        <v>1032.5</v>
      </c>
      <c r="N364" s="243"/>
      <c r="O364" s="262">
        <f t="shared" si="50"/>
        <v>0</v>
      </c>
      <c r="P364" s="262"/>
      <c r="Q364" s="132">
        <f t="shared" si="46"/>
        <v>0</v>
      </c>
    </row>
    <row r="365" spans="1:17" ht="26.25">
      <c r="A365" s="33" t="s">
        <v>257</v>
      </c>
      <c r="B365" s="239" t="s">
        <v>388</v>
      </c>
      <c r="C365" s="240"/>
      <c r="D365" s="240"/>
      <c r="E365" s="240"/>
      <c r="F365" s="240"/>
      <c r="G365" s="241"/>
      <c r="H365" s="6" t="s">
        <v>283</v>
      </c>
      <c r="I365" s="25" t="s">
        <v>168</v>
      </c>
      <c r="J365" s="239" t="s">
        <v>258</v>
      </c>
      <c r="K365" s="241"/>
      <c r="L365" s="6"/>
      <c r="M365" s="242">
        <f t="shared" si="49"/>
        <v>1032.5</v>
      </c>
      <c r="N365" s="243"/>
      <c r="O365" s="262">
        <f t="shared" si="50"/>
        <v>0</v>
      </c>
      <c r="P365" s="262"/>
      <c r="Q365" s="132">
        <f t="shared" si="46"/>
        <v>0</v>
      </c>
    </row>
    <row r="366" spans="1:17" ht="13.5">
      <c r="A366" s="33" t="s">
        <v>290</v>
      </c>
      <c r="B366" s="239" t="s">
        <v>388</v>
      </c>
      <c r="C366" s="240"/>
      <c r="D366" s="240"/>
      <c r="E366" s="240"/>
      <c r="F366" s="240"/>
      <c r="G366" s="241"/>
      <c r="H366" s="6" t="s">
        <v>283</v>
      </c>
      <c r="I366" s="25" t="s">
        <v>168</v>
      </c>
      <c r="J366" s="239" t="s">
        <v>291</v>
      </c>
      <c r="K366" s="241"/>
      <c r="L366" s="6"/>
      <c r="M366" s="242">
        <f t="shared" si="49"/>
        <v>1032.5</v>
      </c>
      <c r="N366" s="243"/>
      <c r="O366" s="262">
        <f t="shared" si="50"/>
        <v>0</v>
      </c>
      <c r="P366" s="262"/>
      <c r="Q366" s="132">
        <f t="shared" si="46"/>
        <v>0</v>
      </c>
    </row>
    <row r="367" spans="1:17" ht="25.5" customHeight="1">
      <c r="A367" s="33" t="s">
        <v>543</v>
      </c>
      <c r="B367" s="239" t="s">
        <v>388</v>
      </c>
      <c r="C367" s="240"/>
      <c r="D367" s="240"/>
      <c r="E367" s="240"/>
      <c r="F367" s="240"/>
      <c r="G367" s="241"/>
      <c r="H367" s="6" t="s">
        <v>283</v>
      </c>
      <c r="I367" s="25" t="s">
        <v>168</v>
      </c>
      <c r="J367" s="239" t="s">
        <v>291</v>
      </c>
      <c r="K367" s="241"/>
      <c r="L367" s="6" t="s">
        <v>531</v>
      </c>
      <c r="M367" s="242">
        <v>1032.5</v>
      </c>
      <c r="N367" s="243"/>
      <c r="O367" s="262">
        <v>0</v>
      </c>
      <c r="P367" s="262"/>
      <c r="Q367" s="132">
        <f t="shared" si="46"/>
        <v>0</v>
      </c>
    </row>
    <row r="368" spans="1:17" ht="39">
      <c r="A368" s="31" t="s">
        <v>389</v>
      </c>
      <c r="B368" s="236" t="s">
        <v>390</v>
      </c>
      <c r="C368" s="237"/>
      <c r="D368" s="237"/>
      <c r="E368" s="237"/>
      <c r="F368" s="237"/>
      <c r="G368" s="238"/>
      <c r="H368" s="4"/>
      <c r="I368" s="4"/>
      <c r="J368" s="236"/>
      <c r="K368" s="238"/>
      <c r="L368" s="4"/>
      <c r="M368" s="231">
        <f>M369+M376</f>
        <v>300</v>
      </c>
      <c r="N368" s="232"/>
      <c r="O368" s="261">
        <f>O369+O376</f>
        <v>40</v>
      </c>
      <c r="P368" s="261"/>
      <c r="Q368" s="131">
        <f t="shared" si="46"/>
        <v>13.333333333333334</v>
      </c>
    </row>
    <row r="369" spans="1:17" ht="17.25" customHeight="1">
      <c r="A369" s="31" t="s">
        <v>391</v>
      </c>
      <c r="B369" s="236" t="s">
        <v>392</v>
      </c>
      <c r="C369" s="237"/>
      <c r="D369" s="237"/>
      <c r="E369" s="237"/>
      <c r="F369" s="237"/>
      <c r="G369" s="238"/>
      <c r="H369" s="4"/>
      <c r="I369" s="4"/>
      <c r="J369" s="236"/>
      <c r="K369" s="238"/>
      <c r="L369" s="4"/>
      <c r="M369" s="231">
        <f aca="true" t="shared" si="51" ref="M369:M374">M370</f>
        <v>50</v>
      </c>
      <c r="N369" s="232"/>
      <c r="O369" s="261">
        <f aca="true" t="shared" si="52" ref="O369:O374">O370</f>
        <v>0</v>
      </c>
      <c r="P369" s="261"/>
      <c r="Q369" s="131">
        <f t="shared" si="46"/>
        <v>0</v>
      </c>
    </row>
    <row r="370" spans="1:17" ht="26.25">
      <c r="A370" s="33" t="s">
        <v>393</v>
      </c>
      <c r="B370" s="239" t="s">
        <v>394</v>
      </c>
      <c r="C370" s="240"/>
      <c r="D370" s="240"/>
      <c r="E370" s="240"/>
      <c r="F370" s="240"/>
      <c r="G370" s="241"/>
      <c r="H370" s="6"/>
      <c r="I370" s="6"/>
      <c r="J370" s="239"/>
      <c r="K370" s="241"/>
      <c r="L370" s="6"/>
      <c r="M370" s="242">
        <f t="shared" si="51"/>
        <v>50</v>
      </c>
      <c r="N370" s="243"/>
      <c r="O370" s="262">
        <f t="shared" si="52"/>
        <v>0</v>
      </c>
      <c r="P370" s="262"/>
      <c r="Q370" s="132">
        <f t="shared" si="46"/>
        <v>0</v>
      </c>
    </row>
    <row r="371" spans="1:17" ht="13.5">
      <c r="A371" s="33" t="s">
        <v>282</v>
      </c>
      <c r="B371" s="239" t="s">
        <v>394</v>
      </c>
      <c r="C371" s="240"/>
      <c r="D371" s="240"/>
      <c r="E371" s="240"/>
      <c r="F371" s="240"/>
      <c r="G371" s="241"/>
      <c r="H371" s="6" t="s">
        <v>283</v>
      </c>
      <c r="I371" s="25" t="s">
        <v>524</v>
      </c>
      <c r="J371" s="239"/>
      <c r="K371" s="241"/>
      <c r="L371" s="6"/>
      <c r="M371" s="242">
        <f t="shared" si="51"/>
        <v>50</v>
      </c>
      <c r="N371" s="243"/>
      <c r="O371" s="262">
        <f t="shared" si="52"/>
        <v>0</v>
      </c>
      <c r="P371" s="262"/>
      <c r="Q371" s="132">
        <f t="shared" si="46"/>
        <v>0</v>
      </c>
    </row>
    <row r="372" spans="1:17" ht="13.5">
      <c r="A372" s="33" t="s">
        <v>365</v>
      </c>
      <c r="B372" s="239" t="s">
        <v>394</v>
      </c>
      <c r="C372" s="240"/>
      <c r="D372" s="240"/>
      <c r="E372" s="240"/>
      <c r="F372" s="240"/>
      <c r="G372" s="241"/>
      <c r="H372" s="6" t="s">
        <v>283</v>
      </c>
      <c r="I372" s="6" t="s">
        <v>283</v>
      </c>
      <c r="J372" s="239"/>
      <c r="K372" s="241"/>
      <c r="L372" s="6"/>
      <c r="M372" s="242">
        <f t="shared" si="51"/>
        <v>50</v>
      </c>
      <c r="N372" s="243"/>
      <c r="O372" s="262">
        <f t="shared" si="52"/>
        <v>0</v>
      </c>
      <c r="P372" s="262"/>
      <c r="Q372" s="132">
        <f t="shared" si="46"/>
        <v>0</v>
      </c>
    </row>
    <row r="373" spans="1:17" ht="26.25">
      <c r="A373" s="33" t="s">
        <v>28</v>
      </c>
      <c r="B373" s="239" t="s">
        <v>394</v>
      </c>
      <c r="C373" s="240"/>
      <c r="D373" s="240"/>
      <c r="E373" s="240"/>
      <c r="F373" s="240"/>
      <c r="G373" s="241"/>
      <c r="H373" s="6" t="s">
        <v>283</v>
      </c>
      <c r="I373" s="6" t="s">
        <v>283</v>
      </c>
      <c r="J373" s="239" t="s">
        <v>29</v>
      </c>
      <c r="K373" s="241"/>
      <c r="L373" s="6"/>
      <c r="M373" s="242">
        <f t="shared" si="51"/>
        <v>50</v>
      </c>
      <c r="N373" s="243"/>
      <c r="O373" s="262">
        <f t="shared" si="52"/>
        <v>0</v>
      </c>
      <c r="P373" s="262"/>
      <c r="Q373" s="132">
        <f t="shared" si="46"/>
        <v>0</v>
      </c>
    </row>
    <row r="374" spans="1:17" ht="26.25">
      <c r="A374" s="33" t="s">
        <v>30</v>
      </c>
      <c r="B374" s="239" t="s">
        <v>394</v>
      </c>
      <c r="C374" s="240"/>
      <c r="D374" s="240"/>
      <c r="E374" s="240"/>
      <c r="F374" s="240"/>
      <c r="G374" s="241"/>
      <c r="H374" s="6" t="s">
        <v>283</v>
      </c>
      <c r="I374" s="6" t="s">
        <v>283</v>
      </c>
      <c r="J374" s="239" t="s">
        <v>31</v>
      </c>
      <c r="K374" s="241"/>
      <c r="L374" s="6"/>
      <c r="M374" s="242">
        <f t="shared" si="51"/>
        <v>50</v>
      </c>
      <c r="N374" s="243"/>
      <c r="O374" s="262">
        <f t="shared" si="52"/>
        <v>0</v>
      </c>
      <c r="P374" s="262"/>
      <c r="Q374" s="132">
        <f t="shared" si="46"/>
        <v>0</v>
      </c>
    </row>
    <row r="375" spans="1:17" ht="39">
      <c r="A375" s="10" t="s">
        <v>544</v>
      </c>
      <c r="B375" s="239" t="s">
        <v>394</v>
      </c>
      <c r="C375" s="240"/>
      <c r="D375" s="240"/>
      <c r="E375" s="240"/>
      <c r="F375" s="240"/>
      <c r="G375" s="241"/>
      <c r="H375" s="6" t="s">
        <v>283</v>
      </c>
      <c r="I375" s="6" t="s">
        <v>283</v>
      </c>
      <c r="J375" s="239" t="s">
        <v>31</v>
      </c>
      <c r="K375" s="241"/>
      <c r="L375" s="6" t="s">
        <v>532</v>
      </c>
      <c r="M375" s="242">
        <v>50</v>
      </c>
      <c r="N375" s="243"/>
      <c r="O375" s="262">
        <v>0</v>
      </c>
      <c r="P375" s="262"/>
      <c r="Q375" s="132">
        <f t="shared" si="46"/>
        <v>0</v>
      </c>
    </row>
    <row r="376" spans="1:17" ht="26.25">
      <c r="A376" s="31" t="s">
        <v>395</v>
      </c>
      <c r="B376" s="236" t="s">
        <v>396</v>
      </c>
      <c r="C376" s="237"/>
      <c r="D376" s="237"/>
      <c r="E376" s="237"/>
      <c r="F376" s="237"/>
      <c r="G376" s="238"/>
      <c r="H376" s="4"/>
      <c r="I376" s="4"/>
      <c r="J376" s="236"/>
      <c r="K376" s="238"/>
      <c r="L376" s="4"/>
      <c r="M376" s="231">
        <f>M377+M383+M389+M395</f>
        <v>250</v>
      </c>
      <c r="N376" s="232"/>
      <c r="O376" s="261">
        <f>O377+O383+O389+O395</f>
        <v>40</v>
      </c>
      <c r="P376" s="261"/>
      <c r="Q376" s="131">
        <f t="shared" si="46"/>
        <v>16</v>
      </c>
    </row>
    <row r="377" spans="1:17" ht="13.5">
      <c r="A377" s="33" t="s">
        <v>397</v>
      </c>
      <c r="B377" s="239" t="s">
        <v>398</v>
      </c>
      <c r="C377" s="240"/>
      <c r="D377" s="240"/>
      <c r="E377" s="240"/>
      <c r="F377" s="240"/>
      <c r="G377" s="241"/>
      <c r="H377" s="6"/>
      <c r="I377" s="6"/>
      <c r="J377" s="239"/>
      <c r="K377" s="241"/>
      <c r="L377" s="6"/>
      <c r="M377" s="242">
        <f>M378</f>
        <v>95</v>
      </c>
      <c r="N377" s="243"/>
      <c r="O377" s="262">
        <f>O378</f>
        <v>40</v>
      </c>
      <c r="P377" s="262"/>
      <c r="Q377" s="132">
        <f t="shared" si="46"/>
        <v>42.10526315789473</v>
      </c>
    </row>
    <row r="378" spans="1:17" ht="13.5">
      <c r="A378" s="33" t="s">
        <v>282</v>
      </c>
      <c r="B378" s="239" t="s">
        <v>398</v>
      </c>
      <c r="C378" s="240"/>
      <c r="D378" s="240"/>
      <c r="E378" s="240"/>
      <c r="F378" s="240"/>
      <c r="G378" s="241"/>
      <c r="H378" s="6" t="s">
        <v>283</v>
      </c>
      <c r="I378" s="25" t="s">
        <v>524</v>
      </c>
      <c r="J378" s="239"/>
      <c r="K378" s="241"/>
      <c r="L378" s="6"/>
      <c r="M378" s="242">
        <f>M379</f>
        <v>95</v>
      </c>
      <c r="N378" s="243"/>
      <c r="O378" s="262">
        <f>O379</f>
        <v>40</v>
      </c>
      <c r="P378" s="262"/>
      <c r="Q378" s="132">
        <f t="shared" si="46"/>
        <v>42.10526315789473</v>
      </c>
    </row>
    <row r="379" spans="1:17" ht="13.5">
      <c r="A379" s="33" t="s">
        <v>365</v>
      </c>
      <c r="B379" s="239" t="s">
        <v>398</v>
      </c>
      <c r="C379" s="240"/>
      <c r="D379" s="240"/>
      <c r="E379" s="240"/>
      <c r="F379" s="240"/>
      <c r="G379" s="241"/>
      <c r="H379" s="6" t="s">
        <v>283</v>
      </c>
      <c r="I379" s="6" t="s">
        <v>283</v>
      </c>
      <c r="J379" s="239"/>
      <c r="K379" s="241"/>
      <c r="L379" s="6"/>
      <c r="M379" s="242">
        <f>M380</f>
        <v>95</v>
      </c>
      <c r="N379" s="243"/>
      <c r="O379" s="262">
        <f>O380</f>
        <v>40</v>
      </c>
      <c r="P379" s="262"/>
      <c r="Q379" s="132">
        <f t="shared" si="46"/>
        <v>42.10526315789473</v>
      </c>
    </row>
    <row r="380" spans="1:17" ht="26.25">
      <c r="A380" s="33" t="s">
        <v>28</v>
      </c>
      <c r="B380" s="239" t="s">
        <v>398</v>
      </c>
      <c r="C380" s="240"/>
      <c r="D380" s="240"/>
      <c r="E380" s="240"/>
      <c r="F380" s="240"/>
      <c r="G380" s="241"/>
      <c r="H380" s="6" t="s">
        <v>283</v>
      </c>
      <c r="I380" s="6" t="s">
        <v>283</v>
      </c>
      <c r="J380" s="239" t="s">
        <v>29</v>
      </c>
      <c r="K380" s="241"/>
      <c r="L380" s="6"/>
      <c r="M380" s="242">
        <f>M381</f>
        <v>95</v>
      </c>
      <c r="N380" s="243"/>
      <c r="O380" s="262">
        <f>O381</f>
        <v>40</v>
      </c>
      <c r="P380" s="262"/>
      <c r="Q380" s="132">
        <f t="shared" si="46"/>
        <v>42.10526315789473</v>
      </c>
    </row>
    <row r="381" spans="1:17" ht="26.25">
      <c r="A381" s="33" t="s">
        <v>30</v>
      </c>
      <c r="B381" s="239" t="s">
        <v>398</v>
      </c>
      <c r="C381" s="240"/>
      <c r="D381" s="240"/>
      <c r="E381" s="240"/>
      <c r="F381" s="240"/>
      <c r="G381" s="241"/>
      <c r="H381" s="6" t="s">
        <v>283</v>
      </c>
      <c r="I381" s="6" t="s">
        <v>283</v>
      </c>
      <c r="J381" s="239" t="s">
        <v>31</v>
      </c>
      <c r="K381" s="241"/>
      <c r="L381" s="6"/>
      <c r="M381" s="242">
        <f>M382</f>
        <v>95</v>
      </c>
      <c r="N381" s="243"/>
      <c r="O381" s="262">
        <f>O382</f>
        <v>40</v>
      </c>
      <c r="P381" s="262"/>
      <c r="Q381" s="132">
        <f t="shared" si="46"/>
        <v>42.10526315789473</v>
      </c>
    </row>
    <row r="382" spans="1:17" ht="39">
      <c r="A382" s="10" t="s">
        <v>544</v>
      </c>
      <c r="B382" s="239" t="s">
        <v>398</v>
      </c>
      <c r="C382" s="240"/>
      <c r="D382" s="240"/>
      <c r="E382" s="240"/>
      <c r="F382" s="240"/>
      <c r="G382" s="241"/>
      <c r="H382" s="6" t="s">
        <v>283</v>
      </c>
      <c r="I382" s="6" t="s">
        <v>283</v>
      </c>
      <c r="J382" s="239" t="s">
        <v>31</v>
      </c>
      <c r="K382" s="241"/>
      <c r="L382" s="6" t="s">
        <v>532</v>
      </c>
      <c r="M382" s="242">
        <v>95</v>
      </c>
      <c r="N382" s="243"/>
      <c r="O382" s="262">
        <v>40</v>
      </c>
      <c r="P382" s="262"/>
      <c r="Q382" s="132">
        <f t="shared" si="46"/>
        <v>42.10526315789473</v>
      </c>
    </row>
    <row r="383" spans="1:17" ht="26.25">
      <c r="A383" s="33" t="s">
        <v>399</v>
      </c>
      <c r="B383" s="239" t="s">
        <v>400</v>
      </c>
      <c r="C383" s="240"/>
      <c r="D383" s="240"/>
      <c r="E383" s="240"/>
      <c r="F383" s="240"/>
      <c r="G383" s="241"/>
      <c r="H383" s="6"/>
      <c r="I383" s="6"/>
      <c r="J383" s="239"/>
      <c r="K383" s="241"/>
      <c r="L383" s="6"/>
      <c r="M383" s="242">
        <f>M384</f>
        <v>100</v>
      </c>
      <c r="N383" s="243"/>
      <c r="O383" s="262">
        <f>O384</f>
        <v>0</v>
      </c>
      <c r="P383" s="262"/>
      <c r="Q383" s="132">
        <f t="shared" si="46"/>
        <v>0</v>
      </c>
    </row>
    <row r="384" spans="1:17" ht="13.5">
      <c r="A384" s="33" t="s">
        <v>282</v>
      </c>
      <c r="B384" s="239" t="s">
        <v>400</v>
      </c>
      <c r="C384" s="240"/>
      <c r="D384" s="240"/>
      <c r="E384" s="240"/>
      <c r="F384" s="240"/>
      <c r="G384" s="241"/>
      <c r="H384" s="6" t="s">
        <v>283</v>
      </c>
      <c r="I384" s="25" t="s">
        <v>524</v>
      </c>
      <c r="J384" s="239"/>
      <c r="K384" s="241"/>
      <c r="L384" s="6"/>
      <c r="M384" s="242">
        <f>M385</f>
        <v>100</v>
      </c>
      <c r="N384" s="243"/>
      <c r="O384" s="262">
        <f>O385</f>
        <v>0</v>
      </c>
      <c r="P384" s="262"/>
      <c r="Q384" s="132">
        <f t="shared" si="46"/>
        <v>0</v>
      </c>
    </row>
    <row r="385" spans="1:17" ht="13.5">
      <c r="A385" s="33" t="s">
        <v>365</v>
      </c>
      <c r="B385" s="239" t="s">
        <v>400</v>
      </c>
      <c r="C385" s="240"/>
      <c r="D385" s="240"/>
      <c r="E385" s="240"/>
      <c r="F385" s="240"/>
      <c r="G385" s="241"/>
      <c r="H385" s="6" t="s">
        <v>283</v>
      </c>
      <c r="I385" s="6" t="s">
        <v>283</v>
      </c>
      <c r="J385" s="239"/>
      <c r="K385" s="241"/>
      <c r="L385" s="6"/>
      <c r="M385" s="242">
        <f>M386</f>
        <v>100</v>
      </c>
      <c r="N385" s="243"/>
      <c r="O385" s="262">
        <f>O386</f>
        <v>0</v>
      </c>
      <c r="P385" s="262"/>
      <c r="Q385" s="132">
        <f t="shared" si="46"/>
        <v>0</v>
      </c>
    </row>
    <row r="386" spans="1:17" ht="66">
      <c r="A386" s="33" t="s">
        <v>17</v>
      </c>
      <c r="B386" s="239" t="s">
        <v>400</v>
      </c>
      <c r="C386" s="240"/>
      <c r="D386" s="240"/>
      <c r="E386" s="240"/>
      <c r="F386" s="240"/>
      <c r="G386" s="241"/>
      <c r="H386" s="6" t="s">
        <v>283</v>
      </c>
      <c r="I386" s="6" t="s">
        <v>283</v>
      </c>
      <c r="J386" s="239" t="s">
        <v>18</v>
      </c>
      <c r="K386" s="241"/>
      <c r="L386" s="6"/>
      <c r="M386" s="242">
        <f>M387</f>
        <v>100</v>
      </c>
      <c r="N386" s="243"/>
      <c r="O386" s="262">
        <f>O387</f>
        <v>0</v>
      </c>
      <c r="P386" s="262"/>
      <c r="Q386" s="132">
        <f t="shared" si="46"/>
        <v>0</v>
      </c>
    </row>
    <row r="387" spans="1:17" ht="13.5">
      <c r="A387" s="33" t="s">
        <v>108</v>
      </c>
      <c r="B387" s="239" t="s">
        <v>400</v>
      </c>
      <c r="C387" s="240"/>
      <c r="D387" s="240"/>
      <c r="E387" s="240"/>
      <c r="F387" s="240"/>
      <c r="G387" s="241"/>
      <c r="H387" s="6" t="s">
        <v>283</v>
      </c>
      <c r="I387" s="6" t="s">
        <v>283</v>
      </c>
      <c r="J387" s="239" t="s">
        <v>109</v>
      </c>
      <c r="K387" s="241"/>
      <c r="L387" s="6"/>
      <c r="M387" s="242">
        <f>M388</f>
        <v>100</v>
      </c>
      <c r="N387" s="243"/>
      <c r="O387" s="262">
        <f>O388</f>
        <v>0</v>
      </c>
      <c r="P387" s="262"/>
      <c r="Q387" s="132">
        <f t="shared" si="46"/>
        <v>0</v>
      </c>
    </row>
    <row r="388" spans="1:17" ht="39">
      <c r="A388" s="10" t="s">
        <v>544</v>
      </c>
      <c r="B388" s="239" t="s">
        <v>400</v>
      </c>
      <c r="C388" s="240"/>
      <c r="D388" s="240"/>
      <c r="E388" s="240"/>
      <c r="F388" s="240"/>
      <c r="G388" s="241"/>
      <c r="H388" s="6" t="s">
        <v>283</v>
      </c>
      <c r="I388" s="6" t="s">
        <v>283</v>
      </c>
      <c r="J388" s="239" t="s">
        <v>109</v>
      </c>
      <c r="K388" s="241"/>
      <c r="L388" s="6" t="s">
        <v>532</v>
      </c>
      <c r="M388" s="242">
        <v>100</v>
      </c>
      <c r="N388" s="243"/>
      <c r="O388" s="262">
        <v>0</v>
      </c>
      <c r="P388" s="262"/>
      <c r="Q388" s="132">
        <f t="shared" si="46"/>
        <v>0</v>
      </c>
    </row>
    <row r="389" spans="1:17" ht="13.5">
      <c r="A389" s="33" t="s">
        <v>401</v>
      </c>
      <c r="B389" s="239" t="s">
        <v>402</v>
      </c>
      <c r="C389" s="240"/>
      <c r="D389" s="240"/>
      <c r="E389" s="240"/>
      <c r="F389" s="240"/>
      <c r="G389" s="241"/>
      <c r="H389" s="6"/>
      <c r="I389" s="6"/>
      <c r="J389" s="239"/>
      <c r="K389" s="241"/>
      <c r="L389" s="6"/>
      <c r="M389" s="242">
        <f>M390</f>
        <v>35</v>
      </c>
      <c r="N389" s="243"/>
      <c r="O389" s="262">
        <f>O390</f>
        <v>0</v>
      </c>
      <c r="P389" s="262"/>
      <c r="Q389" s="132">
        <f t="shared" si="46"/>
        <v>0</v>
      </c>
    </row>
    <row r="390" spans="1:17" ht="13.5">
      <c r="A390" s="33" t="s">
        <v>282</v>
      </c>
      <c r="B390" s="239" t="s">
        <v>402</v>
      </c>
      <c r="C390" s="240"/>
      <c r="D390" s="240"/>
      <c r="E390" s="240"/>
      <c r="F390" s="240"/>
      <c r="G390" s="241"/>
      <c r="H390" s="6" t="s">
        <v>283</v>
      </c>
      <c r="I390" s="25" t="s">
        <v>524</v>
      </c>
      <c r="J390" s="239"/>
      <c r="K390" s="241"/>
      <c r="L390" s="6"/>
      <c r="M390" s="242">
        <f>M391</f>
        <v>35</v>
      </c>
      <c r="N390" s="243"/>
      <c r="O390" s="262">
        <f>O391</f>
        <v>0</v>
      </c>
      <c r="P390" s="262"/>
      <c r="Q390" s="132">
        <f t="shared" si="46"/>
        <v>0</v>
      </c>
    </row>
    <row r="391" spans="1:17" ht="13.5">
      <c r="A391" s="33" t="s">
        <v>365</v>
      </c>
      <c r="B391" s="239" t="s">
        <v>402</v>
      </c>
      <c r="C391" s="240"/>
      <c r="D391" s="240"/>
      <c r="E391" s="240"/>
      <c r="F391" s="240"/>
      <c r="G391" s="241"/>
      <c r="H391" s="6" t="s">
        <v>283</v>
      </c>
      <c r="I391" s="6" t="s">
        <v>283</v>
      </c>
      <c r="J391" s="239"/>
      <c r="K391" s="241"/>
      <c r="L391" s="6"/>
      <c r="M391" s="242">
        <f>M392</f>
        <v>35</v>
      </c>
      <c r="N391" s="243"/>
      <c r="O391" s="262">
        <f>O392</f>
        <v>0</v>
      </c>
      <c r="P391" s="262"/>
      <c r="Q391" s="132">
        <f t="shared" si="46"/>
        <v>0</v>
      </c>
    </row>
    <row r="392" spans="1:17" ht="26.25">
      <c r="A392" s="33" t="s">
        <v>28</v>
      </c>
      <c r="B392" s="239" t="s">
        <v>402</v>
      </c>
      <c r="C392" s="240"/>
      <c r="D392" s="240"/>
      <c r="E392" s="240"/>
      <c r="F392" s="240"/>
      <c r="G392" s="241"/>
      <c r="H392" s="6" t="s">
        <v>283</v>
      </c>
      <c r="I392" s="6" t="s">
        <v>283</v>
      </c>
      <c r="J392" s="239" t="s">
        <v>29</v>
      </c>
      <c r="K392" s="241"/>
      <c r="L392" s="6"/>
      <c r="M392" s="242">
        <f>M393</f>
        <v>35</v>
      </c>
      <c r="N392" s="243"/>
      <c r="O392" s="262">
        <f>O393</f>
        <v>0</v>
      </c>
      <c r="P392" s="262"/>
      <c r="Q392" s="132">
        <f aca="true" t="shared" si="53" ref="Q392:Q455">O392/M392*100</f>
        <v>0</v>
      </c>
    </row>
    <row r="393" spans="1:17" ht="26.25">
      <c r="A393" s="33" t="s">
        <v>30</v>
      </c>
      <c r="B393" s="239" t="s">
        <v>402</v>
      </c>
      <c r="C393" s="240"/>
      <c r="D393" s="240"/>
      <c r="E393" s="240"/>
      <c r="F393" s="240"/>
      <c r="G393" s="241"/>
      <c r="H393" s="6" t="s">
        <v>283</v>
      </c>
      <c r="I393" s="6" t="s">
        <v>283</v>
      </c>
      <c r="J393" s="239" t="s">
        <v>31</v>
      </c>
      <c r="K393" s="241"/>
      <c r="L393" s="6"/>
      <c r="M393" s="242">
        <f>M394</f>
        <v>35</v>
      </c>
      <c r="N393" s="243"/>
      <c r="O393" s="262">
        <f>O394</f>
        <v>0</v>
      </c>
      <c r="P393" s="262"/>
      <c r="Q393" s="132">
        <f t="shared" si="53"/>
        <v>0</v>
      </c>
    </row>
    <row r="394" spans="1:17" ht="39">
      <c r="A394" s="10" t="s">
        <v>544</v>
      </c>
      <c r="B394" s="239" t="s">
        <v>402</v>
      </c>
      <c r="C394" s="240"/>
      <c r="D394" s="240"/>
      <c r="E394" s="240"/>
      <c r="F394" s="240"/>
      <c r="G394" s="241"/>
      <c r="H394" s="6" t="s">
        <v>283</v>
      </c>
      <c r="I394" s="6" t="s">
        <v>283</v>
      </c>
      <c r="J394" s="239" t="s">
        <v>31</v>
      </c>
      <c r="K394" s="241"/>
      <c r="L394" s="6" t="s">
        <v>532</v>
      </c>
      <c r="M394" s="242">
        <v>35</v>
      </c>
      <c r="N394" s="243"/>
      <c r="O394" s="262">
        <v>0</v>
      </c>
      <c r="P394" s="262"/>
      <c r="Q394" s="132">
        <f t="shared" si="53"/>
        <v>0</v>
      </c>
    </row>
    <row r="395" spans="1:17" ht="26.25">
      <c r="A395" s="33" t="s">
        <v>403</v>
      </c>
      <c r="B395" s="239" t="s">
        <v>404</v>
      </c>
      <c r="C395" s="240"/>
      <c r="D395" s="240"/>
      <c r="E395" s="240"/>
      <c r="F395" s="240"/>
      <c r="G395" s="241"/>
      <c r="H395" s="6"/>
      <c r="I395" s="6"/>
      <c r="J395" s="239"/>
      <c r="K395" s="241"/>
      <c r="L395" s="6"/>
      <c r="M395" s="242">
        <f>M396</f>
        <v>20</v>
      </c>
      <c r="N395" s="243"/>
      <c r="O395" s="262">
        <f>O396</f>
        <v>0</v>
      </c>
      <c r="P395" s="262"/>
      <c r="Q395" s="132">
        <f t="shared" si="53"/>
        <v>0</v>
      </c>
    </row>
    <row r="396" spans="1:17" ht="13.5">
      <c r="A396" s="33" t="s">
        <v>282</v>
      </c>
      <c r="B396" s="239" t="s">
        <v>404</v>
      </c>
      <c r="C396" s="240"/>
      <c r="D396" s="240"/>
      <c r="E396" s="240"/>
      <c r="F396" s="240"/>
      <c r="G396" s="241"/>
      <c r="H396" s="6" t="s">
        <v>283</v>
      </c>
      <c r="I396" s="25" t="s">
        <v>524</v>
      </c>
      <c r="J396" s="239"/>
      <c r="K396" s="241"/>
      <c r="L396" s="6"/>
      <c r="M396" s="242">
        <f>M397</f>
        <v>20</v>
      </c>
      <c r="N396" s="243"/>
      <c r="O396" s="262">
        <f>O397</f>
        <v>0</v>
      </c>
      <c r="P396" s="262"/>
      <c r="Q396" s="132">
        <f t="shared" si="53"/>
        <v>0</v>
      </c>
    </row>
    <row r="397" spans="1:17" ht="13.5">
      <c r="A397" s="33" t="s">
        <v>365</v>
      </c>
      <c r="B397" s="239" t="s">
        <v>404</v>
      </c>
      <c r="C397" s="240"/>
      <c r="D397" s="240"/>
      <c r="E397" s="240"/>
      <c r="F397" s="240"/>
      <c r="G397" s="241"/>
      <c r="H397" s="6" t="s">
        <v>283</v>
      </c>
      <c r="I397" s="6" t="s">
        <v>283</v>
      </c>
      <c r="J397" s="239"/>
      <c r="K397" s="241"/>
      <c r="L397" s="6"/>
      <c r="M397" s="242">
        <f>M398</f>
        <v>20</v>
      </c>
      <c r="N397" s="243"/>
      <c r="O397" s="262">
        <f>O398</f>
        <v>0</v>
      </c>
      <c r="P397" s="262"/>
      <c r="Q397" s="132">
        <f t="shared" si="53"/>
        <v>0</v>
      </c>
    </row>
    <row r="398" spans="1:17" ht="26.25">
      <c r="A398" s="33" t="s">
        <v>28</v>
      </c>
      <c r="B398" s="239" t="s">
        <v>404</v>
      </c>
      <c r="C398" s="240"/>
      <c r="D398" s="240"/>
      <c r="E398" s="240"/>
      <c r="F398" s="240"/>
      <c r="G398" s="241"/>
      <c r="H398" s="6" t="s">
        <v>283</v>
      </c>
      <c r="I398" s="6" t="s">
        <v>283</v>
      </c>
      <c r="J398" s="239" t="s">
        <v>29</v>
      </c>
      <c r="K398" s="241"/>
      <c r="L398" s="6"/>
      <c r="M398" s="242">
        <f>M399</f>
        <v>20</v>
      </c>
      <c r="N398" s="243"/>
      <c r="O398" s="262">
        <f>O399</f>
        <v>0</v>
      </c>
      <c r="P398" s="262"/>
      <c r="Q398" s="132">
        <f t="shared" si="53"/>
        <v>0</v>
      </c>
    </row>
    <row r="399" spans="1:17" ht="26.25">
      <c r="A399" s="33" t="s">
        <v>30</v>
      </c>
      <c r="B399" s="239" t="s">
        <v>404</v>
      </c>
      <c r="C399" s="240"/>
      <c r="D399" s="240"/>
      <c r="E399" s="240"/>
      <c r="F399" s="240"/>
      <c r="G399" s="241"/>
      <c r="H399" s="6" t="s">
        <v>283</v>
      </c>
      <c r="I399" s="6" t="s">
        <v>283</v>
      </c>
      <c r="J399" s="239" t="s">
        <v>31</v>
      </c>
      <c r="K399" s="241"/>
      <c r="L399" s="6"/>
      <c r="M399" s="242">
        <f>M400</f>
        <v>20</v>
      </c>
      <c r="N399" s="243"/>
      <c r="O399" s="262">
        <f>O400</f>
        <v>0</v>
      </c>
      <c r="P399" s="262"/>
      <c r="Q399" s="132">
        <f t="shared" si="53"/>
        <v>0</v>
      </c>
    </row>
    <row r="400" spans="1:17" ht="39">
      <c r="A400" s="10" t="s">
        <v>544</v>
      </c>
      <c r="B400" s="239" t="s">
        <v>404</v>
      </c>
      <c r="C400" s="240"/>
      <c r="D400" s="240"/>
      <c r="E400" s="240"/>
      <c r="F400" s="240"/>
      <c r="G400" s="241"/>
      <c r="H400" s="6" t="s">
        <v>283</v>
      </c>
      <c r="I400" s="6" t="s">
        <v>283</v>
      </c>
      <c r="J400" s="239" t="s">
        <v>31</v>
      </c>
      <c r="K400" s="241"/>
      <c r="L400" s="6" t="s">
        <v>532</v>
      </c>
      <c r="M400" s="242">
        <v>20</v>
      </c>
      <c r="N400" s="243"/>
      <c r="O400" s="262">
        <v>0</v>
      </c>
      <c r="P400" s="262"/>
      <c r="Q400" s="132">
        <f t="shared" si="53"/>
        <v>0</v>
      </c>
    </row>
    <row r="401" spans="1:17" ht="39">
      <c r="A401" s="31" t="s">
        <v>566</v>
      </c>
      <c r="B401" s="236" t="s">
        <v>192</v>
      </c>
      <c r="C401" s="237"/>
      <c r="D401" s="237"/>
      <c r="E401" s="237"/>
      <c r="F401" s="237"/>
      <c r="G401" s="238"/>
      <c r="H401" s="4"/>
      <c r="I401" s="4"/>
      <c r="J401" s="236"/>
      <c r="K401" s="238"/>
      <c r="L401" s="4"/>
      <c r="M401" s="231">
        <f aca="true" t="shared" si="54" ref="M401:M407">M402</f>
        <v>435.3</v>
      </c>
      <c r="N401" s="232"/>
      <c r="O401" s="261">
        <f aca="true" t="shared" si="55" ref="O401:O407">O402</f>
        <v>0</v>
      </c>
      <c r="P401" s="261"/>
      <c r="Q401" s="132">
        <f t="shared" si="53"/>
        <v>0</v>
      </c>
    </row>
    <row r="402" spans="1:17" ht="39">
      <c r="A402" s="31" t="s">
        <v>193</v>
      </c>
      <c r="B402" s="236" t="s">
        <v>194</v>
      </c>
      <c r="C402" s="237"/>
      <c r="D402" s="237"/>
      <c r="E402" s="237"/>
      <c r="F402" s="237"/>
      <c r="G402" s="238"/>
      <c r="H402" s="4"/>
      <c r="I402" s="4"/>
      <c r="J402" s="236"/>
      <c r="K402" s="238"/>
      <c r="L402" s="4"/>
      <c r="M402" s="231">
        <f t="shared" si="54"/>
        <v>435.3</v>
      </c>
      <c r="N402" s="232"/>
      <c r="O402" s="261">
        <f t="shared" si="55"/>
        <v>0</v>
      </c>
      <c r="P402" s="261"/>
      <c r="Q402" s="132">
        <f t="shared" si="53"/>
        <v>0</v>
      </c>
    </row>
    <row r="403" spans="1:17" ht="26.25">
      <c r="A403" s="33" t="s">
        <v>195</v>
      </c>
      <c r="B403" s="239" t="s">
        <v>196</v>
      </c>
      <c r="C403" s="240"/>
      <c r="D403" s="240"/>
      <c r="E403" s="240"/>
      <c r="F403" s="240"/>
      <c r="G403" s="241"/>
      <c r="H403" s="6"/>
      <c r="I403" s="6"/>
      <c r="J403" s="239"/>
      <c r="K403" s="241"/>
      <c r="L403" s="6"/>
      <c r="M403" s="242">
        <f t="shared" si="54"/>
        <v>435.3</v>
      </c>
      <c r="N403" s="243"/>
      <c r="O403" s="262">
        <f t="shared" si="55"/>
        <v>0</v>
      </c>
      <c r="P403" s="262"/>
      <c r="Q403" s="132">
        <f t="shared" si="53"/>
        <v>0</v>
      </c>
    </row>
    <row r="404" spans="1:17" ht="13.5">
      <c r="A404" s="33" t="s">
        <v>155</v>
      </c>
      <c r="B404" s="239" t="s">
        <v>196</v>
      </c>
      <c r="C404" s="240"/>
      <c r="D404" s="240"/>
      <c r="E404" s="240"/>
      <c r="F404" s="240"/>
      <c r="G404" s="241"/>
      <c r="H404" s="6" t="s">
        <v>35</v>
      </c>
      <c r="I404" s="25" t="s">
        <v>524</v>
      </c>
      <c r="J404" s="239"/>
      <c r="K404" s="241"/>
      <c r="L404" s="6"/>
      <c r="M404" s="242">
        <f t="shared" si="54"/>
        <v>435.3</v>
      </c>
      <c r="N404" s="243"/>
      <c r="O404" s="262">
        <f t="shared" si="55"/>
        <v>0</v>
      </c>
      <c r="P404" s="262"/>
      <c r="Q404" s="132">
        <f t="shared" si="53"/>
        <v>0</v>
      </c>
    </row>
    <row r="405" spans="1:17" ht="13.5">
      <c r="A405" s="33" t="s">
        <v>183</v>
      </c>
      <c r="B405" s="239" t="s">
        <v>196</v>
      </c>
      <c r="C405" s="240"/>
      <c r="D405" s="240"/>
      <c r="E405" s="240"/>
      <c r="F405" s="240"/>
      <c r="G405" s="241"/>
      <c r="H405" s="6" t="s">
        <v>35</v>
      </c>
      <c r="I405" s="6" t="s">
        <v>184</v>
      </c>
      <c r="J405" s="239"/>
      <c r="K405" s="241"/>
      <c r="L405" s="6"/>
      <c r="M405" s="242">
        <f t="shared" si="54"/>
        <v>435.3</v>
      </c>
      <c r="N405" s="243"/>
      <c r="O405" s="262">
        <f t="shared" si="55"/>
        <v>0</v>
      </c>
      <c r="P405" s="262"/>
      <c r="Q405" s="132">
        <f t="shared" si="53"/>
        <v>0</v>
      </c>
    </row>
    <row r="406" spans="1:17" ht="26.25">
      <c r="A406" s="33" t="s">
        <v>28</v>
      </c>
      <c r="B406" s="239" t="s">
        <v>196</v>
      </c>
      <c r="C406" s="240"/>
      <c r="D406" s="240"/>
      <c r="E406" s="240"/>
      <c r="F406" s="240"/>
      <c r="G406" s="241"/>
      <c r="H406" s="6" t="s">
        <v>35</v>
      </c>
      <c r="I406" s="6" t="s">
        <v>184</v>
      </c>
      <c r="J406" s="239" t="s">
        <v>29</v>
      </c>
      <c r="K406" s="241"/>
      <c r="L406" s="6"/>
      <c r="M406" s="242">
        <f t="shared" si="54"/>
        <v>435.3</v>
      </c>
      <c r="N406" s="243"/>
      <c r="O406" s="262">
        <f t="shared" si="55"/>
        <v>0</v>
      </c>
      <c r="P406" s="262"/>
      <c r="Q406" s="132">
        <f t="shared" si="53"/>
        <v>0</v>
      </c>
    </row>
    <row r="407" spans="1:17" ht="26.25">
      <c r="A407" s="33" t="s">
        <v>30</v>
      </c>
      <c r="B407" s="239" t="s">
        <v>196</v>
      </c>
      <c r="C407" s="240"/>
      <c r="D407" s="240"/>
      <c r="E407" s="240"/>
      <c r="F407" s="240"/>
      <c r="G407" s="241"/>
      <c r="H407" s="6" t="s">
        <v>35</v>
      </c>
      <c r="I407" s="6" t="s">
        <v>184</v>
      </c>
      <c r="J407" s="239" t="s">
        <v>31</v>
      </c>
      <c r="K407" s="241"/>
      <c r="L407" s="6"/>
      <c r="M407" s="242">
        <f t="shared" si="54"/>
        <v>435.3</v>
      </c>
      <c r="N407" s="243"/>
      <c r="O407" s="262">
        <f t="shared" si="55"/>
        <v>0</v>
      </c>
      <c r="P407" s="262"/>
      <c r="Q407" s="132">
        <f t="shared" si="53"/>
        <v>0</v>
      </c>
    </row>
    <row r="408" spans="1:17" ht="26.25">
      <c r="A408" s="33" t="s">
        <v>539</v>
      </c>
      <c r="B408" s="239" t="s">
        <v>196</v>
      </c>
      <c r="C408" s="240"/>
      <c r="D408" s="240"/>
      <c r="E408" s="240"/>
      <c r="F408" s="240"/>
      <c r="G408" s="241"/>
      <c r="H408" s="6" t="s">
        <v>35</v>
      </c>
      <c r="I408" s="6" t="s">
        <v>184</v>
      </c>
      <c r="J408" s="239" t="s">
        <v>31</v>
      </c>
      <c r="K408" s="241"/>
      <c r="L408" s="6" t="s">
        <v>527</v>
      </c>
      <c r="M408" s="242">
        <v>435.3</v>
      </c>
      <c r="N408" s="243"/>
      <c r="O408" s="262">
        <v>0</v>
      </c>
      <c r="P408" s="262"/>
      <c r="Q408" s="132">
        <f t="shared" si="53"/>
        <v>0</v>
      </c>
    </row>
    <row r="409" spans="1:17" ht="39">
      <c r="A409" s="31" t="s">
        <v>567</v>
      </c>
      <c r="B409" s="236" t="s">
        <v>302</v>
      </c>
      <c r="C409" s="237"/>
      <c r="D409" s="237"/>
      <c r="E409" s="237"/>
      <c r="F409" s="237"/>
      <c r="G409" s="238"/>
      <c r="H409" s="4"/>
      <c r="I409" s="4"/>
      <c r="J409" s="236"/>
      <c r="K409" s="238"/>
      <c r="L409" s="4"/>
      <c r="M409" s="231">
        <f>M410</f>
        <v>3259.9999999999995</v>
      </c>
      <c r="N409" s="232"/>
      <c r="O409" s="261">
        <f>O410</f>
        <v>96</v>
      </c>
      <c r="P409" s="261"/>
      <c r="Q409" s="131">
        <f t="shared" si="53"/>
        <v>2.94478527607362</v>
      </c>
    </row>
    <row r="410" spans="1:17" ht="39" customHeight="1">
      <c r="A410" s="31" t="s">
        <v>303</v>
      </c>
      <c r="B410" s="236" t="s">
        <v>304</v>
      </c>
      <c r="C410" s="237"/>
      <c r="D410" s="237"/>
      <c r="E410" s="237"/>
      <c r="F410" s="237"/>
      <c r="G410" s="238"/>
      <c r="H410" s="4"/>
      <c r="I410" s="4"/>
      <c r="J410" s="236"/>
      <c r="K410" s="238"/>
      <c r="L410" s="4"/>
      <c r="M410" s="231">
        <f>M411+M417+M441+M452+M480+M499+M523+M537</f>
        <v>3259.9999999999995</v>
      </c>
      <c r="N410" s="232"/>
      <c r="O410" s="261">
        <f>O411+O417+O441+O452+O480+O499+O523+O537</f>
        <v>96</v>
      </c>
      <c r="P410" s="261"/>
      <c r="Q410" s="131">
        <f t="shared" si="53"/>
        <v>2.94478527607362</v>
      </c>
    </row>
    <row r="411" spans="1:17" ht="39">
      <c r="A411" s="33" t="s">
        <v>477</v>
      </c>
      <c r="B411" s="239" t="s">
        <v>478</v>
      </c>
      <c r="C411" s="240"/>
      <c r="D411" s="240"/>
      <c r="E411" s="240"/>
      <c r="F411" s="240"/>
      <c r="G411" s="241"/>
      <c r="H411" s="6"/>
      <c r="I411" s="6"/>
      <c r="J411" s="239"/>
      <c r="K411" s="241"/>
      <c r="L411" s="6"/>
      <c r="M411" s="242">
        <f>M412</f>
        <v>24.5</v>
      </c>
      <c r="N411" s="243"/>
      <c r="O411" s="262">
        <f>O412</f>
        <v>0</v>
      </c>
      <c r="P411" s="262"/>
      <c r="Q411" s="132">
        <f t="shared" si="53"/>
        <v>0</v>
      </c>
    </row>
    <row r="412" spans="1:17" ht="13.5">
      <c r="A412" s="33" t="s">
        <v>452</v>
      </c>
      <c r="B412" s="239" t="s">
        <v>478</v>
      </c>
      <c r="C412" s="240"/>
      <c r="D412" s="240"/>
      <c r="E412" s="240"/>
      <c r="F412" s="240"/>
      <c r="G412" s="241"/>
      <c r="H412" s="6" t="s">
        <v>142</v>
      </c>
      <c r="I412" s="25" t="s">
        <v>524</v>
      </c>
      <c r="J412" s="239"/>
      <c r="K412" s="241"/>
      <c r="L412" s="6"/>
      <c r="M412" s="242">
        <f>M413</f>
        <v>24.5</v>
      </c>
      <c r="N412" s="243"/>
      <c r="O412" s="262">
        <f>O413</f>
        <v>0</v>
      </c>
      <c r="P412" s="262"/>
      <c r="Q412" s="132">
        <f t="shared" si="53"/>
        <v>0</v>
      </c>
    </row>
    <row r="413" spans="1:17" ht="13.5">
      <c r="A413" s="33" t="s">
        <v>466</v>
      </c>
      <c r="B413" s="239" t="s">
        <v>478</v>
      </c>
      <c r="C413" s="240"/>
      <c r="D413" s="240"/>
      <c r="E413" s="240"/>
      <c r="F413" s="240"/>
      <c r="G413" s="241"/>
      <c r="H413" s="6" t="s">
        <v>142</v>
      </c>
      <c r="I413" s="6" t="s">
        <v>58</v>
      </c>
      <c r="J413" s="239"/>
      <c r="K413" s="241"/>
      <c r="L413" s="6"/>
      <c r="M413" s="242">
        <f>M414</f>
        <v>24.5</v>
      </c>
      <c r="N413" s="243"/>
      <c r="O413" s="262">
        <f>O414</f>
        <v>0</v>
      </c>
      <c r="P413" s="262"/>
      <c r="Q413" s="132">
        <f t="shared" si="53"/>
        <v>0</v>
      </c>
    </row>
    <row r="414" spans="1:17" ht="13.5">
      <c r="A414" s="33" t="s">
        <v>53</v>
      </c>
      <c r="B414" s="239" t="s">
        <v>478</v>
      </c>
      <c r="C414" s="240"/>
      <c r="D414" s="240"/>
      <c r="E414" s="240"/>
      <c r="F414" s="240"/>
      <c r="G414" s="241"/>
      <c r="H414" s="6" t="s">
        <v>142</v>
      </c>
      <c r="I414" s="6" t="s">
        <v>58</v>
      </c>
      <c r="J414" s="239" t="s">
        <v>54</v>
      </c>
      <c r="K414" s="241"/>
      <c r="L414" s="6"/>
      <c r="M414" s="242">
        <f>M415</f>
        <v>24.5</v>
      </c>
      <c r="N414" s="243"/>
      <c r="O414" s="262">
        <f>O415</f>
        <v>0</v>
      </c>
      <c r="P414" s="262"/>
      <c r="Q414" s="132">
        <f t="shared" si="53"/>
        <v>0</v>
      </c>
    </row>
    <row r="415" spans="1:17" ht="13.5">
      <c r="A415" s="33" t="s">
        <v>479</v>
      </c>
      <c r="B415" s="239" t="s">
        <v>478</v>
      </c>
      <c r="C415" s="240"/>
      <c r="D415" s="240"/>
      <c r="E415" s="240"/>
      <c r="F415" s="240"/>
      <c r="G415" s="241"/>
      <c r="H415" s="6" t="s">
        <v>142</v>
      </c>
      <c r="I415" s="6" t="s">
        <v>58</v>
      </c>
      <c r="J415" s="239" t="s">
        <v>480</v>
      </c>
      <c r="K415" s="241"/>
      <c r="L415" s="6"/>
      <c r="M415" s="242">
        <f>M416</f>
        <v>24.5</v>
      </c>
      <c r="N415" s="243"/>
      <c r="O415" s="262">
        <f>O416</f>
        <v>0</v>
      </c>
      <c r="P415" s="262"/>
      <c r="Q415" s="132">
        <f t="shared" si="53"/>
        <v>0</v>
      </c>
    </row>
    <row r="416" spans="1:17" ht="26.25">
      <c r="A416" s="33" t="s">
        <v>539</v>
      </c>
      <c r="B416" s="239" t="s">
        <v>478</v>
      </c>
      <c r="C416" s="240"/>
      <c r="D416" s="240"/>
      <c r="E416" s="240"/>
      <c r="F416" s="240"/>
      <c r="G416" s="241"/>
      <c r="H416" s="6" t="s">
        <v>142</v>
      </c>
      <c r="I416" s="6" t="s">
        <v>58</v>
      </c>
      <c r="J416" s="239" t="s">
        <v>480</v>
      </c>
      <c r="K416" s="241"/>
      <c r="L416" s="6" t="s">
        <v>527</v>
      </c>
      <c r="M416" s="242">
        <v>24.5</v>
      </c>
      <c r="N416" s="243"/>
      <c r="O416" s="262">
        <v>0</v>
      </c>
      <c r="P416" s="262"/>
      <c r="Q416" s="132">
        <f t="shared" si="53"/>
        <v>0</v>
      </c>
    </row>
    <row r="417" spans="1:17" ht="52.5">
      <c r="A417" s="33" t="s">
        <v>305</v>
      </c>
      <c r="B417" s="239" t="s">
        <v>306</v>
      </c>
      <c r="C417" s="240"/>
      <c r="D417" s="240"/>
      <c r="E417" s="240"/>
      <c r="F417" s="240"/>
      <c r="G417" s="241"/>
      <c r="H417" s="6"/>
      <c r="I417" s="6"/>
      <c r="J417" s="239"/>
      <c r="K417" s="241"/>
      <c r="L417" s="6"/>
      <c r="M417" s="242">
        <f>M418+M431+M436</f>
        <v>1695.4</v>
      </c>
      <c r="N417" s="243"/>
      <c r="O417" s="262">
        <f>O418+O431+O436</f>
        <v>62.4</v>
      </c>
      <c r="P417" s="262"/>
      <c r="Q417" s="132">
        <f t="shared" si="53"/>
        <v>3.6805473634540515</v>
      </c>
    </row>
    <row r="418" spans="1:17" ht="13.5">
      <c r="A418" s="33" t="s">
        <v>282</v>
      </c>
      <c r="B418" s="239" t="s">
        <v>306</v>
      </c>
      <c r="C418" s="240"/>
      <c r="D418" s="240"/>
      <c r="E418" s="240"/>
      <c r="F418" s="240"/>
      <c r="G418" s="241"/>
      <c r="H418" s="6" t="s">
        <v>283</v>
      </c>
      <c r="I418" s="25" t="s">
        <v>524</v>
      </c>
      <c r="J418" s="239"/>
      <c r="K418" s="241"/>
      <c r="L418" s="6"/>
      <c r="M418" s="242">
        <f>M419+M423+M427</f>
        <v>1220.4</v>
      </c>
      <c r="N418" s="243"/>
      <c r="O418" s="262">
        <f>O419+O423+O427</f>
        <v>0</v>
      </c>
      <c r="P418" s="262"/>
      <c r="Q418" s="132">
        <f t="shared" si="53"/>
        <v>0</v>
      </c>
    </row>
    <row r="419" spans="1:17" ht="13.5">
      <c r="A419" s="33" t="s">
        <v>284</v>
      </c>
      <c r="B419" s="239" t="s">
        <v>306</v>
      </c>
      <c r="C419" s="240"/>
      <c r="D419" s="240"/>
      <c r="E419" s="240"/>
      <c r="F419" s="240"/>
      <c r="G419" s="241"/>
      <c r="H419" s="6" t="s">
        <v>283</v>
      </c>
      <c r="I419" s="6" t="s">
        <v>9</v>
      </c>
      <c r="J419" s="239"/>
      <c r="K419" s="241"/>
      <c r="L419" s="6"/>
      <c r="M419" s="242">
        <f>M420</f>
        <v>229.7</v>
      </c>
      <c r="N419" s="243"/>
      <c r="O419" s="262">
        <f>O420</f>
        <v>0</v>
      </c>
      <c r="P419" s="262"/>
      <c r="Q419" s="132">
        <f t="shared" si="53"/>
        <v>0</v>
      </c>
    </row>
    <row r="420" spans="1:17" ht="26.25">
      <c r="A420" s="33" t="s">
        <v>257</v>
      </c>
      <c r="B420" s="239" t="s">
        <v>306</v>
      </c>
      <c r="C420" s="240"/>
      <c r="D420" s="240"/>
      <c r="E420" s="240"/>
      <c r="F420" s="240"/>
      <c r="G420" s="241"/>
      <c r="H420" s="6" t="s">
        <v>283</v>
      </c>
      <c r="I420" s="6" t="s">
        <v>9</v>
      </c>
      <c r="J420" s="239" t="s">
        <v>258</v>
      </c>
      <c r="K420" s="241"/>
      <c r="L420" s="6"/>
      <c r="M420" s="242">
        <f>M421</f>
        <v>229.7</v>
      </c>
      <c r="N420" s="243"/>
      <c r="O420" s="262">
        <f>O421</f>
        <v>0</v>
      </c>
      <c r="P420" s="262"/>
      <c r="Q420" s="132">
        <f t="shared" si="53"/>
        <v>0</v>
      </c>
    </row>
    <row r="421" spans="1:17" ht="13.5">
      <c r="A421" s="33" t="s">
        <v>290</v>
      </c>
      <c r="B421" s="239" t="s">
        <v>306</v>
      </c>
      <c r="C421" s="240"/>
      <c r="D421" s="240"/>
      <c r="E421" s="240"/>
      <c r="F421" s="240"/>
      <c r="G421" s="241"/>
      <c r="H421" s="6" t="s">
        <v>283</v>
      </c>
      <c r="I421" s="6" t="s">
        <v>9</v>
      </c>
      <c r="J421" s="239" t="s">
        <v>291</v>
      </c>
      <c r="K421" s="241"/>
      <c r="L421" s="6"/>
      <c r="M421" s="242">
        <f>M422</f>
        <v>229.7</v>
      </c>
      <c r="N421" s="243"/>
      <c r="O421" s="262">
        <f>O422</f>
        <v>0</v>
      </c>
      <c r="P421" s="262"/>
      <c r="Q421" s="132">
        <f t="shared" si="53"/>
        <v>0</v>
      </c>
    </row>
    <row r="422" spans="1:17" ht="29.25" customHeight="1">
      <c r="A422" s="33" t="s">
        <v>543</v>
      </c>
      <c r="B422" s="239" t="s">
        <v>306</v>
      </c>
      <c r="C422" s="240"/>
      <c r="D422" s="240"/>
      <c r="E422" s="240"/>
      <c r="F422" s="240"/>
      <c r="G422" s="241"/>
      <c r="H422" s="6" t="s">
        <v>283</v>
      </c>
      <c r="I422" s="6" t="s">
        <v>9</v>
      </c>
      <c r="J422" s="239" t="s">
        <v>291</v>
      </c>
      <c r="K422" s="241"/>
      <c r="L422" s="6" t="s">
        <v>531</v>
      </c>
      <c r="M422" s="242">
        <v>229.7</v>
      </c>
      <c r="N422" s="243"/>
      <c r="O422" s="262">
        <v>0</v>
      </c>
      <c r="P422" s="262"/>
      <c r="Q422" s="132">
        <f t="shared" si="53"/>
        <v>0</v>
      </c>
    </row>
    <row r="423" spans="1:17" ht="13.5">
      <c r="A423" s="33" t="s">
        <v>327</v>
      </c>
      <c r="B423" s="239" t="s">
        <v>306</v>
      </c>
      <c r="C423" s="240"/>
      <c r="D423" s="240"/>
      <c r="E423" s="240"/>
      <c r="F423" s="240"/>
      <c r="G423" s="241"/>
      <c r="H423" s="6" t="s">
        <v>283</v>
      </c>
      <c r="I423" s="6" t="s">
        <v>11</v>
      </c>
      <c r="J423" s="239"/>
      <c r="K423" s="241"/>
      <c r="L423" s="6"/>
      <c r="M423" s="242">
        <f>M424</f>
        <v>742.8</v>
      </c>
      <c r="N423" s="243"/>
      <c r="O423" s="262">
        <f>O424</f>
        <v>0</v>
      </c>
      <c r="P423" s="262"/>
      <c r="Q423" s="132">
        <f t="shared" si="53"/>
        <v>0</v>
      </c>
    </row>
    <row r="424" spans="1:17" ht="26.25">
      <c r="A424" s="33" t="s">
        <v>257</v>
      </c>
      <c r="B424" s="239" t="s">
        <v>306</v>
      </c>
      <c r="C424" s="240"/>
      <c r="D424" s="240"/>
      <c r="E424" s="240"/>
      <c r="F424" s="240"/>
      <c r="G424" s="241"/>
      <c r="H424" s="6" t="s">
        <v>283</v>
      </c>
      <c r="I424" s="6" t="s">
        <v>11</v>
      </c>
      <c r="J424" s="239" t="s">
        <v>258</v>
      </c>
      <c r="K424" s="241"/>
      <c r="L424" s="6"/>
      <c r="M424" s="242">
        <f>M425</f>
        <v>742.8</v>
      </c>
      <c r="N424" s="243"/>
      <c r="O424" s="262">
        <f>O425</f>
        <v>0</v>
      </c>
      <c r="P424" s="262"/>
      <c r="Q424" s="132">
        <f t="shared" si="53"/>
        <v>0</v>
      </c>
    </row>
    <row r="425" spans="1:17" ht="13.5">
      <c r="A425" s="33" t="s">
        <v>290</v>
      </c>
      <c r="B425" s="239" t="s">
        <v>306</v>
      </c>
      <c r="C425" s="240"/>
      <c r="D425" s="240"/>
      <c r="E425" s="240"/>
      <c r="F425" s="240"/>
      <c r="G425" s="241"/>
      <c r="H425" s="6" t="s">
        <v>283</v>
      </c>
      <c r="I425" s="6" t="s">
        <v>11</v>
      </c>
      <c r="J425" s="239" t="s">
        <v>291</v>
      </c>
      <c r="K425" s="241"/>
      <c r="L425" s="6"/>
      <c r="M425" s="242">
        <f>M426</f>
        <v>742.8</v>
      </c>
      <c r="N425" s="243"/>
      <c r="O425" s="262">
        <f>O426</f>
        <v>0</v>
      </c>
      <c r="P425" s="262"/>
      <c r="Q425" s="132">
        <f t="shared" si="53"/>
        <v>0</v>
      </c>
    </row>
    <row r="426" spans="1:17" ht="26.25" customHeight="1">
      <c r="A426" s="33" t="s">
        <v>543</v>
      </c>
      <c r="B426" s="239" t="s">
        <v>306</v>
      </c>
      <c r="C426" s="240"/>
      <c r="D426" s="240"/>
      <c r="E426" s="240"/>
      <c r="F426" s="240"/>
      <c r="G426" s="241"/>
      <c r="H426" s="6" t="s">
        <v>283</v>
      </c>
      <c r="I426" s="6" t="s">
        <v>11</v>
      </c>
      <c r="J426" s="239" t="s">
        <v>291</v>
      </c>
      <c r="K426" s="241"/>
      <c r="L426" s="6" t="s">
        <v>531</v>
      </c>
      <c r="M426" s="242">
        <v>742.8</v>
      </c>
      <c r="N426" s="243"/>
      <c r="O426" s="262">
        <v>0</v>
      </c>
      <c r="P426" s="262"/>
      <c r="Q426" s="132">
        <f t="shared" si="53"/>
        <v>0</v>
      </c>
    </row>
    <row r="427" spans="1:17" ht="13.5">
      <c r="A427" s="33" t="s">
        <v>355</v>
      </c>
      <c r="B427" s="239" t="s">
        <v>306</v>
      </c>
      <c r="C427" s="240"/>
      <c r="D427" s="240"/>
      <c r="E427" s="240"/>
      <c r="F427" s="240"/>
      <c r="G427" s="241"/>
      <c r="H427" s="6" t="s">
        <v>283</v>
      </c>
      <c r="I427" s="6" t="s">
        <v>22</v>
      </c>
      <c r="J427" s="239"/>
      <c r="K427" s="241"/>
      <c r="L427" s="6"/>
      <c r="M427" s="242">
        <f>M428</f>
        <v>247.9</v>
      </c>
      <c r="N427" s="243"/>
      <c r="O427" s="262">
        <f>O428</f>
        <v>0</v>
      </c>
      <c r="P427" s="262"/>
      <c r="Q427" s="132">
        <f t="shared" si="53"/>
        <v>0</v>
      </c>
    </row>
    <row r="428" spans="1:17" ht="26.25">
      <c r="A428" s="33" t="s">
        <v>257</v>
      </c>
      <c r="B428" s="239" t="s">
        <v>306</v>
      </c>
      <c r="C428" s="240"/>
      <c r="D428" s="240"/>
      <c r="E428" s="240"/>
      <c r="F428" s="240"/>
      <c r="G428" s="241"/>
      <c r="H428" s="6" t="s">
        <v>283</v>
      </c>
      <c r="I428" s="6" t="s">
        <v>22</v>
      </c>
      <c r="J428" s="239" t="s">
        <v>258</v>
      </c>
      <c r="K428" s="241"/>
      <c r="L428" s="6"/>
      <c r="M428" s="242">
        <f>M429</f>
        <v>247.9</v>
      </c>
      <c r="N428" s="243"/>
      <c r="O428" s="262">
        <f>O429</f>
        <v>0</v>
      </c>
      <c r="P428" s="262"/>
      <c r="Q428" s="132">
        <f t="shared" si="53"/>
        <v>0</v>
      </c>
    </row>
    <row r="429" spans="1:17" ht="13.5">
      <c r="A429" s="33" t="s">
        <v>290</v>
      </c>
      <c r="B429" s="239" t="s">
        <v>306</v>
      </c>
      <c r="C429" s="240"/>
      <c r="D429" s="240"/>
      <c r="E429" s="240"/>
      <c r="F429" s="240"/>
      <c r="G429" s="241"/>
      <c r="H429" s="6" t="s">
        <v>283</v>
      </c>
      <c r="I429" s="6" t="s">
        <v>22</v>
      </c>
      <c r="J429" s="239" t="s">
        <v>291</v>
      </c>
      <c r="K429" s="241"/>
      <c r="L429" s="6"/>
      <c r="M429" s="242">
        <f>M430</f>
        <v>247.9</v>
      </c>
      <c r="N429" s="243"/>
      <c r="O429" s="262">
        <f>O430</f>
        <v>0</v>
      </c>
      <c r="P429" s="262"/>
      <c r="Q429" s="132">
        <f t="shared" si="53"/>
        <v>0</v>
      </c>
    </row>
    <row r="430" spans="1:17" ht="29.25" customHeight="1">
      <c r="A430" s="33" t="s">
        <v>543</v>
      </c>
      <c r="B430" s="239" t="s">
        <v>306</v>
      </c>
      <c r="C430" s="240"/>
      <c r="D430" s="240"/>
      <c r="E430" s="240"/>
      <c r="F430" s="240"/>
      <c r="G430" s="241"/>
      <c r="H430" s="6" t="s">
        <v>283</v>
      </c>
      <c r="I430" s="6" t="s">
        <v>22</v>
      </c>
      <c r="J430" s="239" t="s">
        <v>291</v>
      </c>
      <c r="K430" s="241"/>
      <c r="L430" s="6" t="s">
        <v>531</v>
      </c>
      <c r="M430" s="242">
        <v>247.9</v>
      </c>
      <c r="N430" s="243"/>
      <c r="O430" s="262">
        <v>0</v>
      </c>
      <c r="P430" s="262"/>
      <c r="Q430" s="132">
        <f t="shared" si="53"/>
        <v>0</v>
      </c>
    </row>
    <row r="431" spans="1:17" ht="13.5">
      <c r="A431" s="33" t="s">
        <v>420</v>
      </c>
      <c r="B431" s="239" t="s">
        <v>306</v>
      </c>
      <c r="C431" s="240"/>
      <c r="D431" s="240"/>
      <c r="E431" s="240"/>
      <c r="F431" s="240"/>
      <c r="G431" s="241"/>
      <c r="H431" s="6" t="s">
        <v>162</v>
      </c>
      <c r="I431" s="25" t="s">
        <v>524</v>
      </c>
      <c r="J431" s="239"/>
      <c r="K431" s="241"/>
      <c r="L431" s="6"/>
      <c r="M431" s="242">
        <f>M432</f>
        <v>295</v>
      </c>
      <c r="N431" s="243"/>
      <c r="O431" s="262">
        <f>O432</f>
        <v>39.9</v>
      </c>
      <c r="P431" s="262"/>
      <c r="Q431" s="132">
        <f t="shared" si="53"/>
        <v>13.52542372881356</v>
      </c>
    </row>
    <row r="432" spans="1:17" ht="13.5">
      <c r="A432" s="33" t="s">
        <v>421</v>
      </c>
      <c r="B432" s="239" t="s">
        <v>306</v>
      </c>
      <c r="C432" s="240"/>
      <c r="D432" s="240"/>
      <c r="E432" s="240"/>
      <c r="F432" s="240"/>
      <c r="G432" s="241"/>
      <c r="H432" s="6" t="s">
        <v>162</v>
      </c>
      <c r="I432" s="6" t="s">
        <v>9</v>
      </c>
      <c r="J432" s="239"/>
      <c r="K432" s="241"/>
      <c r="L432" s="6"/>
      <c r="M432" s="242">
        <f>M433</f>
        <v>295</v>
      </c>
      <c r="N432" s="243"/>
      <c r="O432" s="262">
        <f>O433</f>
        <v>39.9</v>
      </c>
      <c r="P432" s="262"/>
      <c r="Q432" s="132">
        <f t="shared" si="53"/>
        <v>13.52542372881356</v>
      </c>
    </row>
    <row r="433" spans="1:17" ht="26.25">
      <c r="A433" s="33" t="s">
        <v>257</v>
      </c>
      <c r="B433" s="239" t="s">
        <v>306</v>
      </c>
      <c r="C433" s="240"/>
      <c r="D433" s="240"/>
      <c r="E433" s="240"/>
      <c r="F433" s="240"/>
      <c r="G433" s="241"/>
      <c r="H433" s="6" t="s">
        <v>162</v>
      </c>
      <c r="I433" s="6" t="s">
        <v>9</v>
      </c>
      <c r="J433" s="239" t="s">
        <v>258</v>
      </c>
      <c r="K433" s="241"/>
      <c r="L433" s="6"/>
      <c r="M433" s="242">
        <f>M434</f>
        <v>295</v>
      </c>
      <c r="N433" s="243"/>
      <c r="O433" s="262">
        <f>O434</f>
        <v>39.9</v>
      </c>
      <c r="P433" s="262"/>
      <c r="Q433" s="132">
        <f t="shared" si="53"/>
        <v>13.52542372881356</v>
      </c>
    </row>
    <row r="434" spans="1:17" ht="13.5">
      <c r="A434" s="33" t="s">
        <v>290</v>
      </c>
      <c r="B434" s="239" t="s">
        <v>306</v>
      </c>
      <c r="C434" s="240"/>
      <c r="D434" s="240"/>
      <c r="E434" s="240"/>
      <c r="F434" s="240"/>
      <c r="G434" s="241"/>
      <c r="H434" s="6" t="s">
        <v>162</v>
      </c>
      <c r="I434" s="6" t="s">
        <v>9</v>
      </c>
      <c r="J434" s="239" t="s">
        <v>291</v>
      </c>
      <c r="K434" s="241"/>
      <c r="L434" s="6"/>
      <c r="M434" s="242">
        <f>M435</f>
        <v>295</v>
      </c>
      <c r="N434" s="243"/>
      <c r="O434" s="262">
        <f>O435</f>
        <v>39.9</v>
      </c>
      <c r="P434" s="262"/>
      <c r="Q434" s="132">
        <f t="shared" si="53"/>
        <v>13.52542372881356</v>
      </c>
    </row>
    <row r="435" spans="1:17" ht="39">
      <c r="A435" s="10" t="s">
        <v>544</v>
      </c>
      <c r="B435" s="239" t="s">
        <v>306</v>
      </c>
      <c r="C435" s="240"/>
      <c r="D435" s="240"/>
      <c r="E435" s="240"/>
      <c r="F435" s="240"/>
      <c r="G435" s="241"/>
      <c r="H435" s="6" t="s">
        <v>162</v>
      </c>
      <c r="I435" s="6" t="s">
        <v>9</v>
      </c>
      <c r="J435" s="239" t="s">
        <v>291</v>
      </c>
      <c r="K435" s="241"/>
      <c r="L435" s="6" t="s">
        <v>532</v>
      </c>
      <c r="M435" s="242">
        <v>295</v>
      </c>
      <c r="N435" s="243"/>
      <c r="O435" s="262">
        <v>39.9</v>
      </c>
      <c r="P435" s="262"/>
      <c r="Q435" s="132">
        <f t="shared" si="53"/>
        <v>13.52542372881356</v>
      </c>
    </row>
    <row r="436" spans="1:17" ht="13.5">
      <c r="A436" s="33" t="s">
        <v>484</v>
      </c>
      <c r="B436" s="239" t="s">
        <v>306</v>
      </c>
      <c r="C436" s="240"/>
      <c r="D436" s="240"/>
      <c r="E436" s="240"/>
      <c r="F436" s="240"/>
      <c r="G436" s="241"/>
      <c r="H436" s="6" t="s">
        <v>63</v>
      </c>
      <c r="I436" s="25" t="s">
        <v>524</v>
      </c>
      <c r="J436" s="239"/>
      <c r="K436" s="241"/>
      <c r="L436" s="6"/>
      <c r="M436" s="242">
        <f>M437</f>
        <v>180</v>
      </c>
      <c r="N436" s="243"/>
      <c r="O436" s="262">
        <f>O437</f>
        <v>22.5</v>
      </c>
      <c r="P436" s="262"/>
      <c r="Q436" s="132">
        <f t="shared" si="53"/>
        <v>12.5</v>
      </c>
    </row>
    <row r="437" spans="1:17" ht="15" customHeight="1">
      <c r="A437" s="33" t="s">
        <v>504</v>
      </c>
      <c r="B437" s="239" t="s">
        <v>306</v>
      </c>
      <c r="C437" s="240"/>
      <c r="D437" s="240"/>
      <c r="E437" s="240"/>
      <c r="F437" s="240"/>
      <c r="G437" s="241"/>
      <c r="H437" s="6" t="s">
        <v>63</v>
      </c>
      <c r="I437" s="6" t="s">
        <v>198</v>
      </c>
      <c r="J437" s="239"/>
      <c r="K437" s="241"/>
      <c r="L437" s="6"/>
      <c r="M437" s="242">
        <f>M438</f>
        <v>180</v>
      </c>
      <c r="N437" s="243"/>
      <c r="O437" s="262">
        <f>O438</f>
        <v>22.5</v>
      </c>
      <c r="P437" s="262"/>
      <c r="Q437" s="132">
        <f t="shared" si="53"/>
        <v>12.5</v>
      </c>
    </row>
    <row r="438" spans="1:17" ht="26.25">
      <c r="A438" s="33" t="s">
        <v>257</v>
      </c>
      <c r="B438" s="239" t="s">
        <v>306</v>
      </c>
      <c r="C438" s="240"/>
      <c r="D438" s="240"/>
      <c r="E438" s="240"/>
      <c r="F438" s="240"/>
      <c r="G438" s="241"/>
      <c r="H438" s="6" t="s">
        <v>63</v>
      </c>
      <c r="I438" s="6" t="s">
        <v>198</v>
      </c>
      <c r="J438" s="239" t="s">
        <v>258</v>
      </c>
      <c r="K438" s="241"/>
      <c r="L438" s="6"/>
      <c r="M438" s="242">
        <f>M439</f>
        <v>180</v>
      </c>
      <c r="N438" s="243"/>
      <c r="O438" s="262">
        <f>O439</f>
        <v>22.5</v>
      </c>
      <c r="P438" s="262"/>
      <c r="Q438" s="132">
        <f t="shared" si="53"/>
        <v>12.5</v>
      </c>
    </row>
    <row r="439" spans="1:17" ht="13.5">
      <c r="A439" s="33" t="s">
        <v>290</v>
      </c>
      <c r="B439" s="239" t="s">
        <v>306</v>
      </c>
      <c r="C439" s="240"/>
      <c r="D439" s="240"/>
      <c r="E439" s="240"/>
      <c r="F439" s="240"/>
      <c r="G439" s="241"/>
      <c r="H439" s="6" t="s">
        <v>63</v>
      </c>
      <c r="I439" s="6" t="s">
        <v>198</v>
      </c>
      <c r="J439" s="239" t="s">
        <v>291</v>
      </c>
      <c r="K439" s="241"/>
      <c r="L439" s="6"/>
      <c r="M439" s="242">
        <f>M440</f>
        <v>180</v>
      </c>
      <c r="N439" s="243"/>
      <c r="O439" s="262">
        <f>O440</f>
        <v>22.5</v>
      </c>
      <c r="P439" s="262"/>
      <c r="Q439" s="132">
        <f t="shared" si="53"/>
        <v>12.5</v>
      </c>
    </row>
    <row r="440" spans="1:17" ht="39">
      <c r="A440" s="10" t="s">
        <v>544</v>
      </c>
      <c r="B440" s="239" t="s">
        <v>306</v>
      </c>
      <c r="C440" s="240"/>
      <c r="D440" s="240"/>
      <c r="E440" s="240"/>
      <c r="F440" s="240"/>
      <c r="G440" s="241"/>
      <c r="H440" s="6" t="s">
        <v>63</v>
      </c>
      <c r="I440" s="6" t="s">
        <v>198</v>
      </c>
      <c r="J440" s="239" t="s">
        <v>291</v>
      </c>
      <c r="K440" s="241"/>
      <c r="L440" s="6" t="s">
        <v>532</v>
      </c>
      <c r="M440" s="242">
        <v>180</v>
      </c>
      <c r="N440" s="243"/>
      <c r="O440" s="262">
        <v>22.5</v>
      </c>
      <c r="P440" s="262"/>
      <c r="Q440" s="132">
        <f t="shared" si="53"/>
        <v>12.5</v>
      </c>
    </row>
    <row r="441" spans="1:17" ht="26.25">
      <c r="A441" s="33" t="s">
        <v>344</v>
      </c>
      <c r="B441" s="239" t="s">
        <v>345</v>
      </c>
      <c r="C441" s="240"/>
      <c r="D441" s="240"/>
      <c r="E441" s="240"/>
      <c r="F441" s="240"/>
      <c r="G441" s="241"/>
      <c r="H441" s="6"/>
      <c r="I441" s="6"/>
      <c r="J441" s="239"/>
      <c r="K441" s="241"/>
      <c r="L441" s="6"/>
      <c r="M441" s="242">
        <f>M442+M447</f>
        <v>245.3</v>
      </c>
      <c r="N441" s="243"/>
      <c r="O441" s="262">
        <f>O442+O447</f>
        <v>0</v>
      </c>
      <c r="P441" s="262"/>
      <c r="Q441" s="132">
        <f t="shared" si="53"/>
        <v>0</v>
      </c>
    </row>
    <row r="442" spans="1:17" ht="13.5">
      <c r="A442" s="33" t="s">
        <v>282</v>
      </c>
      <c r="B442" s="239" t="s">
        <v>345</v>
      </c>
      <c r="C442" s="240"/>
      <c r="D442" s="240"/>
      <c r="E442" s="240"/>
      <c r="F442" s="240"/>
      <c r="G442" s="241"/>
      <c r="H442" s="6" t="s">
        <v>283</v>
      </c>
      <c r="I442" s="25" t="s">
        <v>524</v>
      </c>
      <c r="J442" s="239"/>
      <c r="K442" s="241"/>
      <c r="L442" s="6"/>
      <c r="M442" s="242">
        <f>M443</f>
        <v>165.3</v>
      </c>
      <c r="N442" s="243"/>
      <c r="O442" s="262">
        <f>O443</f>
        <v>0</v>
      </c>
      <c r="P442" s="262"/>
      <c r="Q442" s="132">
        <f t="shared" si="53"/>
        <v>0</v>
      </c>
    </row>
    <row r="443" spans="1:17" ht="13.5">
      <c r="A443" s="33" t="s">
        <v>327</v>
      </c>
      <c r="B443" s="239" t="s">
        <v>345</v>
      </c>
      <c r="C443" s="240"/>
      <c r="D443" s="240"/>
      <c r="E443" s="240"/>
      <c r="F443" s="240"/>
      <c r="G443" s="241"/>
      <c r="H443" s="6" t="s">
        <v>283</v>
      </c>
      <c r="I443" s="6" t="s">
        <v>11</v>
      </c>
      <c r="J443" s="239"/>
      <c r="K443" s="241"/>
      <c r="L443" s="6"/>
      <c r="M443" s="242">
        <f>M444</f>
        <v>165.3</v>
      </c>
      <c r="N443" s="243"/>
      <c r="O443" s="262">
        <f>O444</f>
        <v>0</v>
      </c>
      <c r="P443" s="262"/>
      <c r="Q443" s="132">
        <f t="shared" si="53"/>
        <v>0</v>
      </c>
    </row>
    <row r="444" spans="1:17" ht="26.25">
      <c r="A444" s="33" t="s">
        <v>257</v>
      </c>
      <c r="B444" s="239" t="s">
        <v>345</v>
      </c>
      <c r="C444" s="240"/>
      <c r="D444" s="240"/>
      <c r="E444" s="240"/>
      <c r="F444" s="240"/>
      <c r="G444" s="241"/>
      <c r="H444" s="6" t="s">
        <v>283</v>
      </c>
      <c r="I444" s="6" t="s">
        <v>11</v>
      </c>
      <c r="J444" s="239" t="s">
        <v>258</v>
      </c>
      <c r="K444" s="241"/>
      <c r="L444" s="6"/>
      <c r="M444" s="242">
        <f>M445</f>
        <v>165.3</v>
      </c>
      <c r="N444" s="243"/>
      <c r="O444" s="262">
        <f>O445</f>
        <v>0</v>
      </c>
      <c r="P444" s="262"/>
      <c r="Q444" s="132">
        <f t="shared" si="53"/>
        <v>0</v>
      </c>
    </row>
    <row r="445" spans="1:17" ht="13.5">
      <c r="A445" s="33" t="s">
        <v>290</v>
      </c>
      <c r="B445" s="239" t="s">
        <v>345</v>
      </c>
      <c r="C445" s="240"/>
      <c r="D445" s="240"/>
      <c r="E445" s="240"/>
      <c r="F445" s="240"/>
      <c r="G445" s="241"/>
      <c r="H445" s="6" t="s">
        <v>283</v>
      </c>
      <c r="I445" s="6" t="s">
        <v>11</v>
      </c>
      <c r="J445" s="239" t="s">
        <v>291</v>
      </c>
      <c r="K445" s="241"/>
      <c r="L445" s="6"/>
      <c r="M445" s="242">
        <f>M446</f>
        <v>165.3</v>
      </c>
      <c r="N445" s="243"/>
      <c r="O445" s="262">
        <f>O446</f>
        <v>0</v>
      </c>
      <c r="P445" s="262"/>
      <c r="Q445" s="132">
        <f t="shared" si="53"/>
        <v>0</v>
      </c>
    </row>
    <row r="446" spans="1:17" ht="27" customHeight="1">
      <c r="A446" s="33" t="s">
        <v>543</v>
      </c>
      <c r="B446" s="239" t="s">
        <v>345</v>
      </c>
      <c r="C446" s="240"/>
      <c r="D446" s="240"/>
      <c r="E446" s="240"/>
      <c r="F446" s="240"/>
      <c r="G446" s="241"/>
      <c r="H446" s="6" t="s">
        <v>283</v>
      </c>
      <c r="I446" s="6" t="s">
        <v>11</v>
      </c>
      <c r="J446" s="239" t="s">
        <v>291</v>
      </c>
      <c r="K446" s="241"/>
      <c r="L446" s="6" t="s">
        <v>531</v>
      </c>
      <c r="M446" s="242">
        <v>165.3</v>
      </c>
      <c r="N446" s="243"/>
      <c r="O446" s="262">
        <v>0</v>
      </c>
      <c r="P446" s="262"/>
      <c r="Q446" s="132">
        <f t="shared" si="53"/>
        <v>0</v>
      </c>
    </row>
    <row r="447" spans="1:17" ht="13.5">
      <c r="A447" s="33" t="s">
        <v>420</v>
      </c>
      <c r="B447" s="239" t="s">
        <v>345</v>
      </c>
      <c r="C447" s="240"/>
      <c r="D447" s="240"/>
      <c r="E447" s="240"/>
      <c r="F447" s="240"/>
      <c r="G447" s="241"/>
      <c r="H447" s="6" t="s">
        <v>162</v>
      </c>
      <c r="I447" s="25" t="s">
        <v>524</v>
      </c>
      <c r="J447" s="239"/>
      <c r="K447" s="241"/>
      <c r="L447" s="6"/>
      <c r="M447" s="242">
        <f>M448</f>
        <v>80</v>
      </c>
      <c r="N447" s="243"/>
      <c r="O447" s="262">
        <f>O448</f>
        <v>0</v>
      </c>
      <c r="P447" s="262"/>
      <c r="Q447" s="132">
        <f t="shared" si="53"/>
        <v>0</v>
      </c>
    </row>
    <row r="448" spans="1:17" ht="13.5">
      <c r="A448" s="33" t="s">
        <v>421</v>
      </c>
      <c r="B448" s="239" t="s">
        <v>345</v>
      </c>
      <c r="C448" s="240"/>
      <c r="D448" s="240"/>
      <c r="E448" s="240"/>
      <c r="F448" s="240"/>
      <c r="G448" s="241"/>
      <c r="H448" s="6" t="s">
        <v>162</v>
      </c>
      <c r="I448" s="6" t="s">
        <v>9</v>
      </c>
      <c r="J448" s="239"/>
      <c r="K448" s="241"/>
      <c r="L448" s="6"/>
      <c r="M448" s="242">
        <f>M449</f>
        <v>80</v>
      </c>
      <c r="N448" s="243"/>
      <c r="O448" s="262">
        <f>O449</f>
        <v>0</v>
      </c>
      <c r="P448" s="262"/>
      <c r="Q448" s="132">
        <f t="shared" si="53"/>
        <v>0</v>
      </c>
    </row>
    <row r="449" spans="1:17" ht="26.25">
      <c r="A449" s="33" t="s">
        <v>257</v>
      </c>
      <c r="B449" s="239" t="s">
        <v>345</v>
      </c>
      <c r="C449" s="240"/>
      <c r="D449" s="240"/>
      <c r="E449" s="240"/>
      <c r="F449" s="240"/>
      <c r="G449" s="241"/>
      <c r="H449" s="6" t="s">
        <v>162</v>
      </c>
      <c r="I449" s="6" t="s">
        <v>9</v>
      </c>
      <c r="J449" s="239" t="s">
        <v>258</v>
      </c>
      <c r="K449" s="241"/>
      <c r="L449" s="6"/>
      <c r="M449" s="242">
        <f>M450</f>
        <v>80</v>
      </c>
      <c r="N449" s="243"/>
      <c r="O449" s="262">
        <f>O450</f>
        <v>0</v>
      </c>
      <c r="P449" s="262"/>
      <c r="Q449" s="132">
        <f t="shared" si="53"/>
        <v>0</v>
      </c>
    </row>
    <row r="450" spans="1:17" ht="13.5">
      <c r="A450" s="33" t="s">
        <v>290</v>
      </c>
      <c r="B450" s="239" t="s">
        <v>345</v>
      </c>
      <c r="C450" s="240"/>
      <c r="D450" s="240"/>
      <c r="E450" s="240"/>
      <c r="F450" s="240"/>
      <c r="G450" s="241"/>
      <c r="H450" s="6" t="s">
        <v>162</v>
      </c>
      <c r="I450" s="6" t="s">
        <v>9</v>
      </c>
      <c r="J450" s="239" t="s">
        <v>291</v>
      </c>
      <c r="K450" s="241"/>
      <c r="L450" s="6"/>
      <c r="M450" s="242">
        <f>M451</f>
        <v>80</v>
      </c>
      <c r="N450" s="243"/>
      <c r="O450" s="262">
        <f>O451</f>
        <v>0</v>
      </c>
      <c r="P450" s="262"/>
      <c r="Q450" s="132">
        <f t="shared" si="53"/>
        <v>0</v>
      </c>
    </row>
    <row r="451" spans="1:17" ht="39">
      <c r="A451" s="10" t="s">
        <v>544</v>
      </c>
      <c r="B451" s="239" t="s">
        <v>345</v>
      </c>
      <c r="C451" s="240"/>
      <c r="D451" s="240"/>
      <c r="E451" s="240"/>
      <c r="F451" s="240"/>
      <c r="G451" s="241"/>
      <c r="H451" s="6" t="s">
        <v>162</v>
      </c>
      <c r="I451" s="6" t="s">
        <v>9</v>
      </c>
      <c r="J451" s="239" t="s">
        <v>291</v>
      </c>
      <c r="K451" s="241"/>
      <c r="L451" s="6" t="s">
        <v>532</v>
      </c>
      <c r="M451" s="242">
        <v>80</v>
      </c>
      <c r="N451" s="243"/>
      <c r="O451" s="262">
        <v>0</v>
      </c>
      <c r="P451" s="262"/>
      <c r="Q451" s="132">
        <f t="shared" si="53"/>
        <v>0</v>
      </c>
    </row>
    <row r="452" spans="1:17" ht="26.25">
      <c r="A452" s="33" t="s">
        <v>307</v>
      </c>
      <c r="B452" s="239" t="s">
        <v>308</v>
      </c>
      <c r="C452" s="240"/>
      <c r="D452" s="240"/>
      <c r="E452" s="240"/>
      <c r="F452" s="240"/>
      <c r="G452" s="241"/>
      <c r="H452" s="6"/>
      <c r="I452" s="6"/>
      <c r="J452" s="239"/>
      <c r="K452" s="241"/>
      <c r="L452" s="6"/>
      <c r="M452" s="242">
        <f>M453+M466+M475</f>
        <v>559.5</v>
      </c>
      <c r="N452" s="243"/>
      <c r="O452" s="262">
        <f>O453+O466+O475</f>
        <v>33.6</v>
      </c>
      <c r="P452" s="262"/>
      <c r="Q452" s="132">
        <f t="shared" si="53"/>
        <v>6.005361930294907</v>
      </c>
    </row>
    <row r="453" spans="1:17" ht="13.5">
      <c r="A453" s="33" t="s">
        <v>282</v>
      </c>
      <c r="B453" s="239" t="s">
        <v>308</v>
      </c>
      <c r="C453" s="240"/>
      <c r="D453" s="240"/>
      <c r="E453" s="240"/>
      <c r="F453" s="240"/>
      <c r="G453" s="241"/>
      <c r="H453" s="6" t="s">
        <v>283</v>
      </c>
      <c r="I453" s="25" t="s">
        <v>524</v>
      </c>
      <c r="J453" s="239"/>
      <c r="K453" s="241"/>
      <c r="L453" s="6"/>
      <c r="M453" s="242">
        <f>M454+M458+M462</f>
        <v>455</v>
      </c>
      <c r="N453" s="243"/>
      <c r="O453" s="262">
        <f>O454+O458+O462</f>
        <v>0</v>
      </c>
      <c r="P453" s="262"/>
      <c r="Q453" s="132">
        <f t="shared" si="53"/>
        <v>0</v>
      </c>
    </row>
    <row r="454" spans="1:17" ht="13.5">
      <c r="A454" s="33" t="s">
        <v>284</v>
      </c>
      <c r="B454" s="239" t="s">
        <v>308</v>
      </c>
      <c r="C454" s="240"/>
      <c r="D454" s="240"/>
      <c r="E454" s="240"/>
      <c r="F454" s="240"/>
      <c r="G454" s="241"/>
      <c r="H454" s="6" t="s">
        <v>283</v>
      </c>
      <c r="I454" s="6" t="s">
        <v>9</v>
      </c>
      <c r="J454" s="239"/>
      <c r="K454" s="241"/>
      <c r="L454" s="6"/>
      <c r="M454" s="242">
        <f>M455</f>
        <v>100</v>
      </c>
      <c r="N454" s="243"/>
      <c r="O454" s="262">
        <f>O455</f>
        <v>0</v>
      </c>
      <c r="P454" s="262"/>
      <c r="Q454" s="132">
        <f t="shared" si="53"/>
        <v>0</v>
      </c>
    </row>
    <row r="455" spans="1:17" ht="26.25">
      <c r="A455" s="33" t="s">
        <v>257</v>
      </c>
      <c r="B455" s="239" t="s">
        <v>308</v>
      </c>
      <c r="C455" s="240"/>
      <c r="D455" s="240"/>
      <c r="E455" s="240"/>
      <c r="F455" s="240"/>
      <c r="G455" s="241"/>
      <c r="H455" s="6" t="s">
        <v>283</v>
      </c>
      <c r="I455" s="6" t="s">
        <v>9</v>
      </c>
      <c r="J455" s="239" t="s">
        <v>258</v>
      </c>
      <c r="K455" s="241"/>
      <c r="L455" s="6"/>
      <c r="M455" s="242">
        <f>M456</f>
        <v>100</v>
      </c>
      <c r="N455" s="243"/>
      <c r="O455" s="262">
        <f>O456</f>
        <v>0</v>
      </c>
      <c r="P455" s="262"/>
      <c r="Q455" s="132">
        <f t="shared" si="53"/>
        <v>0</v>
      </c>
    </row>
    <row r="456" spans="1:17" ht="13.5">
      <c r="A456" s="33" t="s">
        <v>290</v>
      </c>
      <c r="B456" s="239" t="s">
        <v>308</v>
      </c>
      <c r="C456" s="240"/>
      <c r="D456" s="240"/>
      <c r="E456" s="240"/>
      <c r="F456" s="240"/>
      <c r="G456" s="241"/>
      <c r="H456" s="6" t="s">
        <v>283</v>
      </c>
      <c r="I456" s="6" t="s">
        <v>9</v>
      </c>
      <c r="J456" s="239" t="s">
        <v>291</v>
      </c>
      <c r="K456" s="241"/>
      <c r="L456" s="6"/>
      <c r="M456" s="242">
        <f>M457</f>
        <v>100</v>
      </c>
      <c r="N456" s="243"/>
      <c r="O456" s="262">
        <f>O457</f>
        <v>0</v>
      </c>
      <c r="P456" s="262"/>
      <c r="Q456" s="132">
        <f aca="true" t="shared" si="56" ref="Q456:Q519">O456/M456*100</f>
        <v>0</v>
      </c>
    </row>
    <row r="457" spans="1:17" ht="25.5" customHeight="1">
      <c r="A457" s="33" t="s">
        <v>543</v>
      </c>
      <c r="B457" s="239" t="s">
        <v>308</v>
      </c>
      <c r="C457" s="240"/>
      <c r="D457" s="240"/>
      <c r="E457" s="240"/>
      <c r="F457" s="240"/>
      <c r="G457" s="241"/>
      <c r="H457" s="6" t="s">
        <v>283</v>
      </c>
      <c r="I457" s="6" t="s">
        <v>9</v>
      </c>
      <c r="J457" s="239" t="s">
        <v>291</v>
      </c>
      <c r="K457" s="241"/>
      <c r="L457" s="6" t="s">
        <v>531</v>
      </c>
      <c r="M457" s="242">
        <v>100</v>
      </c>
      <c r="N457" s="243"/>
      <c r="O457" s="262">
        <v>0</v>
      </c>
      <c r="P457" s="262"/>
      <c r="Q457" s="132">
        <f t="shared" si="56"/>
        <v>0</v>
      </c>
    </row>
    <row r="458" spans="1:17" ht="13.5">
      <c r="A458" s="33" t="s">
        <v>327</v>
      </c>
      <c r="B458" s="239" t="s">
        <v>308</v>
      </c>
      <c r="C458" s="240"/>
      <c r="D458" s="240"/>
      <c r="E458" s="240"/>
      <c r="F458" s="240"/>
      <c r="G458" s="241"/>
      <c r="H458" s="6" t="s">
        <v>283</v>
      </c>
      <c r="I458" s="6" t="s">
        <v>11</v>
      </c>
      <c r="J458" s="239"/>
      <c r="K458" s="241"/>
      <c r="L458" s="6"/>
      <c r="M458" s="242">
        <f>M459</f>
        <v>270</v>
      </c>
      <c r="N458" s="243"/>
      <c r="O458" s="262">
        <f>O459</f>
        <v>0</v>
      </c>
      <c r="P458" s="262"/>
      <c r="Q458" s="132">
        <f t="shared" si="56"/>
        <v>0</v>
      </c>
    </row>
    <row r="459" spans="1:17" ht="26.25">
      <c r="A459" s="33" t="s">
        <v>257</v>
      </c>
      <c r="B459" s="239" t="s">
        <v>308</v>
      </c>
      <c r="C459" s="240"/>
      <c r="D459" s="240"/>
      <c r="E459" s="240"/>
      <c r="F459" s="240"/>
      <c r="G459" s="241"/>
      <c r="H459" s="6" t="s">
        <v>283</v>
      </c>
      <c r="I459" s="6" t="s">
        <v>11</v>
      </c>
      <c r="J459" s="239" t="s">
        <v>258</v>
      </c>
      <c r="K459" s="241"/>
      <c r="L459" s="6"/>
      <c r="M459" s="242">
        <f>M460</f>
        <v>270</v>
      </c>
      <c r="N459" s="243"/>
      <c r="O459" s="262">
        <f>O460</f>
        <v>0</v>
      </c>
      <c r="P459" s="262"/>
      <c r="Q459" s="132">
        <f t="shared" si="56"/>
        <v>0</v>
      </c>
    </row>
    <row r="460" spans="1:17" ht="13.5">
      <c r="A460" s="33" t="s">
        <v>290</v>
      </c>
      <c r="B460" s="239" t="s">
        <v>308</v>
      </c>
      <c r="C460" s="240"/>
      <c r="D460" s="240"/>
      <c r="E460" s="240"/>
      <c r="F460" s="240"/>
      <c r="G460" s="241"/>
      <c r="H460" s="6" t="s">
        <v>283</v>
      </c>
      <c r="I460" s="6" t="s">
        <v>11</v>
      </c>
      <c r="J460" s="239" t="s">
        <v>291</v>
      </c>
      <c r="K460" s="241"/>
      <c r="L460" s="6"/>
      <c r="M460" s="242">
        <f>M461</f>
        <v>270</v>
      </c>
      <c r="N460" s="243"/>
      <c r="O460" s="262">
        <f>O461</f>
        <v>0</v>
      </c>
      <c r="P460" s="262"/>
      <c r="Q460" s="132">
        <f t="shared" si="56"/>
        <v>0</v>
      </c>
    </row>
    <row r="461" spans="1:17" ht="27" customHeight="1">
      <c r="A461" s="33" t="s">
        <v>543</v>
      </c>
      <c r="B461" s="239" t="s">
        <v>308</v>
      </c>
      <c r="C461" s="240"/>
      <c r="D461" s="240"/>
      <c r="E461" s="240"/>
      <c r="F461" s="240"/>
      <c r="G461" s="241"/>
      <c r="H461" s="6" t="s">
        <v>283</v>
      </c>
      <c r="I461" s="6" t="s">
        <v>11</v>
      </c>
      <c r="J461" s="239" t="s">
        <v>291</v>
      </c>
      <c r="K461" s="241"/>
      <c r="L461" s="6" t="s">
        <v>531</v>
      </c>
      <c r="M461" s="242">
        <v>270</v>
      </c>
      <c r="N461" s="243"/>
      <c r="O461" s="262">
        <v>0</v>
      </c>
      <c r="P461" s="262"/>
      <c r="Q461" s="132">
        <f t="shared" si="56"/>
        <v>0</v>
      </c>
    </row>
    <row r="462" spans="1:17" ht="13.5">
      <c r="A462" s="33" t="s">
        <v>355</v>
      </c>
      <c r="B462" s="239" t="s">
        <v>308</v>
      </c>
      <c r="C462" s="240"/>
      <c r="D462" s="240"/>
      <c r="E462" s="240"/>
      <c r="F462" s="240"/>
      <c r="G462" s="241"/>
      <c r="H462" s="6" t="s">
        <v>283</v>
      </c>
      <c r="I462" s="6" t="s">
        <v>22</v>
      </c>
      <c r="J462" s="239"/>
      <c r="K462" s="241"/>
      <c r="L462" s="6"/>
      <c r="M462" s="242">
        <f>M463</f>
        <v>85</v>
      </c>
      <c r="N462" s="243"/>
      <c r="O462" s="262">
        <f>O463</f>
        <v>0</v>
      </c>
      <c r="P462" s="262"/>
      <c r="Q462" s="132">
        <f t="shared" si="56"/>
        <v>0</v>
      </c>
    </row>
    <row r="463" spans="1:17" ht="26.25">
      <c r="A463" s="33" t="s">
        <v>257</v>
      </c>
      <c r="B463" s="239" t="s">
        <v>308</v>
      </c>
      <c r="C463" s="240"/>
      <c r="D463" s="240"/>
      <c r="E463" s="240"/>
      <c r="F463" s="240"/>
      <c r="G463" s="241"/>
      <c r="H463" s="6" t="s">
        <v>283</v>
      </c>
      <c r="I463" s="6" t="s">
        <v>22</v>
      </c>
      <c r="J463" s="239" t="s">
        <v>258</v>
      </c>
      <c r="K463" s="241"/>
      <c r="L463" s="6"/>
      <c r="M463" s="242">
        <f>M464</f>
        <v>85</v>
      </c>
      <c r="N463" s="243"/>
      <c r="O463" s="262">
        <f>O464</f>
        <v>0</v>
      </c>
      <c r="P463" s="262"/>
      <c r="Q463" s="132">
        <f t="shared" si="56"/>
        <v>0</v>
      </c>
    </row>
    <row r="464" spans="1:17" ht="13.5">
      <c r="A464" s="33" t="s">
        <v>290</v>
      </c>
      <c r="B464" s="239" t="s">
        <v>308</v>
      </c>
      <c r="C464" s="240"/>
      <c r="D464" s="240"/>
      <c r="E464" s="240"/>
      <c r="F464" s="240"/>
      <c r="G464" s="241"/>
      <c r="H464" s="6" t="s">
        <v>283</v>
      </c>
      <c r="I464" s="6" t="s">
        <v>22</v>
      </c>
      <c r="J464" s="239" t="s">
        <v>291</v>
      </c>
      <c r="K464" s="241"/>
      <c r="L464" s="6"/>
      <c r="M464" s="242">
        <f>M465</f>
        <v>85</v>
      </c>
      <c r="N464" s="243"/>
      <c r="O464" s="262">
        <f>O465</f>
        <v>0</v>
      </c>
      <c r="P464" s="262"/>
      <c r="Q464" s="132">
        <f t="shared" si="56"/>
        <v>0</v>
      </c>
    </row>
    <row r="465" spans="1:17" ht="27" customHeight="1">
      <c r="A465" s="33" t="s">
        <v>543</v>
      </c>
      <c r="B465" s="239" t="s">
        <v>308</v>
      </c>
      <c r="C465" s="240"/>
      <c r="D465" s="240"/>
      <c r="E465" s="240"/>
      <c r="F465" s="240"/>
      <c r="G465" s="241"/>
      <c r="H465" s="6" t="s">
        <v>283</v>
      </c>
      <c r="I465" s="6" t="s">
        <v>22</v>
      </c>
      <c r="J465" s="239" t="s">
        <v>291</v>
      </c>
      <c r="K465" s="241"/>
      <c r="L465" s="6" t="s">
        <v>531</v>
      </c>
      <c r="M465" s="242">
        <v>85</v>
      </c>
      <c r="N465" s="243"/>
      <c r="O465" s="262">
        <v>0</v>
      </c>
      <c r="P465" s="262"/>
      <c r="Q465" s="132">
        <f t="shared" si="56"/>
        <v>0</v>
      </c>
    </row>
    <row r="466" spans="1:17" ht="13.5">
      <c r="A466" s="33" t="s">
        <v>420</v>
      </c>
      <c r="B466" s="239" t="s">
        <v>308</v>
      </c>
      <c r="C466" s="240"/>
      <c r="D466" s="240"/>
      <c r="E466" s="240"/>
      <c r="F466" s="240"/>
      <c r="G466" s="241"/>
      <c r="H466" s="6" t="s">
        <v>162</v>
      </c>
      <c r="I466" s="25" t="s">
        <v>524</v>
      </c>
      <c r="J466" s="239"/>
      <c r="K466" s="241"/>
      <c r="L466" s="6"/>
      <c r="M466" s="242">
        <f>M467+M471</f>
        <v>70.9</v>
      </c>
      <c r="N466" s="243"/>
      <c r="O466" s="262">
        <f>O467+O471</f>
        <v>0</v>
      </c>
      <c r="P466" s="262"/>
      <c r="Q466" s="132">
        <f t="shared" si="56"/>
        <v>0</v>
      </c>
    </row>
    <row r="467" spans="1:17" ht="13.5">
      <c r="A467" s="33" t="s">
        <v>421</v>
      </c>
      <c r="B467" s="239" t="s">
        <v>308</v>
      </c>
      <c r="C467" s="240"/>
      <c r="D467" s="240"/>
      <c r="E467" s="240"/>
      <c r="F467" s="240"/>
      <c r="G467" s="241"/>
      <c r="H467" s="6" t="s">
        <v>162</v>
      </c>
      <c r="I467" s="6" t="s">
        <v>9</v>
      </c>
      <c r="J467" s="239"/>
      <c r="K467" s="241"/>
      <c r="L467" s="6"/>
      <c r="M467" s="242">
        <f>M468</f>
        <v>34.5</v>
      </c>
      <c r="N467" s="243"/>
      <c r="O467" s="262">
        <f>O468</f>
        <v>0</v>
      </c>
      <c r="P467" s="262"/>
      <c r="Q467" s="132">
        <f t="shared" si="56"/>
        <v>0</v>
      </c>
    </row>
    <row r="468" spans="1:17" ht="26.25">
      <c r="A468" s="33" t="s">
        <v>257</v>
      </c>
      <c r="B468" s="239" t="s">
        <v>308</v>
      </c>
      <c r="C468" s="240"/>
      <c r="D468" s="240"/>
      <c r="E468" s="240"/>
      <c r="F468" s="240"/>
      <c r="G468" s="241"/>
      <c r="H468" s="6" t="s">
        <v>162</v>
      </c>
      <c r="I468" s="6" t="s">
        <v>9</v>
      </c>
      <c r="J468" s="239" t="s">
        <v>258</v>
      </c>
      <c r="K468" s="241"/>
      <c r="L468" s="6"/>
      <c r="M468" s="242">
        <f>M469</f>
        <v>34.5</v>
      </c>
      <c r="N468" s="243"/>
      <c r="O468" s="262">
        <f>O469</f>
        <v>0</v>
      </c>
      <c r="P468" s="262"/>
      <c r="Q468" s="132">
        <f t="shared" si="56"/>
        <v>0</v>
      </c>
    </row>
    <row r="469" spans="1:17" ht="13.5">
      <c r="A469" s="33" t="s">
        <v>290</v>
      </c>
      <c r="B469" s="239" t="s">
        <v>308</v>
      </c>
      <c r="C469" s="240"/>
      <c r="D469" s="240"/>
      <c r="E469" s="240"/>
      <c r="F469" s="240"/>
      <c r="G469" s="241"/>
      <c r="H469" s="6" t="s">
        <v>162</v>
      </c>
      <c r="I469" s="6" t="s">
        <v>9</v>
      </c>
      <c r="J469" s="239" t="s">
        <v>291</v>
      </c>
      <c r="K469" s="241"/>
      <c r="L469" s="6"/>
      <c r="M469" s="242">
        <f>M470</f>
        <v>34.5</v>
      </c>
      <c r="N469" s="243"/>
      <c r="O469" s="262">
        <f>O470</f>
        <v>0</v>
      </c>
      <c r="P469" s="262"/>
      <c r="Q469" s="132">
        <f t="shared" si="56"/>
        <v>0</v>
      </c>
    </row>
    <row r="470" spans="1:17" ht="39">
      <c r="A470" s="10" t="s">
        <v>544</v>
      </c>
      <c r="B470" s="239" t="s">
        <v>308</v>
      </c>
      <c r="C470" s="240"/>
      <c r="D470" s="240"/>
      <c r="E470" s="240"/>
      <c r="F470" s="240"/>
      <c r="G470" s="241"/>
      <c r="H470" s="6" t="s">
        <v>162</v>
      </c>
      <c r="I470" s="6" t="s">
        <v>9</v>
      </c>
      <c r="J470" s="239" t="s">
        <v>291</v>
      </c>
      <c r="K470" s="241"/>
      <c r="L470" s="6" t="s">
        <v>532</v>
      </c>
      <c r="M470" s="242">
        <v>34.5</v>
      </c>
      <c r="N470" s="243"/>
      <c r="O470" s="262">
        <v>0</v>
      </c>
      <c r="P470" s="262"/>
      <c r="Q470" s="132">
        <f t="shared" si="56"/>
        <v>0</v>
      </c>
    </row>
    <row r="471" spans="1:17" ht="13.5">
      <c r="A471" s="33" t="s">
        <v>448</v>
      </c>
      <c r="B471" s="239" t="s">
        <v>308</v>
      </c>
      <c r="C471" s="240"/>
      <c r="D471" s="240"/>
      <c r="E471" s="240"/>
      <c r="F471" s="240"/>
      <c r="G471" s="241"/>
      <c r="H471" s="6" t="s">
        <v>162</v>
      </c>
      <c r="I471" s="6" t="s">
        <v>35</v>
      </c>
      <c r="J471" s="239"/>
      <c r="K471" s="241"/>
      <c r="L471" s="6"/>
      <c r="M471" s="242">
        <f>M472</f>
        <v>36.4</v>
      </c>
      <c r="N471" s="243"/>
      <c r="O471" s="262">
        <f>O472</f>
        <v>0</v>
      </c>
      <c r="P471" s="262"/>
      <c r="Q471" s="132">
        <f t="shared" si="56"/>
        <v>0</v>
      </c>
    </row>
    <row r="472" spans="1:17" ht="26.25">
      <c r="A472" s="33" t="s">
        <v>28</v>
      </c>
      <c r="B472" s="239" t="s">
        <v>308</v>
      </c>
      <c r="C472" s="240"/>
      <c r="D472" s="240"/>
      <c r="E472" s="240"/>
      <c r="F472" s="240"/>
      <c r="G472" s="241"/>
      <c r="H472" s="6" t="s">
        <v>162</v>
      </c>
      <c r="I472" s="6" t="s">
        <v>35</v>
      </c>
      <c r="J472" s="239" t="s">
        <v>29</v>
      </c>
      <c r="K472" s="241"/>
      <c r="L472" s="6"/>
      <c r="M472" s="242">
        <f>M473</f>
        <v>36.4</v>
      </c>
      <c r="N472" s="243"/>
      <c r="O472" s="262">
        <f>O473</f>
        <v>0</v>
      </c>
      <c r="P472" s="262"/>
      <c r="Q472" s="132">
        <f t="shared" si="56"/>
        <v>0</v>
      </c>
    </row>
    <row r="473" spans="1:17" ht="26.25">
      <c r="A473" s="33" t="s">
        <v>30</v>
      </c>
      <c r="B473" s="239" t="s">
        <v>308</v>
      </c>
      <c r="C473" s="240"/>
      <c r="D473" s="240"/>
      <c r="E473" s="240"/>
      <c r="F473" s="240"/>
      <c r="G473" s="241"/>
      <c r="H473" s="6" t="s">
        <v>162</v>
      </c>
      <c r="I473" s="6" t="s">
        <v>35</v>
      </c>
      <c r="J473" s="239" t="s">
        <v>31</v>
      </c>
      <c r="K473" s="241"/>
      <c r="L473" s="6"/>
      <c r="M473" s="242">
        <f>M474</f>
        <v>36.4</v>
      </c>
      <c r="N473" s="243"/>
      <c r="O473" s="262">
        <f>O474</f>
        <v>0</v>
      </c>
      <c r="P473" s="262"/>
      <c r="Q473" s="132">
        <f t="shared" si="56"/>
        <v>0</v>
      </c>
    </row>
    <row r="474" spans="1:17" ht="39">
      <c r="A474" s="10" t="s">
        <v>544</v>
      </c>
      <c r="B474" s="239" t="s">
        <v>308</v>
      </c>
      <c r="C474" s="240"/>
      <c r="D474" s="240"/>
      <c r="E474" s="240"/>
      <c r="F474" s="240"/>
      <c r="G474" s="241"/>
      <c r="H474" s="6" t="s">
        <v>162</v>
      </c>
      <c r="I474" s="6" t="s">
        <v>35</v>
      </c>
      <c r="J474" s="239" t="s">
        <v>31</v>
      </c>
      <c r="K474" s="241"/>
      <c r="L474" s="6" t="s">
        <v>532</v>
      </c>
      <c r="M474" s="242">
        <v>36.4</v>
      </c>
      <c r="N474" s="243"/>
      <c r="O474" s="262">
        <v>0</v>
      </c>
      <c r="P474" s="262"/>
      <c r="Q474" s="132">
        <f t="shared" si="56"/>
        <v>0</v>
      </c>
    </row>
    <row r="475" spans="1:17" ht="13.5">
      <c r="A475" s="33" t="s">
        <v>484</v>
      </c>
      <c r="B475" s="239" t="s">
        <v>308</v>
      </c>
      <c r="C475" s="240"/>
      <c r="D475" s="240"/>
      <c r="E475" s="240"/>
      <c r="F475" s="240"/>
      <c r="G475" s="241"/>
      <c r="H475" s="6" t="s">
        <v>63</v>
      </c>
      <c r="I475" s="25" t="s">
        <v>524</v>
      </c>
      <c r="J475" s="239"/>
      <c r="K475" s="241"/>
      <c r="L475" s="6"/>
      <c r="M475" s="242">
        <f>M476</f>
        <v>33.6</v>
      </c>
      <c r="N475" s="243"/>
      <c r="O475" s="262">
        <f>O476</f>
        <v>33.6</v>
      </c>
      <c r="P475" s="262"/>
      <c r="Q475" s="132">
        <f t="shared" si="56"/>
        <v>100</v>
      </c>
    </row>
    <row r="476" spans="1:17" ht="13.5" customHeight="1">
      <c r="A476" s="33" t="s">
        <v>504</v>
      </c>
      <c r="B476" s="239" t="s">
        <v>308</v>
      </c>
      <c r="C476" s="240"/>
      <c r="D476" s="240"/>
      <c r="E476" s="240"/>
      <c r="F476" s="240"/>
      <c r="G476" s="241"/>
      <c r="H476" s="6" t="s">
        <v>63</v>
      </c>
      <c r="I476" s="6" t="s">
        <v>198</v>
      </c>
      <c r="J476" s="239"/>
      <c r="K476" s="241"/>
      <c r="L476" s="6"/>
      <c r="M476" s="242">
        <f>M477</f>
        <v>33.6</v>
      </c>
      <c r="N476" s="243"/>
      <c r="O476" s="262">
        <f>O477</f>
        <v>33.6</v>
      </c>
      <c r="P476" s="262"/>
      <c r="Q476" s="132">
        <f t="shared" si="56"/>
        <v>100</v>
      </c>
    </row>
    <row r="477" spans="1:17" ht="26.25">
      <c r="A477" s="33" t="s">
        <v>257</v>
      </c>
      <c r="B477" s="239" t="s">
        <v>308</v>
      </c>
      <c r="C477" s="240"/>
      <c r="D477" s="240"/>
      <c r="E477" s="240"/>
      <c r="F477" s="240"/>
      <c r="G477" s="241"/>
      <c r="H477" s="6" t="s">
        <v>63</v>
      </c>
      <c r="I477" s="6" t="s">
        <v>198</v>
      </c>
      <c r="J477" s="239" t="s">
        <v>258</v>
      </c>
      <c r="K477" s="241"/>
      <c r="L477" s="6"/>
      <c r="M477" s="242">
        <f>M478</f>
        <v>33.6</v>
      </c>
      <c r="N477" s="243"/>
      <c r="O477" s="262">
        <f>O478</f>
        <v>33.6</v>
      </c>
      <c r="P477" s="262"/>
      <c r="Q477" s="132">
        <f t="shared" si="56"/>
        <v>100</v>
      </c>
    </row>
    <row r="478" spans="1:17" ht="13.5">
      <c r="A478" s="33" t="s">
        <v>290</v>
      </c>
      <c r="B478" s="239" t="s">
        <v>308</v>
      </c>
      <c r="C478" s="240"/>
      <c r="D478" s="240"/>
      <c r="E478" s="240"/>
      <c r="F478" s="240"/>
      <c r="G478" s="241"/>
      <c r="H478" s="6" t="s">
        <v>63</v>
      </c>
      <c r="I478" s="6" t="s">
        <v>198</v>
      </c>
      <c r="J478" s="239" t="s">
        <v>291</v>
      </c>
      <c r="K478" s="241"/>
      <c r="L478" s="6"/>
      <c r="M478" s="242">
        <f>M479</f>
        <v>33.6</v>
      </c>
      <c r="N478" s="243"/>
      <c r="O478" s="262">
        <f>O479</f>
        <v>33.6</v>
      </c>
      <c r="P478" s="262"/>
      <c r="Q478" s="132">
        <f t="shared" si="56"/>
        <v>100</v>
      </c>
    </row>
    <row r="479" spans="1:17" ht="39">
      <c r="A479" s="10" t="s">
        <v>544</v>
      </c>
      <c r="B479" s="239" t="s">
        <v>308</v>
      </c>
      <c r="C479" s="240"/>
      <c r="D479" s="240"/>
      <c r="E479" s="240"/>
      <c r="F479" s="240"/>
      <c r="G479" s="241"/>
      <c r="H479" s="6" t="s">
        <v>63</v>
      </c>
      <c r="I479" s="6" t="s">
        <v>198</v>
      </c>
      <c r="J479" s="239" t="s">
        <v>291</v>
      </c>
      <c r="K479" s="241"/>
      <c r="L479" s="6" t="s">
        <v>532</v>
      </c>
      <c r="M479" s="242">
        <v>33.6</v>
      </c>
      <c r="N479" s="243"/>
      <c r="O479" s="262">
        <v>33.6</v>
      </c>
      <c r="P479" s="262"/>
      <c r="Q479" s="132">
        <f t="shared" si="56"/>
        <v>100</v>
      </c>
    </row>
    <row r="480" spans="1:17" ht="26.25">
      <c r="A480" s="33" t="s">
        <v>309</v>
      </c>
      <c r="B480" s="239" t="s">
        <v>310</v>
      </c>
      <c r="C480" s="240"/>
      <c r="D480" s="240"/>
      <c r="E480" s="240"/>
      <c r="F480" s="240"/>
      <c r="G480" s="241"/>
      <c r="H480" s="6"/>
      <c r="I480" s="6"/>
      <c r="J480" s="239"/>
      <c r="K480" s="241"/>
      <c r="L480" s="6"/>
      <c r="M480" s="242">
        <f>M481+M494</f>
        <v>474.9</v>
      </c>
      <c r="N480" s="243"/>
      <c r="O480" s="262">
        <f>O481+O494</f>
        <v>0</v>
      </c>
      <c r="P480" s="262"/>
      <c r="Q480" s="132">
        <f t="shared" si="56"/>
        <v>0</v>
      </c>
    </row>
    <row r="481" spans="1:17" ht="13.5">
      <c r="A481" s="33" t="s">
        <v>282</v>
      </c>
      <c r="B481" s="239" t="s">
        <v>310</v>
      </c>
      <c r="C481" s="240"/>
      <c r="D481" s="240"/>
      <c r="E481" s="240"/>
      <c r="F481" s="240"/>
      <c r="G481" s="241"/>
      <c r="H481" s="6" t="s">
        <v>283</v>
      </c>
      <c r="I481" s="25" t="s">
        <v>524</v>
      </c>
      <c r="J481" s="239"/>
      <c r="K481" s="241"/>
      <c r="L481" s="6"/>
      <c r="M481" s="242">
        <f>M482+M486+M490</f>
        <v>424.9</v>
      </c>
      <c r="N481" s="243"/>
      <c r="O481" s="262">
        <f>O482+O486+O490</f>
        <v>0</v>
      </c>
      <c r="P481" s="262"/>
      <c r="Q481" s="132">
        <f t="shared" si="56"/>
        <v>0</v>
      </c>
    </row>
    <row r="482" spans="1:17" ht="13.5">
      <c r="A482" s="33" t="s">
        <v>284</v>
      </c>
      <c r="B482" s="239" t="s">
        <v>310</v>
      </c>
      <c r="C482" s="240"/>
      <c r="D482" s="240"/>
      <c r="E482" s="240"/>
      <c r="F482" s="240"/>
      <c r="G482" s="241"/>
      <c r="H482" s="6" t="s">
        <v>283</v>
      </c>
      <c r="I482" s="6" t="s">
        <v>9</v>
      </c>
      <c r="J482" s="239"/>
      <c r="K482" s="241"/>
      <c r="L482" s="6"/>
      <c r="M482" s="242">
        <f>M483</f>
        <v>93.6</v>
      </c>
      <c r="N482" s="243"/>
      <c r="O482" s="262">
        <f>O483</f>
        <v>0</v>
      </c>
      <c r="P482" s="262"/>
      <c r="Q482" s="132">
        <f t="shared" si="56"/>
        <v>0</v>
      </c>
    </row>
    <row r="483" spans="1:17" ht="26.25">
      <c r="A483" s="33" t="s">
        <v>257</v>
      </c>
      <c r="B483" s="239" t="s">
        <v>310</v>
      </c>
      <c r="C483" s="240"/>
      <c r="D483" s="240"/>
      <c r="E483" s="240"/>
      <c r="F483" s="240"/>
      <c r="G483" s="241"/>
      <c r="H483" s="6" t="s">
        <v>283</v>
      </c>
      <c r="I483" s="6" t="s">
        <v>9</v>
      </c>
      <c r="J483" s="239" t="s">
        <v>258</v>
      </c>
      <c r="K483" s="241"/>
      <c r="L483" s="6"/>
      <c r="M483" s="242">
        <f>M484</f>
        <v>93.6</v>
      </c>
      <c r="N483" s="243"/>
      <c r="O483" s="262">
        <f>O484</f>
        <v>0</v>
      </c>
      <c r="P483" s="262"/>
      <c r="Q483" s="132">
        <f t="shared" si="56"/>
        <v>0</v>
      </c>
    </row>
    <row r="484" spans="1:17" ht="13.5">
      <c r="A484" s="33" t="s">
        <v>290</v>
      </c>
      <c r="B484" s="239" t="s">
        <v>310</v>
      </c>
      <c r="C484" s="240"/>
      <c r="D484" s="240"/>
      <c r="E484" s="240"/>
      <c r="F484" s="240"/>
      <c r="G484" s="241"/>
      <c r="H484" s="6" t="s">
        <v>283</v>
      </c>
      <c r="I484" s="6" t="s">
        <v>9</v>
      </c>
      <c r="J484" s="239" t="s">
        <v>291</v>
      </c>
      <c r="K484" s="241"/>
      <c r="L484" s="6"/>
      <c r="M484" s="242">
        <f>M485</f>
        <v>93.6</v>
      </c>
      <c r="N484" s="243"/>
      <c r="O484" s="262">
        <f>O485</f>
        <v>0</v>
      </c>
      <c r="P484" s="262"/>
      <c r="Q484" s="132">
        <f t="shared" si="56"/>
        <v>0</v>
      </c>
    </row>
    <row r="485" spans="1:17" ht="28.5" customHeight="1">
      <c r="A485" s="33" t="s">
        <v>543</v>
      </c>
      <c r="B485" s="239" t="s">
        <v>310</v>
      </c>
      <c r="C485" s="240"/>
      <c r="D485" s="240"/>
      <c r="E485" s="240"/>
      <c r="F485" s="240"/>
      <c r="G485" s="241"/>
      <c r="H485" s="6" t="s">
        <v>283</v>
      </c>
      <c r="I485" s="6" t="s">
        <v>9</v>
      </c>
      <c r="J485" s="239" t="s">
        <v>291</v>
      </c>
      <c r="K485" s="241"/>
      <c r="L485" s="6" t="s">
        <v>531</v>
      </c>
      <c r="M485" s="242">
        <v>93.6</v>
      </c>
      <c r="N485" s="243"/>
      <c r="O485" s="262">
        <v>0</v>
      </c>
      <c r="P485" s="262"/>
      <c r="Q485" s="132">
        <f t="shared" si="56"/>
        <v>0</v>
      </c>
    </row>
    <row r="486" spans="1:17" ht="13.5">
      <c r="A486" s="33" t="s">
        <v>327</v>
      </c>
      <c r="B486" s="239" t="s">
        <v>310</v>
      </c>
      <c r="C486" s="240"/>
      <c r="D486" s="240"/>
      <c r="E486" s="240"/>
      <c r="F486" s="240"/>
      <c r="G486" s="241"/>
      <c r="H486" s="6" t="s">
        <v>283</v>
      </c>
      <c r="I486" s="6" t="s">
        <v>11</v>
      </c>
      <c r="J486" s="239"/>
      <c r="K486" s="241"/>
      <c r="L486" s="6"/>
      <c r="M486" s="242">
        <f>M487</f>
        <v>284.4</v>
      </c>
      <c r="N486" s="243"/>
      <c r="O486" s="262">
        <f>O487</f>
        <v>0</v>
      </c>
      <c r="P486" s="262"/>
      <c r="Q486" s="132">
        <f t="shared" si="56"/>
        <v>0</v>
      </c>
    </row>
    <row r="487" spans="1:17" ht="26.25">
      <c r="A487" s="33" t="s">
        <v>257</v>
      </c>
      <c r="B487" s="239" t="s">
        <v>310</v>
      </c>
      <c r="C487" s="240"/>
      <c r="D487" s="240"/>
      <c r="E487" s="240"/>
      <c r="F487" s="240"/>
      <c r="G487" s="241"/>
      <c r="H487" s="6" t="s">
        <v>283</v>
      </c>
      <c r="I487" s="6" t="s">
        <v>11</v>
      </c>
      <c r="J487" s="239" t="s">
        <v>258</v>
      </c>
      <c r="K487" s="241"/>
      <c r="L487" s="6"/>
      <c r="M487" s="242">
        <f>M488</f>
        <v>284.4</v>
      </c>
      <c r="N487" s="243"/>
      <c r="O487" s="262">
        <f>O488</f>
        <v>0</v>
      </c>
      <c r="P487" s="262"/>
      <c r="Q487" s="132">
        <f t="shared" si="56"/>
        <v>0</v>
      </c>
    </row>
    <row r="488" spans="1:17" ht="13.5">
      <c r="A488" s="33" t="s">
        <v>290</v>
      </c>
      <c r="B488" s="239" t="s">
        <v>310</v>
      </c>
      <c r="C488" s="240"/>
      <c r="D488" s="240"/>
      <c r="E488" s="240"/>
      <c r="F488" s="240"/>
      <c r="G488" s="241"/>
      <c r="H488" s="6" t="s">
        <v>283</v>
      </c>
      <c r="I488" s="6" t="s">
        <v>11</v>
      </c>
      <c r="J488" s="239" t="s">
        <v>291</v>
      </c>
      <c r="K488" s="241"/>
      <c r="L488" s="6"/>
      <c r="M488" s="242">
        <f>M489</f>
        <v>284.4</v>
      </c>
      <c r="N488" s="243"/>
      <c r="O488" s="262">
        <f>O489</f>
        <v>0</v>
      </c>
      <c r="P488" s="262"/>
      <c r="Q488" s="132">
        <f t="shared" si="56"/>
        <v>0</v>
      </c>
    </row>
    <row r="489" spans="1:17" ht="27" customHeight="1">
      <c r="A489" s="33" t="s">
        <v>543</v>
      </c>
      <c r="B489" s="239" t="s">
        <v>310</v>
      </c>
      <c r="C489" s="240"/>
      <c r="D489" s="240"/>
      <c r="E489" s="240"/>
      <c r="F489" s="240"/>
      <c r="G489" s="241"/>
      <c r="H489" s="6" t="s">
        <v>283</v>
      </c>
      <c r="I489" s="6" t="s">
        <v>11</v>
      </c>
      <c r="J489" s="239" t="s">
        <v>291</v>
      </c>
      <c r="K489" s="241"/>
      <c r="L489" s="6" t="s">
        <v>531</v>
      </c>
      <c r="M489" s="242">
        <v>284.4</v>
      </c>
      <c r="N489" s="243"/>
      <c r="O489" s="262">
        <v>0</v>
      </c>
      <c r="P489" s="262"/>
      <c r="Q489" s="132">
        <f t="shared" si="56"/>
        <v>0</v>
      </c>
    </row>
    <row r="490" spans="1:17" ht="13.5">
      <c r="A490" s="33" t="s">
        <v>355</v>
      </c>
      <c r="B490" s="239" t="s">
        <v>310</v>
      </c>
      <c r="C490" s="240"/>
      <c r="D490" s="240"/>
      <c r="E490" s="240"/>
      <c r="F490" s="240"/>
      <c r="G490" s="241"/>
      <c r="H490" s="6" t="s">
        <v>283</v>
      </c>
      <c r="I490" s="6" t="s">
        <v>22</v>
      </c>
      <c r="J490" s="239"/>
      <c r="K490" s="241"/>
      <c r="L490" s="6"/>
      <c r="M490" s="242">
        <f>M491</f>
        <v>46.9</v>
      </c>
      <c r="N490" s="243"/>
      <c r="O490" s="262">
        <f>O491</f>
        <v>0</v>
      </c>
      <c r="P490" s="262"/>
      <c r="Q490" s="132">
        <f t="shared" si="56"/>
        <v>0</v>
      </c>
    </row>
    <row r="491" spans="1:17" ht="26.25">
      <c r="A491" s="33" t="s">
        <v>257</v>
      </c>
      <c r="B491" s="239" t="s">
        <v>310</v>
      </c>
      <c r="C491" s="240"/>
      <c r="D491" s="240"/>
      <c r="E491" s="240"/>
      <c r="F491" s="240"/>
      <c r="G491" s="241"/>
      <c r="H491" s="6" t="s">
        <v>283</v>
      </c>
      <c r="I491" s="6" t="s">
        <v>22</v>
      </c>
      <c r="J491" s="239" t="s">
        <v>258</v>
      </c>
      <c r="K491" s="241"/>
      <c r="L491" s="6"/>
      <c r="M491" s="242">
        <f>M492</f>
        <v>46.9</v>
      </c>
      <c r="N491" s="243"/>
      <c r="O491" s="262">
        <f>O492</f>
        <v>0</v>
      </c>
      <c r="P491" s="262"/>
      <c r="Q491" s="132">
        <f t="shared" si="56"/>
        <v>0</v>
      </c>
    </row>
    <row r="492" spans="1:17" ht="13.5">
      <c r="A492" s="33" t="s">
        <v>290</v>
      </c>
      <c r="B492" s="239" t="s">
        <v>310</v>
      </c>
      <c r="C492" s="240"/>
      <c r="D492" s="240"/>
      <c r="E492" s="240"/>
      <c r="F492" s="240"/>
      <c r="G492" s="241"/>
      <c r="H492" s="6" t="s">
        <v>283</v>
      </c>
      <c r="I492" s="6" t="s">
        <v>22</v>
      </c>
      <c r="J492" s="239" t="s">
        <v>291</v>
      </c>
      <c r="K492" s="241"/>
      <c r="L492" s="6"/>
      <c r="M492" s="242">
        <f>M493</f>
        <v>46.9</v>
      </c>
      <c r="N492" s="243"/>
      <c r="O492" s="262">
        <f>O493</f>
        <v>0</v>
      </c>
      <c r="P492" s="262"/>
      <c r="Q492" s="132">
        <f t="shared" si="56"/>
        <v>0</v>
      </c>
    </row>
    <row r="493" spans="1:17" ht="27" customHeight="1">
      <c r="A493" s="33" t="s">
        <v>543</v>
      </c>
      <c r="B493" s="239" t="s">
        <v>310</v>
      </c>
      <c r="C493" s="240"/>
      <c r="D493" s="240"/>
      <c r="E493" s="240"/>
      <c r="F493" s="240"/>
      <c r="G493" s="241"/>
      <c r="H493" s="6" t="s">
        <v>283</v>
      </c>
      <c r="I493" s="6" t="s">
        <v>22</v>
      </c>
      <c r="J493" s="239" t="s">
        <v>291</v>
      </c>
      <c r="K493" s="241"/>
      <c r="L493" s="6" t="s">
        <v>531</v>
      </c>
      <c r="M493" s="242">
        <v>46.9</v>
      </c>
      <c r="N493" s="243"/>
      <c r="O493" s="262">
        <v>0</v>
      </c>
      <c r="P493" s="262"/>
      <c r="Q493" s="132">
        <f t="shared" si="56"/>
        <v>0</v>
      </c>
    </row>
    <row r="494" spans="1:17" ht="13.5">
      <c r="A494" s="33" t="s">
        <v>420</v>
      </c>
      <c r="B494" s="239" t="s">
        <v>310</v>
      </c>
      <c r="C494" s="240"/>
      <c r="D494" s="240"/>
      <c r="E494" s="240"/>
      <c r="F494" s="240"/>
      <c r="G494" s="241"/>
      <c r="H494" s="6" t="s">
        <v>162</v>
      </c>
      <c r="I494" s="25" t="s">
        <v>524</v>
      </c>
      <c r="J494" s="239"/>
      <c r="K494" s="241"/>
      <c r="L494" s="6"/>
      <c r="M494" s="242">
        <f>M495</f>
        <v>50</v>
      </c>
      <c r="N494" s="243"/>
      <c r="O494" s="262">
        <f>O495</f>
        <v>0</v>
      </c>
      <c r="P494" s="262"/>
      <c r="Q494" s="132">
        <f t="shared" si="56"/>
        <v>0</v>
      </c>
    </row>
    <row r="495" spans="1:17" ht="13.5">
      <c r="A495" s="33" t="s">
        <v>421</v>
      </c>
      <c r="B495" s="239" t="s">
        <v>310</v>
      </c>
      <c r="C495" s="240"/>
      <c r="D495" s="240"/>
      <c r="E495" s="240"/>
      <c r="F495" s="240"/>
      <c r="G495" s="241"/>
      <c r="H495" s="6" t="s">
        <v>162</v>
      </c>
      <c r="I495" s="6" t="s">
        <v>9</v>
      </c>
      <c r="J495" s="239"/>
      <c r="K495" s="241"/>
      <c r="L495" s="6"/>
      <c r="M495" s="242">
        <f>M496</f>
        <v>50</v>
      </c>
      <c r="N495" s="243"/>
      <c r="O495" s="262">
        <f>O496</f>
        <v>0</v>
      </c>
      <c r="P495" s="262"/>
      <c r="Q495" s="132">
        <f t="shared" si="56"/>
        <v>0</v>
      </c>
    </row>
    <row r="496" spans="1:17" ht="26.25">
      <c r="A496" s="33" t="s">
        <v>257</v>
      </c>
      <c r="B496" s="239" t="s">
        <v>310</v>
      </c>
      <c r="C496" s="240"/>
      <c r="D496" s="240"/>
      <c r="E496" s="240"/>
      <c r="F496" s="240"/>
      <c r="G496" s="241"/>
      <c r="H496" s="6" t="s">
        <v>162</v>
      </c>
      <c r="I496" s="6" t="s">
        <v>9</v>
      </c>
      <c r="J496" s="239" t="s">
        <v>258</v>
      </c>
      <c r="K496" s="241"/>
      <c r="L496" s="6"/>
      <c r="M496" s="242">
        <f>M497</f>
        <v>50</v>
      </c>
      <c r="N496" s="243"/>
      <c r="O496" s="262">
        <f>O497</f>
        <v>0</v>
      </c>
      <c r="P496" s="262"/>
      <c r="Q496" s="132">
        <f t="shared" si="56"/>
        <v>0</v>
      </c>
    </row>
    <row r="497" spans="1:17" ht="13.5">
      <c r="A497" s="33" t="s">
        <v>290</v>
      </c>
      <c r="B497" s="239" t="s">
        <v>310</v>
      </c>
      <c r="C497" s="240"/>
      <c r="D497" s="240"/>
      <c r="E497" s="240"/>
      <c r="F497" s="240"/>
      <c r="G497" s="241"/>
      <c r="H497" s="6" t="s">
        <v>162</v>
      </c>
      <c r="I497" s="6" t="s">
        <v>9</v>
      </c>
      <c r="J497" s="239" t="s">
        <v>291</v>
      </c>
      <c r="K497" s="241"/>
      <c r="L497" s="6"/>
      <c r="M497" s="242">
        <f>M498</f>
        <v>50</v>
      </c>
      <c r="N497" s="243"/>
      <c r="O497" s="262">
        <f>O498</f>
        <v>0</v>
      </c>
      <c r="P497" s="262"/>
      <c r="Q497" s="132">
        <f t="shared" si="56"/>
        <v>0</v>
      </c>
    </row>
    <row r="498" spans="1:17" ht="39">
      <c r="A498" s="10" t="s">
        <v>544</v>
      </c>
      <c r="B498" s="239" t="s">
        <v>310</v>
      </c>
      <c r="C498" s="240"/>
      <c r="D498" s="240"/>
      <c r="E498" s="240"/>
      <c r="F498" s="240"/>
      <c r="G498" s="241"/>
      <c r="H498" s="6" t="s">
        <v>162</v>
      </c>
      <c r="I498" s="6" t="s">
        <v>9</v>
      </c>
      <c r="J498" s="239" t="s">
        <v>291</v>
      </c>
      <c r="K498" s="241"/>
      <c r="L498" s="6" t="s">
        <v>532</v>
      </c>
      <c r="M498" s="242">
        <v>50</v>
      </c>
      <c r="N498" s="243"/>
      <c r="O498" s="262">
        <v>0</v>
      </c>
      <c r="P498" s="262"/>
      <c r="Q498" s="132">
        <f t="shared" si="56"/>
        <v>0</v>
      </c>
    </row>
    <row r="499" spans="1:17" ht="39">
      <c r="A499" s="33" t="s">
        <v>311</v>
      </c>
      <c r="B499" s="239" t="s">
        <v>312</v>
      </c>
      <c r="C499" s="240"/>
      <c r="D499" s="240"/>
      <c r="E499" s="240"/>
      <c r="F499" s="240"/>
      <c r="G499" s="241"/>
      <c r="H499" s="6"/>
      <c r="I499" s="6"/>
      <c r="J499" s="239"/>
      <c r="K499" s="241"/>
      <c r="L499" s="6"/>
      <c r="M499" s="242">
        <f>M500+M513+M518</f>
        <v>203.2</v>
      </c>
      <c r="N499" s="243"/>
      <c r="O499" s="262">
        <f>O500+O513+O518</f>
        <v>0</v>
      </c>
      <c r="P499" s="262"/>
      <c r="Q499" s="132">
        <f t="shared" si="56"/>
        <v>0</v>
      </c>
    </row>
    <row r="500" spans="1:17" ht="13.5">
      <c r="A500" s="33" t="s">
        <v>282</v>
      </c>
      <c r="B500" s="239" t="s">
        <v>312</v>
      </c>
      <c r="C500" s="240"/>
      <c r="D500" s="240"/>
      <c r="E500" s="240"/>
      <c r="F500" s="240"/>
      <c r="G500" s="241"/>
      <c r="H500" s="6" t="s">
        <v>283</v>
      </c>
      <c r="I500" s="25" t="s">
        <v>524</v>
      </c>
      <c r="J500" s="239"/>
      <c r="K500" s="241"/>
      <c r="L500" s="6"/>
      <c r="M500" s="242">
        <f>M501+M505+M509</f>
        <v>84.89999999999999</v>
      </c>
      <c r="N500" s="243"/>
      <c r="O500" s="262">
        <f>O501+O505+O509</f>
        <v>0</v>
      </c>
      <c r="P500" s="262"/>
      <c r="Q500" s="132">
        <f t="shared" si="56"/>
        <v>0</v>
      </c>
    </row>
    <row r="501" spans="1:17" ht="13.5">
      <c r="A501" s="33" t="s">
        <v>284</v>
      </c>
      <c r="B501" s="239" t="s">
        <v>312</v>
      </c>
      <c r="C501" s="240"/>
      <c r="D501" s="240"/>
      <c r="E501" s="240"/>
      <c r="F501" s="240"/>
      <c r="G501" s="241"/>
      <c r="H501" s="6" t="s">
        <v>283</v>
      </c>
      <c r="I501" s="6" t="s">
        <v>9</v>
      </c>
      <c r="J501" s="239"/>
      <c r="K501" s="241"/>
      <c r="L501" s="6"/>
      <c r="M501" s="242">
        <f>M502</f>
        <v>23.4</v>
      </c>
      <c r="N501" s="243"/>
      <c r="O501" s="262">
        <f>O502</f>
        <v>0</v>
      </c>
      <c r="P501" s="262"/>
      <c r="Q501" s="132">
        <f t="shared" si="56"/>
        <v>0</v>
      </c>
    </row>
    <row r="502" spans="1:17" ht="26.25">
      <c r="A502" s="33" t="s">
        <v>257</v>
      </c>
      <c r="B502" s="239" t="s">
        <v>312</v>
      </c>
      <c r="C502" s="240"/>
      <c r="D502" s="240"/>
      <c r="E502" s="240"/>
      <c r="F502" s="240"/>
      <c r="G502" s="241"/>
      <c r="H502" s="6" t="s">
        <v>283</v>
      </c>
      <c r="I502" s="6" t="s">
        <v>9</v>
      </c>
      <c r="J502" s="239" t="s">
        <v>258</v>
      </c>
      <c r="K502" s="241"/>
      <c r="L502" s="6"/>
      <c r="M502" s="242">
        <f>M503</f>
        <v>23.4</v>
      </c>
      <c r="N502" s="243"/>
      <c r="O502" s="262">
        <f>O503</f>
        <v>0</v>
      </c>
      <c r="P502" s="262"/>
      <c r="Q502" s="132">
        <f t="shared" si="56"/>
        <v>0</v>
      </c>
    </row>
    <row r="503" spans="1:17" ht="13.5">
      <c r="A503" s="33" t="s">
        <v>290</v>
      </c>
      <c r="B503" s="239" t="s">
        <v>312</v>
      </c>
      <c r="C503" s="240"/>
      <c r="D503" s="240"/>
      <c r="E503" s="240"/>
      <c r="F503" s="240"/>
      <c r="G503" s="241"/>
      <c r="H503" s="6" t="s">
        <v>283</v>
      </c>
      <c r="I503" s="6" t="s">
        <v>9</v>
      </c>
      <c r="J503" s="239" t="s">
        <v>291</v>
      </c>
      <c r="K503" s="241"/>
      <c r="L503" s="6"/>
      <c r="M503" s="242">
        <f>M504</f>
        <v>23.4</v>
      </c>
      <c r="N503" s="243"/>
      <c r="O503" s="262">
        <f>O504</f>
        <v>0</v>
      </c>
      <c r="P503" s="262"/>
      <c r="Q503" s="132">
        <f t="shared" si="56"/>
        <v>0</v>
      </c>
    </row>
    <row r="504" spans="1:17" ht="26.25" customHeight="1">
      <c r="A504" s="33" t="s">
        <v>543</v>
      </c>
      <c r="B504" s="239" t="s">
        <v>312</v>
      </c>
      <c r="C504" s="240"/>
      <c r="D504" s="240"/>
      <c r="E504" s="240"/>
      <c r="F504" s="240"/>
      <c r="G504" s="241"/>
      <c r="H504" s="6" t="s">
        <v>283</v>
      </c>
      <c r="I504" s="6" t="s">
        <v>9</v>
      </c>
      <c r="J504" s="239" t="s">
        <v>291</v>
      </c>
      <c r="K504" s="241"/>
      <c r="L504" s="6" t="s">
        <v>531</v>
      </c>
      <c r="M504" s="242">
        <v>23.4</v>
      </c>
      <c r="N504" s="243"/>
      <c r="O504" s="262">
        <v>0</v>
      </c>
      <c r="P504" s="262"/>
      <c r="Q504" s="132">
        <f t="shared" si="56"/>
        <v>0</v>
      </c>
    </row>
    <row r="505" spans="1:17" ht="13.5">
      <c r="A505" s="33" t="s">
        <v>327</v>
      </c>
      <c r="B505" s="239" t="s">
        <v>312</v>
      </c>
      <c r="C505" s="240"/>
      <c r="D505" s="240"/>
      <c r="E505" s="240"/>
      <c r="F505" s="240"/>
      <c r="G505" s="241"/>
      <c r="H505" s="6" t="s">
        <v>283</v>
      </c>
      <c r="I505" s="6" t="s">
        <v>11</v>
      </c>
      <c r="J505" s="239"/>
      <c r="K505" s="241"/>
      <c r="L505" s="6"/>
      <c r="M505" s="242">
        <f>M506</f>
        <v>43.7</v>
      </c>
      <c r="N505" s="243"/>
      <c r="O505" s="262">
        <f>O506</f>
        <v>0</v>
      </c>
      <c r="P505" s="262"/>
      <c r="Q505" s="132">
        <f t="shared" si="56"/>
        <v>0</v>
      </c>
    </row>
    <row r="506" spans="1:17" ht="26.25">
      <c r="A506" s="33" t="s">
        <v>257</v>
      </c>
      <c r="B506" s="239" t="s">
        <v>312</v>
      </c>
      <c r="C506" s="240"/>
      <c r="D506" s="240"/>
      <c r="E506" s="240"/>
      <c r="F506" s="240"/>
      <c r="G506" s="241"/>
      <c r="H506" s="6" t="s">
        <v>283</v>
      </c>
      <c r="I506" s="6" t="s">
        <v>11</v>
      </c>
      <c r="J506" s="239" t="s">
        <v>258</v>
      </c>
      <c r="K506" s="241"/>
      <c r="L506" s="6"/>
      <c r="M506" s="242">
        <f>M507</f>
        <v>43.7</v>
      </c>
      <c r="N506" s="243"/>
      <c r="O506" s="262">
        <f>O507</f>
        <v>0</v>
      </c>
      <c r="P506" s="262"/>
      <c r="Q506" s="132">
        <f t="shared" si="56"/>
        <v>0</v>
      </c>
    </row>
    <row r="507" spans="1:17" ht="13.5">
      <c r="A507" s="33" t="s">
        <v>290</v>
      </c>
      <c r="B507" s="239" t="s">
        <v>312</v>
      </c>
      <c r="C507" s="240"/>
      <c r="D507" s="240"/>
      <c r="E507" s="240"/>
      <c r="F507" s="240"/>
      <c r="G507" s="241"/>
      <c r="H507" s="6" t="s">
        <v>283</v>
      </c>
      <c r="I507" s="6" t="s">
        <v>11</v>
      </c>
      <c r="J507" s="239" t="s">
        <v>291</v>
      </c>
      <c r="K507" s="241"/>
      <c r="L507" s="6"/>
      <c r="M507" s="242">
        <f>M508</f>
        <v>43.7</v>
      </c>
      <c r="N507" s="243"/>
      <c r="O507" s="262">
        <f>O508</f>
        <v>0</v>
      </c>
      <c r="P507" s="262"/>
      <c r="Q507" s="132">
        <f t="shared" si="56"/>
        <v>0</v>
      </c>
    </row>
    <row r="508" spans="1:17" ht="27" customHeight="1">
      <c r="A508" s="33" t="s">
        <v>543</v>
      </c>
      <c r="B508" s="239" t="s">
        <v>312</v>
      </c>
      <c r="C508" s="240"/>
      <c r="D508" s="240"/>
      <c r="E508" s="240"/>
      <c r="F508" s="240"/>
      <c r="G508" s="241"/>
      <c r="H508" s="6" t="s">
        <v>283</v>
      </c>
      <c r="I508" s="6" t="s">
        <v>11</v>
      </c>
      <c r="J508" s="239" t="s">
        <v>291</v>
      </c>
      <c r="K508" s="241"/>
      <c r="L508" s="6" t="s">
        <v>531</v>
      </c>
      <c r="M508" s="242">
        <v>43.7</v>
      </c>
      <c r="N508" s="243"/>
      <c r="O508" s="262">
        <v>0</v>
      </c>
      <c r="P508" s="262"/>
      <c r="Q508" s="132">
        <f t="shared" si="56"/>
        <v>0</v>
      </c>
    </row>
    <row r="509" spans="1:17" ht="13.5">
      <c r="A509" s="33" t="s">
        <v>355</v>
      </c>
      <c r="B509" s="239" t="s">
        <v>312</v>
      </c>
      <c r="C509" s="240"/>
      <c r="D509" s="240"/>
      <c r="E509" s="240"/>
      <c r="F509" s="240"/>
      <c r="G509" s="241"/>
      <c r="H509" s="6" t="s">
        <v>283</v>
      </c>
      <c r="I509" s="6" t="s">
        <v>22</v>
      </c>
      <c r="J509" s="239"/>
      <c r="K509" s="241"/>
      <c r="L509" s="6"/>
      <c r="M509" s="242">
        <f>M510</f>
        <v>17.8</v>
      </c>
      <c r="N509" s="243"/>
      <c r="O509" s="262">
        <f>O510</f>
        <v>0</v>
      </c>
      <c r="P509" s="262"/>
      <c r="Q509" s="132">
        <f t="shared" si="56"/>
        <v>0</v>
      </c>
    </row>
    <row r="510" spans="1:17" ht="26.25">
      <c r="A510" s="33" t="s">
        <v>257</v>
      </c>
      <c r="B510" s="239" t="s">
        <v>312</v>
      </c>
      <c r="C510" s="240"/>
      <c r="D510" s="240"/>
      <c r="E510" s="240"/>
      <c r="F510" s="240"/>
      <c r="G510" s="241"/>
      <c r="H510" s="6" t="s">
        <v>283</v>
      </c>
      <c r="I510" s="6" t="s">
        <v>22</v>
      </c>
      <c r="J510" s="239" t="s">
        <v>258</v>
      </c>
      <c r="K510" s="241"/>
      <c r="L510" s="6"/>
      <c r="M510" s="242">
        <f>M511</f>
        <v>17.8</v>
      </c>
      <c r="N510" s="243"/>
      <c r="O510" s="262">
        <f>O511</f>
        <v>0</v>
      </c>
      <c r="P510" s="262"/>
      <c r="Q510" s="132">
        <f t="shared" si="56"/>
        <v>0</v>
      </c>
    </row>
    <row r="511" spans="1:17" ht="13.5">
      <c r="A511" s="33" t="s">
        <v>290</v>
      </c>
      <c r="B511" s="239" t="s">
        <v>312</v>
      </c>
      <c r="C511" s="240"/>
      <c r="D511" s="240"/>
      <c r="E511" s="240"/>
      <c r="F511" s="240"/>
      <c r="G511" s="241"/>
      <c r="H511" s="6" t="s">
        <v>283</v>
      </c>
      <c r="I511" s="6" t="s">
        <v>22</v>
      </c>
      <c r="J511" s="239" t="s">
        <v>291</v>
      </c>
      <c r="K511" s="241"/>
      <c r="L511" s="6"/>
      <c r="M511" s="242">
        <f>M512</f>
        <v>17.8</v>
      </c>
      <c r="N511" s="243"/>
      <c r="O511" s="262">
        <f>O512</f>
        <v>0</v>
      </c>
      <c r="P511" s="262"/>
      <c r="Q511" s="132">
        <f t="shared" si="56"/>
        <v>0</v>
      </c>
    </row>
    <row r="512" spans="1:17" ht="28.5" customHeight="1">
      <c r="A512" s="33" t="s">
        <v>543</v>
      </c>
      <c r="B512" s="239" t="s">
        <v>312</v>
      </c>
      <c r="C512" s="240"/>
      <c r="D512" s="240"/>
      <c r="E512" s="240"/>
      <c r="F512" s="240"/>
      <c r="G512" s="241"/>
      <c r="H512" s="6" t="s">
        <v>283</v>
      </c>
      <c r="I512" s="6" t="s">
        <v>22</v>
      </c>
      <c r="J512" s="239" t="s">
        <v>291</v>
      </c>
      <c r="K512" s="241"/>
      <c r="L512" s="6" t="s">
        <v>531</v>
      </c>
      <c r="M512" s="242">
        <v>17.8</v>
      </c>
      <c r="N512" s="243"/>
      <c r="O512" s="262">
        <v>0</v>
      </c>
      <c r="P512" s="262"/>
      <c r="Q512" s="132">
        <f t="shared" si="56"/>
        <v>0</v>
      </c>
    </row>
    <row r="513" spans="1:17" ht="13.5">
      <c r="A513" s="33" t="s">
        <v>420</v>
      </c>
      <c r="B513" s="239" t="s">
        <v>312</v>
      </c>
      <c r="C513" s="240"/>
      <c r="D513" s="240"/>
      <c r="E513" s="240"/>
      <c r="F513" s="240"/>
      <c r="G513" s="241"/>
      <c r="H513" s="6" t="s">
        <v>162</v>
      </c>
      <c r="I513" s="25" t="s">
        <v>524</v>
      </c>
      <c r="J513" s="239"/>
      <c r="K513" s="241"/>
      <c r="L513" s="6"/>
      <c r="M513" s="242">
        <f>M514</f>
        <v>20</v>
      </c>
      <c r="N513" s="243"/>
      <c r="O513" s="262">
        <f>O514</f>
        <v>0</v>
      </c>
      <c r="P513" s="262"/>
      <c r="Q513" s="132">
        <f t="shared" si="56"/>
        <v>0</v>
      </c>
    </row>
    <row r="514" spans="1:17" ht="13.5">
      <c r="A514" s="33" t="s">
        <v>421</v>
      </c>
      <c r="B514" s="239" t="s">
        <v>312</v>
      </c>
      <c r="C514" s="240"/>
      <c r="D514" s="240"/>
      <c r="E514" s="240"/>
      <c r="F514" s="240"/>
      <c r="G514" s="241"/>
      <c r="H514" s="6" t="s">
        <v>162</v>
      </c>
      <c r="I514" s="6" t="s">
        <v>9</v>
      </c>
      <c r="J514" s="239"/>
      <c r="K514" s="241"/>
      <c r="L514" s="6"/>
      <c r="M514" s="242">
        <f>M515</f>
        <v>20</v>
      </c>
      <c r="N514" s="243"/>
      <c r="O514" s="262">
        <f>O515</f>
        <v>0</v>
      </c>
      <c r="P514" s="262"/>
      <c r="Q514" s="132">
        <f t="shared" si="56"/>
        <v>0</v>
      </c>
    </row>
    <row r="515" spans="1:17" ht="26.25">
      <c r="A515" s="33" t="s">
        <v>257</v>
      </c>
      <c r="B515" s="239" t="s">
        <v>312</v>
      </c>
      <c r="C515" s="240"/>
      <c r="D515" s="240"/>
      <c r="E515" s="240"/>
      <c r="F515" s="240"/>
      <c r="G515" s="241"/>
      <c r="H515" s="6" t="s">
        <v>162</v>
      </c>
      <c r="I515" s="6" t="s">
        <v>9</v>
      </c>
      <c r="J515" s="239" t="s">
        <v>258</v>
      </c>
      <c r="K515" s="241"/>
      <c r="L515" s="6"/>
      <c r="M515" s="242">
        <f>M516</f>
        <v>20</v>
      </c>
      <c r="N515" s="243"/>
      <c r="O515" s="262">
        <f>O516</f>
        <v>0</v>
      </c>
      <c r="P515" s="262"/>
      <c r="Q515" s="132">
        <f t="shared" si="56"/>
        <v>0</v>
      </c>
    </row>
    <row r="516" spans="1:17" ht="13.5">
      <c r="A516" s="33" t="s">
        <v>290</v>
      </c>
      <c r="B516" s="239" t="s">
        <v>312</v>
      </c>
      <c r="C516" s="240"/>
      <c r="D516" s="240"/>
      <c r="E516" s="240"/>
      <c r="F516" s="240"/>
      <c r="G516" s="241"/>
      <c r="H516" s="6" t="s">
        <v>162</v>
      </c>
      <c r="I516" s="6" t="s">
        <v>9</v>
      </c>
      <c r="J516" s="239" t="s">
        <v>291</v>
      </c>
      <c r="K516" s="241"/>
      <c r="L516" s="6"/>
      <c r="M516" s="242">
        <f>M517</f>
        <v>20</v>
      </c>
      <c r="N516" s="243"/>
      <c r="O516" s="262">
        <f>O517</f>
        <v>0</v>
      </c>
      <c r="P516" s="262"/>
      <c r="Q516" s="132">
        <f t="shared" si="56"/>
        <v>0</v>
      </c>
    </row>
    <row r="517" spans="1:17" ht="39">
      <c r="A517" s="10" t="s">
        <v>544</v>
      </c>
      <c r="B517" s="239" t="s">
        <v>312</v>
      </c>
      <c r="C517" s="240"/>
      <c r="D517" s="240"/>
      <c r="E517" s="240"/>
      <c r="F517" s="240"/>
      <c r="G517" s="241"/>
      <c r="H517" s="6" t="s">
        <v>162</v>
      </c>
      <c r="I517" s="6" t="s">
        <v>9</v>
      </c>
      <c r="J517" s="239" t="s">
        <v>291</v>
      </c>
      <c r="K517" s="241"/>
      <c r="L517" s="6" t="s">
        <v>532</v>
      </c>
      <c r="M517" s="242">
        <v>20</v>
      </c>
      <c r="N517" s="243"/>
      <c r="O517" s="262">
        <v>0</v>
      </c>
      <c r="P517" s="262"/>
      <c r="Q517" s="132">
        <f t="shared" si="56"/>
        <v>0</v>
      </c>
    </row>
    <row r="518" spans="1:17" ht="13.5">
      <c r="A518" s="33" t="s">
        <v>484</v>
      </c>
      <c r="B518" s="239" t="s">
        <v>312</v>
      </c>
      <c r="C518" s="240"/>
      <c r="D518" s="240"/>
      <c r="E518" s="240"/>
      <c r="F518" s="240"/>
      <c r="G518" s="241"/>
      <c r="H518" s="6" t="s">
        <v>63</v>
      </c>
      <c r="I518" s="25" t="s">
        <v>524</v>
      </c>
      <c r="J518" s="239"/>
      <c r="K518" s="241"/>
      <c r="L518" s="6"/>
      <c r="M518" s="242">
        <f>M519</f>
        <v>98.3</v>
      </c>
      <c r="N518" s="243"/>
      <c r="O518" s="262">
        <f>O519</f>
        <v>0</v>
      </c>
      <c r="P518" s="262"/>
      <c r="Q518" s="132">
        <f t="shared" si="56"/>
        <v>0</v>
      </c>
    </row>
    <row r="519" spans="1:17" ht="14.25" customHeight="1">
      <c r="A519" s="33" t="s">
        <v>504</v>
      </c>
      <c r="B519" s="239" t="s">
        <v>312</v>
      </c>
      <c r="C519" s="240"/>
      <c r="D519" s="240"/>
      <c r="E519" s="240"/>
      <c r="F519" s="240"/>
      <c r="G519" s="241"/>
      <c r="H519" s="6" t="s">
        <v>63</v>
      </c>
      <c r="I519" s="6" t="s">
        <v>198</v>
      </c>
      <c r="J519" s="239"/>
      <c r="K519" s="241"/>
      <c r="L519" s="6"/>
      <c r="M519" s="242">
        <f>M520</f>
        <v>98.3</v>
      </c>
      <c r="N519" s="243"/>
      <c r="O519" s="262">
        <f>O520</f>
        <v>0</v>
      </c>
      <c r="P519" s="262"/>
      <c r="Q519" s="132">
        <f t="shared" si="56"/>
        <v>0</v>
      </c>
    </row>
    <row r="520" spans="1:17" ht="26.25">
      <c r="A520" s="33" t="s">
        <v>257</v>
      </c>
      <c r="B520" s="239" t="s">
        <v>312</v>
      </c>
      <c r="C520" s="240"/>
      <c r="D520" s="240"/>
      <c r="E520" s="240"/>
      <c r="F520" s="240"/>
      <c r="G520" s="241"/>
      <c r="H520" s="6" t="s">
        <v>63</v>
      </c>
      <c r="I520" s="6" t="s">
        <v>198</v>
      </c>
      <c r="J520" s="239" t="s">
        <v>258</v>
      </c>
      <c r="K520" s="241"/>
      <c r="L520" s="6"/>
      <c r="M520" s="242">
        <f>M521</f>
        <v>98.3</v>
      </c>
      <c r="N520" s="243"/>
      <c r="O520" s="262">
        <f>O521</f>
        <v>0</v>
      </c>
      <c r="P520" s="262"/>
      <c r="Q520" s="132">
        <f aca="true" t="shared" si="57" ref="Q520:Q583">O520/M520*100</f>
        <v>0</v>
      </c>
    </row>
    <row r="521" spans="1:17" ht="13.5">
      <c r="A521" s="33" t="s">
        <v>290</v>
      </c>
      <c r="B521" s="239" t="s">
        <v>312</v>
      </c>
      <c r="C521" s="240"/>
      <c r="D521" s="240"/>
      <c r="E521" s="240"/>
      <c r="F521" s="240"/>
      <c r="G521" s="241"/>
      <c r="H521" s="6" t="s">
        <v>63</v>
      </c>
      <c r="I521" s="6" t="s">
        <v>198</v>
      </c>
      <c r="J521" s="239" t="s">
        <v>291</v>
      </c>
      <c r="K521" s="241"/>
      <c r="L521" s="6"/>
      <c r="M521" s="242">
        <f>M522</f>
        <v>98.3</v>
      </c>
      <c r="N521" s="243"/>
      <c r="O521" s="262">
        <f>O522</f>
        <v>0</v>
      </c>
      <c r="P521" s="262"/>
      <c r="Q521" s="132">
        <f t="shared" si="57"/>
        <v>0</v>
      </c>
    </row>
    <row r="522" spans="1:17" ht="39">
      <c r="A522" s="10" t="s">
        <v>544</v>
      </c>
      <c r="B522" s="239" t="s">
        <v>312</v>
      </c>
      <c r="C522" s="240"/>
      <c r="D522" s="240"/>
      <c r="E522" s="240"/>
      <c r="F522" s="240"/>
      <c r="G522" s="241"/>
      <c r="H522" s="6" t="s">
        <v>63</v>
      </c>
      <c r="I522" s="6" t="s">
        <v>198</v>
      </c>
      <c r="J522" s="239" t="s">
        <v>291</v>
      </c>
      <c r="K522" s="241"/>
      <c r="L522" s="6" t="s">
        <v>532</v>
      </c>
      <c r="M522" s="242">
        <v>98.3</v>
      </c>
      <c r="N522" s="243"/>
      <c r="O522" s="262">
        <v>0</v>
      </c>
      <c r="P522" s="262"/>
      <c r="Q522" s="132">
        <f t="shared" si="57"/>
        <v>0</v>
      </c>
    </row>
    <row r="523" spans="1:17" ht="13.5">
      <c r="A523" s="33" t="s">
        <v>313</v>
      </c>
      <c r="B523" s="239" t="s">
        <v>314</v>
      </c>
      <c r="C523" s="240"/>
      <c r="D523" s="240"/>
      <c r="E523" s="240"/>
      <c r="F523" s="240"/>
      <c r="G523" s="241"/>
      <c r="H523" s="6"/>
      <c r="I523" s="6"/>
      <c r="J523" s="239"/>
      <c r="K523" s="241"/>
      <c r="L523" s="6"/>
      <c r="M523" s="242">
        <f>M524</f>
        <v>35.2</v>
      </c>
      <c r="N523" s="243"/>
      <c r="O523" s="262">
        <f>O524</f>
        <v>0</v>
      </c>
      <c r="P523" s="262"/>
      <c r="Q523" s="132">
        <f t="shared" si="57"/>
        <v>0</v>
      </c>
    </row>
    <row r="524" spans="1:17" ht="13.5">
      <c r="A524" s="33" t="s">
        <v>282</v>
      </c>
      <c r="B524" s="239" t="s">
        <v>314</v>
      </c>
      <c r="C524" s="240"/>
      <c r="D524" s="240"/>
      <c r="E524" s="240"/>
      <c r="F524" s="240"/>
      <c r="G524" s="241"/>
      <c r="H524" s="6" t="s">
        <v>283</v>
      </c>
      <c r="I524" s="25" t="s">
        <v>524</v>
      </c>
      <c r="J524" s="239"/>
      <c r="K524" s="241"/>
      <c r="L524" s="6"/>
      <c r="M524" s="242">
        <f>M525+M529+M533</f>
        <v>35.2</v>
      </c>
      <c r="N524" s="243"/>
      <c r="O524" s="262">
        <f>O525+O529+O533</f>
        <v>0</v>
      </c>
      <c r="P524" s="262"/>
      <c r="Q524" s="132">
        <f t="shared" si="57"/>
        <v>0</v>
      </c>
    </row>
    <row r="525" spans="1:17" ht="13.5">
      <c r="A525" s="33" t="s">
        <v>284</v>
      </c>
      <c r="B525" s="239" t="s">
        <v>314</v>
      </c>
      <c r="C525" s="240"/>
      <c r="D525" s="240"/>
      <c r="E525" s="240"/>
      <c r="F525" s="240"/>
      <c r="G525" s="241"/>
      <c r="H525" s="6" t="s">
        <v>283</v>
      </c>
      <c r="I525" s="6" t="s">
        <v>9</v>
      </c>
      <c r="J525" s="239"/>
      <c r="K525" s="241"/>
      <c r="L525" s="6"/>
      <c r="M525" s="242">
        <f>M526</f>
        <v>6</v>
      </c>
      <c r="N525" s="243"/>
      <c r="O525" s="262">
        <f>O526</f>
        <v>0</v>
      </c>
      <c r="P525" s="262"/>
      <c r="Q525" s="132">
        <f t="shared" si="57"/>
        <v>0</v>
      </c>
    </row>
    <row r="526" spans="1:17" ht="26.25">
      <c r="A526" s="33" t="s">
        <v>257</v>
      </c>
      <c r="B526" s="239" t="s">
        <v>314</v>
      </c>
      <c r="C526" s="240"/>
      <c r="D526" s="240"/>
      <c r="E526" s="240"/>
      <c r="F526" s="240"/>
      <c r="G526" s="241"/>
      <c r="H526" s="6" t="s">
        <v>283</v>
      </c>
      <c r="I526" s="6" t="s">
        <v>9</v>
      </c>
      <c r="J526" s="239" t="s">
        <v>258</v>
      </c>
      <c r="K526" s="241"/>
      <c r="L526" s="6"/>
      <c r="M526" s="242">
        <f>M527</f>
        <v>6</v>
      </c>
      <c r="N526" s="243"/>
      <c r="O526" s="262">
        <f>O527</f>
        <v>0</v>
      </c>
      <c r="P526" s="262"/>
      <c r="Q526" s="132">
        <f t="shared" si="57"/>
        <v>0</v>
      </c>
    </row>
    <row r="527" spans="1:17" ht="13.5">
      <c r="A527" s="33" t="s">
        <v>290</v>
      </c>
      <c r="B527" s="239" t="s">
        <v>314</v>
      </c>
      <c r="C527" s="240"/>
      <c r="D527" s="240"/>
      <c r="E527" s="240"/>
      <c r="F527" s="240"/>
      <c r="G527" s="241"/>
      <c r="H527" s="6" t="s">
        <v>283</v>
      </c>
      <c r="I527" s="6" t="s">
        <v>9</v>
      </c>
      <c r="J527" s="239" t="s">
        <v>291</v>
      </c>
      <c r="K527" s="241"/>
      <c r="L527" s="6"/>
      <c r="M527" s="242">
        <f>M528</f>
        <v>6</v>
      </c>
      <c r="N527" s="243"/>
      <c r="O527" s="262">
        <f>O528</f>
        <v>0</v>
      </c>
      <c r="P527" s="262"/>
      <c r="Q527" s="132">
        <f t="shared" si="57"/>
        <v>0</v>
      </c>
    </row>
    <row r="528" spans="1:17" ht="25.5" customHeight="1">
      <c r="A528" s="33" t="s">
        <v>543</v>
      </c>
      <c r="B528" s="239" t="s">
        <v>314</v>
      </c>
      <c r="C528" s="240"/>
      <c r="D528" s="240"/>
      <c r="E528" s="240"/>
      <c r="F528" s="240"/>
      <c r="G528" s="241"/>
      <c r="H528" s="6" t="s">
        <v>283</v>
      </c>
      <c r="I528" s="6" t="s">
        <v>9</v>
      </c>
      <c r="J528" s="239" t="s">
        <v>291</v>
      </c>
      <c r="K528" s="241"/>
      <c r="L528" s="6" t="s">
        <v>531</v>
      </c>
      <c r="M528" s="242">
        <v>6</v>
      </c>
      <c r="N528" s="243"/>
      <c r="O528" s="262">
        <v>0</v>
      </c>
      <c r="P528" s="262"/>
      <c r="Q528" s="132">
        <f t="shared" si="57"/>
        <v>0</v>
      </c>
    </row>
    <row r="529" spans="1:17" ht="13.5">
      <c r="A529" s="33" t="s">
        <v>327</v>
      </c>
      <c r="B529" s="239" t="s">
        <v>314</v>
      </c>
      <c r="C529" s="240"/>
      <c r="D529" s="240"/>
      <c r="E529" s="240"/>
      <c r="F529" s="240"/>
      <c r="G529" s="241"/>
      <c r="H529" s="6" t="s">
        <v>283</v>
      </c>
      <c r="I529" s="6" t="s">
        <v>11</v>
      </c>
      <c r="J529" s="239"/>
      <c r="K529" s="241"/>
      <c r="L529" s="6"/>
      <c r="M529" s="242">
        <f>M530</f>
        <v>18</v>
      </c>
      <c r="N529" s="243"/>
      <c r="O529" s="262">
        <f>O530</f>
        <v>0</v>
      </c>
      <c r="P529" s="262"/>
      <c r="Q529" s="132">
        <f t="shared" si="57"/>
        <v>0</v>
      </c>
    </row>
    <row r="530" spans="1:17" ht="26.25">
      <c r="A530" s="33" t="s">
        <v>257</v>
      </c>
      <c r="B530" s="239" t="s">
        <v>314</v>
      </c>
      <c r="C530" s="240"/>
      <c r="D530" s="240"/>
      <c r="E530" s="240"/>
      <c r="F530" s="240"/>
      <c r="G530" s="241"/>
      <c r="H530" s="6" t="s">
        <v>283</v>
      </c>
      <c r="I530" s="6" t="s">
        <v>11</v>
      </c>
      <c r="J530" s="239" t="s">
        <v>258</v>
      </c>
      <c r="K530" s="241"/>
      <c r="L530" s="6"/>
      <c r="M530" s="242">
        <f>M531</f>
        <v>18</v>
      </c>
      <c r="N530" s="243"/>
      <c r="O530" s="262">
        <f>O531</f>
        <v>0</v>
      </c>
      <c r="P530" s="262"/>
      <c r="Q530" s="132">
        <f t="shared" si="57"/>
        <v>0</v>
      </c>
    </row>
    <row r="531" spans="1:17" ht="13.5">
      <c r="A531" s="33" t="s">
        <v>290</v>
      </c>
      <c r="B531" s="239" t="s">
        <v>314</v>
      </c>
      <c r="C531" s="240"/>
      <c r="D531" s="240"/>
      <c r="E531" s="240"/>
      <c r="F531" s="240"/>
      <c r="G531" s="241"/>
      <c r="H531" s="6" t="s">
        <v>283</v>
      </c>
      <c r="I531" s="6" t="s">
        <v>11</v>
      </c>
      <c r="J531" s="239" t="s">
        <v>291</v>
      </c>
      <c r="K531" s="241"/>
      <c r="L531" s="6"/>
      <c r="M531" s="242">
        <f>M532</f>
        <v>18</v>
      </c>
      <c r="N531" s="243"/>
      <c r="O531" s="262">
        <f>O532</f>
        <v>0</v>
      </c>
      <c r="P531" s="262"/>
      <c r="Q531" s="132">
        <f t="shared" si="57"/>
        <v>0</v>
      </c>
    </row>
    <row r="532" spans="1:17" ht="27" customHeight="1">
      <c r="A532" s="33" t="s">
        <v>543</v>
      </c>
      <c r="B532" s="239" t="s">
        <v>314</v>
      </c>
      <c r="C532" s="240"/>
      <c r="D532" s="240"/>
      <c r="E532" s="240"/>
      <c r="F532" s="240"/>
      <c r="G532" s="241"/>
      <c r="H532" s="6" t="s">
        <v>283</v>
      </c>
      <c r="I532" s="6" t="s">
        <v>11</v>
      </c>
      <c r="J532" s="239" t="s">
        <v>291</v>
      </c>
      <c r="K532" s="241"/>
      <c r="L532" s="6" t="s">
        <v>531</v>
      </c>
      <c r="M532" s="242">
        <v>18</v>
      </c>
      <c r="N532" s="243"/>
      <c r="O532" s="262">
        <v>0</v>
      </c>
      <c r="P532" s="262"/>
      <c r="Q532" s="132">
        <f t="shared" si="57"/>
        <v>0</v>
      </c>
    </row>
    <row r="533" spans="1:17" ht="13.5">
      <c r="A533" s="33" t="s">
        <v>355</v>
      </c>
      <c r="B533" s="239" t="s">
        <v>314</v>
      </c>
      <c r="C533" s="240"/>
      <c r="D533" s="240"/>
      <c r="E533" s="240"/>
      <c r="F533" s="240"/>
      <c r="G533" s="241"/>
      <c r="H533" s="6" t="s">
        <v>283</v>
      </c>
      <c r="I533" s="6" t="s">
        <v>22</v>
      </c>
      <c r="J533" s="239"/>
      <c r="K533" s="241"/>
      <c r="L533" s="6"/>
      <c r="M533" s="242">
        <f>M534</f>
        <v>11.2</v>
      </c>
      <c r="N533" s="243"/>
      <c r="O533" s="262">
        <f>O534</f>
        <v>0</v>
      </c>
      <c r="P533" s="262"/>
      <c r="Q533" s="132">
        <f t="shared" si="57"/>
        <v>0</v>
      </c>
    </row>
    <row r="534" spans="1:17" ht="26.25">
      <c r="A534" s="33" t="s">
        <v>257</v>
      </c>
      <c r="B534" s="239" t="s">
        <v>314</v>
      </c>
      <c r="C534" s="240"/>
      <c r="D534" s="240"/>
      <c r="E534" s="240"/>
      <c r="F534" s="240"/>
      <c r="G534" s="241"/>
      <c r="H534" s="6" t="s">
        <v>283</v>
      </c>
      <c r="I534" s="6" t="s">
        <v>22</v>
      </c>
      <c r="J534" s="239" t="s">
        <v>258</v>
      </c>
      <c r="K534" s="241"/>
      <c r="L534" s="6"/>
      <c r="M534" s="242">
        <f>M535</f>
        <v>11.2</v>
      </c>
      <c r="N534" s="243"/>
      <c r="O534" s="262">
        <f>O535</f>
        <v>0</v>
      </c>
      <c r="P534" s="262"/>
      <c r="Q534" s="132">
        <f t="shared" si="57"/>
        <v>0</v>
      </c>
    </row>
    <row r="535" spans="1:17" ht="13.5">
      <c r="A535" s="33" t="s">
        <v>290</v>
      </c>
      <c r="B535" s="239" t="s">
        <v>314</v>
      </c>
      <c r="C535" s="240"/>
      <c r="D535" s="240"/>
      <c r="E535" s="240"/>
      <c r="F535" s="240"/>
      <c r="G535" s="241"/>
      <c r="H535" s="6" t="s">
        <v>283</v>
      </c>
      <c r="I535" s="6" t="s">
        <v>22</v>
      </c>
      <c r="J535" s="239" t="s">
        <v>291</v>
      </c>
      <c r="K535" s="241"/>
      <c r="L535" s="6"/>
      <c r="M535" s="242">
        <f>M536</f>
        <v>11.2</v>
      </c>
      <c r="N535" s="243"/>
      <c r="O535" s="262">
        <f>O536</f>
        <v>0</v>
      </c>
      <c r="P535" s="262"/>
      <c r="Q535" s="132">
        <f t="shared" si="57"/>
        <v>0</v>
      </c>
    </row>
    <row r="536" spans="1:17" ht="25.5" customHeight="1">
      <c r="A536" s="33" t="s">
        <v>543</v>
      </c>
      <c r="B536" s="239" t="s">
        <v>314</v>
      </c>
      <c r="C536" s="240"/>
      <c r="D536" s="240"/>
      <c r="E536" s="240"/>
      <c r="F536" s="240"/>
      <c r="G536" s="241"/>
      <c r="H536" s="6" t="s">
        <v>283</v>
      </c>
      <c r="I536" s="6" t="s">
        <v>22</v>
      </c>
      <c r="J536" s="239" t="s">
        <v>291</v>
      </c>
      <c r="K536" s="241"/>
      <c r="L536" s="6" t="s">
        <v>531</v>
      </c>
      <c r="M536" s="242">
        <v>11.2</v>
      </c>
      <c r="N536" s="243"/>
      <c r="O536" s="262">
        <v>0</v>
      </c>
      <c r="P536" s="262"/>
      <c r="Q536" s="132">
        <f t="shared" si="57"/>
        <v>0</v>
      </c>
    </row>
    <row r="537" spans="1:17" ht="13.5">
      <c r="A537" s="33" t="s">
        <v>508</v>
      </c>
      <c r="B537" s="239" t="s">
        <v>509</v>
      </c>
      <c r="C537" s="240"/>
      <c r="D537" s="240"/>
      <c r="E537" s="240"/>
      <c r="F537" s="240"/>
      <c r="G537" s="241"/>
      <c r="H537" s="6"/>
      <c r="I537" s="6"/>
      <c r="J537" s="239"/>
      <c r="K537" s="241"/>
      <c r="L537" s="6"/>
      <c r="M537" s="242">
        <f>M538</f>
        <v>22</v>
      </c>
      <c r="N537" s="243"/>
      <c r="O537" s="262">
        <f>O538</f>
        <v>0</v>
      </c>
      <c r="P537" s="262"/>
      <c r="Q537" s="132">
        <f t="shared" si="57"/>
        <v>0</v>
      </c>
    </row>
    <row r="538" spans="1:17" ht="13.5">
      <c r="A538" s="33" t="s">
        <v>484</v>
      </c>
      <c r="B538" s="239" t="s">
        <v>509</v>
      </c>
      <c r="C538" s="240"/>
      <c r="D538" s="240"/>
      <c r="E538" s="240"/>
      <c r="F538" s="240"/>
      <c r="G538" s="241"/>
      <c r="H538" s="6" t="s">
        <v>63</v>
      </c>
      <c r="I538" s="25" t="s">
        <v>524</v>
      </c>
      <c r="J538" s="239"/>
      <c r="K538" s="241"/>
      <c r="L538" s="6"/>
      <c r="M538" s="242">
        <f>M539</f>
        <v>22</v>
      </c>
      <c r="N538" s="243"/>
      <c r="O538" s="262">
        <f>O539</f>
        <v>0</v>
      </c>
      <c r="P538" s="262"/>
      <c r="Q538" s="132">
        <f t="shared" si="57"/>
        <v>0</v>
      </c>
    </row>
    <row r="539" spans="1:17" ht="17.25" customHeight="1">
      <c r="A539" s="33" t="s">
        <v>504</v>
      </c>
      <c r="B539" s="239" t="s">
        <v>509</v>
      </c>
      <c r="C539" s="240"/>
      <c r="D539" s="240"/>
      <c r="E539" s="240"/>
      <c r="F539" s="240"/>
      <c r="G539" s="241"/>
      <c r="H539" s="6" t="s">
        <v>63</v>
      </c>
      <c r="I539" s="6" t="s">
        <v>198</v>
      </c>
      <c r="J539" s="239"/>
      <c r="K539" s="241"/>
      <c r="L539" s="6"/>
      <c r="M539" s="242">
        <f>M540</f>
        <v>22</v>
      </c>
      <c r="N539" s="243"/>
      <c r="O539" s="262">
        <f>O540</f>
        <v>0</v>
      </c>
      <c r="P539" s="262"/>
      <c r="Q539" s="132">
        <f t="shared" si="57"/>
        <v>0</v>
      </c>
    </row>
    <row r="540" spans="1:17" ht="26.25">
      <c r="A540" s="33" t="s">
        <v>257</v>
      </c>
      <c r="B540" s="239" t="s">
        <v>509</v>
      </c>
      <c r="C540" s="240"/>
      <c r="D540" s="240"/>
      <c r="E540" s="240"/>
      <c r="F540" s="240"/>
      <c r="G540" s="241"/>
      <c r="H540" s="6" t="s">
        <v>63</v>
      </c>
      <c r="I540" s="6" t="s">
        <v>198</v>
      </c>
      <c r="J540" s="239" t="s">
        <v>258</v>
      </c>
      <c r="K540" s="241"/>
      <c r="L540" s="6"/>
      <c r="M540" s="242">
        <f>M541</f>
        <v>22</v>
      </c>
      <c r="N540" s="243"/>
      <c r="O540" s="262">
        <f>O541</f>
        <v>0</v>
      </c>
      <c r="P540" s="262"/>
      <c r="Q540" s="132">
        <f t="shared" si="57"/>
        <v>0</v>
      </c>
    </row>
    <row r="541" spans="1:17" ht="13.5">
      <c r="A541" s="33" t="s">
        <v>290</v>
      </c>
      <c r="B541" s="239" t="s">
        <v>509</v>
      </c>
      <c r="C541" s="240"/>
      <c r="D541" s="240"/>
      <c r="E541" s="240"/>
      <c r="F541" s="240"/>
      <c r="G541" s="241"/>
      <c r="H541" s="6" t="s">
        <v>63</v>
      </c>
      <c r="I541" s="6" t="s">
        <v>198</v>
      </c>
      <c r="J541" s="239" t="s">
        <v>291</v>
      </c>
      <c r="K541" s="241"/>
      <c r="L541" s="6"/>
      <c r="M541" s="242">
        <f>M542</f>
        <v>22</v>
      </c>
      <c r="N541" s="243"/>
      <c r="O541" s="262">
        <f>O542</f>
        <v>0</v>
      </c>
      <c r="P541" s="262"/>
      <c r="Q541" s="132">
        <f t="shared" si="57"/>
        <v>0</v>
      </c>
    </row>
    <row r="542" spans="1:17" ht="39">
      <c r="A542" s="10" t="s">
        <v>544</v>
      </c>
      <c r="B542" s="239" t="s">
        <v>509</v>
      </c>
      <c r="C542" s="240"/>
      <c r="D542" s="240"/>
      <c r="E542" s="240"/>
      <c r="F542" s="240"/>
      <c r="G542" s="241"/>
      <c r="H542" s="6" t="s">
        <v>63</v>
      </c>
      <c r="I542" s="6" t="s">
        <v>198</v>
      </c>
      <c r="J542" s="239" t="s">
        <v>291</v>
      </c>
      <c r="K542" s="241"/>
      <c r="L542" s="6" t="s">
        <v>532</v>
      </c>
      <c r="M542" s="242">
        <v>22</v>
      </c>
      <c r="N542" s="243"/>
      <c r="O542" s="262">
        <v>0</v>
      </c>
      <c r="P542" s="262"/>
      <c r="Q542" s="132">
        <f t="shared" si="57"/>
        <v>0</v>
      </c>
    </row>
    <row r="543" spans="1:17" ht="52.5">
      <c r="A543" s="31" t="s">
        <v>568</v>
      </c>
      <c r="B543" s="236" t="s">
        <v>93</v>
      </c>
      <c r="C543" s="237"/>
      <c r="D543" s="237"/>
      <c r="E543" s="237"/>
      <c r="F543" s="237"/>
      <c r="G543" s="238"/>
      <c r="H543" s="4"/>
      <c r="I543" s="4"/>
      <c r="J543" s="236"/>
      <c r="K543" s="238"/>
      <c r="L543" s="4"/>
      <c r="M543" s="231">
        <f>M544+M560</f>
        <v>258.1</v>
      </c>
      <c r="N543" s="232"/>
      <c r="O543" s="261">
        <f>O544+O560</f>
        <v>0</v>
      </c>
      <c r="P543" s="261"/>
      <c r="Q543" s="131">
        <f t="shared" si="57"/>
        <v>0</v>
      </c>
    </row>
    <row r="544" spans="1:17" ht="39">
      <c r="A544" s="31" t="s">
        <v>94</v>
      </c>
      <c r="B544" s="236" t="s">
        <v>95</v>
      </c>
      <c r="C544" s="237"/>
      <c r="D544" s="237"/>
      <c r="E544" s="237"/>
      <c r="F544" s="237"/>
      <c r="G544" s="238"/>
      <c r="H544" s="4"/>
      <c r="I544" s="4"/>
      <c r="J544" s="236"/>
      <c r="K544" s="238"/>
      <c r="L544" s="4"/>
      <c r="M544" s="231">
        <f>M545+M551</f>
        <v>58.1</v>
      </c>
      <c r="N544" s="232"/>
      <c r="O544" s="261">
        <f>O545+O551</f>
        <v>0</v>
      </c>
      <c r="P544" s="261"/>
      <c r="Q544" s="131">
        <f t="shared" si="57"/>
        <v>0</v>
      </c>
    </row>
    <row r="545" spans="1:17" ht="66">
      <c r="A545" s="33" t="s">
        <v>96</v>
      </c>
      <c r="B545" s="239" t="s">
        <v>97</v>
      </c>
      <c r="C545" s="240"/>
      <c r="D545" s="240"/>
      <c r="E545" s="240"/>
      <c r="F545" s="240"/>
      <c r="G545" s="241"/>
      <c r="H545" s="6"/>
      <c r="I545" s="6"/>
      <c r="J545" s="239"/>
      <c r="K545" s="241"/>
      <c r="L545" s="6"/>
      <c r="M545" s="242">
        <f>M546</f>
        <v>8</v>
      </c>
      <c r="N545" s="243"/>
      <c r="O545" s="262">
        <f>O546</f>
        <v>0</v>
      </c>
      <c r="P545" s="262"/>
      <c r="Q545" s="132">
        <f t="shared" si="57"/>
        <v>0</v>
      </c>
    </row>
    <row r="546" spans="1:17" ht="13.5">
      <c r="A546" s="33" t="s">
        <v>8</v>
      </c>
      <c r="B546" s="239" t="s">
        <v>97</v>
      </c>
      <c r="C546" s="240"/>
      <c r="D546" s="240"/>
      <c r="E546" s="240"/>
      <c r="F546" s="240"/>
      <c r="G546" s="241"/>
      <c r="H546" s="6" t="s">
        <v>9</v>
      </c>
      <c r="I546" s="25" t="s">
        <v>524</v>
      </c>
      <c r="J546" s="239"/>
      <c r="K546" s="241"/>
      <c r="L546" s="6"/>
      <c r="M546" s="242">
        <f>M547</f>
        <v>8</v>
      </c>
      <c r="N546" s="243"/>
      <c r="O546" s="262">
        <f>O547</f>
        <v>0</v>
      </c>
      <c r="P546" s="262"/>
      <c r="Q546" s="132">
        <f t="shared" si="57"/>
        <v>0</v>
      </c>
    </row>
    <row r="547" spans="1:17" ht="13.5">
      <c r="A547" s="33" t="s">
        <v>69</v>
      </c>
      <c r="B547" s="239" t="s">
        <v>97</v>
      </c>
      <c r="C547" s="240"/>
      <c r="D547" s="240"/>
      <c r="E547" s="240"/>
      <c r="F547" s="240"/>
      <c r="G547" s="241"/>
      <c r="H547" s="6" t="s">
        <v>9</v>
      </c>
      <c r="I547" s="6" t="s">
        <v>70</v>
      </c>
      <c r="J547" s="239"/>
      <c r="K547" s="241"/>
      <c r="L547" s="6"/>
      <c r="M547" s="242">
        <f>M548</f>
        <v>8</v>
      </c>
      <c r="N547" s="243"/>
      <c r="O547" s="262">
        <f>O548</f>
        <v>0</v>
      </c>
      <c r="P547" s="262"/>
      <c r="Q547" s="132">
        <f t="shared" si="57"/>
        <v>0</v>
      </c>
    </row>
    <row r="548" spans="1:17" ht="26.25">
      <c r="A548" s="33" t="s">
        <v>28</v>
      </c>
      <c r="B548" s="239" t="s">
        <v>97</v>
      </c>
      <c r="C548" s="240"/>
      <c r="D548" s="240"/>
      <c r="E548" s="240"/>
      <c r="F548" s="240"/>
      <c r="G548" s="241"/>
      <c r="H548" s="6" t="s">
        <v>9</v>
      </c>
      <c r="I548" s="6" t="s">
        <v>70</v>
      </c>
      <c r="J548" s="239" t="s">
        <v>29</v>
      </c>
      <c r="K548" s="241"/>
      <c r="L548" s="6"/>
      <c r="M548" s="242">
        <f>M549</f>
        <v>8</v>
      </c>
      <c r="N548" s="243"/>
      <c r="O548" s="262">
        <f>O549</f>
        <v>0</v>
      </c>
      <c r="P548" s="262"/>
      <c r="Q548" s="132">
        <f t="shared" si="57"/>
        <v>0</v>
      </c>
    </row>
    <row r="549" spans="1:17" ht="26.25">
      <c r="A549" s="33" t="s">
        <v>30</v>
      </c>
      <c r="B549" s="239" t="s">
        <v>97</v>
      </c>
      <c r="C549" s="240"/>
      <c r="D549" s="240"/>
      <c r="E549" s="240"/>
      <c r="F549" s="240"/>
      <c r="G549" s="241"/>
      <c r="H549" s="6" t="s">
        <v>9</v>
      </c>
      <c r="I549" s="6" t="s">
        <v>70</v>
      </c>
      <c r="J549" s="239" t="s">
        <v>31</v>
      </c>
      <c r="K549" s="241"/>
      <c r="L549" s="6"/>
      <c r="M549" s="242">
        <f>M550</f>
        <v>8</v>
      </c>
      <c r="N549" s="243"/>
      <c r="O549" s="262">
        <f>O550</f>
        <v>0</v>
      </c>
      <c r="P549" s="262"/>
      <c r="Q549" s="132">
        <f t="shared" si="57"/>
        <v>0</v>
      </c>
    </row>
    <row r="550" spans="1:17" ht="26.25">
      <c r="A550" s="33" t="s">
        <v>539</v>
      </c>
      <c r="B550" s="239" t="s">
        <v>97</v>
      </c>
      <c r="C550" s="240"/>
      <c r="D550" s="240"/>
      <c r="E550" s="240"/>
      <c r="F550" s="240"/>
      <c r="G550" s="241"/>
      <c r="H550" s="6" t="s">
        <v>9</v>
      </c>
      <c r="I550" s="6" t="s">
        <v>70</v>
      </c>
      <c r="J550" s="239" t="s">
        <v>31</v>
      </c>
      <c r="K550" s="241"/>
      <c r="L550" s="6" t="s">
        <v>527</v>
      </c>
      <c r="M550" s="242">
        <v>8</v>
      </c>
      <c r="N550" s="243"/>
      <c r="O550" s="262">
        <v>0</v>
      </c>
      <c r="P550" s="262"/>
      <c r="Q550" s="132">
        <f t="shared" si="57"/>
        <v>0</v>
      </c>
    </row>
    <row r="551" spans="1:17" ht="25.5" customHeight="1">
      <c r="A551" s="33" t="s">
        <v>98</v>
      </c>
      <c r="B551" s="239" t="s">
        <v>99</v>
      </c>
      <c r="C551" s="240"/>
      <c r="D551" s="240"/>
      <c r="E551" s="240"/>
      <c r="F551" s="240"/>
      <c r="G551" s="241"/>
      <c r="H551" s="6"/>
      <c r="I551" s="6"/>
      <c r="J551" s="239"/>
      <c r="K551" s="241"/>
      <c r="L551" s="6"/>
      <c r="M551" s="242">
        <f>M552</f>
        <v>50.1</v>
      </c>
      <c r="N551" s="243"/>
      <c r="O551" s="262">
        <f>O552</f>
        <v>0</v>
      </c>
      <c r="P551" s="262"/>
      <c r="Q551" s="132">
        <f t="shared" si="57"/>
        <v>0</v>
      </c>
    </row>
    <row r="552" spans="1:17" ht="13.5">
      <c r="A552" s="33" t="s">
        <v>8</v>
      </c>
      <c r="B552" s="239" t="s">
        <v>99</v>
      </c>
      <c r="C552" s="240"/>
      <c r="D552" s="240"/>
      <c r="E552" s="240"/>
      <c r="F552" s="240"/>
      <c r="G552" s="241"/>
      <c r="H552" s="6" t="s">
        <v>9</v>
      </c>
      <c r="I552" s="25" t="s">
        <v>524</v>
      </c>
      <c r="J552" s="239"/>
      <c r="K552" s="241"/>
      <c r="L552" s="6"/>
      <c r="M552" s="242">
        <f>M553</f>
        <v>50.1</v>
      </c>
      <c r="N552" s="243"/>
      <c r="O552" s="262">
        <f>O553</f>
        <v>0</v>
      </c>
      <c r="P552" s="262"/>
      <c r="Q552" s="132">
        <f t="shared" si="57"/>
        <v>0</v>
      </c>
    </row>
    <row r="553" spans="1:17" ht="13.5">
      <c r="A553" s="33" t="s">
        <v>69</v>
      </c>
      <c r="B553" s="239" t="s">
        <v>99</v>
      </c>
      <c r="C553" s="240"/>
      <c r="D553" s="240"/>
      <c r="E553" s="240"/>
      <c r="F553" s="240"/>
      <c r="G553" s="241"/>
      <c r="H553" s="6" t="s">
        <v>9</v>
      </c>
      <c r="I553" s="6" t="s">
        <v>70</v>
      </c>
      <c r="J553" s="239"/>
      <c r="K553" s="241"/>
      <c r="L553" s="6"/>
      <c r="M553" s="242">
        <f>M554+M557</f>
        <v>50.1</v>
      </c>
      <c r="N553" s="243"/>
      <c r="O553" s="262">
        <f>O554+O557</f>
        <v>0</v>
      </c>
      <c r="P553" s="262"/>
      <c r="Q553" s="132">
        <f t="shared" si="57"/>
        <v>0</v>
      </c>
    </row>
    <row r="554" spans="1:17" ht="66">
      <c r="A554" s="33" t="s">
        <v>17</v>
      </c>
      <c r="B554" s="239" t="s">
        <v>99</v>
      </c>
      <c r="C554" s="240"/>
      <c r="D554" s="240"/>
      <c r="E554" s="240"/>
      <c r="F554" s="240"/>
      <c r="G554" s="241"/>
      <c r="H554" s="6" t="s">
        <v>9</v>
      </c>
      <c r="I554" s="6" t="s">
        <v>70</v>
      </c>
      <c r="J554" s="239" t="s">
        <v>18</v>
      </c>
      <c r="K554" s="241"/>
      <c r="L554" s="6"/>
      <c r="M554" s="242">
        <f>M555</f>
        <v>20</v>
      </c>
      <c r="N554" s="243"/>
      <c r="O554" s="262">
        <f>O555</f>
        <v>0</v>
      </c>
      <c r="P554" s="262"/>
      <c r="Q554" s="132">
        <f t="shared" si="57"/>
        <v>0</v>
      </c>
    </row>
    <row r="555" spans="1:17" ht="26.25">
      <c r="A555" s="33" t="s">
        <v>19</v>
      </c>
      <c r="B555" s="239" t="s">
        <v>99</v>
      </c>
      <c r="C555" s="240"/>
      <c r="D555" s="240"/>
      <c r="E555" s="240"/>
      <c r="F555" s="240"/>
      <c r="G555" s="241"/>
      <c r="H555" s="6" t="s">
        <v>9</v>
      </c>
      <c r="I555" s="6" t="s">
        <v>70</v>
      </c>
      <c r="J555" s="239" t="s">
        <v>20</v>
      </c>
      <c r="K555" s="241"/>
      <c r="L555" s="6"/>
      <c r="M555" s="242">
        <f>M556</f>
        <v>20</v>
      </c>
      <c r="N555" s="243"/>
      <c r="O555" s="262">
        <f>O556</f>
        <v>0</v>
      </c>
      <c r="P555" s="262"/>
      <c r="Q555" s="132">
        <f t="shared" si="57"/>
        <v>0</v>
      </c>
    </row>
    <row r="556" spans="1:17" ht="26.25">
      <c r="A556" s="33" t="s">
        <v>539</v>
      </c>
      <c r="B556" s="239" t="s">
        <v>99</v>
      </c>
      <c r="C556" s="240"/>
      <c r="D556" s="240"/>
      <c r="E556" s="240"/>
      <c r="F556" s="240"/>
      <c r="G556" s="241"/>
      <c r="H556" s="6" t="s">
        <v>9</v>
      </c>
      <c r="I556" s="6" t="s">
        <v>70</v>
      </c>
      <c r="J556" s="239" t="s">
        <v>20</v>
      </c>
      <c r="K556" s="241"/>
      <c r="L556" s="6" t="s">
        <v>527</v>
      </c>
      <c r="M556" s="242">
        <v>20</v>
      </c>
      <c r="N556" s="243"/>
      <c r="O556" s="262">
        <v>0</v>
      </c>
      <c r="P556" s="262"/>
      <c r="Q556" s="132">
        <f t="shared" si="57"/>
        <v>0</v>
      </c>
    </row>
    <row r="557" spans="1:17" ht="26.25">
      <c r="A557" s="33" t="s">
        <v>28</v>
      </c>
      <c r="B557" s="239" t="s">
        <v>99</v>
      </c>
      <c r="C557" s="240"/>
      <c r="D557" s="240"/>
      <c r="E557" s="240"/>
      <c r="F557" s="240"/>
      <c r="G557" s="241"/>
      <c r="H557" s="6" t="s">
        <v>9</v>
      </c>
      <c r="I557" s="6" t="s">
        <v>70</v>
      </c>
      <c r="J557" s="239" t="s">
        <v>29</v>
      </c>
      <c r="K557" s="241"/>
      <c r="L557" s="6"/>
      <c r="M557" s="242">
        <f>M558</f>
        <v>30.1</v>
      </c>
      <c r="N557" s="243"/>
      <c r="O557" s="262">
        <f>O558</f>
        <v>0</v>
      </c>
      <c r="P557" s="262"/>
      <c r="Q557" s="132">
        <f t="shared" si="57"/>
        <v>0</v>
      </c>
    </row>
    <row r="558" spans="1:17" ht="26.25">
      <c r="A558" s="33" t="s">
        <v>30</v>
      </c>
      <c r="B558" s="239" t="s">
        <v>99</v>
      </c>
      <c r="C558" s="240"/>
      <c r="D558" s="240"/>
      <c r="E558" s="240"/>
      <c r="F558" s="240"/>
      <c r="G558" s="241"/>
      <c r="H558" s="6" t="s">
        <v>9</v>
      </c>
      <c r="I558" s="6" t="s">
        <v>70</v>
      </c>
      <c r="J558" s="239" t="s">
        <v>31</v>
      </c>
      <c r="K558" s="241"/>
      <c r="L558" s="6"/>
      <c r="M558" s="242">
        <f>M559</f>
        <v>30.1</v>
      </c>
      <c r="N558" s="243"/>
      <c r="O558" s="262">
        <f>O559</f>
        <v>0</v>
      </c>
      <c r="P558" s="262"/>
      <c r="Q558" s="132">
        <f t="shared" si="57"/>
        <v>0</v>
      </c>
    </row>
    <row r="559" spans="1:17" ht="26.25">
      <c r="A559" s="33" t="s">
        <v>539</v>
      </c>
      <c r="B559" s="239" t="s">
        <v>99</v>
      </c>
      <c r="C559" s="240"/>
      <c r="D559" s="240"/>
      <c r="E559" s="240"/>
      <c r="F559" s="240"/>
      <c r="G559" s="241"/>
      <c r="H559" s="6" t="s">
        <v>9</v>
      </c>
      <c r="I559" s="6" t="s">
        <v>70</v>
      </c>
      <c r="J559" s="239" t="s">
        <v>31</v>
      </c>
      <c r="K559" s="241"/>
      <c r="L559" s="6" t="s">
        <v>527</v>
      </c>
      <c r="M559" s="242">
        <v>30.1</v>
      </c>
      <c r="N559" s="243"/>
      <c r="O559" s="262">
        <v>0</v>
      </c>
      <c r="P559" s="262"/>
      <c r="Q559" s="132">
        <f t="shared" si="57"/>
        <v>0</v>
      </c>
    </row>
    <row r="560" spans="1:17" ht="39">
      <c r="A560" s="31" t="s">
        <v>405</v>
      </c>
      <c r="B560" s="236" t="s">
        <v>406</v>
      </c>
      <c r="C560" s="237"/>
      <c r="D560" s="237"/>
      <c r="E560" s="237"/>
      <c r="F560" s="237"/>
      <c r="G560" s="238"/>
      <c r="H560" s="4"/>
      <c r="I560" s="4"/>
      <c r="J560" s="236"/>
      <c r="K560" s="238"/>
      <c r="L560" s="4"/>
      <c r="M560" s="231">
        <f aca="true" t="shared" si="58" ref="M560:M565">M561</f>
        <v>200</v>
      </c>
      <c r="N560" s="232"/>
      <c r="O560" s="261">
        <f aca="true" t="shared" si="59" ref="O560:O565">O561</f>
        <v>0</v>
      </c>
      <c r="P560" s="261"/>
      <c r="Q560" s="132">
        <f t="shared" si="57"/>
        <v>0</v>
      </c>
    </row>
    <row r="561" spans="1:17" ht="26.25">
      <c r="A561" s="33" t="s">
        <v>407</v>
      </c>
      <c r="B561" s="239" t="s">
        <v>408</v>
      </c>
      <c r="C561" s="240"/>
      <c r="D561" s="240"/>
      <c r="E561" s="240"/>
      <c r="F561" s="240"/>
      <c r="G561" s="241"/>
      <c r="H561" s="6"/>
      <c r="I561" s="6"/>
      <c r="J561" s="239"/>
      <c r="K561" s="241"/>
      <c r="L561" s="6"/>
      <c r="M561" s="242">
        <f t="shared" si="58"/>
        <v>200</v>
      </c>
      <c r="N561" s="243"/>
      <c r="O561" s="262">
        <f t="shared" si="59"/>
        <v>0</v>
      </c>
      <c r="P561" s="262"/>
      <c r="Q561" s="132">
        <f t="shared" si="57"/>
        <v>0</v>
      </c>
    </row>
    <row r="562" spans="1:17" ht="13.5">
      <c r="A562" s="33" t="s">
        <v>282</v>
      </c>
      <c r="B562" s="239" t="s">
        <v>408</v>
      </c>
      <c r="C562" s="240"/>
      <c r="D562" s="240"/>
      <c r="E562" s="240"/>
      <c r="F562" s="240"/>
      <c r="G562" s="241"/>
      <c r="H562" s="6" t="s">
        <v>283</v>
      </c>
      <c r="I562" s="25" t="s">
        <v>524</v>
      </c>
      <c r="J562" s="239"/>
      <c r="K562" s="241"/>
      <c r="L562" s="6"/>
      <c r="M562" s="242">
        <f t="shared" si="58"/>
        <v>200</v>
      </c>
      <c r="N562" s="243"/>
      <c r="O562" s="262">
        <f t="shared" si="59"/>
        <v>0</v>
      </c>
      <c r="P562" s="262"/>
      <c r="Q562" s="132">
        <f t="shared" si="57"/>
        <v>0</v>
      </c>
    </row>
    <row r="563" spans="1:17" ht="13.5">
      <c r="A563" s="33" t="s">
        <v>365</v>
      </c>
      <c r="B563" s="239" t="s">
        <v>408</v>
      </c>
      <c r="C563" s="240"/>
      <c r="D563" s="240"/>
      <c r="E563" s="240"/>
      <c r="F563" s="240"/>
      <c r="G563" s="241"/>
      <c r="H563" s="6" t="s">
        <v>283</v>
      </c>
      <c r="I563" s="6" t="s">
        <v>283</v>
      </c>
      <c r="J563" s="239"/>
      <c r="K563" s="241"/>
      <c r="L563" s="6"/>
      <c r="M563" s="242">
        <f t="shared" si="58"/>
        <v>200</v>
      </c>
      <c r="N563" s="243"/>
      <c r="O563" s="262">
        <f t="shared" si="59"/>
        <v>0</v>
      </c>
      <c r="P563" s="262"/>
      <c r="Q563" s="132">
        <f t="shared" si="57"/>
        <v>0</v>
      </c>
    </row>
    <row r="564" spans="1:17" ht="26.25">
      <c r="A564" s="33" t="s">
        <v>257</v>
      </c>
      <c r="B564" s="239" t="s">
        <v>408</v>
      </c>
      <c r="C564" s="240"/>
      <c r="D564" s="240"/>
      <c r="E564" s="240"/>
      <c r="F564" s="240"/>
      <c r="G564" s="241"/>
      <c r="H564" s="6" t="s">
        <v>283</v>
      </c>
      <c r="I564" s="6" t="s">
        <v>283</v>
      </c>
      <c r="J564" s="239" t="s">
        <v>258</v>
      </c>
      <c r="K564" s="241"/>
      <c r="L564" s="6"/>
      <c r="M564" s="242">
        <f t="shared" si="58"/>
        <v>200</v>
      </c>
      <c r="N564" s="243"/>
      <c r="O564" s="262">
        <f t="shared" si="59"/>
        <v>0</v>
      </c>
      <c r="P564" s="262"/>
      <c r="Q564" s="132">
        <f t="shared" si="57"/>
        <v>0</v>
      </c>
    </row>
    <row r="565" spans="1:17" ht="13.5">
      <c r="A565" s="33" t="s">
        <v>290</v>
      </c>
      <c r="B565" s="239" t="s">
        <v>408</v>
      </c>
      <c r="C565" s="240"/>
      <c r="D565" s="240"/>
      <c r="E565" s="240"/>
      <c r="F565" s="240"/>
      <c r="G565" s="241"/>
      <c r="H565" s="6" t="s">
        <v>283</v>
      </c>
      <c r="I565" s="6" t="s">
        <v>283</v>
      </c>
      <c r="J565" s="239" t="s">
        <v>291</v>
      </c>
      <c r="K565" s="241"/>
      <c r="L565" s="6"/>
      <c r="M565" s="242">
        <f t="shared" si="58"/>
        <v>200</v>
      </c>
      <c r="N565" s="243"/>
      <c r="O565" s="262">
        <f t="shared" si="59"/>
        <v>0</v>
      </c>
      <c r="P565" s="262"/>
      <c r="Q565" s="132">
        <f t="shared" si="57"/>
        <v>0</v>
      </c>
    </row>
    <row r="566" spans="1:17" ht="27" customHeight="1">
      <c r="A566" s="33" t="s">
        <v>543</v>
      </c>
      <c r="B566" s="239" t="s">
        <v>408</v>
      </c>
      <c r="C566" s="240"/>
      <c r="D566" s="240"/>
      <c r="E566" s="240"/>
      <c r="F566" s="240"/>
      <c r="G566" s="241"/>
      <c r="H566" s="6" t="s">
        <v>283</v>
      </c>
      <c r="I566" s="6" t="s">
        <v>283</v>
      </c>
      <c r="J566" s="239" t="s">
        <v>291</v>
      </c>
      <c r="K566" s="241"/>
      <c r="L566" s="6" t="s">
        <v>531</v>
      </c>
      <c r="M566" s="242">
        <v>200</v>
      </c>
      <c r="N566" s="243"/>
      <c r="O566" s="262">
        <v>0</v>
      </c>
      <c r="P566" s="262"/>
      <c r="Q566" s="132">
        <f t="shared" si="57"/>
        <v>0</v>
      </c>
    </row>
    <row r="567" spans="1:17" ht="39">
      <c r="A567" s="31" t="s">
        <v>569</v>
      </c>
      <c r="B567" s="236" t="s">
        <v>492</v>
      </c>
      <c r="C567" s="237"/>
      <c r="D567" s="237"/>
      <c r="E567" s="237"/>
      <c r="F567" s="237"/>
      <c r="G567" s="238"/>
      <c r="H567" s="4"/>
      <c r="I567" s="4"/>
      <c r="J567" s="236"/>
      <c r="K567" s="238"/>
      <c r="L567" s="4"/>
      <c r="M567" s="231">
        <f>M568+M601</f>
        <v>4361.8</v>
      </c>
      <c r="N567" s="232"/>
      <c r="O567" s="261">
        <f>O568+O601</f>
        <v>737</v>
      </c>
      <c r="P567" s="261"/>
      <c r="Q567" s="131">
        <f t="shared" si="57"/>
        <v>16.896694025402358</v>
      </c>
    </row>
    <row r="568" spans="1:17" ht="39">
      <c r="A568" s="31" t="s">
        <v>493</v>
      </c>
      <c r="B568" s="236" t="s">
        <v>494</v>
      </c>
      <c r="C568" s="237"/>
      <c r="D568" s="237"/>
      <c r="E568" s="237"/>
      <c r="F568" s="237"/>
      <c r="G568" s="238"/>
      <c r="H568" s="4"/>
      <c r="I568" s="4"/>
      <c r="J568" s="236"/>
      <c r="K568" s="238"/>
      <c r="L568" s="4"/>
      <c r="M568" s="231">
        <f>M569+M575+M585+M595</f>
        <v>1845.8000000000002</v>
      </c>
      <c r="N568" s="232"/>
      <c r="O568" s="261">
        <f>O569+O575+O585+O595</f>
        <v>737</v>
      </c>
      <c r="P568" s="261"/>
      <c r="Q568" s="131">
        <f t="shared" si="57"/>
        <v>39.92848629320619</v>
      </c>
    </row>
    <row r="569" spans="1:17" ht="13.5">
      <c r="A569" s="33" t="s">
        <v>288</v>
      </c>
      <c r="B569" s="239" t="s">
        <v>495</v>
      </c>
      <c r="C569" s="240"/>
      <c r="D569" s="240"/>
      <c r="E569" s="240"/>
      <c r="F569" s="240"/>
      <c r="G569" s="241"/>
      <c r="H569" s="6"/>
      <c r="I569" s="6"/>
      <c r="J569" s="239"/>
      <c r="K569" s="241"/>
      <c r="L569" s="6"/>
      <c r="M569" s="242">
        <f>M570</f>
        <v>87.6</v>
      </c>
      <c r="N569" s="243"/>
      <c r="O569" s="262">
        <f>O570</f>
        <v>0</v>
      </c>
      <c r="P569" s="262"/>
      <c r="Q569" s="132">
        <f t="shared" si="57"/>
        <v>0</v>
      </c>
    </row>
    <row r="570" spans="1:17" ht="13.5">
      <c r="A570" s="33" t="s">
        <v>484</v>
      </c>
      <c r="B570" s="239" t="s">
        <v>495</v>
      </c>
      <c r="C570" s="240"/>
      <c r="D570" s="240"/>
      <c r="E570" s="240"/>
      <c r="F570" s="240"/>
      <c r="G570" s="241"/>
      <c r="H570" s="6" t="s">
        <v>63</v>
      </c>
      <c r="I570" s="25" t="s">
        <v>524</v>
      </c>
      <c r="J570" s="239"/>
      <c r="K570" s="241"/>
      <c r="L570" s="6"/>
      <c r="M570" s="242">
        <f>M571</f>
        <v>87.6</v>
      </c>
      <c r="N570" s="243"/>
      <c r="O570" s="262">
        <f>O571</f>
        <v>0</v>
      </c>
      <c r="P570" s="262"/>
      <c r="Q570" s="132">
        <f t="shared" si="57"/>
        <v>0</v>
      </c>
    </row>
    <row r="571" spans="1:17" ht="13.5">
      <c r="A571" s="33" t="s">
        <v>491</v>
      </c>
      <c r="B571" s="239" t="s">
        <v>495</v>
      </c>
      <c r="C571" s="240"/>
      <c r="D571" s="240"/>
      <c r="E571" s="240"/>
      <c r="F571" s="240"/>
      <c r="G571" s="241"/>
      <c r="H571" s="6" t="s">
        <v>63</v>
      </c>
      <c r="I571" s="6" t="s">
        <v>22</v>
      </c>
      <c r="J571" s="239"/>
      <c r="K571" s="241"/>
      <c r="L571" s="6"/>
      <c r="M571" s="242">
        <f>M572</f>
        <v>87.6</v>
      </c>
      <c r="N571" s="243"/>
      <c r="O571" s="262">
        <f>O572</f>
        <v>0</v>
      </c>
      <c r="P571" s="262"/>
      <c r="Q571" s="132">
        <f t="shared" si="57"/>
        <v>0</v>
      </c>
    </row>
    <row r="572" spans="1:17" ht="26.25">
      <c r="A572" s="33" t="s">
        <v>257</v>
      </c>
      <c r="B572" s="239" t="s">
        <v>495</v>
      </c>
      <c r="C572" s="240"/>
      <c r="D572" s="240"/>
      <c r="E572" s="240"/>
      <c r="F572" s="240"/>
      <c r="G572" s="241"/>
      <c r="H572" s="6" t="s">
        <v>63</v>
      </c>
      <c r="I572" s="6" t="s">
        <v>22</v>
      </c>
      <c r="J572" s="239" t="s">
        <v>258</v>
      </c>
      <c r="K572" s="241"/>
      <c r="L572" s="6"/>
      <c r="M572" s="242">
        <f>M573</f>
        <v>87.6</v>
      </c>
      <c r="N572" s="243"/>
      <c r="O572" s="262">
        <f>O573</f>
        <v>0</v>
      </c>
      <c r="P572" s="262"/>
      <c r="Q572" s="132">
        <f t="shared" si="57"/>
        <v>0</v>
      </c>
    </row>
    <row r="573" spans="1:17" ht="13.5">
      <c r="A573" s="33" t="s">
        <v>290</v>
      </c>
      <c r="B573" s="239" t="s">
        <v>495</v>
      </c>
      <c r="C573" s="240"/>
      <c r="D573" s="240"/>
      <c r="E573" s="240"/>
      <c r="F573" s="240"/>
      <c r="G573" s="241"/>
      <c r="H573" s="6" t="s">
        <v>63</v>
      </c>
      <c r="I573" s="6" t="s">
        <v>22</v>
      </c>
      <c r="J573" s="239" t="s">
        <v>291</v>
      </c>
      <c r="K573" s="241"/>
      <c r="L573" s="6"/>
      <c r="M573" s="242">
        <f>M574</f>
        <v>87.6</v>
      </c>
      <c r="N573" s="243"/>
      <c r="O573" s="262">
        <f>O574</f>
        <v>0</v>
      </c>
      <c r="P573" s="262"/>
      <c r="Q573" s="132">
        <f t="shared" si="57"/>
        <v>0</v>
      </c>
    </row>
    <row r="574" spans="1:17" ht="39">
      <c r="A574" s="10" t="s">
        <v>544</v>
      </c>
      <c r="B574" s="239" t="s">
        <v>495</v>
      </c>
      <c r="C574" s="240"/>
      <c r="D574" s="240"/>
      <c r="E574" s="240"/>
      <c r="F574" s="240"/>
      <c r="G574" s="241"/>
      <c r="H574" s="6" t="s">
        <v>63</v>
      </c>
      <c r="I574" s="6" t="s">
        <v>22</v>
      </c>
      <c r="J574" s="239" t="s">
        <v>291</v>
      </c>
      <c r="K574" s="241"/>
      <c r="L574" s="6" t="s">
        <v>532</v>
      </c>
      <c r="M574" s="242">
        <v>87.6</v>
      </c>
      <c r="N574" s="243"/>
      <c r="O574" s="262">
        <v>0</v>
      </c>
      <c r="P574" s="262"/>
      <c r="Q574" s="132">
        <f t="shared" si="57"/>
        <v>0</v>
      </c>
    </row>
    <row r="575" spans="1:17" ht="13.5">
      <c r="A575" s="33" t="s">
        <v>496</v>
      </c>
      <c r="B575" s="239" t="s">
        <v>497</v>
      </c>
      <c r="C575" s="240"/>
      <c r="D575" s="240"/>
      <c r="E575" s="240"/>
      <c r="F575" s="240"/>
      <c r="G575" s="241"/>
      <c r="H575" s="6"/>
      <c r="I575" s="6"/>
      <c r="J575" s="239"/>
      <c r="K575" s="241"/>
      <c r="L575" s="6"/>
      <c r="M575" s="242">
        <f>M576</f>
        <v>550</v>
      </c>
      <c r="N575" s="243"/>
      <c r="O575" s="262">
        <f>O576</f>
        <v>90.1</v>
      </c>
      <c r="P575" s="262"/>
      <c r="Q575" s="132">
        <f t="shared" si="57"/>
        <v>16.38181818181818</v>
      </c>
    </row>
    <row r="576" spans="1:17" ht="13.5">
      <c r="A576" s="33" t="s">
        <v>484</v>
      </c>
      <c r="B576" s="239" t="s">
        <v>497</v>
      </c>
      <c r="C576" s="240"/>
      <c r="D576" s="240"/>
      <c r="E576" s="240"/>
      <c r="F576" s="240"/>
      <c r="G576" s="241"/>
      <c r="H576" s="6" t="s">
        <v>63</v>
      </c>
      <c r="I576" s="25" t="s">
        <v>524</v>
      </c>
      <c r="J576" s="239"/>
      <c r="K576" s="241"/>
      <c r="L576" s="6"/>
      <c r="M576" s="242">
        <f>M577+M581</f>
        <v>550</v>
      </c>
      <c r="N576" s="243"/>
      <c r="O576" s="262">
        <f>O577+O581</f>
        <v>90.1</v>
      </c>
      <c r="P576" s="262"/>
      <c r="Q576" s="132">
        <f t="shared" si="57"/>
        <v>16.38181818181818</v>
      </c>
    </row>
    <row r="577" spans="1:17" ht="13.5">
      <c r="A577" s="33" t="s">
        <v>491</v>
      </c>
      <c r="B577" s="239" t="s">
        <v>497</v>
      </c>
      <c r="C577" s="240"/>
      <c r="D577" s="240"/>
      <c r="E577" s="240"/>
      <c r="F577" s="240"/>
      <c r="G577" s="241"/>
      <c r="H577" s="6" t="s">
        <v>63</v>
      </c>
      <c r="I577" s="6" t="s">
        <v>22</v>
      </c>
      <c r="J577" s="239"/>
      <c r="K577" s="241"/>
      <c r="L577" s="6"/>
      <c r="M577" s="242">
        <f>M578</f>
        <v>250</v>
      </c>
      <c r="N577" s="243"/>
      <c r="O577" s="262">
        <f>O578</f>
        <v>0</v>
      </c>
      <c r="P577" s="262"/>
      <c r="Q577" s="132">
        <f t="shared" si="57"/>
        <v>0</v>
      </c>
    </row>
    <row r="578" spans="1:17" ht="26.25">
      <c r="A578" s="33" t="s">
        <v>257</v>
      </c>
      <c r="B578" s="239" t="s">
        <v>497</v>
      </c>
      <c r="C578" s="240"/>
      <c r="D578" s="240"/>
      <c r="E578" s="240"/>
      <c r="F578" s="240"/>
      <c r="G578" s="241"/>
      <c r="H578" s="6" t="s">
        <v>63</v>
      </c>
      <c r="I578" s="6" t="s">
        <v>22</v>
      </c>
      <c r="J578" s="239" t="s">
        <v>258</v>
      </c>
      <c r="K578" s="241"/>
      <c r="L578" s="6"/>
      <c r="M578" s="242">
        <f>M579</f>
        <v>250</v>
      </c>
      <c r="N578" s="243"/>
      <c r="O578" s="262">
        <f>O579</f>
        <v>0</v>
      </c>
      <c r="P578" s="262"/>
      <c r="Q578" s="132">
        <f t="shared" si="57"/>
        <v>0</v>
      </c>
    </row>
    <row r="579" spans="1:17" ht="13.5">
      <c r="A579" s="33" t="s">
        <v>290</v>
      </c>
      <c r="B579" s="239" t="s">
        <v>497</v>
      </c>
      <c r="C579" s="240"/>
      <c r="D579" s="240"/>
      <c r="E579" s="240"/>
      <c r="F579" s="240"/>
      <c r="G579" s="241"/>
      <c r="H579" s="6" t="s">
        <v>63</v>
      </c>
      <c r="I579" s="6" t="s">
        <v>22</v>
      </c>
      <c r="J579" s="239" t="s">
        <v>291</v>
      </c>
      <c r="K579" s="241"/>
      <c r="L579" s="6"/>
      <c r="M579" s="242">
        <f>M580</f>
        <v>250</v>
      </c>
      <c r="N579" s="243"/>
      <c r="O579" s="262">
        <f>O580</f>
        <v>0</v>
      </c>
      <c r="P579" s="262"/>
      <c r="Q579" s="132">
        <f t="shared" si="57"/>
        <v>0</v>
      </c>
    </row>
    <row r="580" spans="1:17" ht="39">
      <c r="A580" s="10" t="s">
        <v>544</v>
      </c>
      <c r="B580" s="239" t="s">
        <v>497</v>
      </c>
      <c r="C580" s="240"/>
      <c r="D580" s="240"/>
      <c r="E580" s="240"/>
      <c r="F580" s="240"/>
      <c r="G580" s="241"/>
      <c r="H580" s="6" t="s">
        <v>63</v>
      </c>
      <c r="I580" s="6" t="s">
        <v>22</v>
      </c>
      <c r="J580" s="239" t="s">
        <v>291</v>
      </c>
      <c r="K580" s="241"/>
      <c r="L580" s="6" t="s">
        <v>532</v>
      </c>
      <c r="M580" s="242">
        <v>250</v>
      </c>
      <c r="N580" s="243"/>
      <c r="O580" s="262">
        <v>0</v>
      </c>
      <c r="P580" s="262"/>
      <c r="Q580" s="132">
        <f t="shared" si="57"/>
        <v>0</v>
      </c>
    </row>
    <row r="581" spans="1:17" ht="14.25" customHeight="1">
      <c r="A581" s="33" t="s">
        <v>504</v>
      </c>
      <c r="B581" s="239" t="s">
        <v>497</v>
      </c>
      <c r="C581" s="240"/>
      <c r="D581" s="240"/>
      <c r="E581" s="240"/>
      <c r="F581" s="240"/>
      <c r="G581" s="241"/>
      <c r="H581" s="6" t="s">
        <v>63</v>
      </c>
      <c r="I581" s="6" t="s">
        <v>198</v>
      </c>
      <c r="J581" s="239"/>
      <c r="K581" s="241"/>
      <c r="L581" s="6"/>
      <c r="M581" s="242">
        <f>M582</f>
        <v>300</v>
      </c>
      <c r="N581" s="243"/>
      <c r="O581" s="262">
        <f>O582</f>
        <v>90.1</v>
      </c>
      <c r="P581" s="262"/>
      <c r="Q581" s="132">
        <f t="shared" si="57"/>
        <v>30.033333333333335</v>
      </c>
    </row>
    <row r="582" spans="1:17" ht="26.25">
      <c r="A582" s="33" t="s">
        <v>257</v>
      </c>
      <c r="B582" s="239" t="s">
        <v>497</v>
      </c>
      <c r="C582" s="240"/>
      <c r="D582" s="240"/>
      <c r="E582" s="240"/>
      <c r="F582" s="240"/>
      <c r="G582" s="241"/>
      <c r="H582" s="6" t="s">
        <v>63</v>
      </c>
      <c r="I582" s="6" t="s">
        <v>198</v>
      </c>
      <c r="J582" s="239" t="s">
        <v>258</v>
      </c>
      <c r="K582" s="241"/>
      <c r="L582" s="6"/>
      <c r="M582" s="242">
        <f>M583</f>
        <v>300</v>
      </c>
      <c r="N582" s="243"/>
      <c r="O582" s="262">
        <f>O583</f>
        <v>90.1</v>
      </c>
      <c r="P582" s="262"/>
      <c r="Q582" s="132">
        <f t="shared" si="57"/>
        <v>30.033333333333335</v>
      </c>
    </row>
    <row r="583" spans="1:17" ht="13.5">
      <c r="A583" s="33" t="s">
        <v>290</v>
      </c>
      <c r="B583" s="239" t="s">
        <v>497</v>
      </c>
      <c r="C583" s="240"/>
      <c r="D583" s="240"/>
      <c r="E583" s="240"/>
      <c r="F583" s="240"/>
      <c r="G583" s="241"/>
      <c r="H583" s="6" t="s">
        <v>63</v>
      </c>
      <c r="I583" s="6" t="s">
        <v>198</v>
      </c>
      <c r="J583" s="239" t="s">
        <v>291</v>
      </c>
      <c r="K583" s="241"/>
      <c r="L583" s="6"/>
      <c r="M583" s="242">
        <f>M584</f>
        <v>300</v>
      </c>
      <c r="N583" s="243"/>
      <c r="O583" s="262">
        <f>O584</f>
        <v>90.1</v>
      </c>
      <c r="P583" s="262"/>
      <c r="Q583" s="132">
        <f t="shared" si="57"/>
        <v>30.033333333333335</v>
      </c>
    </row>
    <row r="584" spans="1:17" ht="39">
      <c r="A584" s="10" t="s">
        <v>544</v>
      </c>
      <c r="B584" s="239" t="s">
        <v>497</v>
      </c>
      <c r="C584" s="240"/>
      <c r="D584" s="240"/>
      <c r="E584" s="240"/>
      <c r="F584" s="240"/>
      <c r="G584" s="241"/>
      <c r="H584" s="6" t="s">
        <v>63</v>
      </c>
      <c r="I584" s="6" t="s">
        <v>198</v>
      </c>
      <c r="J584" s="239" t="s">
        <v>291</v>
      </c>
      <c r="K584" s="241"/>
      <c r="L584" s="6" t="s">
        <v>532</v>
      </c>
      <c r="M584" s="242">
        <v>300</v>
      </c>
      <c r="N584" s="243"/>
      <c r="O584" s="262">
        <v>90.1</v>
      </c>
      <c r="P584" s="262"/>
      <c r="Q584" s="132">
        <f aca="true" t="shared" si="60" ref="Q584:Q647">O584/M584*100</f>
        <v>30.033333333333335</v>
      </c>
    </row>
    <row r="585" spans="1:17" ht="26.25">
      <c r="A585" s="33" t="s">
        <v>498</v>
      </c>
      <c r="B585" s="239" t="s">
        <v>499</v>
      </c>
      <c r="C585" s="240"/>
      <c r="D585" s="240"/>
      <c r="E585" s="240"/>
      <c r="F585" s="240"/>
      <c r="G585" s="241"/>
      <c r="H585" s="6"/>
      <c r="I585" s="6"/>
      <c r="J585" s="239"/>
      <c r="K585" s="241"/>
      <c r="L585" s="6"/>
      <c r="M585" s="242">
        <f>M586</f>
        <v>895.2</v>
      </c>
      <c r="N585" s="243"/>
      <c r="O585" s="262">
        <f>O586</f>
        <v>646.9</v>
      </c>
      <c r="P585" s="262"/>
      <c r="Q585" s="132">
        <f t="shared" si="60"/>
        <v>72.26318141197497</v>
      </c>
    </row>
    <row r="586" spans="1:17" ht="13.5">
      <c r="A586" s="33" t="s">
        <v>484</v>
      </c>
      <c r="B586" s="239" t="s">
        <v>499</v>
      </c>
      <c r="C586" s="240"/>
      <c r="D586" s="240"/>
      <c r="E586" s="240"/>
      <c r="F586" s="240"/>
      <c r="G586" s="241"/>
      <c r="H586" s="6" t="s">
        <v>63</v>
      </c>
      <c r="I586" s="25" t="s">
        <v>524</v>
      </c>
      <c r="J586" s="239"/>
      <c r="K586" s="241"/>
      <c r="L586" s="6"/>
      <c r="M586" s="242">
        <f>M587+M591</f>
        <v>895.2</v>
      </c>
      <c r="N586" s="243"/>
      <c r="O586" s="262">
        <f>O587+O591</f>
        <v>646.9</v>
      </c>
      <c r="P586" s="262"/>
      <c r="Q586" s="132">
        <f t="shared" si="60"/>
        <v>72.26318141197497</v>
      </c>
    </row>
    <row r="587" spans="1:17" ht="13.5">
      <c r="A587" s="33" t="s">
        <v>491</v>
      </c>
      <c r="B587" s="239" t="s">
        <v>499</v>
      </c>
      <c r="C587" s="240"/>
      <c r="D587" s="240"/>
      <c r="E587" s="240"/>
      <c r="F587" s="240"/>
      <c r="G587" s="241"/>
      <c r="H587" s="6" t="s">
        <v>63</v>
      </c>
      <c r="I587" s="6" t="s">
        <v>22</v>
      </c>
      <c r="J587" s="239"/>
      <c r="K587" s="241"/>
      <c r="L587" s="6"/>
      <c r="M587" s="242">
        <f>M588</f>
        <v>190</v>
      </c>
      <c r="N587" s="243"/>
      <c r="O587" s="262">
        <f>O588</f>
        <v>157</v>
      </c>
      <c r="P587" s="262"/>
      <c r="Q587" s="132">
        <f t="shared" si="60"/>
        <v>82.63157894736842</v>
      </c>
    </row>
    <row r="588" spans="1:17" ht="26.25">
      <c r="A588" s="33" t="s">
        <v>257</v>
      </c>
      <c r="B588" s="239" t="s">
        <v>499</v>
      </c>
      <c r="C588" s="240"/>
      <c r="D588" s="240"/>
      <c r="E588" s="240"/>
      <c r="F588" s="240"/>
      <c r="G588" s="241"/>
      <c r="H588" s="6" t="s">
        <v>63</v>
      </c>
      <c r="I588" s="6" t="s">
        <v>22</v>
      </c>
      <c r="J588" s="239" t="s">
        <v>258</v>
      </c>
      <c r="K588" s="241"/>
      <c r="L588" s="6"/>
      <c r="M588" s="242">
        <f>M589</f>
        <v>190</v>
      </c>
      <c r="N588" s="243"/>
      <c r="O588" s="262">
        <f>O589</f>
        <v>157</v>
      </c>
      <c r="P588" s="262"/>
      <c r="Q588" s="132">
        <f t="shared" si="60"/>
        <v>82.63157894736842</v>
      </c>
    </row>
    <row r="589" spans="1:17" ht="13.5">
      <c r="A589" s="33" t="s">
        <v>290</v>
      </c>
      <c r="B589" s="239" t="s">
        <v>499</v>
      </c>
      <c r="C589" s="240"/>
      <c r="D589" s="240"/>
      <c r="E589" s="240"/>
      <c r="F589" s="240"/>
      <c r="G589" s="241"/>
      <c r="H589" s="6" t="s">
        <v>63</v>
      </c>
      <c r="I589" s="6" t="s">
        <v>22</v>
      </c>
      <c r="J589" s="239" t="s">
        <v>291</v>
      </c>
      <c r="K589" s="241"/>
      <c r="L589" s="6"/>
      <c r="M589" s="242">
        <f>M590</f>
        <v>190</v>
      </c>
      <c r="N589" s="243"/>
      <c r="O589" s="262">
        <f>O590</f>
        <v>157</v>
      </c>
      <c r="P589" s="262"/>
      <c r="Q589" s="132">
        <f t="shared" si="60"/>
        <v>82.63157894736842</v>
      </c>
    </row>
    <row r="590" spans="1:17" ht="39">
      <c r="A590" s="10" t="s">
        <v>544</v>
      </c>
      <c r="B590" s="239" t="s">
        <v>499</v>
      </c>
      <c r="C590" s="240"/>
      <c r="D590" s="240"/>
      <c r="E590" s="240"/>
      <c r="F590" s="240"/>
      <c r="G590" s="241"/>
      <c r="H590" s="6" t="s">
        <v>63</v>
      </c>
      <c r="I590" s="6" t="s">
        <v>22</v>
      </c>
      <c r="J590" s="239" t="s">
        <v>291</v>
      </c>
      <c r="K590" s="241"/>
      <c r="L590" s="6" t="s">
        <v>532</v>
      </c>
      <c r="M590" s="242">
        <v>190</v>
      </c>
      <c r="N590" s="243"/>
      <c r="O590" s="262">
        <f>28+129</f>
        <v>157</v>
      </c>
      <c r="P590" s="262"/>
      <c r="Q590" s="132">
        <f t="shared" si="60"/>
        <v>82.63157894736842</v>
      </c>
    </row>
    <row r="591" spans="1:17" ht="13.5" customHeight="1">
      <c r="A591" s="33" t="s">
        <v>504</v>
      </c>
      <c r="B591" s="239" t="s">
        <v>499</v>
      </c>
      <c r="C591" s="240"/>
      <c r="D591" s="240"/>
      <c r="E591" s="240"/>
      <c r="F591" s="240"/>
      <c r="G591" s="241"/>
      <c r="H591" s="6" t="s">
        <v>63</v>
      </c>
      <c r="I591" s="6" t="s">
        <v>198</v>
      </c>
      <c r="J591" s="239"/>
      <c r="K591" s="241"/>
      <c r="L591" s="6"/>
      <c r="M591" s="242">
        <f>M592</f>
        <v>705.2</v>
      </c>
      <c r="N591" s="243"/>
      <c r="O591" s="262">
        <f>O592</f>
        <v>489.9</v>
      </c>
      <c r="P591" s="262"/>
      <c r="Q591" s="132">
        <f t="shared" si="60"/>
        <v>69.46965399886557</v>
      </c>
    </row>
    <row r="592" spans="1:17" ht="26.25">
      <c r="A592" s="33" t="s">
        <v>257</v>
      </c>
      <c r="B592" s="239" t="s">
        <v>499</v>
      </c>
      <c r="C592" s="240"/>
      <c r="D592" s="240"/>
      <c r="E592" s="240"/>
      <c r="F592" s="240"/>
      <c r="G592" s="241"/>
      <c r="H592" s="6" t="s">
        <v>63</v>
      </c>
      <c r="I592" s="6" t="s">
        <v>198</v>
      </c>
      <c r="J592" s="239" t="s">
        <v>258</v>
      </c>
      <c r="K592" s="241"/>
      <c r="L592" s="6"/>
      <c r="M592" s="242">
        <f>M593</f>
        <v>705.2</v>
      </c>
      <c r="N592" s="243"/>
      <c r="O592" s="262">
        <f>O593</f>
        <v>489.9</v>
      </c>
      <c r="P592" s="262"/>
      <c r="Q592" s="132">
        <f t="shared" si="60"/>
        <v>69.46965399886557</v>
      </c>
    </row>
    <row r="593" spans="1:17" ht="13.5">
      <c r="A593" s="33" t="s">
        <v>290</v>
      </c>
      <c r="B593" s="239" t="s">
        <v>499</v>
      </c>
      <c r="C593" s="240"/>
      <c r="D593" s="240"/>
      <c r="E593" s="240"/>
      <c r="F593" s="240"/>
      <c r="G593" s="241"/>
      <c r="H593" s="6" t="s">
        <v>63</v>
      </c>
      <c r="I593" s="6" t="s">
        <v>198</v>
      </c>
      <c r="J593" s="239" t="s">
        <v>291</v>
      </c>
      <c r="K593" s="241"/>
      <c r="L593" s="6"/>
      <c r="M593" s="242">
        <f>M594</f>
        <v>705.2</v>
      </c>
      <c r="N593" s="243"/>
      <c r="O593" s="262">
        <f>O594</f>
        <v>489.9</v>
      </c>
      <c r="P593" s="262"/>
      <c r="Q593" s="132">
        <f t="shared" si="60"/>
        <v>69.46965399886557</v>
      </c>
    </row>
    <row r="594" spans="1:17" ht="39">
      <c r="A594" s="10" t="s">
        <v>544</v>
      </c>
      <c r="B594" s="239" t="s">
        <v>499</v>
      </c>
      <c r="C594" s="240"/>
      <c r="D594" s="240"/>
      <c r="E594" s="240"/>
      <c r="F594" s="240"/>
      <c r="G594" s="241"/>
      <c r="H594" s="6" t="s">
        <v>63</v>
      </c>
      <c r="I594" s="6" t="s">
        <v>198</v>
      </c>
      <c r="J594" s="239" t="s">
        <v>291</v>
      </c>
      <c r="K594" s="241"/>
      <c r="L594" s="6" t="s">
        <v>532</v>
      </c>
      <c r="M594" s="242">
        <v>705.2</v>
      </c>
      <c r="N594" s="243"/>
      <c r="O594" s="262">
        <v>489.9</v>
      </c>
      <c r="P594" s="262"/>
      <c r="Q594" s="132">
        <f t="shared" si="60"/>
        <v>69.46965399886557</v>
      </c>
    </row>
    <row r="595" spans="1:17" ht="13.5">
      <c r="A595" s="33" t="s">
        <v>510</v>
      </c>
      <c r="B595" s="239" t="s">
        <v>511</v>
      </c>
      <c r="C595" s="240"/>
      <c r="D595" s="240"/>
      <c r="E595" s="240"/>
      <c r="F595" s="240"/>
      <c r="G595" s="241"/>
      <c r="H595" s="6"/>
      <c r="I595" s="6"/>
      <c r="J595" s="239"/>
      <c r="K595" s="241"/>
      <c r="L595" s="6"/>
      <c r="M595" s="242">
        <f>M596</f>
        <v>313</v>
      </c>
      <c r="N595" s="243"/>
      <c r="O595" s="262">
        <f>O596</f>
        <v>0</v>
      </c>
      <c r="P595" s="262"/>
      <c r="Q595" s="132">
        <f t="shared" si="60"/>
        <v>0</v>
      </c>
    </row>
    <row r="596" spans="1:17" ht="13.5">
      <c r="A596" s="33" t="s">
        <v>484</v>
      </c>
      <c r="B596" s="239" t="s">
        <v>511</v>
      </c>
      <c r="C596" s="240"/>
      <c r="D596" s="240"/>
      <c r="E596" s="240"/>
      <c r="F596" s="240"/>
      <c r="G596" s="241"/>
      <c r="H596" s="6" t="s">
        <v>63</v>
      </c>
      <c r="I596" s="25" t="s">
        <v>524</v>
      </c>
      <c r="J596" s="239"/>
      <c r="K596" s="241"/>
      <c r="L596" s="6"/>
      <c r="M596" s="242">
        <f>M597</f>
        <v>313</v>
      </c>
      <c r="N596" s="243"/>
      <c r="O596" s="262">
        <f>O597</f>
        <v>0</v>
      </c>
      <c r="P596" s="262"/>
      <c r="Q596" s="132">
        <f t="shared" si="60"/>
        <v>0</v>
      </c>
    </row>
    <row r="597" spans="1:17" ht="13.5" customHeight="1">
      <c r="A597" s="33" t="s">
        <v>504</v>
      </c>
      <c r="B597" s="239" t="s">
        <v>511</v>
      </c>
      <c r="C597" s="240"/>
      <c r="D597" s="240"/>
      <c r="E597" s="240"/>
      <c r="F597" s="240"/>
      <c r="G597" s="241"/>
      <c r="H597" s="6" t="s">
        <v>63</v>
      </c>
      <c r="I597" s="6" t="s">
        <v>198</v>
      </c>
      <c r="J597" s="239"/>
      <c r="K597" s="241"/>
      <c r="L597" s="6"/>
      <c r="M597" s="242">
        <f>M598</f>
        <v>313</v>
      </c>
      <c r="N597" s="243"/>
      <c r="O597" s="262">
        <f>O598</f>
        <v>0</v>
      </c>
      <c r="P597" s="262"/>
      <c r="Q597" s="132">
        <f t="shared" si="60"/>
        <v>0</v>
      </c>
    </row>
    <row r="598" spans="1:17" ht="26.25">
      <c r="A598" s="33" t="s">
        <v>257</v>
      </c>
      <c r="B598" s="239" t="s">
        <v>511</v>
      </c>
      <c r="C598" s="240"/>
      <c r="D598" s="240"/>
      <c r="E598" s="240"/>
      <c r="F598" s="240"/>
      <c r="G598" s="241"/>
      <c r="H598" s="6" t="s">
        <v>63</v>
      </c>
      <c r="I598" s="6" t="s">
        <v>198</v>
      </c>
      <c r="J598" s="239" t="s">
        <v>258</v>
      </c>
      <c r="K598" s="241"/>
      <c r="L598" s="6"/>
      <c r="M598" s="242">
        <f>M599</f>
        <v>313</v>
      </c>
      <c r="N598" s="243"/>
      <c r="O598" s="262">
        <f>O599</f>
        <v>0</v>
      </c>
      <c r="P598" s="262"/>
      <c r="Q598" s="132">
        <f t="shared" si="60"/>
        <v>0</v>
      </c>
    </row>
    <row r="599" spans="1:17" ht="13.5">
      <c r="A599" s="33" t="s">
        <v>290</v>
      </c>
      <c r="B599" s="239" t="s">
        <v>511</v>
      </c>
      <c r="C599" s="240"/>
      <c r="D599" s="240"/>
      <c r="E599" s="240"/>
      <c r="F599" s="240"/>
      <c r="G599" s="241"/>
      <c r="H599" s="6" t="s">
        <v>63</v>
      </c>
      <c r="I599" s="6" t="s">
        <v>198</v>
      </c>
      <c r="J599" s="239" t="s">
        <v>291</v>
      </c>
      <c r="K599" s="241"/>
      <c r="L599" s="6"/>
      <c r="M599" s="242">
        <f>M600</f>
        <v>313</v>
      </c>
      <c r="N599" s="243"/>
      <c r="O599" s="262">
        <f>O600</f>
        <v>0</v>
      </c>
      <c r="P599" s="262"/>
      <c r="Q599" s="132">
        <f t="shared" si="60"/>
        <v>0</v>
      </c>
    </row>
    <row r="600" spans="1:17" ht="39">
      <c r="A600" s="10" t="s">
        <v>544</v>
      </c>
      <c r="B600" s="239" t="s">
        <v>511</v>
      </c>
      <c r="C600" s="240"/>
      <c r="D600" s="240"/>
      <c r="E600" s="240"/>
      <c r="F600" s="240"/>
      <c r="G600" s="241"/>
      <c r="H600" s="6" t="s">
        <v>63</v>
      </c>
      <c r="I600" s="6" t="s">
        <v>198</v>
      </c>
      <c r="J600" s="239" t="s">
        <v>291</v>
      </c>
      <c r="K600" s="241"/>
      <c r="L600" s="6" t="s">
        <v>532</v>
      </c>
      <c r="M600" s="242">
        <v>313</v>
      </c>
      <c r="N600" s="243"/>
      <c r="O600" s="262">
        <v>0</v>
      </c>
      <c r="P600" s="262"/>
      <c r="Q600" s="132">
        <f t="shared" si="60"/>
        <v>0</v>
      </c>
    </row>
    <row r="601" spans="1:17" ht="39">
      <c r="A601" s="31" t="s">
        <v>512</v>
      </c>
      <c r="B601" s="236" t="s">
        <v>513</v>
      </c>
      <c r="C601" s="237"/>
      <c r="D601" s="237"/>
      <c r="E601" s="237"/>
      <c r="F601" s="237"/>
      <c r="G601" s="238"/>
      <c r="H601" s="4"/>
      <c r="I601" s="4"/>
      <c r="J601" s="236"/>
      <c r="K601" s="238"/>
      <c r="L601" s="4"/>
      <c r="M601" s="231">
        <f aca="true" t="shared" si="61" ref="M601:M606">M602</f>
        <v>2516</v>
      </c>
      <c r="N601" s="232"/>
      <c r="O601" s="261">
        <f aca="true" t="shared" si="62" ref="O601:O606">O602</f>
        <v>0</v>
      </c>
      <c r="P601" s="261"/>
      <c r="Q601" s="131">
        <f t="shared" si="60"/>
        <v>0</v>
      </c>
    </row>
    <row r="602" spans="1:17" ht="39">
      <c r="A602" s="33" t="s">
        <v>514</v>
      </c>
      <c r="B602" s="239" t="s">
        <v>515</v>
      </c>
      <c r="C602" s="240"/>
      <c r="D602" s="240"/>
      <c r="E602" s="240"/>
      <c r="F602" s="240"/>
      <c r="G602" s="241"/>
      <c r="H602" s="6"/>
      <c r="I602" s="6"/>
      <c r="J602" s="239"/>
      <c r="K602" s="241"/>
      <c r="L602" s="6"/>
      <c r="M602" s="242">
        <f t="shared" si="61"/>
        <v>2516</v>
      </c>
      <c r="N602" s="243"/>
      <c r="O602" s="262">
        <f t="shared" si="62"/>
        <v>0</v>
      </c>
      <c r="P602" s="262"/>
      <c r="Q602" s="132">
        <f t="shared" si="60"/>
        <v>0</v>
      </c>
    </row>
    <row r="603" spans="1:17" ht="13.5">
      <c r="A603" s="33" t="s">
        <v>484</v>
      </c>
      <c r="B603" s="239" t="s">
        <v>515</v>
      </c>
      <c r="C603" s="240"/>
      <c r="D603" s="240"/>
      <c r="E603" s="240"/>
      <c r="F603" s="240"/>
      <c r="G603" s="241"/>
      <c r="H603" s="6" t="s">
        <v>63</v>
      </c>
      <c r="I603" s="25" t="s">
        <v>524</v>
      </c>
      <c r="J603" s="239"/>
      <c r="K603" s="241"/>
      <c r="L603" s="6"/>
      <c r="M603" s="242">
        <f t="shared" si="61"/>
        <v>2516</v>
      </c>
      <c r="N603" s="243"/>
      <c r="O603" s="262">
        <f t="shared" si="62"/>
        <v>0</v>
      </c>
      <c r="P603" s="262"/>
      <c r="Q603" s="132">
        <f t="shared" si="60"/>
        <v>0</v>
      </c>
    </row>
    <row r="604" spans="1:17" ht="15" customHeight="1">
      <c r="A604" s="33" t="s">
        <v>504</v>
      </c>
      <c r="B604" s="239" t="s">
        <v>515</v>
      </c>
      <c r="C604" s="240"/>
      <c r="D604" s="240"/>
      <c r="E604" s="240"/>
      <c r="F604" s="240"/>
      <c r="G604" s="241"/>
      <c r="H604" s="6" t="s">
        <v>63</v>
      </c>
      <c r="I604" s="6" t="s">
        <v>198</v>
      </c>
      <c r="J604" s="239"/>
      <c r="K604" s="241"/>
      <c r="L604" s="6"/>
      <c r="M604" s="242">
        <f t="shared" si="61"/>
        <v>2516</v>
      </c>
      <c r="N604" s="243"/>
      <c r="O604" s="262">
        <f t="shared" si="62"/>
        <v>0</v>
      </c>
      <c r="P604" s="262"/>
      <c r="Q604" s="132">
        <f t="shared" si="60"/>
        <v>0</v>
      </c>
    </row>
    <row r="605" spans="1:17" ht="26.25">
      <c r="A605" s="33" t="s">
        <v>257</v>
      </c>
      <c r="B605" s="239" t="s">
        <v>515</v>
      </c>
      <c r="C605" s="240"/>
      <c r="D605" s="240"/>
      <c r="E605" s="240"/>
      <c r="F605" s="240"/>
      <c r="G605" s="241"/>
      <c r="H605" s="6" t="s">
        <v>63</v>
      </c>
      <c r="I605" s="6" t="s">
        <v>198</v>
      </c>
      <c r="J605" s="239" t="s">
        <v>258</v>
      </c>
      <c r="K605" s="241"/>
      <c r="L605" s="6"/>
      <c r="M605" s="242">
        <f t="shared" si="61"/>
        <v>2516</v>
      </c>
      <c r="N605" s="243"/>
      <c r="O605" s="262">
        <f t="shared" si="62"/>
        <v>0</v>
      </c>
      <c r="P605" s="262"/>
      <c r="Q605" s="132">
        <f t="shared" si="60"/>
        <v>0</v>
      </c>
    </row>
    <row r="606" spans="1:17" ht="13.5">
      <c r="A606" s="33" t="s">
        <v>290</v>
      </c>
      <c r="B606" s="239" t="s">
        <v>515</v>
      </c>
      <c r="C606" s="240"/>
      <c r="D606" s="240"/>
      <c r="E606" s="240"/>
      <c r="F606" s="240"/>
      <c r="G606" s="241"/>
      <c r="H606" s="6" t="s">
        <v>63</v>
      </c>
      <c r="I606" s="6" t="s">
        <v>198</v>
      </c>
      <c r="J606" s="239" t="s">
        <v>291</v>
      </c>
      <c r="K606" s="241"/>
      <c r="L606" s="6"/>
      <c r="M606" s="242">
        <f t="shared" si="61"/>
        <v>2516</v>
      </c>
      <c r="N606" s="243"/>
      <c r="O606" s="262">
        <f t="shared" si="62"/>
        <v>0</v>
      </c>
      <c r="P606" s="262"/>
      <c r="Q606" s="132">
        <f t="shared" si="60"/>
        <v>0</v>
      </c>
    </row>
    <row r="607" spans="1:17" ht="39">
      <c r="A607" s="10" t="s">
        <v>544</v>
      </c>
      <c r="B607" s="239" t="s">
        <v>515</v>
      </c>
      <c r="C607" s="240"/>
      <c r="D607" s="240"/>
      <c r="E607" s="240"/>
      <c r="F607" s="240"/>
      <c r="G607" s="241"/>
      <c r="H607" s="6" t="s">
        <v>63</v>
      </c>
      <c r="I607" s="6" t="s">
        <v>198</v>
      </c>
      <c r="J607" s="239" t="s">
        <v>291</v>
      </c>
      <c r="K607" s="241"/>
      <c r="L607" s="6" t="s">
        <v>532</v>
      </c>
      <c r="M607" s="242">
        <v>2516</v>
      </c>
      <c r="N607" s="243"/>
      <c r="O607" s="262">
        <v>0</v>
      </c>
      <c r="P607" s="262"/>
      <c r="Q607" s="132">
        <f t="shared" si="60"/>
        <v>0</v>
      </c>
    </row>
    <row r="608" spans="1:17" ht="66">
      <c r="A608" s="31" t="s">
        <v>570</v>
      </c>
      <c r="B608" s="236" t="s">
        <v>143</v>
      </c>
      <c r="C608" s="237"/>
      <c r="D608" s="237"/>
      <c r="E608" s="237"/>
      <c r="F608" s="237"/>
      <c r="G608" s="238"/>
      <c r="H608" s="4"/>
      <c r="I608" s="4"/>
      <c r="J608" s="236"/>
      <c r="K608" s="238"/>
      <c r="L608" s="4"/>
      <c r="M608" s="231">
        <f aca="true" t="shared" si="63" ref="M608:M614">M609</f>
        <v>2284</v>
      </c>
      <c r="N608" s="232"/>
      <c r="O608" s="261">
        <f aca="true" t="shared" si="64" ref="O608:O614">O609</f>
        <v>97.5</v>
      </c>
      <c r="P608" s="261"/>
      <c r="Q608" s="131">
        <f t="shared" si="60"/>
        <v>4.268826619964973</v>
      </c>
    </row>
    <row r="609" spans="1:17" ht="66">
      <c r="A609" s="31" t="s">
        <v>144</v>
      </c>
      <c r="B609" s="236" t="s">
        <v>145</v>
      </c>
      <c r="C609" s="237"/>
      <c r="D609" s="237"/>
      <c r="E609" s="237"/>
      <c r="F609" s="237"/>
      <c r="G609" s="238"/>
      <c r="H609" s="4"/>
      <c r="I609" s="4"/>
      <c r="J609" s="236"/>
      <c r="K609" s="238"/>
      <c r="L609" s="4"/>
      <c r="M609" s="231">
        <f t="shared" si="63"/>
        <v>2284</v>
      </c>
      <c r="N609" s="232"/>
      <c r="O609" s="261">
        <f t="shared" si="64"/>
        <v>97.5</v>
      </c>
      <c r="P609" s="261"/>
      <c r="Q609" s="131">
        <f t="shared" si="60"/>
        <v>4.268826619964973</v>
      </c>
    </row>
    <row r="610" spans="1:17" ht="39">
      <c r="A610" s="33" t="s">
        <v>146</v>
      </c>
      <c r="B610" s="239" t="s">
        <v>147</v>
      </c>
      <c r="C610" s="240"/>
      <c r="D610" s="240"/>
      <c r="E610" s="240"/>
      <c r="F610" s="240"/>
      <c r="G610" s="241"/>
      <c r="H610" s="6"/>
      <c r="I610" s="6"/>
      <c r="J610" s="239"/>
      <c r="K610" s="241"/>
      <c r="L610" s="6"/>
      <c r="M610" s="242">
        <f t="shared" si="63"/>
        <v>2284</v>
      </c>
      <c r="N610" s="243"/>
      <c r="O610" s="262">
        <f t="shared" si="64"/>
        <v>97.5</v>
      </c>
      <c r="P610" s="262"/>
      <c r="Q610" s="132">
        <f t="shared" si="60"/>
        <v>4.268826619964973</v>
      </c>
    </row>
    <row r="611" spans="1:17" ht="26.25">
      <c r="A611" s="33" t="s">
        <v>140</v>
      </c>
      <c r="B611" s="239" t="s">
        <v>147</v>
      </c>
      <c r="C611" s="240"/>
      <c r="D611" s="240"/>
      <c r="E611" s="240"/>
      <c r="F611" s="240"/>
      <c r="G611" s="241"/>
      <c r="H611" s="6" t="s">
        <v>22</v>
      </c>
      <c r="I611" s="25" t="s">
        <v>524</v>
      </c>
      <c r="J611" s="239"/>
      <c r="K611" s="241"/>
      <c r="L611" s="6"/>
      <c r="M611" s="242">
        <f t="shared" si="63"/>
        <v>2284</v>
      </c>
      <c r="N611" s="243"/>
      <c r="O611" s="262">
        <f t="shared" si="64"/>
        <v>97.5</v>
      </c>
      <c r="P611" s="262"/>
      <c r="Q611" s="132">
        <f t="shared" si="60"/>
        <v>4.268826619964973</v>
      </c>
    </row>
    <row r="612" spans="1:17" ht="39">
      <c r="A612" s="33" t="s">
        <v>141</v>
      </c>
      <c r="B612" s="239" t="s">
        <v>147</v>
      </c>
      <c r="C612" s="240"/>
      <c r="D612" s="240"/>
      <c r="E612" s="240"/>
      <c r="F612" s="240"/>
      <c r="G612" s="241"/>
      <c r="H612" s="6" t="s">
        <v>22</v>
      </c>
      <c r="I612" s="6" t="s">
        <v>142</v>
      </c>
      <c r="J612" s="239"/>
      <c r="K612" s="241"/>
      <c r="L612" s="6"/>
      <c r="M612" s="242">
        <f t="shared" si="63"/>
        <v>2284</v>
      </c>
      <c r="N612" s="243"/>
      <c r="O612" s="262">
        <f t="shared" si="64"/>
        <v>97.5</v>
      </c>
      <c r="P612" s="262"/>
      <c r="Q612" s="132">
        <f t="shared" si="60"/>
        <v>4.268826619964973</v>
      </c>
    </row>
    <row r="613" spans="1:17" ht="26.25">
      <c r="A613" s="33" t="s">
        <v>28</v>
      </c>
      <c r="B613" s="239" t="s">
        <v>147</v>
      </c>
      <c r="C613" s="240"/>
      <c r="D613" s="240"/>
      <c r="E613" s="240"/>
      <c r="F613" s="240"/>
      <c r="G613" s="241"/>
      <c r="H613" s="6" t="s">
        <v>22</v>
      </c>
      <c r="I613" s="6" t="s">
        <v>142</v>
      </c>
      <c r="J613" s="239" t="s">
        <v>29</v>
      </c>
      <c r="K613" s="241"/>
      <c r="L613" s="6"/>
      <c r="M613" s="242">
        <f t="shared" si="63"/>
        <v>2284</v>
      </c>
      <c r="N613" s="243"/>
      <c r="O613" s="262">
        <f t="shared" si="64"/>
        <v>97.5</v>
      </c>
      <c r="P613" s="262"/>
      <c r="Q613" s="132">
        <f t="shared" si="60"/>
        <v>4.268826619964973</v>
      </c>
    </row>
    <row r="614" spans="1:17" ht="26.25">
      <c r="A614" s="33" t="s">
        <v>30</v>
      </c>
      <c r="B614" s="239" t="s">
        <v>147</v>
      </c>
      <c r="C614" s="240"/>
      <c r="D614" s="240"/>
      <c r="E614" s="240"/>
      <c r="F614" s="240"/>
      <c r="G614" s="241"/>
      <c r="H614" s="6" t="s">
        <v>22</v>
      </c>
      <c r="I614" s="6" t="s">
        <v>142</v>
      </c>
      <c r="J614" s="239" t="s">
        <v>31</v>
      </c>
      <c r="K614" s="241"/>
      <c r="L614" s="6"/>
      <c r="M614" s="242">
        <f t="shared" si="63"/>
        <v>2284</v>
      </c>
      <c r="N614" s="243"/>
      <c r="O614" s="262">
        <f t="shared" si="64"/>
        <v>97.5</v>
      </c>
      <c r="P614" s="262"/>
      <c r="Q614" s="132">
        <f t="shared" si="60"/>
        <v>4.268826619964973</v>
      </c>
    </row>
    <row r="615" spans="1:17" ht="26.25">
      <c r="A615" s="33" t="s">
        <v>539</v>
      </c>
      <c r="B615" s="239" t="s">
        <v>147</v>
      </c>
      <c r="C615" s="240"/>
      <c r="D615" s="240"/>
      <c r="E615" s="240"/>
      <c r="F615" s="240"/>
      <c r="G615" s="241"/>
      <c r="H615" s="6" t="s">
        <v>22</v>
      </c>
      <c r="I615" s="6" t="s">
        <v>142</v>
      </c>
      <c r="J615" s="239" t="s">
        <v>31</v>
      </c>
      <c r="K615" s="241"/>
      <c r="L615" s="6" t="s">
        <v>527</v>
      </c>
      <c r="M615" s="242">
        <v>2284</v>
      </c>
      <c r="N615" s="243"/>
      <c r="O615" s="262">
        <v>97.5</v>
      </c>
      <c r="P615" s="262"/>
      <c r="Q615" s="132">
        <f t="shared" si="60"/>
        <v>4.268826619964973</v>
      </c>
    </row>
    <row r="616" spans="1:17" ht="39">
      <c r="A616" s="31" t="s">
        <v>571</v>
      </c>
      <c r="B616" s="236" t="s">
        <v>315</v>
      </c>
      <c r="C616" s="237"/>
      <c r="D616" s="237"/>
      <c r="E616" s="237"/>
      <c r="F616" s="237"/>
      <c r="G616" s="238"/>
      <c r="H616" s="4"/>
      <c r="I616" s="4"/>
      <c r="J616" s="236"/>
      <c r="K616" s="238"/>
      <c r="L616" s="4"/>
      <c r="M616" s="231">
        <f>M617</f>
        <v>12921.3</v>
      </c>
      <c r="N616" s="232"/>
      <c r="O616" s="261">
        <f>O617</f>
        <v>921.3</v>
      </c>
      <c r="P616" s="261"/>
      <c r="Q616" s="131">
        <f t="shared" si="60"/>
        <v>7.130087529892504</v>
      </c>
    </row>
    <row r="617" spans="1:17" ht="39">
      <c r="A617" s="31" t="s">
        <v>316</v>
      </c>
      <c r="B617" s="236" t="s">
        <v>317</v>
      </c>
      <c r="C617" s="237"/>
      <c r="D617" s="237"/>
      <c r="E617" s="237"/>
      <c r="F617" s="237"/>
      <c r="G617" s="238"/>
      <c r="H617" s="4"/>
      <c r="I617" s="4"/>
      <c r="J617" s="236"/>
      <c r="K617" s="238"/>
      <c r="L617" s="4"/>
      <c r="M617" s="231">
        <f>M618+M628+M634+M640</f>
        <v>12921.3</v>
      </c>
      <c r="N617" s="232"/>
      <c r="O617" s="261">
        <f>O618+O628+O634+O640</f>
        <v>921.3</v>
      </c>
      <c r="P617" s="261"/>
      <c r="Q617" s="131">
        <f t="shared" si="60"/>
        <v>7.130087529892504</v>
      </c>
    </row>
    <row r="618" spans="1:17" ht="26.25">
      <c r="A618" s="33" t="s">
        <v>318</v>
      </c>
      <c r="B618" s="239" t="s">
        <v>319</v>
      </c>
      <c r="C618" s="240"/>
      <c r="D618" s="240"/>
      <c r="E618" s="240"/>
      <c r="F618" s="240"/>
      <c r="G618" s="241"/>
      <c r="H618" s="6"/>
      <c r="I618" s="6"/>
      <c r="J618" s="239"/>
      <c r="K618" s="241"/>
      <c r="L618" s="6"/>
      <c r="M618" s="242">
        <f>M619</f>
        <v>310</v>
      </c>
      <c r="N618" s="243"/>
      <c r="O618" s="262">
        <f>O619</f>
        <v>0</v>
      </c>
      <c r="P618" s="262"/>
      <c r="Q618" s="132">
        <f t="shared" si="60"/>
        <v>0</v>
      </c>
    </row>
    <row r="619" spans="1:17" ht="13.5">
      <c r="A619" s="33" t="s">
        <v>282</v>
      </c>
      <c r="B619" s="239" t="s">
        <v>319</v>
      </c>
      <c r="C619" s="240"/>
      <c r="D619" s="240"/>
      <c r="E619" s="240"/>
      <c r="F619" s="240"/>
      <c r="G619" s="241"/>
      <c r="H619" s="6" t="s">
        <v>283</v>
      </c>
      <c r="I619" s="25" t="s">
        <v>524</v>
      </c>
      <c r="J619" s="239"/>
      <c r="K619" s="241"/>
      <c r="L619" s="6"/>
      <c r="M619" s="242">
        <f>M620+M624</f>
        <v>310</v>
      </c>
      <c r="N619" s="243"/>
      <c r="O619" s="262">
        <f>O620+O624</f>
        <v>0</v>
      </c>
      <c r="P619" s="262"/>
      <c r="Q619" s="132">
        <f t="shared" si="60"/>
        <v>0</v>
      </c>
    </row>
    <row r="620" spans="1:17" ht="13.5">
      <c r="A620" s="33" t="s">
        <v>284</v>
      </c>
      <c r="B620" s="239" t="s">
        <v>319</v>
      </c>
      <c r="C620" s="240"/>
      <c r="D620" s="240"/>
      <c r="E620" s="240"/>
      <c r="F620" s="240"/>
      <c r="G620" s="241"/>
      <c r="H620" s="6" t="s">
        <v>283</v>
      </c>
      <c r="I620" s="6" t="s">
        <v>9</v>
      </c>
      <c r="J620" s="239"/>
      <c r="K620" s="241"/>
      <c r="L620" s="6"/>
      <c r="M620" s="242">
        <f>M621</f>
        <v>100</v>
      </c>
      <c r="N620" s="243"/>
      <c r="O620" s="262">
        <f>O621</f>
        <v>0</v>
      </c>
      <c r="P620" s="262"/>
      <c r="Q620" s="132">
        <f t="shared" si="60"/>
        <v>0</v>
      </c>
    </row>
    <row r="621" spans="1:17" ht="26.25">
      <c r="A621" s="33" t="s">
        <v>257</v>
      </c>
      <c r="B621" s="239" t="s">
        <v>319</v>
      </c>
      <c r="C621" s="240"/>
      <c r="D621" s="240"/>
      <c r="E621" s="240"/>
      <c r="F621" s="240"/>
      <c r="G621" s="241"/>
      <c r="H621" s="6" t="s">
        <v>283</v>
      </c>
      <c r="I621" s="6" t="s">
        <v>9</v>
      </c>
      <c r="J621" s="239" t="s">
        <v>258</v>
      </c>
      <c r="K621" s="241"/>
      <c r="L621" s="6"/>
      <c r="M621" s="242">
        <f>M622</f>
        <v>100</v>
      </c>
      <c r="N621" s="243"/>
      <c r="O621" s="262">
        <f>O622</f>
        <v>0</v>
      </c>
      <c r="P621" s="262"/>
      <c r="Q621" s="132">
        <f t="shared" si="60"/>
        <v>0</v>
      </c>
    </row>
    <row r="622" spans="1:17" ht="13.5">
      <c r="A622" s="33" t="s">
        <v>290</v>
      </c>
      <c r="B622" s="239" t="s">
        <v>319</v>
      </c>
      <c r="C622" s="240"/>
      <c r="D622" s="240"/>
      <c r="E622" s="240"/>
      <c r="F622" s="240"/>
      <c r="G622" s="241"/>
      <c r="H622" s="6" t="s">
        <v>283</v>
      </c>
      <c r="I622" s="6" t="s">
        <v>9</v>
      </c>
      <c r="J622" s="239" t="s">
        <v>291</v>
      </c>
      <c r="K622" s="241"/>
      <c r="L622" s="6"/>
      <c r="M622" s="242">
        <f>M623</f>
        <v>100</v>
      </c>
      <c r="N622" s="243"/>
      <c r="O622" s="262">
        <f>O623</f>
        <v>0</v>
      </c>
      <c r="P622" s="262"/>
      <c r="Q622" s="132">
        <f t="shared" si="60"/>
        <v>0</v>
      </c>
    </row>
    <row r="623" spans="1:17" ht="27" customHeight="1">
      <c r="A623" s="33" t="s">
        <v>543</v>
      </c>
      <c r="B623" s="239" t="s">
        <v>319</v>
      </c>
      <c r="C623" s="240"/>
      <c r="D623" s="240"/>
      <c r="E623" s="240"/>
      <c r="F623" s="240"/>
      <c r="G623" s="241"/>
      <c r="H623" s="6" t="s">
        <v>283</v>
      </c>
      <c r="I623" s="6" t="s">
        <v>9</v>
      </c>
      <c r="J623" s="239" t="s">
        <v>291</v>
      </c>
      <c r="K623" s="241"/>
      <c r="L623" s="6" t="s">
        <v>531</v>
      </c>
      <c r="M623" s="242">
        <v>100</v>
      </c>
      <c r="N623" s="243"/>
      <c r="O623" s="262">
        <v>0</v>
      </c>
      <c r="P623" s="262"/>
      <c r="Q623" s="132">
        <f t="shared" si="60"/>
        <v>0</v>
      </c>
    </row>
    <row r="624" spans="1:17" ht="13.5">
      <c r="A624" s="33" t="s">
        <v>327</v>
      </c>
      <c r="B624" s="239" t="s">
        <v>319</v>
      </c>
      <c r="C624" s="240"/>
      <c r="D624" s="240"/>
      <c r="E624" s="240"/>
      <c r="F624" s="240"/>
      <c r="G624" s="241"/>
      <c r="H624" s="6" t="s">
        <v>283</v>
      </c>
      <c r="I624" s="6" t="s">
        <v>11</v>
      </c>
      <c r="J624" s="239"/>
      <c r="K624" s="241"/>
      <c r="L624" s="6"/>
      <c r="M624" s="242">
        <f>M625</f>
        <v>210</v>
      </c>
      <c r="N624" s="243"/>
      <c r="O624" s="262">
        <f>O625</f>
        <v>0</v>
      </c>
      <c r="P624" s="262"/>
      <c r="Q624" s="132">
        <f t="shared" si="60"/>
        <v>0</v>
      </c>
    </row>
    <row r="625" spans="1:17" ht="26.25">
      <c r="A625" s="33" t="s">
        <v>257</v>
      </c>
      <c r="B625" s="239" t="s">
        <v>319</v>
      </c>
      <c r="C625" s="240"/>
      <c r="D625" s="240"/>
      <c r="E625" s="240"/>
      <c r="F625" s="240"/>
      <c r="G625" s="241"/>
      <c r="H625" s="6" t="s">
        <v>283</v>
      </c>
      <c r="I625" s="6" t="s">
        <v>11</v>
      </c>
      <c r="J625" s="239" t="s">
        <v>258</v>
      </c>
      <c r="K625" s="241"/>
      <c r="L625" s="6"/>
      <c r="M625" s="242">
        <f>M626</f>
        <v>210</v>
      </c>
      <c r="N625" s="243"/>
      <c r="O625" s="262">
        <f>O626</f>
        <v>0</v>
      </c>
      <c r="P625" s="262"/>
      <c r="Q625" s="132">
        <f t="shared" si="60"/>
        <v>0</v>
      </c>
    </row>
    <row r="626" spans="1:17" ht="13.5">
      <c r="A626" s="33" t="s">
        <v>290</v>
      </c>
      <c r="B626" s="239" t="s">
        <v>319</v>
      </c>
      <c r="C626" s="240"/>
      <c r="D626" s="240"/>
      <c r="E626" s="240"/>
      <c r="F626" s="240"/>
      <c r="G626" s="241"/>
      <c r="H626" s="6" t="s">
        <v>283</v>
      </c>
      <c r="I626" s="6" t="s">
        <v>11</v>
      </c>
      <c r="J626" s="239" t="s">
        <v>291</v>
      </c>
      <c r="K626" s="241"/>
      <c r="L626" s="6"/>
      <c r="M626" s="242">
        <f>M627</f>
        <v>210</v>
      </c>
      <c r="N626" s="243"/>
      <c r="O626" s="262">
        <f>O627</f>
        <v>0</v>
      </c>
      <c r="P626" s="262"/>
      <c r="Q626" s="132">
        <f t="shared" si="60"/>
        <v>0</v>
      </c>
    </row>
    <row r="627" spans="1:17" ht="27" customHeight="1">
      <c r="A627" s="33" t="s">
        <v>543</v>
      </c>
      <c r="B627" s="239" t="s">
        <v>319</v>
      </c>
      <c r="C627" s="240"/>
      <c r="D627" s="240"/>
      <c r="E627" s="240"/>
      <c r="F627" s="240"/>
      <c r="G627" s="241"/>
      <c r="H627" s="6" t="s">
        <v>283</v>
      </c>
      <c r="I627" s="6" t="s">
        <v>11</v>
      </c>
      <c r="J627" s="239" t="s">
        <v>291</v>
      </c>
      <c r="K627" s="241"/>
      <c r="L627" s="6" t="s">
        <v>531</v>
      </c>
      <c r="M627" s="242">
        <v>210</v>
      </c>
      <c r="N627" s="243"/>
      <c r="O627" s="262">
        <v>0</v>
      </c>
      <c r="P627" s="262"/>
      <c r="Q627" s="132">
        <f t="shared" si="60"/>
        <v>0</v>
      </c>
    </row>
    <row r="628" spans="1:17" ht="26.25">
      <c r="A628" s="33" t="s">
        <v>346</v>
      </c>
      <c r="B628" s="239" t="s">
        <v>347</v>
      </c>
      <c r="C628" s="240"/>
      <c r="D628" s="240"/>
      <c r="E628" s="240"/>
      <c r="F628" s="240"/>
      <c r="G628" s="241"/>
      <c r="H628" s="6"/>
      <c r="I628" s="6"/>
      <c r="J628" s="239"/>
      <c r="K628" s="241"/>
      <c r="L628" s="6"/>
      <c r="M628" s="242">
        <f>M629</f>
        <v>141.5</v>
      </c>
      <c r="N628" s="243"/>
      <c r="O628" s="262">
        <f>O629</f>
        <v>0</v>
      </c>
      <c r="P628" s="262"/>
      <c r="Q628" s="132">
        <f t="shared" si="60"/>
        <v>0</v>
      </c>
    </row>
    <row r="629" spans="1:17" ht="13.5">
      <c r="A629" s="33" t="s">
        <v>282</v>
      </c>
      <c r="B629" s="239" t="s">
        <v>347</v>
      </c>
      <c r="C629" s="240"/>
      <c r="D629" s="240"/>
      <c r="E629" s="240"/>
      <c r="F629" s="240"/>
      <c r="G629" s="241"/>
      <c r="H629" s="6" t="s">
        <v>283</v>
      </c>
      <c r="I629" s="25" t="s">
        <v>524</v>
      </c>
      <c r="J629" s="239"/>
      <c r="K629" s="241"/>
      <c r="L629" s="6"/>
      <c r="M629" s="242">
        <f>M630</f>
        <v>141.5</v>
      </c>
      <c r="N629" s="243"/>
      <c r="O629" s="262">
        <f>O630</f>
        <v>0</v>
      </c>
      <c r="P629" s="262"/>
      <c r="Q629" s="132">
        <f t="shared" si="60"/>
        <v>0</v>
      </c>
    </row>
    <row r="630" spans="1:17" ht="13.5">
      <c r="A630" s="33" t="s">
        <v>327</v>
      </c>
      <c r="B630" s="239" t="s">
        <v>347</v>
      </c>
      <c r="C630" s="240"/>
      <c r="D630" s="240"/>
      <c r="E630" s="240"/>
      <c r="F630" s="240"/>
      <c r="G630" s="241"/>
      <c r="H630" s="6" t="s">
        <v>283</v>
      </c>
      <c r="I630" s="6" t="s">
        <v>11</v>
      </c>
      <c r="J630" s="239"/>
      <c r="K630" s="241"/>
      <c r="L630" s="6"/>
      <c r="M630" s="242">
        <f>M631</f>
        <v>141.5</v>
      </c>
      <c r="N630" s="243"/>
      <c r="O630" s="262">
        <f>O631</f>
        <v>0</v>
      </c>
      <c r="P630" s="262"/>
      <c r="Q630" s="132">
        <f t="shared" si="60"/>
        <v>0</v>
      </c>
    </row>
    <row r="631" spans="1:17" ht="26.25">
      <c r="A631" s="33" t="s">
        <v>257</v>
      </c>
      <c r="B631" s="239" t="s">
        <v>347</v>
      </c>
      <c r="C631" s="240"/>
      <c r="D631" s="240"/>
      <c r="E631" s="240"/>
      <c r="F631" s="240"/>
      <c r="G631" s="241"/>
      <c r="H631" s="6" t="s">
        <v>283</v>
      </c>
      <c r="I631" s="6" t="s">
        <v>11</v>
      </c>
      <c r="J631" s="239" t="s">
        <v>258</v>
      </c>
      <c r="K631" s="241"/>
      <c r="L631" s="6"/>
      <c r="M631" s="242">
        <f>M632</f>
        <v>141.5</v>
      </c>
      <c r="N631" s="243"/>
      <c r="O631" s="262">
        <f>O632</f>
        <v>0</v>
      </c>
      <c r="P631" s="262"/>
      <c r="Q631" s="132">
        <f t="shared" si="60"/>
        <v>0</v>
      </c>
    </row>
    <row r="632" spans="1:17" ht="13.5">
      <c r="A632" s="33" t="s">
        <v>290</v>
      </c>
      <c r="B632" s="239" t="s">
        <v>347</v>
      </c>
      <c r="C632" s="240"/>
      <c r="D632" s="240"/>
      <c r="E632" s="240"/>
      <c r="F632" s="240"/>
      <c r="G632" s="241"/>
      <c r="H632" s="6" t="s">
        <v>283</v>
      </c>
      <c r="I632" s="6" t="s">
        <v>11</v>
      </c>
      <c r="J632" s="239" t="s">
        <v>291</v>
      </c>
      <c r="K632" s="241"/>
      <c r="L632" s="6"/>
      <c r="M632" s="242">
        <f>M633</f>
        <v>141.5</v>
      </c>
      <c r="N632" s="243"/>
      <c r="O632" s="262">
        <f>O633</f>
        <v>0</v>
      </c>
      <c r="P632" s="262"/>
      <c r="Q632" s="132">
        <f t="shared" si="60"/>
        <v>0</v>
      </c>
    </row>
    <row r="633" spans="1:17" ht="27.75" customHeight="1">
      <c r="A633" s="33" t="s">
        <v>543</v>
      </c>
      <c r="B633" s="239" t="s">
        <v>347</v>
      </c>
      <c r="C633" s="240"/>
      <c r="D633" s="240"/>
      <c r="E633" s="240"/>
      <c r="F633" s="240"/>
      <c r="G633" s="241"/>
      <c r="H633" s="6" t="s">
        <v>283</v>
      </c>
      <c r="I633" s="6" t="s">
        <v>11</v>
      </c>
      <c r="J633" s="239" t="s">
        <v>291</v>
      </c>
      <c r="K633" s="241"/>
      <c r="L633" s="6" t="s">
        <v>531</v>
      </c>
      <c r="M633" s="242">
        <v>141.5</v>
      </c>
      <c r="N633" s="243"/>
      <c r="O633" s="262">
        <v>0</v>
      </c>
      <c r="P633" s="262"/>
      <c r="Q633" s="132">
        <f t="shared" si="60"/>
        <v>0</v>
      </c>
    </row>
    <row r="634" spans="1:17" ht="52.5">
      <c r="A634" s="33" t="s">
        <v>348</v>
      </c>
      <c r="B634" s="239" t="s">
        <v>349</v>
      </c>
      <c r="C634" s="240"/>
      <c r="D634" s="240"/>
      <c r="E634" s="240"/>
      <c r="F634" s="240"/>
      <c r="G634" s="241"/>
      <c r="H634" s="6"/>
      <c r="I634" s="6"/>
      <c r="J634" s="239"/>
      <c r="K634" s="241"/>
      <c r="L634" s="6"/>
      <c r="M634" s="242">
        <f>M635</f>
        <v>5592.8</v>
      </c>
      <c r="N634" s="243"/>
      <c r="O634" s="262">
        <f>O635</f>
        <v>0</v>
      </c>
      <c r="P634" s="262"/>
      <c r="Q634" s="132">
        <f t="shared" si="60"/>
        <v>0</v>
      </c>
    </row>
    <row r="635" spans="1:17" ht="13.5">
      <c r="A635" s="33" t="s">
        <v>282</v>
      </c>
      <c r="B635" s="239" t="s">
        <v>349</v>
      </c>
      <c r="C635" s="240"/>
      <c r="D635" s="240"/>
      <c r="E635" s="240"/>
      <c r="F635" s="240"/>
      <c r="G635" s="241"/>
      <c r="H635" s="6" t="s">
        <v>283</v>
      </c>
      <c r="I635" s="25" t="s">
        <v>524</v>
      </c>
      <c r="J635" s="239"/>
      <c r="K635" s="241"/>
      <c r="L635" s="6"/>
      <c r="M635" s="242">
        <f>M636</f>
        <v>5592.8</v>
      </c>
      <c r="N635" s="243"/>
      <c r="O635" s="262">
        <f>O636</f>
        <v>0</v>
      </c>
      <c r="P635" s="262"/>
      <c r="Q635" s="132">
        <f t="shared" si="60"/>
        <v>0</v>
      </c>
    </row>
    <row r="636" spans="1:17" ht="13.5">
      <c r="A636" s="33" t="s">
        <v>327</v>
      </c>
      <c r="B636" s="239" t="s">
        <v>349</v>
      </c>
      <c r="C636" s="240"/>
      <c r="D636" s="240"/>
      <c r="E636" s="240"/>
      <c r="F636" s="240"/>
      <c r="G636" s="241"/>
      <c r="H636" s="6" t="s">
        <v>283</v>
      </c>
      <c r="I636" s="6" t="s">
        <v>11</v>
      </c>
      <c r="J636" s="239"/>
      <c r="K636" s="241"/>
      <c r="L636" s="6"/>
      <c r="M636" s="242">
        <f>M637</f>
        <v>5592.8</v>
      </c>
      <c r="N636" s="243"/>
      <c r="O636" s="262">
        <f>O637</f>
        <v>0</v>
      </c>
      <c r="P636" s="262"/>
      <c r="Q636" s="132">
        <f t="shared" si="60"/>
        <v>0</v>
      </c>
    </row>
    <row r="637" spans="1:17" ht="26.25">
      <c r="A637" s="33" t="s">
        <v>257</v>
      </c>
      <c r="B637" s="239" t="s">
        <v>349</v>
      </c>
      <c r="C637" s="240"/>
      <c r="D637" s="240"/>
      <c r="E637" s="240"/>
      <c r="F637" s="240"/>
      <c r="G637" s="241"/>
      <c r="H637" s="6" t="s">
        <v>283</v>
      </c>
      <c r="I637" s="6" t="s">
        <v>11</v>
      </c>
      <c r="J637" s="239" t="s">
        <v>258</v>
      </c>
      <c r="K637" s="241"/>
      <c r="L637" s="6"/>
      <c r="M637" s="242">
        <f>M638</f>
        <v>5592.8</v>
      </c>
      <c r="N637" s="243"/>
      <c r="O637" s="262">
        <f>O638</f>
        <v>0</v>
      </c>
      <c r="P637" s="262"/>
      <c r="Q637" s="132">
        <f t="shared" si="60"/>
        <v>0</v>
      </c>
    </row>
    <row r="638" spans="1:17" ht="13.5">
      <c r="A638" s="33" t="s">
        <v>290</v>
      </c>
      <c r="B638" s="239" t="s">
        <v>349</v>
      </c>
      <c r="C638" s="240"/>
      <c r="D638" s="240"/>
      <c r="E638" s="240"/>
      <c r="F638" s="240"/>
      <c r="G638" s="241"/>
      <c r="H638" s="6" t="s">
        <v>283</v>
      </c>
      <c r="I638" s="6" t="s">
        <v>11</v>
      </c>
      <c r="J638" s="239" t="s">
        <v>291</v>
      </c>
      <c r="K638" s="241"/>
      <c r="L638" s="6"/>
      <c r="M638" s="242">
        <f>M639</f>
        <v>5592.8</v>
      </c>
      <c r="N638" s="243"/>
      <c r="O638" s="262">
        <f>O639</f>
        <v>0</v>
      </c>
      <c r="P638" s="262"/>
      <c r="Q638" s="132">
        <f t="shared" si="60"/>
        <v>0</v>
      </c>
    </row>
    <row r="639" spans="1:17" ht="27" customHeight="1">
      <c r="A639" s="33" t="s">
        <v>543</v>
      </c>
      <c r="B639" s="239" t="s">
        <v>349</v>
      </c>
      <c r="C639" s="240"/>
      <c r="D639" s="240"/>
      <c r="E639" s="240"/>
      <c r="F639" s="240"/>
      <c r="G639" s="241"/>
      <c r="H639" s="6" t="s">
        <v>283</v>
      </c>
      <c r="I639" s="6" t="s">
        <v>11</v>
      </c>
      <c r="J639" s="239" t="s">
        <v>291</v>
      </c>
      <c r="K639" s="241"/>
      <c r="L639" s="6" t="s">
        <v>531</v>
      </c>
      <c r="M639" s="242">
        <v>5592.8</v>
      </c>
      <c r="N639" s="243"/>
      <c r="O639" s="262">
        <v>0</v>
      </c>
      <c r="P639" s="262"/>
      <c r="Q639" s="132">
        <f t="shared" si="60"/>
        <v>0</v>
      </c>
    </row>
    <row r="640" spans="1:17" ht="26.25">
      <c r="A640" s="33" t="s">
        <v>320</v>
      </c>
      <c r="B640" s="239" t="s">
        <v>321</v>
      </c>
      <c r="C640" s="240"/>
      <c r="D640" s="240"/>
      <c r="E640" s="240"/>
      <c r="F640" s="240"/>
      <c r="G640" s="241"/>
      <c r="H640" s="6"/>
      <c r="I640" s="6"/>
      <c r="J640" s="239"/>
      <c r="K640" s="241"/>
      <c r="L640" s="6"/>
      <c r="M640" s="242">
        <f>M641</f>
        <v>6877</v>
      </c>
      <c r="N640" s="243"/>
      <c r="O640" s="262">
        <f>O641</f>
        <v>921.3</v>
      </c>
      <c r="P640" s="262"/>
      <c r="Q640" s="132">
        <f t="shared" si="60"/>
        <v>13.396830013087103</v>
      </c>
    </row>
    <row r="641" spans="1:17" ht="13.5">
      <c r="A641" s="33" t="s">
        <v>282</v>
      </c>
      <c r="B641" s="239" t="s">
        <v>321</v>
      </c>
      <c r="C641" s="240"/>
      <c r="D641" s="240"/>
      <c r="E641" s="240"/>
      <c r="F641" s="240"/>
      <c r="G641" s="241"/>
      <c r="H641" s="6" t="s">
        <v>283</v>
      </c>
      <c r="I641" s="25" t="s">
        <v>524</v>
      </c>
      <c r="J641" s="239"/>
      <c r="K641" s="241"/>
      <c r="L641" s="6"/>
      <c r="M641" s="242">
        <f>M642+M646</f>
        <v>6877</v>
      </c>
      <c r="N641" s="243"/>
      <c r="O641" s="262">
        <f>O642+O646</f>
        <v>921.3</v>
      </c>
      <c r="P641" s="262"/>
      <c r="Q641" s="132">
        <f t="shared" si="60"/>
        <v>13.396830013087103</v>
      </c>
    </row>
    <row r="642" spans="1:17" ht="13.5">
      <c r="A642" s="33" t="s">
        <v>284</v>
      </c>
      <c r="B642" s="239" t="s">
        <v>321</v>
      </c>
      <c r="C642" s="240"/>
      <c r="D642" s="240"/>
      <c r="E642" s="240"/>
      <c r="F642" s="240"/>
      <c r="G642" s="241"/>
      <c r="H642" s="6" t="s">
        <v>283</v>
      </c>
      <c r="I642" s="6" t="s">
        <v>9</v>
      </c>
      <c r="J642" s="239"/>
      <c r="K642" s="241"/>
      <c r="L642" s="6"/>
      <c r="M642" s="242">
        <f>M643</f>
        <v>197.1</v>
      </c>
      <c r="N642" s="243"/>
      <c r="O642" s="262">
        <f>O643</f>
        <v>29</v>
      </c>
      <c r="P642" s="262"/>
      <c r="Q642" s="132">
        <f t="shared" si="60"/>
        <v>14.713343480466767</v>
      </c>
    </row>
    <row r="643" spans="1:17" ht="26.25">
      <c r="A643" s="33" t="s">
        <v>257</v>
      </c>
      <c r="B643" s="239" t="s">
        <v>321</v>
      </c>
      <c r="C643" s="240"/>
      <c r="D643" s="240"/>
      <c r="E643" s="240"/>
      <c r="F643" s="240"/>
      <c r="G643" s="241"/>
      <c r="H643" s="6" t="s">
        <v>283</v>
      </c>
      <c r="I643" s="6" t="s">
        <v>9</v>
      </c>
      <c r="J643" s="239" t="s">
        <v>258</v>
      </c>
      <c r="K643" s="241"/>
      <c r="L643" s="6"/>
      <c r="M643" s="242">
        <f>M644</f>
        <v>197.1</v>
      </c>
      <c r="N643" s="243"/>
      <c r="O643" s="262">
        <f>O644</f>
        <v>29</v>
      </c>
      <c r="P643" s="262"/>
      <c r="Q643" s="132">
        <f t="shared" si="60"/>
        <v>14.713343480466767</v>
      </c>
    </row>
    <row r="644" spans="1:17" ht="13.5">
      <c r="A644" s="33" t="s">
        <v>290</v>
      </c>
      <c r="B644" s="239" t="s">
        <v>321</v>
      </c>
      <c r="C644" s="240"/>
      <c r="D644" s="240"/>
      <c r="E644" s="240"/>
      <c r="F644" s="240"/>
      <c r="G644" s="241"/>
      <c r="H644" s="6" t="s">
        <v>283</v>
      </c>
      <c r="I644" s="6" t="s">
        <v>9</v>
      </c>
      <c r="J644" s="239" t="s">
        <v>291</v>
      </c>
      <c r="K644" s="241"/>
      <c r="L644" s="6"/>
      <c r="M644" s="242">
        <f>M645</f>
        <v>197.1</v>
      </c>
      <c r="N644" s="243"/>
      <c r="O644" s="262">
        <f>O645</f>
        <v>29</v>
      </c>
      <c r="P644" s="262"/>
      <c r="Q644" s="132">
        <f t="shared" si="60"/>
        <v>14.713343480466767</v>
      </c>
    </row>
    <row r="645" spans="1:17" ht="27.75" customHeight="1">
      <c r="A645" s="33" t="s">
        <v>543</v>
      </c>
      <c r="B645" s="239" t="s">
        <v>321</v>
      </c>
      <c r="C645" s="240"/>
      <c r="D645" s="240"/>
      <c r="E645" s="240"/>
      <c r="F645" s="240"/>
      <c r="G645" s="241"/>
      <c r="H645" s="6" t="s">
        <v>283</v>
      </c>
      <c r="I645" s="6" t="s">
        <v>9</v>
      </c>
      <c r="J645" s="239" t="s">
        <v>291</v>
      </c>
      <c r="K645" s="241"/>
      <c r="L645" s="6" t="s">
        <v>531</v>
      </c>
      <c r="M645" s="242">
        <v>197.1</v>
      </c>
      <c r="N645" s="243"/>
      <c r="O645" s="262">
        <v>29</v>
      </c>
      <c r="P645" s="262"/>
      <c r="Q645" s="132">
        <f t="shared" si="60"/>
        <v>14.713343480466767</v>
      </c>
    </row>
    <row r="646" spans="1:17" ht="13.5">
      <c r="A646" s="33" t="s">
        <v>327</v>
      </c>
      <c r="B646" s="239" t="s">
        <v>321</v>
      </c>
      <c r="C646" s="240"/>
      <c r="D646" s="240"/>
      <c r="E646" s="240"/>
      <c r="F646" s="240"/>
      <c r="G646" s="241"/>
      <c r="H646" s="6" t="s">
        <v>283</v>
      </c>
      <c r="I646" s="6" t="s">
        <v>11</v>
      </c>
      <c r="J646" s="239"/>
      <c r="K646" s="241"/>
      <c r="L646" s="6"/>
      <c r="M646" s="242">
        <f>M647</f>
        <v>6679.9</v>
      </c>
      <c r="N646" s="243"/>
      <c r="O646" s="262">
        <f>O647</f>
        <v>892.3</v>
      </c>
      <c r="P646" s="262"/>
      <c r="Q646" s="132">
        <f t="shared" si="60"/>
        <v>13.357984400964087</v>
      </c>
    </row>
    <row r="647" spans="1:17" ht="26.25">
      <c r="A647" s="33" t="s">
        <v>257</v>
      </c>
      <c r="B647" s="239" t="s">
        <v>321</v>
      </c>
      <c r="C647" s="240"/>
      <c r="D647" s="240"/>
      <c r="E647" s="240"/>
      <c r="F647" s="240"/>
      <c r="G647" s="241"/>
      <c r="H647" s="6" t="s">
        <v>283</v>
      </c>
      <c r="I647" s="6" t="s">
        <v>11</v>
      </c>
      <c r="J647" s="239" t="s">
        <v>258</v>
      </c>
      <c r="K647" s="241"/>
      <c r="L647" s="6"/>
      <c r="M647" s="242">
        <f>M648</f>
        <v>6679.9</v>
      </c>
      <c r="N647" s="243"/>
      <c r="O647" s="262">
        <f>O648</f>
        <v>892.3</v>
      </c>
      <c r="P647" s="262"/>
      <c r="Q647" s="132">
        <f t="shared" si="60"/>
        <v>13.357984400964087</v>
      </c>
    </row>
    <row r="648" spans="1:17" ht="13.5">
      <c r="A648" s="33" t="s">
        <v>290</v>
      </c>
      <c r="B648" s="239" t="s">
        <v>321</v>
      </c>
      <c r="C648" s="240"/>
      <c r="D648" s="240"/>
      <c r="E648" s="240"/>
      <c r="F648" s="240"/>
      <c r="G648" s="241"/>
      <c r="H648" s="6" t="s">
        <v>283</v>
      </c>
      <c r="I648" s="6" t="s">
        <v>11</v>
      </c>
      <c r="J648" s="239" t="s">
        <v>291</v>
      </c>
      <c r="K648" s="241"/>
      <c r="L648" s="6"/>
      <c r="M648" s="242">
        <f>M649</f>
        <v>6679.9</v>
      </c>
      <c r="N648" s="243"/>
      <c r="O648" s="262">
        <f>O649</f>
        <v>892.3</v>
      </c>
      <c r="P648" s="262"/>
      <c r="Q648" s="132">
        <f aca="true" t="shared" si="65" ref="Q648:Q657">O648/M648*100</f>
        <v>13.357984400964087</v>
      </c>
    </row>
    <row r="649" spans="1:17" ht="26.25" customHeight="1">
      <c r="A649" s="33" t="s">
        <v>543</v>
      </c>
      <c r="B649" s="239" t="s">
        <v>321</v>
      </c>
      <c r="C649" s="240"/>
      <c r="D649" s="240"/>
      <c r="E649" s="240"/>
      <c r="F649" s="240"/>
      <c r="G649" s="241"/>
      <c r="H649" s="6" t="s">
        <v>283</v>
      </c>
      <c r="I649" s="6" t="s">
        <v>11</v>
      </c>
      <c r="J649" s="239" t="s">
        <v>291</v>
      </c>
      <c r="K649" s="241"/>
      <c r="L649" s="6" t="s">
        <v>531</v>
      </c>
      <c r="M649" s="242">
        <v>6679.9</v>
      </c>
      <c r="N649" s="243"/>
      <c r="O649" s="262">
        <v>892.3</v>
      </c>
      <c r="P649" s="262"/>
      <c r="Q649" s="132">
        <f t="shared" si="65"/>
        <v>13.357984400964087</v>
      </c>
    </row>
    <row r="650" spans="1:17" ht="52.5">
      <c r="A650" s="31" t="s">
        <v>572</v>
      </c>
      <c r="B650" s="236" t="s">
        <v>227</v>
      </c>
      <c r="C650" s="237"/>
      <c r="D650" s="237"/>
      <c r="E650" s="237"/>
      <c r="F650" s="237"/>
      <c r="G650" s="238"/>
      <c r="H650" s="4"/>
      <c r="I650" s="4"/>
      <c r="J650" s="236"/>
      <c r="K650" s="238"/>
      <c r="L650" s="4"/>
      <c r="M650" s="231">
        <f aca="true" t="shared" si="66" ref="M650:M656">M651</f>
        <v>2700</v>
      </c>
      <c r="N650" s="232"/>
      <c r="O650" s="261">
        <f aca="true" t="shared" si="67" ref="O650:O656">O651</f>
        <v>0</v>
      </c>
      <c r="P650" s="261"/>
      <c r="Q650" s="131">
        <f t="shared" si="65"/>
        <v>0</v>
      </c>
    </row>
    <row r="651" spans="1:17" ht="26.25">
      <c r="A651" s="31" t="s">
        <v>228</v>
      </c>
      <c r="B651" s="236" t="s">
        <v>229</v>
      </c>
      <c r="C651" s="237"/>
      <c r="D651" s="237"/>
      <c r="E651" s="237"/>
      <c r="F651" s="237"/>
      <c r="G651" s="238"/>
      <c r="H651" s="4"/>
      <c r="I651" s="4"/>
      <c r="J651" s="236"/>
      <c r="K651" s="238"/>
      <c r="L651" s="4"/>
      <c r="M651" s="231">
        <f t="shared" si="66"/>
        <v>2700</v>
      </c>
      <c r="N651" s="232"/>
      <c r="O651" s="261">
        <f t="shared" si="67"/>
        <v>0</v>
      </c>
      <c r="P651" s="261"/>
      <c r="Q651" s="131">
        <f t="shared" si="65"/>
        <v>0</v>
      </c>
    </row>
    <row r="652" spans="1:17" ht="39">
      <c r="A652" s="33" t="s">
        <v>230</v>
      </c>
      <c r="B652" s="239" t="s">
        <v>231</v>
      </c>
      <c r="C652" s="240"/>
      <c r="D652" s="240"/>
      <c r="E652" s="240"/>
      <c r="F652" s="240"/>
      <c r="G652" s="241"/>
      <c r="H652" s="6"/>
      <c r="I652" s="6"/>
      <c r="J652" s="239"/>
      <c r="K652" s="241"/>
      <c r="L652" s="6"/>
      <c r="M652" s="242">
        <f t="shared" si="66"/>
        <v>2700</v>
      </c>
      <c r="N652" s="243"/>
      <c r="O652" s="262">
        <f t="shared" si="67"/>
        <v>0</v>
      </c>
      <c r="P652" s="262"/>
      <c r="Q652" s="132">
        <f t="shared" si="65"/>
        <v>0</v>
      </c>
    </row>
    <row r="653" spans="1:17" ht="13.5">
      <c r="A653" s="33" t="s">
        <v>197</v>
      </c>
      <c r="B653" s="239" t="s">
        <v>231</v>
      </c>
      <c r="C653" s="240"/>
      <c r="D653" s="240"/>
      <c r="E653" s="240"/>
      <c r="F653" s="240"/>
      <c r="G653" s="241"/>
      <c r="H653" s="6" t="s">
        <v>198</v>
      </c>
      <c r="I653" s="25" t="s">
        <v>524</v>
      </c>
      <c r="J653" s="239"/>
      <c r="K653" s="241"/>
      <c r="L653" s="6"/>
      <c r="M653" s="242">
        <f t="shared" si="66"/>
        <v>2700</v>
      </c>
      <c r="N653" s="243"/>
      <c r="O653" s="262">
        <f t="shared" si="67"/>
        <v>0</v>
      </c>
      <c r="P653" s="262"/>
      <c r="Q653" s="132">
        <f t="shared" si="65"/>
        <v>0</v>
      </c>
    </row>
    <row r="654" spans="1:17" ht="13.5">
      <c r="A654" s="33" t="s">
        <v>218</v>
      </c>
      <c r="B654" s="239" t="s">
        <v>231</v>
      </c>
      <c r="C654" s="240"/>
      <c r="D654" s="240"/>
      <c r="E654" s="240"/>
      <c r="F654" s="240"/>
      <c r="G654" s="241"/>
      <c r="H654" s="6" t="s">
        <v>198</v>
      </c>
      <c r="I654" s="6" t="s">
        <v>11</v>
      </c>
      <c r="J654" s="239"/>
      <c r="K654" s="241"/>
      <c r="L654" s="6"/>
      <c r="M654" s="242">
        <f t="shared" si="66"/>
        <v>2700</v>
      </c>
      <c r="N654" s="243"/>
      <c r="O654" s="262">
        <f t="shared" si="67"/>
        <v>0</v>
      </c>
      <c r="P654" s="262"/>
      <c r="Q654" s="132">
        <f t="shared" si="65"/>
        <v>0</v>
      </c>
    </row>
    <row r="655" spans="1:17" ht="13.5">
      <c r="A655" s="33" t="s">
        <v>46</v>
      </c>
      <c r="B655" s="239" t="s">
        <v>231</v>
      </c>
      <c r="C655" s="240"/>
      <c r="D655" s="240"/>
      <c r="E655" s="240"/>
      <c r="F655" s="240"/>
      <c r="G655" s="241"/>
      <c r="H655" s="6" t="s">
        <v>198</v>
      </c>
      <c r="I655" s="6" t="s">
        <v>11</v>
      </c>
      <c r="J655" s="239" t="s">
        <v>47</v>
      </c>
      <c r="K655" s="241"/>
      <c r="L655" s="6"/>
      <c r="M655" s="242">
        <f t="shared" si="66"/>
        <v>2700</v>
      </c>
      <c r="N655" s="243"/>
      <c r="O655" s="262">
        <f t="shared" si="67"/>
        <v>0</v>
      </c>
      <c r="P655" s="262"/>
      <c r="Q655" s="132">
        <f t="shared" si="65"/>
        <v>0</v>
      </c>
    </row>
    <row r="656" spans="1:17" ht="52.5">
      <c r="A656" s="14" t="s">
        <v>190</v>
      </c>
      <c r="B656" s="249" t="s">
        <v>231</v>
      </c>
      <c r="C656" s="250"/>
      <c r="D656" s="250"/>
      <c r="E656" s="250"/>
      <c r="F656" s="250"/>
      <c r="G656" s="251"/>
      <c r="H656" s="15" t="s">
        <v>198</v>
      </c>
      <c r="I656" s="15" t="s">
        <v>11</v>
      </c>
      <c r="J656" s="249" t="s">
        <v>191</v>
      </c>
      <c r="K656" s="251"/>
      <c r="L656" s="15"/>
      <c r="M656" s="252">
        <f t="shared" si="66"/>
        <v>2700</v>
      </c>
      <c r="N656" s="253"/>
      <c r="O656" s="262">
        <f t="shared" si="67"/>
        <v>0</v>
      </c>
      <c r="P656" s="262"/>
      <c r="Q656" s="132">
        <f t="shared" si="65"/>
        <v>0</v>
      </c>
    </row>
    <row r="657" spans="1:17" ht="39">
      <c r="A657" s="10" t="s">
        <v>545</v>
      </c>
      <c r="B657" s="246" t="s">
        <v>231</v>
      </c>
      <c r="C657" s="247"/>
      <c r="D657" s="247"/>
      <c r="E657" s="247"/>
      <c r="F657" s="247"/>
      <c r="G657" s="248"/>
      <c r="H657" s="16" t="s">
        <v>198</v>
      </c>
      <c r="I657" s="16" t="s">
        <v>11</v>
      </c>
      <c r="J657" s="246" t="s">
        <v>191</v>
      </c>
      <c r="K657" s="248"/>
      <c r="L657" s="16" t="s">
        <v>533</v>
      </c>
      <c r="M657" s="254">
        <v>2700</v>
      </c>
      <c r="N657" s="255"/>
      <c r="O657" s="262">
        <v>0</v>
      </c>
      <c r="P657" s="262"/>
      <c r="Q657" s="132">
        <f t="shared" si="65"/>
        <v>0</v>
      </c>
    </row>
    <row r="658" spans="1:17" s="7" customFormat="1" ht="13.5">
      <c r="A658" s="244"/>
      <c r="B658" s="245"/>
      <c r="C658" s="245"/>
      <c r="D658" s="245"/>
      <c r="E658" s="245"/>
      <c r="F658" s="245"/>
      <c r="G658" s="245"/>
      <c r="H658" s="245"/>
      <c r="I658" s="245"/>
      <c r="J658" s="245"/>
      <c r="K658" s="245"/>
      <c r="L658" s="245"/>
      <c r="M658" s="245"/>
      <c r="N658" s="245"/>
      <c r="O658" s="58"/>
      <c r="P658" s="59"/>
      <c r="Q658" s="133"/>
    </row>
    <row r="659" spans="1:17" s="7" customFormat="1" ht="13.5">
      <c r="A659" s="244"/>
      <c r="B659" s="244"/>
      <c r="C659" s="244"/>
      <c r="D659" s="244"/>
      <c r="E659" s="244"/>
      <c r="F659" s="244"/>
      <c r="G659" s="244"/>
      <c r="H659" s="244"/>
      <c r="I659" s="244"/>
      <c r="J659" s="244"/>
      <c r="K659" s="244"/>
      <c r="L659" s="244"/>
      <c r="M659" s="244"/>
      <c r="N659" s="58"/>
      <c r="O659" s="58"/>
      <c r="P659" s="59"/>
      <c r="Q659" s="133"/>
    </row>
  </sheetData>
  <sheetProtection/>
  <mergeCells count="2621">
    <mergeCell ref="A1:Q1"/>
    <mergeCell ref="A3:Q3"/>
    <mergeCell ref="C2:Q2"/>
    <mergeCell ref="A4:Q4"/>
    <mergeCell ref="O652:P652"/>
    <mergeCell ref="O653:P653"/>
    <mergeCell ref="O640:P640"/>
    <mergeCell ref="O641:P641"/>
    <mergeCell ref="O642:P642"/>
    <mergeCell ref="O643:P643"/>
    <mergeCell ref="O654:P654"/>
    <mergeCell ref="O655:P655"/>
    <mergeCell ref="O656:P656"/>
    <mergeCell ref="O657:P657"/>
    <mergeCell ref="O646:P646"/>
    <mergeCell ref="O647:P647"/>
    <mergeCell ref="O648:P648"/>
    <mergeCell ref="O649:P649"/>
    <mergeCell ref="O650:P650"/>
    <mergeCell ref="O651:P651"/>
    <mergeCell ref="O644:P644"/>
    <mergeCell ref="O645:P645"/>
    <mergeCell ref="O634:P634"/>
    <mergeCell ref="O635:P635"/>
    <mergeCell ref="O636:P636"/>
    <mergeCell ref="O637:P637"/>
    <mergeCell ref="O638:P638"/>
    <mergeCell ref="O639:P639"/>
    <mergeCell ref="O628:P628"/>
    <mergeCell ref="O629:P629"/>
    <mergeCell ref="O630:P630"/>
    <mergeCell ref="O631:P631"/>
    <mergeCell ref="O632:P632"/>
    <mergeCell ref="O633:P633"/>
    <mergeCell ref="O622:P622"/>
    <mergeCell ref="O623:P623"/>
    <mergeCell ref="O624:P624"/>
    <mergeCell ref="O625:P625"/>
    <mergeCell ref="O626:P626"/>
    <mergeCell ref="O627:P627"/>
    <mergeCell ref="O616:P616"/>
    <mergeCell ref="O617:P617"/>
    <mergeCell ref="O618:P618"/>
    <mergeCell ref="O619:P619"/>
    <mergeCell ref="O620:P620"/>
    <mergeCell ref="O621:P621"/>
    <mergeCell ref="O610:P610"/>
    <mergeCell ref="O611:P611"/>
    <mergeCell ref="O612:P612"/>
    <mergeCell ref="O613:P613"/>
    <mergeCell ref="O614:P614"/>
    <mergeCell ref="O615:P615"/>
    <mergeCell ref="O604:P604"/>
    <mergeCell ref="O605:P605"/>
    <mergeCell ref="O606:P606"/>
    <mergeCell ref="O607:P607"/>
    <mergeCell ref="O608:P608"/>
    <mergeCell ref="O609:P609"/>
    <mergeCell ref="O598:P598"/>
    <mergeCell ref="O599:P599"/>
    <mergeCell ref="O600:P600"/>
    <mergeCell ref="O601:P601"/>
    <mergeCell ref="O602:P602"/>
    <mergeCell ref="O603:P603"/>
    <mergeCell ref="O592:P592"/>
    <mergeCell ref="O593:P593"/>
    <mergeCell ref="O594:P594"/>
    <mergeCell ref="O595:P595"/>
    <mergeCell ref="O596:P596"/>
    <mergeCell ref="O597:P597"/>
    <mergeCell ref="O586:P586"/>
    <mergeCell ref="O587:P587"/>
    <mergeCell ref="O588:P588"/>
    <mergeCell ref="O589:P589"/>
    <mergeCell ref="O590:P590"/>
    <mergeCell ref="O591:P591"/>
    <mergeCell ref="O580:P580"/>
    <mergeCell ref="O581:P581"/>
    <mergeCell ref="O582:P582"/>
    <mergeCell ref="O583:P583"/>
    <mergeCell ref="O584:P584"/>
    <mergeCell ref="O585:P585"/>
    <mergeCell ref="O574:P574"/>
    <mergeCell ref="O575:P575"/>
    <mergeCell ref="O576:P576"/>
    <mergeCell ref="O577:P577"/>
    <mergeCell ref="O578:P578"/>
    <mergeCell ref="O579:P579"/>
    <mergeCell ref="O568:P568"/>
    <mergeCell ref="O569:P569"/>
    <mergeCell ref="O570:P570"/>
    <mergeCell ref="O571:P571"/>
    <mergeCell ref="O572:P572"/>
    <mergeCell ref="O573:P573"/>
    <mergeCell ref="O562:P562"/>
    <mergeCell ref="O563:P563"/>
    <mergeCell ref="O564:P564"/>
    <mergeCell ref="O565:P565"/>
    <mergeCell ref="O566:P566"/>
    <mergeCell ref="O567:P567"/>
    <mergeCell ref="O556:P556"/>
    <mergeCell ref="O557:P557"/>
    <mergeCell ref="O558:P558"/>
    <mergeCell ref="O559:P559"/>
    <mergeCell ref="O560:P560"/>
    <mergeCell ref="O561:P561"/>
    <mergeCell ref="O550:P550"/>
    <mergeCell ref="O551:P551"/>
    <mergeCell ref="O552:P552"/>
    <mergeCell ref="O553:P553"/>
    <mergeCell ref="O554:P554"/>
    <mergeCell ref="O555:P555"/>
    <mergeCell ref="O544:P544"/>
    <mergeCell ref="O545:P545"/>
    <mergeCell ref="O546:P546"/>
    <mergeCell ref="O547:P547"/>
    <mergeCell ref="O548:P548"/>
    <mergeCell ref="O549:P549"/>
    <mergeCell ref="O538:P538"/>
    <mergeCell ref="O539:P539"/>
    <mergeCell ref="O540:P540"/>
    <mergeCell ref="O541:P541"/>
    <mergeCell ref="O542:P542"/>
    <mergeCell ref="O543:P543"/>
    <mergeCell ref="O532:P532"/>
    <mergeCell ref="O533:P533"/>
    <mergeCell ref="O534:P534"/>
    <mergeCell ref="O535:P535"/>
    <mergeCell ref="O536:P536"/>
    <mergeCell ref="O537:P537"/>
    <mergeCell ref="O526:P526"/>
    <mergeCell ref="O527:P527"/>
    <mergeCell ref="O528:P528"/>
    <mergeCell ref="O529:P529"/>
    <mergeCell ref="O530:P530"/>
    <mergeCell ref="O531:P531"/>
    <mergeCell ref="O520:P520"/>
    <mergeCell ref="O521:P521"/>
    <mergeCell ref="O522:P522"/>
    <mergeCell ref="O523:P523"/>
    <mergeCell ref="O524:P524"/>
    <mergeCell ref="O525:P525"/>
    <mergeCell ref="O514:P514"/>
    <mergeCell ref="O515:P515"/>
    <mergeCell ref="O516:P516"/>
    <mergeCell ref="O517:P517"/>
    <mergeCell ref="O518:P518"/>
    <mergeCell ref="O519:P519"/>
    <mergeCell ref="O508:P508"/>
    <mergeCell ref="O509:P509"/>
    <mergeCell ref="O510:P510"/>
    <mergeCell ref="O511:P511"/>
    <mergeCell ref="O512:P512"/>
    <mergeCell ref="O513:P513"/>
    <mergeCell ref="O502:P502"/>
    <mergeCell ref="O503:P503"/>
    <mergeCell ref="O504:P504"/>
    <mergeCell ref="O505:P505"/>
    <mergeCell ref="O506:P506"/>
    <mergeCell ref="O507:P507"/>
    <mergeCell ref="O496:P496"/>
    <mergeCell ref="O497:P497"/>
    <mergeCell ref="O498:P498"/>
    <mergeCell ref="O499:P499"/>
    <mergeCell ref="O500:P500"/>
    <mergeCell ref="O501:P501"/>
    <mergeCell ref="O490:P490"/>
    <mergeCell ref="O491:P491"/>
    <mergeCell ref="O492:P492"/>
    <mergeCell ref="O493:P493"/>
    <mergeCell ref="O494:P494"/>
    <mergeCell ref="O495:P495"/>
    <mergeCell ref="O484:P484"/>
    <mergeCell ref="O485:P485"/>
    <mergeCell ref="O486:P486"/>
    <mergeCell ref="O487:P487"/>
    <mergeCell ref="O488:P488"/>
    <mergeCell ref="O489:P489"/>
    <mergeCell ref="O478:P478"/>
    <mergeCell ref="O479:P479"/>
    <mergeCell ref="O480:P480"/>
    <mergeCell ref="O481:P481"/>
    <mergeCell ref="O482:P482"/>
    <mergeCell ref="O483:P483"/>
    <mergeCell ref="O472:P472"/>
    <mergeCell ref="O473:P473"/>
    <mergeCell ref="O474:P474"/>
    <mergeCell ref="O475:P475"/>
    <mergeCell ref="O476:P476"/>
    <mergeCell ref="O477:P477"/>
    <mergeCell ref="O466:P466"/>
    <mergeCell ref="O467:P467"/>
    <mergeCell ref="O468:P468"/>
    <mergeCell ref="O469:P469"/>
    <mergeCell ref="O470:P470"/>
    <mergeCell ref="O471:P471"/>
    <mergeCell ref="O460:P460"/>
    <mergeCell ref="O461:P461"/>
    <mergeCell ref="O462:P462"/>
    <mergeCell ref="O463:P463"/>
    <mergeCell ref="O464:P464"/>
    <mergeCell ref="O465:P465"/>
    <mergeCell ref="O454:P454"/>
    <mergeCell ref="O455:P455"/>
    <mergeCell ref="O456:P456"/>
    <mergeCell ref="O457:P457"/>
    <mergeCell ref="O458:P458"/>
    <mergeCell ref="O459:P459"/>
    <mergeCell ref="O448:P448"/>
    <mergeCell ref="O449:P449"/>
    <mergeCell ref="O450:P450"/>
    <mergeCell ref="O451:P451"/>
    <mergeCell ref="O452:P452"/>
    <mergeCell ref="O453:P453"/>
    <mergeCell ref="O442:P442"/>
    <mergeCell ref="O443:P443"/>
    <mergeCell ref="O444:P444"/>
    <mergeCell ref="O445:P445"/>
    <mergeCell ref="O446:P446"/>
    <mergeCell ref="O447:P447"/>
    <mergeCell ref="O436:P436"/>
    <mergeCell ref="O437:P437"/>
    <mergeCell ref="O438:P438"/>
    <mergeCell ref="O439:P439"/>
    <mergeCell ref="O440:P440"/>
    <mergeCell ref="O441:P441"/>
    <mergeCell ref="O430:P430"/>
    <mergeCell ref="O431:P431"/>
    <mergeCell ref="O432:P432"/>
    <mergeCell ref="O433:P433"/>
    <mergeCell ref="O434:P434"/>
    <mergeCell ref="O435:P435"/>
    <mergeCell ref="O424:P424"/>
    <mergeCell ref="O425:P425"/>
    <mergeCell ref="O426:P426"/>
    <mergeCell ref="O427:P427"/>
    <mergeCell ref="O428:P428"/>
    <mergeCell ref="O429:P429"/>
    <mergeCell ref="O418:P418"/>
    <mergeCell ref="O419:P419"/>
    <mergeCell ref="O420:P420"/>
    <mergeCell ref="O421:P421"/>
    <mergeCell ref="O422:P422"/>
    <mergeCell ref="O423:P423"/>
    <mergeCell ref="O412:P412"/>
    <mergeCell ref="O413:P413"/>
    <mergeCell ref="O414:P414"/>
    <mergeCell ref="O415:P415"/>
    <mergeCell ref="O416:P416"/>
    <mergeCell ref="O417:P417"/>
    <mergeCell ref="O406:P406"/>
    <mergeCell ref="O407:P407"/>
    <mergeCell ref="O408:P408"/>
    <mergeCell ref="O409:P409"/>
    <mergeCell ref="O410:P410"/>
    <mergeCell ref="O411:P411"/>
    <mergeCell ref="O400:P400"/>
    <mergeCell ref="O401:P401"/>
    <mergeCell ref="O402:P402"/>
    <mergeCell ref="O403:P403"/>
    <mergeCell ref="O404:P404"/>
    <mergeCell ref="O405:P405"/>
    <mergeCell ref="O394:P394"/>
    <mergeCell ref="O395:P395"/>
    <mergeCell ref="O396:P396"/>
    <mergeCell ref="O397:P397"/>
    <mergeCell ref="O398:P398"/>
    <mergeCell ref="O399:P399"/>
    <mergeCell ref="O388:P388"/>
    <mergeCell ref="O389:P389"/>
    <mergeCell ref="O390:P390"/>
    <mergeCell ref="O391:P391"/>
    <mergeCell ref="O392:P392"/>
    <mergeCell ref="O393:P393"/>
    <mergeCell ref="O382:P382"/>
    <mergeCell ref="O383:P383"/>
    <mergeCell ref="O384:P384"/>
    <mergeCell ref="O385:P385"/>
    <mergeCell ref="O386:P386"/>
    <mergeCell ref="O387:P387"/>
    <mergeCell ref="O376:P376"/>
    <mergeCell ref="O377:P377"/>
    <mergeCell ref="O378:P378"/>
    <mergeCell ref="O379:P379"/>
    <mergeCell ref="O380:P380"/>
    <mergeCell ref="O381:P381"/>
    <mergeCell ref="O370:P370"/>
    <mergeCell ref="O371:P371"/>
    <mergeCell ref="O372:P372"/>
    <mergeCell ref="O373:P373"/>
    <mergeCell ref="O374:P374"/>
    <mergeCell ref="O375:P375"/>
    <mergeCell ref="O364:P364"/>
    <mergeCell ref="O365:P365"/>
    <mergeCell ref="O366:P366"/>
    <mergeCell ref="O367:P367"/>
    <mergeCell ref="O368:P368"/>
    <mergeCell ref="O369:P369"/>
    <mergeCell ref="O358:P358"/>
    <mergeCell ref="O359:P359"/>
    <mergeCell ref="O360:P360"/>
    <mergeCell ref="O361:P361"/>
    <mergeCell ref="O362:P362"/>
    <mergeCell ref="O363:P363"/>
    <mergeCell ref="O352:P352"/>
    <mergeCell ref="O353:P353"/>
    <mergeCell ref="O354:P354"/>
    <mergeCell ref="O355:P355"/>
    <mergeCell ref="O356:P356"/>
    <mergeCell ref="O357:P357"/>
    <mergeCell ref="O346:P346"/>
    <mergeCell ref="O347:P347"/>
    <mergeCell ref="O348:P348"/>
    <mergeCell ref="O349:P349"/>
    <mergeCell ref="O350:P350"/>
    <mergeCell ref="O351:P351"/>
    <mergeCell ref="O340:P340"/>
    <mergeCell ref="O341:P341"/>
    <mergeCell ref="O342:P342"/>
    <mergeCell ref="O343:P343"/>
    <mergeCell ref="O344:P344"/>
    <mergeCell ref="O345:P345"/>
    <mergeCell ref="O334:P334"/>
    <mergeCell ref="O335:P335"/>
    <mergeCell ref="O336:P336"/>
    <mergeCell ref="O337:P337"/>
    <mergeCell ref="O338:P338"/>
    <mergeCell ref="O339:P339"/>
    <mergeCell ref="O328:P328"/>
    <mergeCell ref="O329:P329"/>
    <mergeCell ref="O330:P330"/>
    <mergeCell ref="O331:P331"/>
    <mergeCell ref="O332:P332"/>
    <mergeCell ref="O333:P333"/>
    <mergeCell ref="O322:P322"/>
    <mergeCell ref="O323:P323"/>
    <mergeCell ref="O324:P324"/>
    <mergeCell ref="O325:P325"/>
    <mergeCell ref="O326:P326"/>
    <mergeCell ref="O327:P327"/>
    <mergeCell ref="O316:P316"/>
    <mergeCell ref="O317:P317"/>
    <mergeCell ref="O318:P318"/>
    <mergeCell ref="O319:P319"/>
    <mergeCell ref="O320:P320"/>
    <mergeCell ref="O321:P321"/>
    <mergeCell ref="O310:P310"/>
    <mergeCell ref="O311:P311"/>
    <mergeCell ref="O312:P312"/>
    <mergeCell ref="O313:P313"/>
    <mergeCell ref="O314:P314"/>
    <mergeCell ref="O315:P315"/>
    <mergeCell ref="O304:P304"/>
    <mergeCell ref="O305:P305"/>
    <mergeCell ref="O306:P306"/>
    <mergeCell ref="O307:P307"/>
    <mergeCell ref="O308:P308"/>
    <mergeCell ref="O309:P309"/>
    <mergeCell ref="O298:P298"/>
    <mergeCell ref="O299:P299"/>
    <mergeCell ref="O300:P300"/>
    <mergeCell ref="O301:P301"/>
    <mergeCell ref="O302:P302"/>
    <mergeCell ref="O303:P303"/>
    <mergeCell ref="O292:P292"/>
    <mergeCell ref="O293:P293"/>
    <mergeCell ref="O294:P294"/>
    <mergeCell ref="O295:P295"/>
    <mergeCell ref="O296:P296"/>
    <mergeCell ref="O297:P297"/>
    <mergeCell ref="O286:P286"/>
    <mergeCell ref="O287:P287"/>
    <mergeCell ref="O288:P288"/>
    <mergeCell ref="O289:P289"/>
    <mergeCell ref="O290:P290"/>
    <mergeCell ref="O291:P291"/>
    <mergeCell ref="O280:P280"/>
    <mergeCell ref="O281:P281"/>
    <mergeCell ref="O282:P282"/>
    <mergeCell ref="O283:P283"/>
    <mergeCell ref="O284:P284"/>
    <mergeCell ref="O285:P285"/>
    <mergeCell ref="O274:P274"/>
    <mergeCell ref="O275:P275"/>
    <mergeCell ref="O276:P276"/>
    <mergeCell ref="O277:P277"/>
    <mergeCell ref="O278:P278"/>
    <mergeCell ref="O279:P279"/>
    <mergeCell ref="O268:P268"/>
    <mergeCell ref="O269:P269"/>
    <mergeCell ref="O270:P270"/>
    <mergeCell ref="O271:P271"/>
    <mergeCell ref="O272:P272"/>
    <mergeCell ref="O273:P273"/>
    <mergeCell ref="O262:P262"/>
    <mergeCell ref="O263:P263"/>
    <mergeCell ref="O264:P264"/>
    <mergeCell ref="O265:P265"/>
    <mergeCell ref="O266:P266"/>
    <mergeCell ref="O267:P267"/>
    <mergeCell ref="O256:P256"/>
    <mergeCell ref="O257:P257"/>
    <mergeCell ref="O258:P258"/>
    <mergeCell ref="O259:P259"/>
    <mergeCell ref="O260:P260"/>
    <mergeCell ref="O261:P261"/>
    <mergeCell ref="O250:P250"/>
    <mergeCell ref="O251:P251"/>
    <mergeCell ref="O252:P252"/>
    <mergeCell ref="O253:P253"/>
    <mergeCell ref="O254:P254"/>
    <mergeCell ref="O255:P255"/>
    <mergeCell ref="O244:P244"/>
    <mergeCell ref="O245:P245"/>
    <mergeCell ref="O246:P246"/>
    <mergeCell ref="O247:P247"/>
    <mergeCell ref="O248:P248"/>
    <mergeCell ref="O249:P249"/>
    <mergeCell ref="O238:P238"/>
    <mergeCell ref="O239:P239"/>
    <mergeCell ref="O240:P240"/>
    <mergeCell ref="O241:P241"/>
    <mergeCell ref="O242:P242"/>
    <mergeCell ref="O243:P243"/>
    <mergeCell ref="O232:P232"/>
    <mergeCell ref="O233:P233"/>
    <mergeCell ref="O234:P234"/>
    <mergeCell ref="O235:P235"/>
    <mergeCell ref="O236:P236"/>
    <mergeCell ref="O237:P237"/>
    <mergeCell ref="O226:P226"/>
    <mergeCell ref="O227:P227"/>
    <mergeCell ref="O228:P228"/>
    <mergeCell ref="O229:P229"/>
    <mergeCell ref="O230:P230"/>
    <mergeCell ref="O231:P231"/>
    <mergeCell ref="O220:P220"/>
    <mergeCell ref="O221:P221"/>
    <mergeCell ref="O222:P222"/>
    <mergeCell ref="O223:P223"/>
    <mergeCell ref="O224:P224"/>
    <mergeCell ref="O225:P225"/>
    <mergeCell ref="O214:P214"/>
    <mergeCell ref="O215:P215"/>
    <mergeCell ref="O216:P216"/>
    <mergeCell ref="O217:P217"/>
    <mergeCell ref="O218:P218"/>
    <mergeCell ref="O219:P219"/>
    <mergeCell ref="O208:P208"/>
    <mergeCell ref="O209:P209"/>
    <mergeCell ref="O210:P210"/>
    <mergeCell ref="O211:P211"/>
    <mergeCell ref="O212:P212"/>
    <mergeCell ref="O213:P213"/>
    <mergeCell ref="O202:P202"/>
    <mergeCell ref="O203:P203"/>
    <mergeCell ref="O204:P204"/>
    <mergeCell ref="O205:P205"/>
    <mergeCell ref="O206:P206"/>
    <mergeCell ref="O207:P207"/>
    <mergeCell ref="O196:P196"/>
    <mergeCell ref="O197:P197"/>
    <mergeCell ref="O198:P198"/>
    <mergeCell ref="O199:P199"/>
    <mergeCell ref="O200:P200"/>
    <mergeCell ref="O201:P201"/>
    <mergeCell ref="O190:P190"/>
    <mergeCell ref="O191:P191"/>
    <mergeCell ref="O192:P192"/>
    <mergeCell ref="O193:P193"/>
    <mergeCell ref="O194:P194"/>
    <mergeCell ref="O195:P195"/>
    <mergeCell ref="O184:P184"/>
    <mergeCell ref="O185:P185"/>
    <mergeCell ref="O186:P186"/>
    <mergeCell ref="O187:P187"/>
    <mergeCell ref="O188:P188"/>
    <mergeCell ref="O189:P189"/>
    <mergeCell ref="O178:P178"/>
    <mergeCell ref="O179:P179"/>
    <mergeCell ref="O180:P180"/>
    <mergeCell ref="O181:P181"/>
    <mergeCell ref="O182:P182"/>
    <mergeCell ref="O183:P183"/>
    <mergeCell ref="O172:P172"/>
    <mergeCell ref="O173:P173"/>
    <mergeCell ref="O174:P174"/>
    <mergeCell ref="O175:P175"/>
    <mergeCell ref="O176:P176"/>
    <mergeCell ref="O177:P177"/>
    <mergeCell ref="O166:P166"/>
    <mergeCell ref="O167:P167"/>
    <mergeCell ref="O168:P168"/>
    <mergeCell ref="O169:P169"/>
    <mergeCell ref="O170:P170"/>
    <mergeCell ref="O171:P171"/>
    <mergeCell ref="O160:P160"/>
    <mergeCell ref="O161:P161"/>
    <mergeCell ref="O162:P162"/>
    <mergeCell ref="O163:P163"/>
    <mergeCell ref="O164:P164"/>
    <mergeCell ref="O165:P165"/>
    <mergeCell ref="O154:P154"/>
    <mergeCell ref="O155:P155"/>
    <mergeCell ref="O156:P156"/>
    <mergeCell ref="O157:P157"/>
    <mergeCell ref="O158:P158"/>
    <mergeCell ref="O159:P159"/>
    <mergeCell ref="O148:P148"/>
    <mergeCell ref="O149:P149"/>
    <mergeCell ref="O150:P150"/>
    <mergeCell ref="O151:P151"/>
    <mergeCell ref="O152:P152"/>
    <mergeCell ref="O153:P153"/>
    <mergeCell ref="O142:P142"/>
    <mergeCell ref="O143:P143"/>
    <mergeCell ref="O144:P144"/>
    <mergeCell ref="O145:P145"/>
    <mergeCell ref="O146:P146"/>
    <mergeCell ref="O147:P147"/>
    <mergeCell ref="O136:P136"/>
    <mergeCell ref="O137:P137"/>
    <mergeCell ref="O138:P138"/>
    <mergeCell ref="O139:P139"/>
    <mergeCell ref="O140:P140"/>
    <mergeCell ref="O141:P141"/>
    <mergeCell ref="O130:P130"/>
    <mergeCell ref="O131:P131"/>
    <mergeCell ref="O132:P132"/>
    <mergeCell ref="O133:P133"/>
    <mergeCell ref="O134:P134"/>
    <mergeCell ref="O135:P135"/>
    <mergeCell ref="O124:P124"/>
    <mergeCell ref="O125:P125"/>
    <mergeCell ref="O126:P126"/>
    <mergeCell ref="O127:P127"/>
    <mergeCell ref="O128:P128"/>
    <mergeCell ref="O129:P129"/>
    <mergeCell ref="O118:P118"/>
    <mergeCell ref="O119:P119"/>
    <mergeCell ref="O120:P120"/>
    <mergeCell ref="O121:P121"/>
    <mergeCell ref="O122:P122"/>
    <mergeCell ref="O123:P123"/>
    <mergeCell ref="O112:P112"/>
    <mergeCell ref="O113:P113"/>
    <mergeCell ref="O114:P114"/>
    <mergeCell ref="O115:P115"/>
    <mergeCell ref="O116:P116"/>
    <mergeCell ref="O117:P117"/>
    <mergeCell ref="O106:P106"/>
    <mergeCell ref="O107:P107"/>
    <mergeCell ref="O108:P108"/>
    <mergeCell ref="O109:P109"/>
    <mergeCell ref="O110:P110"/>
    <mergeCell ref="O111:P111"/>
    <mergeCell ref="O100:P100"/>
    <mergeCell ref="O101:P101"/>
    <mergeCell ref="O102:P102"/>
    <mergeCell ref="O103:P103"/>
    <mergeCell ref="O104:P104"/>
    <mergeCell ref="O105:P105"/>
    <mergeCell ref="O94:P94"/>
    <mergeCell ref="O95:P95"/>
    <mergeCell ref="O96:P96"/>
    <mergeCell ref="O97:P97"/>
    <mergeCell ref="O98:P98"/>
    <mergeCell ref="O99:P99"/>
    <mergeCell ref="O88:P88"/>
    <mergeCell ref="O89:P89"/>
    <mergeCell ref="O90:P90"/>
    <mergeCell ref="O91:P91"/>
    <mergeCell ref="O92:P92"/>
    <mergeCell ref="O93:P93"/>
    <mergeCell ref="O82:P82"/>
    <mergeCell ref="O83:P83"/>
    <mergeCell ref="O84:P84"/>
    <mergeCell ref="O85:P85"/>
    <mergeCell ref="O86:P86"/>
    <mergeCell ref="O87:P87"/>
    <mergeCell ref="O76:P76"/>
    <mergeCell ref="O77:P77"/>
    <mergeCell ref="O78:P78"/>
    <mergeCell ref="O79:P79"/>
    <mergeCell ref="O80:P80"/>
    <mergeCell ref="O81:P81"/>
    <mergeCell ref="O70:P70"/>
    <mergeCell ref="O71:P71"/>
    <mergeCell ref="O72:P72"/>
    <mergeCell ref="O73:P73"/>
    <mergeCell ref="O74:P74"/>
    <mergeCell ref="O75:P75"/>
    <mergeCell ref="O64:P64"/>
    <mergeCell ref="O65:P65"/>
    <mergeCell ref="O66:P66"/>
    <mergeCell ref="O67:P67"/>
    <mergeCell ref="O68:P68"/>
    <mergeCell ref="O69:P69"/>
    <mergeCell ref="O58:P58"/>
    <mergeCell ref="O59:P59"/>
    <mergeCell ref="O60:P60"/>
    <mergeCell ref="O61:P61"/>
    <mergeCell ref="O62:P62"/>
    <mergeCell ref="O63:P63"/>
    <mergeCell ref="O52:P52"/>
    <mergeCell ref="O53:P53"/>
    <mergeCell ref="O54:P54"/>
    <mergeCell ref="O55:P55"/>
    <mergeCell ref="O56:P56"/>
    <mergeCell ref="O57:P57"/>
    <mergeCell ref="O46:P46"/>
    <mergeCell ref="O47:P47"/>
    <mergeCell ref="O48:P48"/>
    <mergeCell ref="O49:P49"/>
    <mergeCell ref="O50:P50"/>
    <mergeCell ref="O51:P51"/>
    <mergeCell ref="O40:P40"/>
    <mergeCell ref="O41:P41"/>
    <mergeCell ref="O42:P42"/>
    <mergeCell ref="O43:P43"/>
    <mergeCell ref="O44:P44"/>
    <mergeCell ref="O45:P45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10:P10"/>
    <mergeCell ref="O11:P11"/>
    <mergeCell ref="O12:P12"/>
    <mergeCell ref="O13:P13"/>
    <mergeCell ref="O14:P14"/>
    <mergeCell ref="O15:P15"/>
    <mergeCell ref="B234:G234"/>
    <mergeCell ref="B235:G235"/>
    <mergeCell ref="B6:G6"/>
    <mergeCell ref="J6:K6"/>
    <mergeCell ref="M6:N6"/>
    <mergeCell ref="O5:P5"/>
    <mergeCell ref="O6:P6"/>
    <mergeCell ref="O7:P7"/>
    <mergeCell ref="O8:P8"/>
    <mergeCell ref="O9:P9"/>
    <mergeCell ref="B238:G238"/>
    <mergeCell ref="J238:K238"/>
    <mergeCell ref="M238:N238"/>
    <mergeCell ref="B239:G239"/>
    <mergeCell ref="J239:K239"/>
    <mergeCell ref="M239:N239"/>
    <mergeCell ref="M235:N235"/>
    <mergeCell ref="J236:K236"/>
    <mergeCell ref="M236:N236"/>
    <mergeCell ref="J237:K237"/>
    <mergeCell ref="M237:N237"/>
    <mergeCell ref="M233:N233"/>
    <mergeCell ref="M234:N234"/>
    <mergeCell ref="G658:N658"/>
    <mergeCell ref="G659:J659"/>
    <mergeCell ref="K659:M659"/>
    <mergeCell ref="B657:G657"/>
    <mergeCell ref="B656:G656"/>
    <mergeCell ref="J656:K656"/>
    <mergeCell ref="M656:N656"/>
    <mergeCell ref="M657:N657"/>
    <mergeCell ref="J657:K657"/>
    <mergeCell ref="J653:K653"/>
    <mergeCell ref="M653:N653"/>
    <mergeCell ref="B654:G654"/>
    <mergeCell ref="J654:K654"/>
    <mergeCell ref="M654:N654"/>
    <mergeCell ref="A658:A659"/>
    <mergeCell ref="B658:B659"/>
    <mergeCell ref="C658:C659"/>
    <mergeCell ref="D658:D659"/>
    <mergeCell ref="E658:F659"/>
    <mergeCell ref="B655:G655"/>
    <mergeCell ref="J655:K655"/>
    <mergeCell ref="M655:N655"/>
    <mergeCell ref="B651:G651"/>
    <mergeCell ref="J651:K651"/>
    <mergeCell ref="M651:N651"/>
    <mergeCell ref="B652:G652"/>
    <mergeCell ref="J652:K652"/>
    <mergeCell ref="M652:N652"/>
    <mergeCell ref="B653:G653"/>
    <mergeCell ref="B649:G649"/>
    <mergeCell ref="J649:K649"/>
    <mergeCell ref="M649:N649"/>
    <mergeCell ref="B650:G650"/>
    <mergeCell ref="J650:K650"/>
    <mergeCell ref="M650:N650"/>
    <mergeCell ref="B647:G647"/>
    <mergeCell ref="J647:K647"/>
    <mergeCell ref="M647:N647"/>
    <mergeCell ref="B648:G648"/>
    <mergeCell ref="J648:K648"/>
    <mergeCell ref="M648:N648"/>
    <mergeCell ref="B645:G645"/>
    <mergeCell ref="J645:K645"/>
    <mergeCell ref="M645:N645"/>
    <mergeCell ref="B646:G646"/>
    <mergeCell ref="J646:K646"/>
    <mergeCell ref="M646:N646"/>
    <mergeCell ref="B643:G643"/>
    <mergeCell ref="J643:K643"/>
    <mergeCell ref="M643:N643"/>
    <mergeCell ref="B644:G644"/>
    <mergeCell ref="J644:K644"/>
    <mergeCell ref="M644:N644"/>
    <mergeCell ref="B641:G641"/>
    <mergeCell ref="J641:K641"/>
    <mergeCell ref="M641:N641"/>
    <mergeCell ref="B642:G642"/>
    <mergeCell ref="J642:K642"/>
    <mergeCell ref="M642:N642"/>
    <mergeCell ref="B639:G639"/>
    <mergeCell ref="J639:K639"/>
    <mergeCell ref="M639:N639"/>
    <mergeCell ref="B640:G640"/>
    <mergeCell ref="J640:K640"/>
    <mergeCell ref="M640:N640"/>
    <mergeCell ref="B637:G637"/>
    <mergeCell ref="J637:K637"/>
    <mergeCell ref="M637:N637"/>
    <mergeCell ref="B638:G638"/>
    <mergeCell ref="J638:K638"/>
    <mergeCell ref="M638:N638"/>
    <mergeCell ref="B635:G635"/>
    <mergeCell ref="J635:K635"/>
    <mergeCell ref="M635:N635"/>
    <mergeCell ref="B636:G636"/>
    <mergeCell ref="J636:K636"/>
    <mergeCell ref="M636:N636"/>
    <mergeCell ref="B633:G633"/>
    <mergeCell ref="J633:K633"/>
    <mergeCell ref="M633:N633"/>
    <mergeCell ref="B634:G634"/>
    <mergeCell ref="J634:K634"/>
    <mergeCell ref="M634:N634"/>
    <mergeCell ref="B631:G631"/>
    <mergeCell ref="J631:K631"/>
    <mergeCell ref="M631:N631"/>
    <mergeCell ref="B632:G632"/>
    <mergeCell ref="J632:K632"/>
    <mergeCell ref="M632:N632"/>
    <mergeCell ref="B629:G629"/>
    <mergeCell ref="J629:K629"/>
    <mergeCell ref="M629:N629"/>
    <mergeCell ref="B630:G630"/>
    <mergeCell ref="J630:K630"/>
    <mergeCell ref="M630:N630"/>
    <mergeCell ref="B627:G627"/>
    <mergeCell ref="J627:K627"/>
    <mergeCell ref="M627:N627"/>
    <mergeCell ref="B628:G628"/>
    <mergeCell ref="J628:K628"/>
    <mergeCell ref="M628:N628"/>
    <mergeCell ref="B625:G625"/>
    <mergeCell ref="J625:K625"/>
    <mergeCell ref="M625:N625"/>
    <mergeCell ref="B626:G626"/>
    <mergeCell ref="J626:K626"/>
    <mergeCell ref="M626:N626"/>
    <mergeCell ref="B623:G623"/>
    <mergeCell ref="J623:K623"/>
    <mergeCell ref="M623:N623"/>
    <mergeCell ref="B624:G624"/>
    <mergeCell ref="J624:K624"/>
    <mergeCell ref="M624:N624"/>
    <mergeCell ref="B621:G621"/>
    <mergeCell ref="J621:K621"/>
    <mergeCell ref="M621:N621"/>
    <mergeCell ref="B622:G622"/>
    <mergeCell ref="J622:K622"/>
    <mergeCell ref="M622:N622"/>
    <mergeCell ref="B619:G619"/>
    <mergeCell ref="J619:K619"/>
    <mergeCell ref="M619:N619"/>
    <mergeCell ref="B620:G620"/>
    <mergeCell ref="J620:K620"/>
    <mergeCell ref="M620:N620"/>
    <mergeCell ref="B617:G617"/>
    <mergeCell ref="J617:K617"/>
    <mergeCell ref="M617:N617"/>
    <mergeCell ref="B618:G618"/>
    <mergeCell ref="J618:K618"/>
    <mergeCell ref="M618:N618"/>
    <mergeCell ref="B615:G615"/>
    <mergeCell ref="J615:K615"/>
    <mergeCell ref="M615:N615"/>
    <mergeCell ref="B616:G616"/>
    <mergeCell ref="J616:K616"/>
    <mergeCell ref="M616:N616"/>
    <mergeCell ref="B613:G613"/>
    <mergeCell ref="J613:K613"/>
    <mergeCell ref="M613:N613"/>
    <mergeCell ref="B614:G614"/>
    <mergeCell ref="J614:K614"/>
    <mergeCell ref="M614:N614"/>
    <mergeCell ref="B611:G611"/>
    <mergeCell ref="J611:K611"/>
    <mergeCell ref="M611:N611"/>
    <mergeCell ref="B612:G612"/>
    <mergeCell ref="J612:K612"/>
    <mergeCell ref="M612:N612"/>
    <mergeCell ref="B609:G609"/>
    <mergeCell ref="J609:K609"/>
    <mergeCell ref="M609:N609"/>
    <mergeCell ref="B610:G610"/>
    <mergeCell ref="J610:K610"/>
    <mergeCell ref="M610:N610"/>
    <mergeCell ref="B607:G607"/>
    <mergeCell ref="J607:K607"/>
    <mergeCell ref="M607:N607"/>
    <mergeCell ref="B608:G608"/>
    <mergeCell ref="J608:K608"/>
    <mergeCell ref="M608:N608"/>
    <mergeCell ref="B605:G605"/>
    <mergeCell ref="J605:K605"/>
    <mergeCell ref="M605:N605"/>
    <mergeCell ref="B606:G606"/>
    <mergeCell ref="J606:K606"/>
    <mergeCell ref="M606:N606"/>
    <mergeCell ref="B603:G603"/>
    <mergeCell ref="J603:K603"/>
    <mergeCell ref="M603:N603"/>
    <mergeCell ref="B604:G604"/>
    <mergeCell ref="J604:K604"/>
    <mergeCell ref="M604:N604"/>
    <mergeCell ref="B601:G601"/>
    <mergeCell ref="J601:K601"/>
    <mergeCell ref="M601:N601"/>
    <mergeCell ref="B602:G602"/>
    <mergeCell ref="J602:K602"/>
    <mergeCell ref="M602:N602"/>
    <mergeCell ref="B599:G599"/>
    <mergeCell ref="J599:K599"/>
    <mergeCell ref="M599:N599"/>
    <mergeCell ref="B600:G600"/>
    <mergeCell ref="J600:K600"/>
    <mergeCell ref="M600:N600"/>
    <mergeCell ref="B597:G597"/>
    <mergeCell ref="J597:K597"/>
    <mergeCell ref="M597:N597"/>
    <mergeCell ref="B598:G598"/>
    <mergeCell ref="J598:K598"/>
    <mergeCell ref="M598:N598"/>
    <mergeCell ref="B595:G595"/>
    <mergeCell ref="J595:K595"/>
    <mergeCell ref="M595:N595"/>
    <mergeCell ref="B596:G596"/>
    <mergeCell ref="J596:K596"/>
    <mergeCell ref="M596:N596"/>
    <mergeCell ref="B593:G593"/>
    <mergeCell ref="J593:K593"/>
    <mergeCell ref="M593:N593"/>
    <mergeCell ref="B594:G594"/>
    <mergeCell ref="J594:K594"/>
    <mergeCell ref="M594:N594"/>
    <mergeCell ref="B591:G591"/>
    <mergeCell ref="J591:K591"/>
    <mergeCell ref="M591:N591"/>
    <mergeCell ref="B592:G592"/>
    <mergeCell ref="J592:K592"/>
    <mergeCell ref="M592:N592"/>
    <mergeCell ref="B589:G589"/>
    <mergeCell ref="J589:K589"/>
    <mergeCell ref="M589:N589"/>
    <mergeCell ref="B590:G590"/>
    <mergeCell ref="J590:K590"/>
    <mergeCell ref="M590:N590"/>
    <mergeCell ref="B587:G587"/>
    <mergeCell ref="J587:K587"/>
    <mergeCell ref="M587:N587"/>
    <mergeCell ref="B588:G588"/>
    <mergeCell ref="J588:K588"/>
    <mergeCell ref="M588:N588"/>
    <mergeCell ref="B585:G585"/>
    <mergeCell ref="J585:K585"/>
    <mergeCell ref="M585:N585"/>
    <mergeCell ref="B586:G586"/>
    <mergeCell ref="J586:K586"/>
    <mergeCell ref="M586:N586"/>
    <mergeCell ref="B583:G583"/>
    <mergeCell ref="J583:K583"/>
    <mergeCell ref="M583:N583"/>
    <mergeCell ref="B584:G584"/>
    <mergeCell ref="J584:K584"/>
    <mergeCell ref="M584:N584"/>
    <mergeCell ref="B581:G581"/>
    <mergeCell ref="J581:K581"/>
    <mergeCell ref="M581:N581"/>
    <mergeCell ref="B582:G582"/>
    <mergeCell ref="J582:K582"/>
    <mergeCell ref="M582:N582"/>
    <mergeCell ref="B579:G579"/>
    <mergeCell ref="J579:K579"/>
    <mergeCell ref="M579:N579"/>
    <mergeCell ref="B580:G580"/>
    <mergeCell ref="J580:K580"/>
    <mergeCell ref="M580:N580"/>
    <mergeCell ref="B577:G577"/>
    <mergeCell ref="J577:K577"/>
    <mergeCell ref="M577:N577"/>
    <mergeCell ref="B578:G578"/>
    <mergeCell ref="J578:K578"/>
    <mergeCell ref="M578:N578"/>
    <mergeCell ref="B575:G575"/>
    <mergeCell ref="J575:K575"/>
    <mergeCell ref="M575:N575"/>
    <mergeCell ref="B576:G576"/>
    <mergeCell ref="J576:K576"/>
    <mergeCell ref="M576:N576"/>
    <mergeCell ref="B573:G573"/>
    <mergeCell ref="J573:K573"/>
    <mergeCell ref="M573:N573"/>
    <mergeCell ref="B574:G574"/>
    <mergeCell ref="J574:K574"/>
    <mergeCell ref="M574:N574"/>
    <mergeCell ref="B571:G571"/>
    <mergeCell ref="J571:K571"/>
    <mergeCell ref="M571:N571"/>
    <mergeCell ref="B572:G572"/>
    <mergeCell ref="J572:K572"/>
    <mergeCell ref="M572:N572"/>
    <mergeCell ref="B569:G569"/>
    <mergeCell ref="J569:K569"/>
    <mergeCell ref="M569:N569"/>
    <mergeCell ref="B570:G570"/>
    <mergeCell ref="J570:K570"/>
    <mergeCell ref="M570:N570"/>
    <mergeCell ref="B567:G567"/>
    <mergeCell ref="J567:K567"/>
    <mergeCell ref="M567:N567"/>
    <mergeCell ref="B568:G568"/>
    <mergeCell ref="J568:K568"/>
    <mergeCell ref="M568:N568"/>
    <mergeCell ref="B565:G565"/>
    <mergeCell ref="J565:K565"/>
    <mergeCell ref="M565:N565"/>
    <mergeCell ref="B566:G566"/>
    <mergeCell ref="J566:K566"/>
    <mergeCell ref="M566:N566"/>
    <mergeCell ref="B563:G563"/>
    <mergeCell ref="J563:K563"/>
    <mergeCell ref="M563:N563"/>
    <mergeCell ref="B564:G564"/>
    <mergeCell ref="J564:K564"/>
    <mergeCell ref="M564:N564"/>
    <mergeCell ref="B561:G561"/>
    <mergeCell ref="J561:K561"/>
    <mergeCell ref="M561:N561"/>
    <mergeCell ref="B562:G562"/>
    <mergeCell ref="J562:K562"/>
    <mergeCell ref="M562:N562"/>
    <mergeCell ref="B559:G559"/>
    <mergeCell ref="J559:K559"/>
    <mergeCell ref="M559:N559"/>
    <mergeCell ref="B560:G560"/>
    <mergeCell ref="J560:K560"/>
    <mergeCell ref="M560:N560"/>
    <mergeCell ref="B557:G557"/>
    <mergeCell ref="J557:K557"/>
    <mergeCell ref="M557:N557"/>
    <mergeCell ref="B558:G558"/>
    <mergeCell ref="J558:K558"/>
    <mergeCell ref="M558:N558"/>
    <mergeCell ref="B555:G555"/>
    <mergeCell ref="J555:K555"/>
    <mergeCell ref="M555:N555"/>
    <mergeCell ref="B556:G556"/>
    <mergeCell ref="J556:K556"/>
    <mergeCell ref="M556:N556"/>
    <mergeCell ref="B553:G553"/>
    <mergeCell ref="J553:K553"/>
    <mergeCell ref="M553:N553"/>
    <mergeCell ref="B554:G554"/>
    <mergeCell ref="J554:K554"/>
    <mergeCell ref="M554:N554"/>
    <mergeCell ref="B551:G551"/>
    <mergeCell ref="J551:K551"/>
    <mergeCell ref="M551:N551"/>
    <mergeCell ref="B552:G552"/>
    <mergeCell ref="J552:K552"/>
    <mergeCell ref="M552:N552"/>
    <mergeCell ref="B549:G549"/>
    <mergeCell ref="J549:K549"/>
    <mergeCell ref="M549:N549"/>
    <mergeCell ref="B550:G550"/>
    <mergeCell ref="J550:K550"/>
    <mergeCell ref="M550:N550"/>
    <mergeCell ref="B547:G547"/>
    <mergeCell ref="J547:K547"/>
    <mergeCell ref="M547:N547"/>
    <mergeCell ref="B548:G548"/>
    <mergeCell ref="J548:K548"/>
    <mergeCell ref="M548:N548"/>
    <mergeCell ref="B545:G545"/>
    <mergeCell ref="J545:K545"/>
    <mergeCell ref="M545:N545"/>
    <mergeCell ref="B546:G546"/>
    <mergeCell ref="J546:K546"/>
    <mergeCell ref="M546:N546"/>
    <mergeCell ref="B543:G543"/>
    <mergeCell ref="J543:K543"/>
    <mergeCell ref="M543:N543"/>
    <mergeCell ref="B544:G544"/>
    <mergeCell ref="J544:K544"/>
    <mergeCell ref="M544:N544"/>
    <mergeCell ref="B541:G541"/>
    <mergeCell ref="J541:K541"/>
    <mergeCell ref="M541:N541"/>
    <mergeCell ref="B542:G542"/>
    <mergeCell ref="J542:K542"/>
    <mergeCell ref="M542:N542"/>
    <mergeCell ref="B539:G539"/>
    <mergeCell ref="J539:K539"/>
    <mergeCell ref="M539:N539"/>
    <mergeCell ref="B540:G540"/>
    <mergeCell ref="J540:K540"/>
    <mergeCell ref="M540:N540"/>
    <mergeCell ref="B537:G537"/>
    <mergeCell ref="J537:K537"/>
    <mergeCell ref="M537:N537"/>
    <mergeCell ref="B538:G538"/>
    <mergeCell ref="J538:K538"/>
    <mergeCell ref="M538:N538"/>
    <mergeCell ref="B535:G535"/>
    <mergeCell ref="J535:K535"/>
    <mergeCell ref="M535:N535"/>
    <mergeCell ref="B536:G536"/>
    <mergeCell ref="J536:K536"/>
    <mergeCell ref="M536:N536"/>
    <mergeCell ref="B533:G533"/>
    <mergeCell ref="J533:K533"/>
    <mergeCell ref="M533:N533"/>
    <mergeCell ref="B534:G534"/>
    <mergeCell ref="J534:K534"/>
    <mergeCell ref="M534:N534"/>
    <mergeCell ref="B531:G531"/>
    <mergeCell ref="J531:K531"/>
    <mergeCell ref="M531:N531"/>
    <mergeCell ref="B532:G532"/>
    <mergeCell ref="J532:K532"/>
    <mergeCell ref="M532:N532"/>
    <mergeCell ref="B529:G529"/>
    <mergeCell ref="J529:K529"/>
    <mergeCell ref="M529:N529"/>
    <mergeCell ref="B530:G530"/>
    <mergeCell ref="J530:K530"/>
    <mergeCell ref="M530:N530"/>
    <mergeCell ref="B527:G527"/>
    <mergeCell ref="J527:K527"/>
    <mergeCell ref="M527:N527"/>
    <mergeCell ref="B528:G528"/>
    <mergeCell ref="J528:K528"/>
    <mergeCell ref="M528:N528"/>
    <mergeCell ref="B525:G525"/>
    <mergeCell ref="J525:K525"/>
    <mergeCell ref="M525:N525"/>
    <mergeCell ref="B526:G526"/>
    <mergeCell ref="J526:K526"/>
    <mergeCell ref="M526:N526"/>
    <mergeCell ref="B523:G523"/>
    <mergeCell ref="J523:K523"/>
    <mergeCell ref="M523:N523"/>
    <mergeCell ref="B524:G524"/>
    <mergeCell ref="J524:K524"/>
    <mergeCell ref="M524:N524"/>
    <mergeCell ref="B521:G521"/>
    <mergeCell ref="J521:K521"/>
    <mergeCell ref="M521:N521"/>
    <mergeCell ref="B522:G522"/>
    <mergeCell ref="J522:K522"/>
    <mergeCell ref="M522:N522"/>
    <mergeCell ref="B519:G519"/>
    <mergeCell ref="J519:K519"/>
    <mergeCell ref="M519:N519"/>
    <mergeCell ref="B520:G520"/>
    <mergeCell ref="J520:K520"/>
    <mergeCell ref="M520:N520"/>
    <mergeCell ref="B517:G517"/>
    <mergeCell ref="J517:K517"/>
    <mergeCell ref="M517:N517"/>
    <mergeCell ref="B518:G518"/>
    <mergeCell ref="J518:K518"/>
    <mergeCell ref="M518:N518"/>
    <mergeCell ref="B515:G515"/>
    <mergeCell ref="J515:K515"/>
    <mergeCell ref="M515:N515"/>
    <mergeCell ref="B516:G516"/>
    <mergeCell ref="J516:K516"/>
    <mergeCell ref="M516:N516"/>
    <mergeCell ref="B513:G513"/>
    <mergeCell ref="J513:K513"/>
    <mergeCell ref="M513:N513"/>
    <mergeCell ref="B514:G514"/>
    <mergeCell ref="J514:K514"/>
    <mergeCell ref="M514:N514"/>
    <mergeCell ref="B511:G511"/>
    <mergeCell ref="J511:K511"/>
    <mergeCell ref="M511:N511"/>
    <mergeCell ref="B512:G512"/>
    <mergeCell ref="J512:K512"/>
    <mergeCell ref="M512:N512"/>
    <mergeCell ref="B509:G509"/>
    <mergeCell ref="J509:K509"/>
    <mergeCell ref="M509:N509"/>
    <mergeCell ref="B510:G510"/>
    <mergeCell ref="J510:K510"/>
    <mergeCell ref="M510:N510"/>
    <mergeCell ref="B507:G507"/>
    <mergeCell ref="J507:K507"/>
    <mergeCell ref="M507:N507"/>
    <mergeCell ref="B508:G508"/>
    <mergeCell ref="J508:K508"/>
    <mergeCell ref="M508:N508"/>
    <mergeCell ref="B505:G505"/>
    <mergeCell ref="J505:K505"/>
    <mergeCell ref="M505:N505"/>
    <mergeCell ref="B506:G506"/>
    <mergeCell ref="J506:K506"/>
    <mergeCell ref="M506:N506"/>
    <mergeCell ref="B503:G503"/>
    <mergeCell ref="J503:K503"/>
    <mergeCell ref="M503:N503"/>
    <mergeCell ref="B504:G504"/>
    <mergeCell ref="J504:K504"/>
    <mergeCell ref="M504:N504"/>
    <mergeCell ref="B501:G501"/>
    <mergeCell ref="J501:K501"/>
    <mergeCell ref="M501:N501"/>
    <mergeCell ref="B502:G502"/>
    <mergeCell ref="J502:K502"/>
    <mergeCell ref="M502:N502"/>
    <mergeCell ref="B499:G499"/>
    <mergeCell ref="J499:K499"/>
    <mergeCell ref="M499:N499"/>
    <mergeCell ref="B500:G500"/>
    <mergeCell ref="J500:K500"/>
    <mergeCell ref="M500:N500"/>
    <mergeCell ref="B497:G497"/>
    <mergeCell ref="J497:K497"/>
    <mergeCell ref="M497:N497"/>
    <mergeCell ref="B498:G498"/>
    <mergeCell ref="J498:K498"/>
    <mergeCell ref="M498:N498"/>
    <mergeCell ref="B495:G495"/>
    <mergeCell ref="J495:K495"/>
    <mergeCell ref="M495:N495"/>
    <mergeCell ref="B496:G496"/>
    <mergeCell ref="J496:K496"/>
    <mergeCell ref="M496:N496"/>
    <mergeCell ref="B493:G493"/>
    <mergeCell ref="J493:K493"/>
    <mergeCell ref="M493:N493"/>
    <mergeCell ref="B494:G494"/>
    <mergeCell ref="J494:K494"/>
    <mergeCell ref="M494:N494"/>
    <mergeCell ref="B491:G491"/>
    <mergeCell ref="J491:K491"/>
    <mergeCell ref="M491:N491"/>
    <mergeCell ref="B492:G492"/>
    <mergeCell ref="J492:K492"/>
    <mergeCell ref="M492:N492"/>
    <mergeCell ref="B489:G489"/>
    <mergeCell ref="J489:K489"/>
    <mergeCell ref="M489:N489"/>
    <mergeCell ref="B490:G490"/>
    <mergeCell ref="J490:K490"/>
    <mergeCell ref="M490:N490"/>
    <mergeCell ref="B487:G487"/>
    <mergeCell ref="J487:K487"/>
    <mergeCell ref="M487:N487"/>
    <mergeCell ref="B488:G488"/>
    <mergeCell ref="J488:K488"/>
    <mergeCell ref="M488:N488"/>
    <mergeCell ref="B485:G485"/>
    <mergeCell ref="J485:K485"/>
    <mergeCell ref="M485:N485"/>
    <mergeCell ref="B486:G486"/>
    <mergeCell ref="J486:K486"/>
    <mergeCell ref="M486:N486"/>
    <mergeCell ref="B483:G483"/>
    <mergeCell ref="J483:K483"/>
    <mergeCell ref="M483:N483"/>
    <mergeCell ref="B484:G484"/>
    <mergeCell ref="J484:K484"/>
    <mergeCell ref="M484:N484"/>
    <mergeCell ref="B481:G481"/>
    <mergeCell ref="J481:K481"/>
    <mergeCell ref="M481:N481"/>
    <mergeCell ref="B482:G482"/>
    <mergeCell ref="J482:K482"/>
    <mergeCell ref="M482:N482"/>
    <mergeCell ref="B479:G479"/>
    <mergeCell ref="J479:K479"/>
    <mergeCell ref="M479:N479"/>
    <mergeCell ref="B480:G480"/>
    <mergeCell ref="J480:K480"/>
    <mergeCell ref="M480:N480"/>
    <mergeCell ref="B477:G477"/>
    <mergeCell ref="J477:K477"/>
    <mergeCell ref="M477:N477"/>
    <mergeCell ref="B478:G478"/>
    <mergeCell ref="J478:K478"/>
    <mergeCell ref="M478:N478"/>
    <mergeCell ref="B475:G475"/>
    <mergeCell ref="J475:K475"/>
    <mergeCell ref="M475:N475"/>
    <mergeCell ref="B476:G476"/>
    <mergeCell ref="J476:K476"/>
    <mergeCell ref="M476:N476"/>
    <mergeCell ref="B473:G473"/>
    <mergeCell ref="J473:K473"/>
    <mergeCell ref="M473:N473"/>
    <mergeCell ref="B474:G474"/>
    <mergeCell ref="J474:K474"/>
    <mergeCell ref="M474:N474"/>
    <mergeCell ref="B471:G471"/>
    <mergeCell ref="J471:K471"/>
    <mergeCell ref="M471:N471"/>
    <mergeCell ref="B472:G472"/>
    <mergeCell ref="J472:K472"/>
    <mergeCell ref="M472:N472"/>
    <mergeCell ref="B469:G469"/>
    <mergeCell ref="J469:K469"/>
    <mergeCell ref="M469:N469"/>
    <mergeCell ref="B470:G470"/>
    <mergeCell ref="J470:K470"/>
    <mergeCell ref="M470:N470"/>
    <mergeCell ref="B467:G467"/>
    <mergeCell ref="J467:K467"/>
    <mergeCell ref="M467:N467"/>
    <mergeCell ref="B468:G468"/>
    <mergeCell ref="J468:K468"/>
    <mergeCell ref="M468:N468"/>
    <mergeCell ref="B465:G465"/>
    <mergeCell ref="J465:K465"/>
    <mergeCell ref="M465:N465"/>
    <mergeCell ref="B466:G466"/>
    <mergeCell ref="J466:K466"/>
    <mergeCell ref="M466:N466"/>
    <mergeCell ref="B463:G463"/>
    <mergeCell ref="J463:K463"/>
    <mergeCell ref="M463:N463"/>
    <mergeCell ref="B464:G464"/>
    <mergeCell ref="J464:K464"/>
    <mergeCell ref="M464:N464"/>
    <mergeCell ref="B461:G461"/>
    <mergeCell ref="J461:K461"/>
    <mergeCell ref="M461:N461"/>
    <mergeCell ref="B462:G462"/>
    <mergeCell ref="J462:K462"/>
    <mergeCell ref="M462:N462"/>
    <mergeCell ref="B459:G459"/>
    <mergeCell ref="J459:K459"/>
    <mergeCell ref="M459:N459"/>
    <mergeCell ref="B460:G460"/>
    <mergeCell ref="J460:K460"/>
    <mergeCell ref="M460:N460"/>
    <mergeCell ref="B457:G457"/>
    <mergeCell ref="J457:K457"/>
    <mergeCell ref="M457:N457"/>
    <mergeCell ref="B458:G458"/>
    <mergeCell ref="J458:K458"/>
    <mergeCell ref="M458:N458"/>
    <mergeCell ref="B455:G455"/>
    <mergeCell ref="J455:K455"/>
    <mergeCell ref="M455:N455"/>
    <mergeCell ref="B456:G456"/>
    <mergeCell ref="J456:K456"/>
    <mergeCell ref="M456:N456"/>
    <mergeCell ref="B453:G453"/>
    <mergeCell ref="J453:K453"/>
    <mergeCell ref="M453:N453"/>
    <mergeCell ref="B454:G454"/>
    <mergeCell ref="J454:K454"/>
    <mergeCell ref="M454:N454"/>
    <mergeCell ref="B451:G451"/>
    <mergeCell ref="J451:K451"/>
    <mergeCell ref="M451:N451"/>
    <mergeCell ref="B452:G452"/>
    <mergeCell ref="J452:K452"/>
    <mergeCell ref="M452:N452"/>
    <mergeCell ref="B449:G449"/>
    <mergeCell ref="J449:K449"/>
    <mergeCell ref="M449:N449"/>
    <mergeCell ref="B450:G450"/>
    <mergeCell ref="J450:K450"/>
    <mergeCell ref="M450:N450"/>
    <mergeCell ref="B447:G447"/>
    <mergeCell ref="J447:K447"/>
    <mergeCell ref="M447:N447"/>
    <mergeCell ref="B448:G448"/>
    <mergeCell ref="J448:K448"/>
    <mergeCell ref="M448:N448"/>
    <mergeCell ref="B445:G445"/>
    <mergeCell ref="J445:K445"/>
    <mergeCell ref="M445:N445"/>
    <mergeCell ref="B446:G446"/>
    <mergeCell ref="J446:K446"/>
    <mergeCell ref="M446:N446"/>
    <mergeCell ref="B443:G443"/>
    <mergeCell ref="J443:K443"/>
    <mergeCell ref="M443:N443"/>
    <mergeCell ref="B444:G444"/>
    <mergeCell ref="J444:K444"/>
    <mergeCell ref="M444:N444"/>
    <mergeCell ref="B441:G441"/>
    <mergeCell ref="J441:K441"/>
    <mergeCell ref="M441:N441"/>
    <mergeCell ref="B442:G442"/>
    <mergeCell ref="J442:K442"/>
    <mergeCell ref="M442:N442"/>
    <mergeCell ref="B439:G439"/>
    <mergeCell ref="J439:K439"/>
    <mergeCell ref="M439:N439"/>
    <mergeCell ref="B440:G440"/>
    <mergeCell ref="J440:K440"/>
    <mergeCell ref="M440:N440"/>
    <mergeCell ref="B437:G437"/>
    <mergeCell ref="J437:K437"/>
    <mergeCell ref="M437:N437"/>
    <mergeCell ref="B438:G438"/>
    <mergeCell ref="J438:K438"/>
    <mergeCell ref="M438:N438"/>
    <mergeCell ref="B435:G435"/>
    <mergeCell ref="J435:K435"/>
    <mergeCell ref="M435:N435"/>
    <mergeCell ref="B436:G436"/>
    <mergeCell ref="J436:K436"/>
    <mergeCell ref="M436:N436"/>
    <mergeCell ref="B433:G433"/>
    <mergeCell ref="J433:K433"/>
    <mergeCell ref="M433:N433"/>
    <mergeCell ref="B434:G434"/>
    <mergeCell ref="J434:K434"/>
    <mergeCell ref="M434:N434"/>
    <mergeCell ref="B431:G431"/>
    <mergeCell ref="J431:K431"/>
    <mergeCell ref="M431:N431"/>
    <mergeCell ref="B432:G432"/>
    <mergeCell ref="J432:K432"/>
    <mergeCell ref="M432:N432"/>
    <mergeCell ref="B429:G429"/>
    <mergeCell ref="J429:K429"/>
    <mergeCell ref="M429:N429"/>
    <mergeCell ref="B430:G430"/>
    <mergeCell ref="J430:K430"/>
    <mergeCell ref="M430:N430"/>
    <mergeCell ref="B427:G427"/>
    <mergeCell ref="J427:K427"/>
    <mergeCell ref="M427:N427"/>
    <mergeCell ref="B428:G428"/>
    <mergeCell ref="J428:K428"/>
    <mergeCell ref="M428:N428"/>
    <mergeCell ref="B425:G425"/>
    <mergeCell ref="J425:K425"/>
    <mergeCell ref="M425:N425"/>
    <mergeCell ref="B426:G426"/>
    <mergeCell ref="J426:K426"/>
    <mergeCell ref="M426:N426"/>
    <mergeCell ref="B423:G423"/>
    <mergeCell ref="J423:K423"/>
    <mergeCell ref="M423:N423"/>
    <mergeCell ref="B424:G424"/>
    <mergeCell ref="J424:K424"/>
    <mergeCell ref="M424:N424"/>
    <mergeCell ref="B421:G421"/>
    <mergeCell ref="J421:K421"/>
    <mergeCell ref="M421:N421"/>
    <mergeCell ref="B422:G422"/>
    <mergeCell ref="J422:K422"/>
    <mergeCell ref="M422:N422"/>
    <mergeCell ref="B419:G419"/>
    <mergeCell ref="J419:K419"/>
    <mergeCell ref="M419:N419"/>
    <mergeCell ref="B420:G420"/>
    <mergeCell ref="J420:K420"/>
    <mergeCell ref="M420:N420"/>
    <mergeCell ref="B417:G417"/>
    <mergeCell ref="J417:K417"/>
    <mergeCell ref="M417:N417"/>
    <mergeCell ref="B418:G418"/>
    <mergeCell ref="J418:K418"/>
    <mergeCell ref="M418:N418"/>
    <mergeCell ref="B415:G415"/>
    <mergeCell ref="J415:K415"/>
    <mergeCell ref="M415:N415"/>
    <mergeCell ref="B416:G416"/>
    <mergeCell ref="J416:K416"/>
    <mergeCell ref="M416:N416"/>
    <mergeCell ref="B413:G413"/>
    <mergeCell ref="J413:K413"/>
    <mergeCell ref="M413:N413"/>
    <mergeCell ref="B414:G414"/>
    <mergeCell ref="J414:K414"/>
    <mergeCell ref="M414:N414"/>
    <mergeCell ref="B411:G411"/>
    <mergeCell ref="J411:K411"/>
    <mergeCell ref="M411:N411"/>
    <mergeCell ref="B412:G412"/>
    <mergeCell ref="J412:K412"/>
    <mergeCell ref="M412:N412"/>
    <mergeCell ref="B409:G409"/>
    <mergeCell ref="J409:K409"/>
    <mergeCell ref="M409:N409"/>
    <mergeCell ref="B410:G410"/>
    <mergeCell ref="J410:K410"/>
    <mergeCell ref="M410:N410"/>
    <mergeCell ref="B407:G407"/>
    <mergeCell ref="J407:K407"/>
    <mergeCell ref="M407:N407"/>
    <mergeCell ref="B408:G408"/>
    <mergeCell ref="J408:K408"/>
    <mergeCell ref="M408:N408"/>
    <mergeCell ref="B405:G405"/>
    <mergeCell ref="J405:K405"/>
    <mergeCell ref="M405:N405"/>
    <mergeCell ref="B406:G406"/>
    <mergeCell ref="J406:K406"/>
    <mergeCell ref="M406:N406"/>
    <mergeCell ref="B403:G403"/>
    <mergeCell ref="J403:K403"/>
    <mergeCell ref="M403:N403"/>
    <mergeCell ref="B404:G404"/>
    <mergeCell ref="J404:K404"/>
    <mergeCell ref="M404:N404"/>
    <mergeCell ref="B401:G401"/>
    <mergeCell ref="J401:K401"/>
    <mergeCell ref="M401:N401"/>
    <mergeCell ref="B402:G402"/>
    <mergeCell ref="J402:K402"/>
    <mergeCell ref="M402:N402"/>
    <mergeCell ref="B399:G399"/>
    <mergeCell ref="J399:K399"/>
    <mergeCell ref="M399:N399"/>
    <mergeCell ref="B400:G400"/>
    <mergeCell ref="J400:K400"/>
    <mergeCell ref="M400:N400"/>
    <mergeCell ref="B397:G397"/>
    <mergeCell ref="J397:K397"/>
    <mergeCell ref="M397:N397"/>
    <mergeCell ref="B398:G398"/>
    <mergeCell ref="J398:K398"/>
    <mergeCell ref="M398:N398"/>
    <mergeCell ref="B395:G395"/>
    <mergeCell ref="J395:K395"/>
    <mergeCell ref="M395:N395"/>
    <mergeCell ref="B396:G396"/>
    <mergeCell ref="J396:K396"/>
    <mergeCell ref="M396:N396"/>
    <mergeCell ref="B393:G393"/>
    <mergeCell ref="J393:K393"/>
    <mergeCell ref="M393:N393"/>
    <mergeCell ref="B394:G394"/>
    <mergeCell ref="J394:K394"/>
    <mergeCell ref="M394:N394"/>
    <mergeCell ref="B391:G391"/>
    <mergeCell ref="J391:K391"/>
    <mergeCell ref="M391:N391"/>
    <mergeCell ref="B392:G392"/>
    <mergeCell ref="J392:K392"/>
    <mergeCell ref="M392:N392"/>
    <mergeCell ref="B389:G389"/>
    <mergeCell ref="J389:K389"/>
    <mergeCell ref="M389:N389"/>
    <mergeCell ref="B390:G390"/>
    <mergeCell ref="J390:K390"/>
    <mergeCell ref="M390:N390"/>
    <mergeCell ref="B387:G387"/>
    <mergeCell ref="J387:K387"/>
    <mergeCell ref="M387:N387"/>
    <mergeCell ref="B388:G388"/>
    <mergeCell ref="J388:K388"/>
    <mergeCell ref="M388:N388"/>
    <mergeCell ref="B385:G385"/>
    <mergeCell ref="J385:K385"/>
    <mergeCell ref="M385:N385"/>
    <mergeCell ref="B386:G386"/>
    <mergeCell ref="J386:K386"/>
    <mergeCell ref="M386:N386"/>
    <mergeCell ref="B383:G383"/>
    <mergeCell ref="J383:K383"/>
    <mergeCell ref="M383:N383"/>
    <mergeCell ref="B384:G384"/>
    <mergeCell ref="J384:K384"/>
    <mergeCell ref="M384:N384"/>
    <mergeCell ref="B381:G381"/>
    <mergeCell ref="J381:K381"/>
    <mergeCell ref="M381:N381"/>
    <mergeCell ref="B382:G382"/>
    <mergeCell ref="J382:K382"/>
    <mergeCell ref="M382:N382"/>
    <mergeCell ref="B379:G379"/>
    <mergeCell ref="J379:K379"/>
    <mergeCell ref="M379:N379"/>
    <mergeCell ref="B380:G380"/>
    <mergeCell ref="J380:K380"/>
    <mergeCell ref="M380:N380"/>
    <mergeCell ref="B377:G377"/>
    <mergeCell ref="J377:K377"/>
    <mergeCell ref="M377:N377"/>
    <mergeCell ref="B378:G378"/>
    <mergeCell ref="J378:K378"/>
    <mergeCell ref="M378:N378"/>
    <mergeCell ref="B375:G375"/>
    <mergeCell ref="J375:K375"/>
    <mergeCell ref="M375:N375"/>
    <mergeCell ref="B376:G376"/>
    <mergeCell ref="J376:K376"/>
    <mergeCell ref="M376:N376"/>
    <mergeCell ref="B373:G373"/>
    <mergeCell ref="J373:K373"/>
    <mergeCell ref="M373:N373"/>
    <mergeCell ref="B374:G374"/>
    <mergeCell ref="J374:K374"/>
    <mergeCell ref="M374:N374"/>
    <mergeCell ref="B371:G371"/>
    <mergeCell ref="J371:K371"/>
    <mergeCell ref="M371:N371"/>
    <mergeCell ref="B372:G372"/>
    <mergeCell ref="J372:K372"/>
    <mergeCell ref="M372:N372"/>
    <mergeCell ref="B369:G369"/>
    <mergeCell ref="J369:K369"/>
    <mergeCell ref="M369:N369"/>
    <mergeCell ref="B370:G370"/>
    <mergeCell ref="J370:K370"/>
    <mergeCell ref="M370:N370"/>
    <mergeCell ref="B367:G367"/>
    <mergeCell ref="J367:K367"/>
    <mergeCell ref="M367:N367"/>
    <mergeCell ref="B368:G368"/>
    <mergeCell ref="J368:K368"/>
    <mergeCell ref="M368:N368"/>
    <mergeCell ref="B365:G365"/>
    <mergeCell ref="J365:K365"/>
    <mergeCell ref="M365:N365"/>
    <mergeCell ref="B366:G366"/>
    <mergeCell ref="J366:K366"/>
    <mergeCell ref="M366:N366"/>
    <mergeCell ref="B363:G363"/>
    <mergeCell ref="J363:K363"/>
    <mergeCell ref="M363:N363"/>
    <mergeCell ref="B364:G364"/>
    <mergeCell ref="J364:K364"/>
    <mergeCell ref="M364:N364"/>
    <mergeCell ref="B361:G361"/>
    <mergeCell ref="J361:K361"/>
    <mergeCell ref="M361:N361"/>
    <mergeCell ref="B362:G362"/>
    <mergeCell ref="J362:K362"/>
    <mergeCell ref="M362:N362"/>
    <mergeCell ref="B359:G359"/>
    <mergeCell ref="J359:K359"/>
    <mergeCell ref="M359:N359"/>
    <mergeCell ref="B360:G360"/>
    <mergeCell ref="J360:K360"/>
    <mergeCell ref="M360:N360"/>
    <mergeCell ref="B357:G357"/>
    <mergeCell ref="J357:K357"/>
    <mergeCell ref="M357:N357"/>
    <mergeCell ref="B358:G358"/>
    <mergeCell ref="J358:K358"/>
    <mergeCell ref="M358:N358"/>
    <mergeCell ref="B355:G355"/>
    <mergeCell ref="J355:K355"/>
    <mergeCell ref="M355:N355"/>
    <mergeCell ref="B356:G356"/>
    <mergeCell ref="J356:K356"/>
    <mergeCell ref="M356:N356"/>
    <mergeCell ref="B353:G353"/>
    <mergeCell ref="J353:K353"/>
    <mergeCell ref="M353:N353"/>
    <mergeCell ref="B354:G354"/>
    <mergeCell ref="J354:K354"/>
    <mergeCell ref="M354:N354"/>
    <mergeCell ref="B351:G351"/>
    <mergeCell ref="J351:K351"/>
    <mergeCell ref="M351:N351"/>
    <mergeCell ref="B352:G352"/>
    <mergeCell ref="J352:K352"/>
    <mergeCell ref="M352:N352"/>
    <mergeCell ref="B349:G349"/>
    <mergeCell ref="J349:K349"/>
    <mergeCell ref="M349:N349"/>
    <mergeCell ref="B350:G350"/>
    <mergeCell ref="J350:K350"/>
    <mergeCell ref="M350:N350"/>
    <mergeCell ref="B347:G347"/>
    <mergeCell ref="J347:K347"/>
    <mergeCell ref="M347:N347"/>
    <mergeCell ref="B348:G348"/>
    <mergeCell ref="J348:K348"/>
    <mergeCell ref="M348:N348"/>
    <mergeCell ref="B345:G345"/>
    <mergeCell ref="J345:K345"/>
    <mergeCell ref="M345:N345"/>
    <mergeCell ref="B346:G346"/>
    <mergeCell ref="J346:K346"/>
    <mergeCell ref="M346:N346"/>
    <mergeCell ref="B343:G343"/>
    <mergeCell ref="J343:K343"/>
    <mergeCell ref="M343:N343"/>
    <mergeCell ref="B344:G344"/>
    <mergeCell ref="J344:K344"/>
    <mergeCell ref="M344:N344"/>
    <mergeCell ref="B341:G341"/>
    <mergeCell ref="J341:K341"/>
    <mergeCell ref="M341:N341"/>
    <mergeCell ref="B342:G342"/>
    <mergeCell ref="J342:K342"/>
    <mergeCell ref="M342:N342"/>
    <mergeCell ref="B339:G339"/>
    <mergeCell ref="J339:K339"/>
    <mergeCell ref="M339:N339"/>
    <mergeCell ref="B340:G340"/>
    <mergeCell ref="J340:K340"/>
    <mergeCell ref="M340:N340"/>
    <mergeCell ref="B337:G337"/>
    <mergeCell ref="J337:K337"/>
    <mergeCell ref="M337:N337"/>
    <mergeCell ref="B338:G338"/>
    <mergeCell ref="J338:K338"/>
    <mergeCell ref="M338:N338"/>
    <mergeCell ref="B335:G335"/>
    <mergeCell ref="J335:K335"/>
    <mergeCell ref="M335:N335"/>
    <mergeCell ref="B336:G336"/>
    <mergeCell ref="J336:K336"/>
    <mergeCell ref="M336:N336"/>
    <mergeCell ref="B333:G333"/>
    <mergeCell ref="J333:K333"/>
    <mergeCell ref="M333:N333"/>
    <mergeCell ref="B334:G334"/>
    <mergeCell ref="J334:K334"/>
    <mergeCell ref="M334:N334"/>
    <mergeCell ref="B331:G331"/>
    <mergeCell ref="J331:K331"/>
    <mergeCell ref="M331:N331"/>
    <mergeCell ref="B332:G332"/>
    <mergeCell ref="J332:K332"/>
    <mergeCell ref="M332:N332"/>
    <mergeCell ref="B329:G329"/>
    <mergeCell ref="J329:K329"/>
    <mergeCell ref="M329:N329"/>
    <mergeCell ref="B330:G330"/>
    <mergeCell ref="J330:K330"/>
    <mergeCell ref="M330:N330"/>
    <mergeCell ref="B327:G327"/>
    <mergeCell ref="J327:K327"/>
    <mergeCell ref="M327:N327"/>
    <mergeCell ref="B328:G328"/>
    <mergeCell ref="J328:K328"/>
    <mergeCell ref="M328:N328"/>
    <mergeCell ref="B325:G325"/>
    <mergeCell ref="J325:K325"/>
    <mergeCell ref="M325:N325"/>
    <mergeCell ref="B326:G326"/>
    <mergeCell ref="J326:K326"/>
    <mergeCell ref="M326:N326"/>
    <mergeCell ref="B323:G323"/>
    <mergeCell ref="J323:K323"/>
    <mergeCell ref="M323:N323"/>
    <mergeCell ref="B324:G324"/>
    <mergeCell ref="J324:K324"/>
    <mergeCell ref="M324:N324"/>
    <mergeCell ref="B321:G321"/>
    <mergeCell ref="J321:K321"/>
    <mergeCell ref="M321:N321"/>
    <mergeCell ref="B322:G322"/>
    <mergeCell ref="J322:K322"/>
    <mergeCell ref="M322:N322"/>
    <mergeCell ref="B319:G319"/>
    <mergeCell ref="J319:K319"/>
    <mergeCell ref="M319:N319"/>
    <mergeCell ref="B320:G320"/>
    <mergeCell ref="J320:K320"/>
    <mergeCell ref="M320:N320"/>
    <mergeCell ref="B317:G317"/>
    <mergeCell ref="J317:K317"/>
    <mergeCell ref="M317:N317"/>
    <mergeCell ref="B318:G318"/>
    <mergeCell ref="J318:K318"/>
    <mergeCell ref="M318:N318"/>
    <mergeCell ref="B315:G315"/>
    <mergeCell ref="J315:K315"/>
    <mergeCell ref="M315:N315"/>
    <mergeCell ref="B316:G316"/>
    <mergeCell ref="J316:K316"/>
    <mergeCell ref="M316:N316"/>
    <mergeCell ref="B313:G313"/>
    <mergeCell ref="J313:K313"/>
    <mergeCell ref="M313:N313"/>
    <mergeCell ref="B314:G314"/>
    <mergeCell ref="J314:K314"/>
    <mergeCell ref="M314:N314"/>
    <mergeCell ref="B311:G311"/>
    <mergeCell ref="J311:K311"/>
    <mergeCell ref="M311:N311"/>
    <mergeCell ref="B312:G312"/>
    <mergeCell ref="J312:K312"/>
    <mergeCell ref="M312:N312"/>
    <mergeCell ref="B309:G309"/>
    <mergeCell ref="J309:K309"/>
    <mergeCell ref="M309:N309"/>
    <mergeCell ref="B310:G310"/>
    <mergeCell ref="J310:K310"/>
    <mergeCell ref="M310:N310"/>
    <mergeCell ref="B307:G307"/>
    <mergeCell ref="J307:K307"/>
    <mergeCell ref="M307:N307"/>
    <mergeCell ref="B308:G308"/>
    <mergeCell ref="J308:K308"/>
    <mergeCell ref="M308:N308"/>
    <mergeCell ref="B305:G305"/>
    <mergeCell ref="J305:K305"/>
    <mergeCell ref="M305:N305"/>
    <mergeCell ref="B306:G306"/>
    <mergeCell ref="J306:K306"/>
    <mergeCell ref="M306:N306"/>
    <mergeCell ref="B303:G303"/>
    <mergeCell ref="J303:K303"/>
    <mergeCell ref="M303:N303"/>
    <mergeCell ref="B304:G304"/>
    <mergeCell ref="J304:K304"/>
    <mergeCell ref="M304:N304"/>
    <mergeCell ref="B301:G301"/>
    <mergeCell ref="J301:K301"/>
    <mergeCell ref="M301:N301"/>
    <mergeCell ref="B302:G302"/>
    <mergeCell ref="J302:K302"/>
    <mergeCell ref="M302:N302"/>
    <mergeCell ref="B299:G299"/>
    <mergeCell ref="J299:K299"/>
    <mergeCell ref="M299:N299"/>
    <mergeCell ref="B300:G300"/>
    <mergeCell ref="J300:K300"/>
    <mergeCell ref="M300:N300"/>
    <mergeCell ref="B297:G297"/>
    <mergeCell ref="J297:K297"/>
    <mergeCell ref="M297:N297"/>
    <mergeCell ref="B298:G298"/>
    <mergeCell ref="J298:K298"/>
    <mergeCell ref="M298:N298"/>
    <mergeCell ref="B295:G295"/>
    <mergeCell ref="J295:K295"/>
    <mergeCell ref="M295:N295"/>
    <mergeCell ref="B296:G296"/>
    <mergeCell ref="J296:K296"/>
    <mergeCell ref="M296:N296"/>
    <mergeCell ref="B293:G293"/>
    <mergeCell ref="J293:K293"/>
    <mergeCell ref="M293:N293"/>
    <mergeCell ref="B294:G294"/>
    <mergeCell ref="J294:K294"/>
    <mergeCell ref="M294:N294"/>
    <mergeCell ref="B291:G291"/>
    <mergeCell ref="J291:K291"/>
    <mergeCell ref="M291:N291"/>
    <mergeCell ref="B292:G292"/>
    <mergeCell ref="J292:K292"/>
    <mergeCell ref="M292:N292"/>
    <mergeCell ref="B289:G289"/>
    <mergeCell ref="J289:K289"/>
    <mergeCell ref="M289:N289"/>
    <mergeCell ref="B290:G290"/>
    <mergeCell ref="J290:K290"/>
    <mergeCell ref="M290:N290"/>
    <mergeCell ref="B287:G287"/>
    <mergeCell ref="J287:K287"/>
    <mergeCell ref="M287:N287"/>
    <mergeCell ref="B288:G288"/>
    <mergeCell ref="J288:K288"/>
    <mergeCell ref="M288:N288"/>
    <mergeCell ref="B285:G285"/>
    <mergeCell ref="J285:K285"/>
    <mergeCell ref="M285:N285"/>
    <mergeCell ref="B286:G286"/>
    <mergeCell ref="J286:K286"/>
    <mergeCell ref="M286:N286"/>
    <mergeCell ref="B283:G283"/>
    <mergeCell ref="J283:K283"/>
    <mergeCell ref="M283:N283"/>
    <mergeCell ref="B284:G284"/>
    <mergeCell ref="J284:K284"/>
    <mergeCell ref="M284:N284"/>
    <mergeCell ref="B281:G281"/>
    <mergeCell ref="J281:K281"/>
    <mergeCell ref="M281:N281"/>
    <mergeCell ref="B282:G282"/>
    <mergeCell ref="J282:K282"/>
    <mergeCell ref="M282:N282"/>
    <mergeCell ref="B279:G279"/>
    <mergeCell ref="J279:K279"/>
    <mergeCell ref="M279:N279"/>
    <mergeCell ref="B280:G280"/>
    <mergeCell ref="J280:K280"/>
    <mergeCell ref="M280:N280"/>
    <mergeCell ref="B277:G277"/>
    <mergeCell ref="J277:K277"/>
    <mergeCell ref="M277:N277"/>
    <mergeCell ref="B278:G278"/>
    <mergeCell ref="J278:K278"/>
    <mergeCell ref="M278:N278"/>
    <mergeCell ref="B275:G275"/>
    <mergeCell ref="J275:K275"/>
    <mergeCell ref="M275:N275"/>
    <mergeCell ref="B276:G276"/>
    <mergeCell ref="J276:K276"/>
    <mergeCell ref="M276:N276"/>
    <mergeCell ref="B273:G273"/>
    <mergeCell ref="J273:K273"/>
    <mergeCell ref="M273:N273"/>
    <mergeCell ref="B274:G274"/>
    <mergeCell ref="J274:K274"/>
    <mergeCell ref="M274:N274"/>
    <mergeCell ref="B271:G271"/>
    <mergeCell ref="J271:K271"/>
    <mergeCell ref="M271:N271"/>
    <mergeCell ref="B272:G272"/>
    <mergeCell ref="J272:K272"/>
    <mergeCell ref="M272:N272"/>
    <mergeCell ref="B269:G269"/>
    <mergeCell ref="J269:K269"/>
    <mergeCell ref="M269:N269"/>
    <mergeCell ref="B270:G270"/>
    <mergeCell ref="J270:K270"/>
    <mergeCell ref="M270:N270"/>
    <mergeCell ref="B267:G267"/>
    <mergeCell ref="J267:K267"/>
    <mergeCell ref="M267:N267"/>
    <mergeCell ref="B268:G268"/>
    <mergeCell ref="J268:K268"/>
    <mergeCell ref="M268:N268"/>
    <mergeCell ref="B265:G265"/>
    <mergeCell ref="J265:K265"/>
    <mergeCell ref="M265:N265"/>
    <mergeCell ref="B266:G266"/>
    <mergeCell ref="J266:K266"/>
    <mergeCell ref="M266:N266"/>
    <mergeCell ref="B263:G263"/>
    <mergeCell ref="J263:K263"/>
    <mergeCell ref="M263:N263"/>
    <mergeCell ref="B264:G264"/>
    <mergeCell ref="J264:K264"/>
    <mergeCell ref="M264:N264"/>
    <mergeCell ref="B261:G261"/>
    <mergeCell ref="J261:K261"/>
    <mergeCell ref="M261:N261"/>
    <mergeCell ref="B262:G262"/>
    <mergeCell ref="J262:K262"/>
    <mergeCell ref="M262:N262"/>
    <mergeCell ref="B259:G259"/>
    <mergeCell ref="J259:K259"/>
    <mergeCell ref="M259:N259"/>
    <mergeCell ref="B260:G260"/>
    <mergeCell ref="J260:K260"/>
    <mergeCell ref="M260:N260"/>
    <mergeCell ref="B257:G257"/>
    <mergeCell ref="J257:K257"/>
    <mergeCell ref="M257:N257"/>
    <mergeCell ref="B258:G258"/>
    <mergeCell ref="J258:K258"/>
    <mergeCell ref="M258:N258"/>
    <mergeCell ref="B255:G255"/>
    <mergeCell ref="J255:K255"/>
    <mergeCell ref="M255:N255"/>
    <mergeCell ref="B256:G256"/>
    <mergeCell ref="J256:K256"/>
    <mergeCell ref="M256:N256"/>
    <mergeCell ref="B253:G253"/>
    <mergeCell ref="J253:K253"/>
    <mergeCell ref="M253:N253"/>
    <mergeCell ref="B254:G254"/>
    <mergeCell ref="J254:K254"/>
    <mergeCell ref="M254:N254"/>
    <mergeCell ref="B251:G251"/>
    <mergeCell ref="J251:K251"/>
    <mergeCell ref="M251:N251"/>
    <mergeCell ref="B252:G252"/>
    <mergeCell ref="J252:K252"/>
    <mergeCell ref="M252:N252"/>
    <mergeCell ref="B249:G249"/>
    <mergeCell ref="J249:K249"/>
    <mergeCell ref="M249:N249"/>
    <mergeCell ref="B250:G250"/>
    <mergeCell ref="J250:K250"/>
    <mergeCell ref="M250:N250"/>
    <mergeCell ref="B247:G247"/>
    <mergeCell ref="J247:K247"/>
    <mergeCell ref="M247:N247"/>
    <mergeCell ref="B248:G248"/>
    <mergeCell ref="J248:K248"/>
    <mergeCell ref="M248:N248"/>
    <mergeCell ref="B245:G245"/>
    <mergeCell ref="J245:K245"/>
    <mergeCell ref="M245:N245"/>
    <mergeCell ref="B246:G246"/>
    <mergeCell ref="J246:K246"/>
    <mergeCell ref="M246:N246"/>
    <mergeCell ref="B243:G243"/>
    <mergeCell ref="J243:K243"/>
    <mergeCell ref="M243:N243"/>
    <mergeCell ref="B244:G244"/>
    <mergeCell ref="J244:K244"/>
    <mergeCell ref="M244:N244"/>
    <mergeCell ref="B241:G241"/>
    <mergeCell ref="J241:K241"/>
    <mergeCell ref="M241:N241"/>
    <mergeCell ref="B242:G242"/>
    <mergeCell ref="J242:K242"/>
    <mergeCell ref="M242:N242"/>
    <mergeCell ref="B232:G232"/>
    <mergeCell ref="J232:K232"/>
    <mergeCell ref="M232:N232"/>
    <mergeCell ref="B240:G240"/>
    <mergeCell ref="J240:K240"/>
    <mergeCell ref="M240:N240"/>
    <mergeCell ref="B233:G233"/>
    <mergeCell ref="B236:G236"/>
    <mergeCell ref="B237:G237"/>
    <mergeCell ref="J235:K235"/>
    <mergeCell ref="B230:G230"/>
    <mergeCell ref="J230:K230"/>
    <mergeCell ref="M230:N230"/>
    <mergeCell ref="B231:G231"/>
    <mergeCell ref="J231:K231"/>
    <mergeCell ref="M231:N231"/>
    <mergeCell ref="B228:G228"/>
    <mergeCell ref="J228:K228"/>
    <mergeCell ref="M228:N228"/>
    <mergeCell ref="B229:G229"/>
    <mergeCell ref="J229:K229"/>
    <mergeCell ref="M229:N229"/>
    <mergeCell ref="B226:G226"/>
    <mergeCell ref="J226:K226"/>
    <mergeCell ref="M226:N226"/>
    <mergeCell ref="B227:G227"/>
    <mergeCell ref="J227:K227"/>
    <mergeCell ref="M227:N227"/>
    <mergeCell ref="B224:G224"/>
    <mergeCell ref="J224:K224"/>
    <mergeCell ref="M224:N224"/>
    <mergeCell ref="B225:G225"/>
    <mergeCell ref="J225:K225"/>
    <mergeCell ref="M225:N225"/>
    <mergeCell ref="B222:G222"/>
    <mergeCell ref="J222:K222"/>
    <mergeCell ref="M222:N222"/>
    <mergeCell ref="B223:G223"/>
    <mergeCell ref="J223:K223"/>
    <mergeCell ref="M223:N223"/>
    <mergeCell ref="B220:G220"/>
    <mergeCell ref="J220:K220"/>
    <mergeCell ref="M220:N220"/>
    <mergeCell ref="B221:G221"/>
    <mergeCell ref="J221:K221"/>
    <mergeCell ref="M221:N221"/>
    <mergeCell ref="B218:G218"/>
    <mergeCell ref="J218:K218"/>
    <mergeCell ref="M218:N218"/>
    <mergeCell ref="B219:G219"/>
    <mergeCell ref="J219:K219"/>
    <mergeCell ref="M219:N219"/>
    <mergeCell ref="B216:G216"/>
    <mergeCell ref="J216:K216"/>
    <mergeCell ref="M216:N216"/>
    <mergeCell ref="B217:G217"/>
    <mergeCell ref="J217:K217"/>
    <mergeCell ref="M217:N217"/>
    <mergeCell ref="B214:G214"/>
    <mergeCell ref="J214:K214"/>
    <mergeCell ref="M214:N214"/>
    <mergeCell ref="B215:G215"/>
    <mergeCell ref="J215:K215"/>
    <mergeCell ref="M215:N215"/>
    <mergeCell ref="B212:G212"/>
    <mergeCell ref="J212:K212"/>
    <mergeCell ref="M212:N212"/>
    <mergeCell ref="B213:G213"/>
    <mergeCell ref="J213:K213"/>
    <mergeCell ref="M213:N213"/>
    <mergeCell ref="B210:G210"/>
    <mergeCell ref="J210:K210"/>
    <mergeCell ref="M210:N210"/>
    <mergeCell ref="B211:G211"/>
    <mergeCell ref="J211:K211"/>
    <mergeCell ref="M211:N211"/>
    <mergeCell ref="B208:G208"/>
    <mergeCell ref="J208:K208"/>
    <mergeCell ref="M208:N208"/>
    <mergeCell ref="B209:G209"/>
    <mergeCell ref="J209:K209"/>
    <mergeCell ref="M209:N209"/>
    <mergeCell ref="B206:G206"/>
    <mergeCell ref="J206:K206"/>
    <mergeCell ref="M206:N206"/>
    <mergeCell ref="B207:G207"/>
    <mergeCell ref="J207:K207"/>
    <mergeCell ref="M207:N207"/>
    <mergeCell ref="B204:G204"/>
    <mergeCell ref="J204:K204"/>
    <mergeCell ref="M204:N204"/>
    <mergeCell ref="B205:G205"/>
    <mergeCell ref="J205:K205"/>
    <mergeCell ref="M205:N205"/>
    <mergeCell ref="B202:G202"/>
    <mergeCell ref="J202:K202"/>
    <mergeCell ref="M202:N202"/>
    <mergeCell ref="B203:G203"/>
    <mergeCell ref="J203:K203"/>
    <mergeCell ref="M203:N203"/>
    <mergeCell ref="B200:G200"/>
    <mergeCell ref="J200:K200"/>
    <mergeCell ref="M200:N200"/>
    <mergeCell ref="B201:G201"/>
    <mergeCell ref="J201:K201"/>
    <mergeCell ref="M201:N201"/>
    <mergeCell ref="B198:G198"/>
    <mergeCell ref="J198:K198"/>
    <mergeCell ref="M198:N198"/>
    <mergeCell ref="B199:G199"/>
    <mergeCell ref="J199:K199"/>
    <mergeCell ref="M199:N199"/>
    <mergeCell ref="B196:G196"/>
    <mergeCell ref="J196:K196"/>
    <mergeCell ref="M196:N196"/>
    <mergeCell ref="B197:G197"/>
    <mergeCell ref="J197:K197"/>
    <mergeCell ref="M197:N197"/>
    <mergeCell ref="B194:G194"/>
    <mergeCell ref="J194:K194"/>
    <mergeCell ref="M194:N194"/>
    <mergeCell ref="B195:G195"/>
    <mergeCell ref="J195:K195"/>
    <mergeCell ref="M195:N195"/>
    <mergeCell ref="B192:G192"/>
    <mergeCell ref="J192:K192"/>
    <mergeCell ref="M192:N192"/>
    <mergeCell ref="B193:G193"/>
    <mergeCell ref="J193:K193"/>
    <mergeCell ref="M193:N193"/>
    <mergeCell ref="B190:G190"/>
    <mergeCell ref="J190:K190"/>
    <mergeCell ref="M190:N190"/>
    <mergeCell ref="B191:G191"/>
    <mergeCell ref="J191:K191"/>
    <mergeCell ref="M191:N191"/>
    <mergeCell ref="B188:G188"/>
    <mergeCell ref="J188:K188"/>
    <mergeCell ref="M188:N188"/>
    <mergeCell ref="B189:G189"/>
    <mergeCell ref="J189:K189"/>
    <mergeCell ref="M189:N189"/>
    <mergeCell ref="B186:G186"/>
    <mergeCell ref="J186:K186"/>
    <mergeCell ref="M186:N186"/>
    <mergeCell ref="B187:G187"/>
    <mergeCell ref="J187:K187"/>
    <mergeCell ref="M187:N187"/>
    <mergeCell ref="B184:G184"/>
    <mergeCell ref="J184:K184"/>
    <mergeCell ref="M184:N184"/>
    <mergeCell ref="B185:G185"/>
    <mergeCell ref="J185:K185"/>
    <mergeCell ref="M185:N185"/>
    <mergeCell ref="B182:G182"/>
    <mergeCell ref="J182:K182"/>
    <mergeCell ref="M182:N182"/>
    <mergeCell ref="B183:G183"/>
    <mergeCell ref="J183:K183"/>
    <mergeCell ref="M183:N183"/>
    <mergeCell ref="B180:G180"/>
    <mergeCell ref="J180:K180"/>
    <mergeCell ref="M180:N180"/>
    <mergeCell ref="B181:G181"/>
    <mergeCell ref="J181:K181"/>
    <mergeCell ref="M181:N181"/>
    <mergeCell ref="B178:G178"/>
    <mergeCell ref="J178:K178"/>
    <mergeCell ref="M178:N178"/>
    <mergeCell ref="B179:G179"/>
    <mergeCell ref="J179:K179"/>
    <mergeCell ref="M179:N179"/>
    <mergeCell ref="B176:G176"/>
    <mergeCell ref="J176:K176"/>
    <mergeCell ref="M176:N176"/>
    <mergeCell ref="B177:G177"/>
    <mergeCell ref="J177:K177"/>
    <mergeCell ref="M177:N177"/>
    <mergeCell ref="B174:G174"/>
    <mergeCell ref="J174:K174"/>
    <mergeCell ref="M174:N174"/>
    <mergeCell ref="B175:G175"/>
    <mergeCell ref="J175:K175"/>
    <mergeCell ref="M175:N175"/>
    <mergeCell ref="B172:G172"/>
    <mergeCell ref="J172:K172"/>
    <mergeCell ref="M172:N172"/>
    <mergeCell ref="B173:G173"/>
    <mergeCell ref="J173:K173"/>
    <mergeCell ref="M173:N173"/>
    <mergeCell ref="B170:G170"/>
    <mergeCell ref="J170:K170"/>
    <mergeCell ref="M170:N170"/>
    <mergeCell ref="B171:G171"/>
    <mergeCell ref="J171:K171"/>
    <mergeCell ref="M171:N171"/>
    <mergeCell ref="B168:G168"/>
    <mergeCell ref="J168:K168"/>
    <mergeCell ref="M168:N168"/>
    <mergeCell ref="B169:G169"/>
    <mergeCell ref="J169:K169"/>
    <mergeCell ref="M169:N169"/>
    <mergeCell ref="B166:G166"/>
    <mergeCell ref="J166:K166"/>
    <mergeCell ref="M166:N166"/>
    <mergeCell ref="B167:G167"/>
    <mergeCell ref="J167:K167"/>
    <mergeCell ref="M167:N167"/>
    <mergeCell ref="B164:G164"/>
    <mergeCell ref="J164:K164"/>
    <mergeCell ref="M164:N164"/>
    <mergeCell ref="B165:G165"/>
    <mergeCell ref="J165:K165"/>
    <mergeCell ref="M165:N165"/>
    <mergeCell ref="B162:G162"/>
    <mergeCell ref="J162:K162"/>
    <mergeCell ref="M162:N162"/>
    <mergeCell ref="B163:G163"/>
    <mergeCell ref="J163:K163"/>
    <mergeCell ref="M163:N163"/>
    <mergeCell ref="B160:G160"/>
    <mergeCell ref="J160:K160"/>
    <mergeCell ref="M160:N160"/>
    <mergeCell ref="B161:G161"/>
    <mergeCell ref="J161:K161"/>
    <mergeCell ref="M161:N161"/>
    <mergeCell ref="B158:G158"/>
    <mergeCell ref="J158:K158"/>
    <mergeCell ref="M158:N158"/>
    <mergeCell ref="B159:G159"/>
    <mergeCell ref="J159:K159"/>
    <mergeCell ref="M159:N159"/>
    <mergeCell ref="B156:G156"/>
    <mergeCell ref="J156:K156"/>
    <mergeCell ref="M156:N156"/>
    <mergeCell ref="B157:G157"/>
    <mergeCell ref="J157:K157"/>
    <mergeCell ref="M157:N157"/>
    <mergeCell ref="B154:G154"/>
    <mergeCell ref="J154:K154"/>
    <mergeCell ref="M154:N154"/>
    <mergeCell ref="B155:G155"/>
    <mergeCell ref="J155:K155"/>
    <mergeCell ref="M155:N155"/>
    <mergeCell ref="B152:G152"/>
    <mergeCell ref="J152:K152"/>
    <mergeCell ref="M152:N152"/>
    <mergeCell ref="B153:G153"/>
    <mergeCell ref="J153:K153"/>
    <mergeCell ref="M153:N153"/>
    <mergeCell ref="B150:G150"/>
    <mergeCell ref="J150:K150"/>
    <mergeCell ref="M150:N150"/>
    <mergeCell ref="B151:G151"/>
    <mergeCell ref="J151:K151"/>
    <mergeCell ref="M151:N151"/>
    <mergeCell ref="B148:G148"/>
    <mergeCell ref="J148:K148"/>
    <mergeCell ref="M148:N148"/>
    <mergeCell ref="B149:G149"/>
    <mergeCell ref="J149:K149"/>
    <mergeCell ref="M149:N149"/>
    <mergeCell ref="B146:G146"/>
    <mergeCell ref="J146:K146"/>
    <mergeCell ref="M146:N146"/>
    <mergeCell ref="B147:G147"/>
    <mergeCell ref="J147:K147"/>
    <mergeCell ref="M147:N147"/>
    <mergeCell ref="B144:G144"/>
    <mergeCell ref="J144:K144"/>
    <mergeCell ref="M144:N144"/>
    <mergeCell ref="B145:G145"/>
    <mergeCell ref="J145:K145"/>
    <mergeCell ref="M145:N145"/>
    <mergeCell ref="B142:G142"/>
    <mergeCell ref="J142:K142"/>
    <mergeCell ref="M142:N142"/>
    <mergeCell ref="B143:G143"/>
    <mergeCell ref="J143:K143"/>
    <mergeCell ref="M143:N143"/>
    <mergeCell ref="B140:G140"/>
    <mergeCell ref="J140:K140"/>
    <mergeCell ref="M140:N140"/>
    <mergeCell ref="B141:G141"/>
    <mergeCell ref="J141:K141"/>
    <mergeCell ref="M141:N141"/>
    <mergeCell ref="B138:G138"/>
    <mergeCell ref="J138:K138"/>
    <mergeCell ref="M138:N138"/>
    <mergeCell ref="B139:G139"/>
    <mergeCell ref="J139:K139"/>
    <mergeCell ref="M139:N139"/>
    <mergeCell ref="B136:G136"/>
    <mergeCell ref="J136:K136"/>
    <mergeCell ref="M136:N136"/>
    <mergeCell ref="B137:G137"/>
    <mergeCell ref="J137:K137"/>
    <mergeCell ref="M137:N137"/>
    <mergeCell ref="B134:G134"/>
    <mergeCell ref="J134:K134"/>
    <mergeCell ref="M134:N134"/>
    <mergeCell ref="B135:G135"/>
    <mergeCell ref="J135:K135"/>
    <mergeCell ref="M135:N135"/>
    <mergeCell ref="B132:G132"/>
    <mergeCell ref="J132:K132"/>
    <mergeCell ref="M132:N132"/>
    <mergeCell ref="B133:G133"/>
    <mergeCell ref="J133:K133"/>
    <mergeCell ref="M133:N133"/>
    <mergeCell ref="B130:G130"/>
    <mergeCell ref="J130:K130"/>
    <mergeCell ref="M130:N130"/>
    <mergeCell ref="B131:G131"/>
    <mergeCell ref="J131:K131"/>
    <mergeCell ref="M131:N131"/>
    <mergeCell ref="B128:G128"/>
    <mergeCell ref="J128:K128"/>
    <mergeCell ref="M128:N128"/>
    <mergeCell ref="B129:G129"/>
    <mergeCell ref="J129:K129"/>
    <mergeCell ref="M129:N129"/>
    <mergeCell ref="B126:G126"/>
    <mergeCell ref="J126:K126"/>
    <mergeCell ref="M126:N126"/>
    <mergeCell ref="B127:G127"/>
    <mergeCell ref="J127:K127"/>
    <mergeCell ref="M127:N127"/>
    <mergeCell ref="B124:G124"/>
    <mergeCell ref="J124:K124"/>
    <mergeCell ref="M124:N124"/>
    <mergeCell ref="B125:G125"/>
    <mergeCell ref="J125:K125"/>
    <mergeCell ref="M125:N125"/>
    <mergeCell ref="B122:G122"/>
    <mergeCell ref="J122:K122"/>
    <mergeCell ref="M122:N122"/>
    <mergeCell ref="B123:G123"/>
    <mergeCell ref="J123:K123"/>
    <mergeCell ref="M123:N123"/>
    <mergeCell ref="B120:G120"/>
    <mergeCell ref="J120:K120"/>
    <mergeCell ref="M120:N120"/>
    <mergeCell ref="B121:G121"/>
    <mergeCell ref="J121:K121"/>
    <mergeCell ref="M121:N121"/>
    <mergeCell ref="B118:G118"/>
    <mergeCell ref="J118:K118"/>
    <mergeCell ref="M118:N118"/>
    <mergeCell ref="B119:G119"/>
    <mergeCell ref="J119:K119"/>
    <mergeCell ref="M119:N119"/>
    <mergeCell ref="B116:G116"/>
    <mergeCell ref="J116:K116"/>
    <mergeCell ref="M116:N116"/>
    <mergeCell ref="B117:G117"/>
    <mergeCell ref="J117:K117"/>
    <mergeCell ref="M117:N117"/>
    <mergeCell ref="B114:G114"/>
    <mergeCell ref="J114:K114"/>
    <mergeCell ref="M114:N114"/>
    <mergeCell ref="B115:G115"/>
    <mergeCell ref="J115:K115"/>
    <mergeCell ref="M115:N115"/>
    <mergeCell ref="B112:G112"/>
    <mergeCell ref="J112:K112"/>
    <mergeCell ref="M112:N112"/>
    <mergeCell ref="B113:G113"/>
    <mergeCell ref="J113:K113"/>
    <mergeCell ref="M113:N113"/>
    <mergeCell ref="B110:G110"/>
    <mergeCell ref="J110:K110"/>
    <mergeCell ref="M110:N110"/>
    <mergeCell ref="B111:G111"/>
    <mergeCell ref="J111:K111"/>
    <mergeCell ref="M111:N111"/>
    <mergeCell ref="B108:G108"/>
    <mergeCell ref="J108:K108"/>
    <mergeCell ref="M108:N108"/>
    <mergeCell ref="B109:G109"/>
    <mergeCell ref="J109:K109"/>
    <mergeCell ref="M109:N109"/>
    <mergeCell ref="B106:G106"/>
    <mergeCell ref="J106:K106"/>
    <mergeCell ref="M106:N106"/>
    <mergeCell ref="B107:G107"/>
    <mergeCell ref="J107:K107"/>
    <mergeCell ref="M107:N107"/>
    <mergeCell ref="B104:G104"/>
    <mergeCell ref="J104:K104"/>
    <mergeCell ref="M104:N104"/>
    <mergeCell ref="B105:G105"/>
    <mergeCell ref="J105:K105"/>
    <mergeCell ref="M105:N105"/>
    <mergeCell ref="B102:G102"/>
    <mergeCell ref="J102:K102"/>
    <mergeCell ref="M102:N102"/>
    <mergeCell ref="B103:G103"/>
    <mergeCell ref="J103:K103"/>
    <mergeCell ref="M103:N103"/>
    <mergeCell ref="B100:G100"/>
    <mergeCell ref="J100:K100"/>
    <mergeCell ref="M100:N100"/>
    <mergeCell ref="B101:G101"/>
    <mergeCell ref="J101:K101"/>
    <mergeCell ref="M101:N101"/>
    <mergeCell ref="B98:G98"/>
    <mergeCell ref="J98:K98"/>
    <mergeCell ref="M98:N98"/>
    <mergeCell ref="B99:G99"/>
    <mergeCell ref="J99:K99"/>
    <mergeCell ref="M99:N99"/>
    <mergeCell ref="B96:G96"/>
    <mergeCell ref="J96:K96"/>
    <mergeCell ref="M96:N96"/>
    <mergeCell ref="B97:G97"/>
    <mergeCell ref="J97:K97"/>
    <mergeCell ref="M97:N97"/>
    <mergeCell ref="B94:G94"/>
    <mergeCell ref="J94:K94"/>
    <mergeCell ref="M94:N94"/>
    <mergeCell ref="B95:G95"/>
    <mergeCell ref="J95:K95"/>
    <mergeCell ref="M95:N95"/>
    <mergeCell ref="B92:G92"/>
    <mergeCell ref="J92:K92"/>
    <mergeCell ref="M92:N92"/>
    <mergeCell ref="B93:G93"/>
    <mergeCell ref="J93:K93"/>
    <mergeCell ref="M93:N93"/>
    <mergeCell ref="B90:G90"/>
    <mergeCell ref="J90:K90"/>
    <mergeCell ref="M90:N90"/>
    <mergeCell ref="B91:G91"/>
    <mergeCell ref="J91:K91"/>
    <mergeCell ref="M91:N91"/>
    <mergeCell ref="B88:G88"/>
    <mergeCell ref="J88:K88"/>
    <mergeCell ref="M88:N88"/>
    <mergeCell ref="B89:G89"/>
    <mergeCell ref="J89:K89"/>
    <mergeCell ref="M89:N89"/>
    <mergeCell ref="B86:G86"/>
    <mergeCell ref="J86:K86"/>
    <mergeCell ref="M86:N86"/>
    <mergeCell ref="B87:G87"/>
    <mergeCell ref="J87:K87"/>
    <mergeCell ref="M87:N87"/>
    <mergeCell ref="B84:G84"/>
    <mergeCell ref="J84:K84"/>
    <mergeCell ref="M84:N84"/>
    <mergeCell ref="B85:G85"/>
    <mergeCell ref="J85:K85"/>
    <mergeCell ref="M85:N85"/>
    <mergeCell ref="B82:G82"/>
    <mergeCell ref="J82:K82"/>
    <mergeCell ref="M82:N82"/>
    <mergeCell ref="B83:G83"/>
    <mergeCell ref="J83:K83"/>
    <mergeCell ref="M83:N83"/>
    <mergeCell ref="B80:G80"/>
    <mergeCell ref="J80:K80"/>
    <mergeCell ref="M80:N80"/>
    <mergeCell ref="B81:G81"/>
    <mergeCell ref="J81:K81"/>
    <mergeCell ref="M81:N81"/>
    <mergeCell ref="B78:G78"/>
    <mergeCell ref="J78:K78"/>
    <mergeCell ref="M78:N78"/>
    <mergeCell ref="B79:G79"/>
    <mergeCell ref="J79:K79"/>
    <mergeCell ref="M79:N79"/>
    <mergeCell ref="B76:G76"/>
    <mergeCell ref="J76:K76"/>
    <mergeCell ref="M76:N76"/>
    <mergeCell ref="B77:G77"/>
    <mergeCell ref="J77:K77"/>
    <mergeCell ref="M77:N77"/>
    <mergeCell ref="B74:G74"/>
    <mergeCell ref="J74:K74"/>
    <mergeCell ref="M74:N74"/>
    <mergeCell ref="B75:G75"/>
    <mergeCell ref="J75:K75"/>
    <mergeCell ref="M75:N75"/>
    <mergeCell ref="B72:G72"/>
    <mergeCell ref="J72:K72"/>
    <mergeCell ref="M72:N72"/>
    <mergeCell ref="B73:G73"/>
    <mergeCell ref="J73:K73"/>
    <mergeCell ref="M73:N73"/>
    <mergeCell ref="B70:G70"/>
    <mergeCell ref="J70:K70"/>
    <mergeCell ref="M70:N70"/>
    <mergeCell ref="B71:G71"/>
    <mergeCell ref="J71:K71"/>
    <mergeCell ref="M71:N71"/>
    <mergeCell ref="B68:G68"/>
    <mergeCell ref="J68:K68"/>
    <mergeCell ref="M68:N68"/>
    <mergeCell ref="B69:G69"/>
    <mergeCell ref="J69:K69"/>
    <mergeCell ref="M69:N69"/>
    <mergeCell ref="B66:G66"/>
    <mergeCell ref="J66:K66"/>
    <mergeCell ref="M66:N66"/>
    <mergeCell ref="B67:G67"/>
    <mergeCell ref="J67:K67"/>
    <mergeCell ref="M67:N67"/>
    <mergeCell ref="B64:G64"/>
    <mergeCell ref="J64:K64"/>
    <mergeCell ref="M64:N64"/>
    <mergeCell ref="B65:G65"/>
    <mergeCell ref="J65:K65"/>
    <mergeCell ref="M65:N65"/>
    <mergeCell ref="B62:G62"/>
    <mergeCell ref="J62:K62"/>
    <mergeCell ref="M62:N62"/>
    <mergeCell ref="B63:G63"/>
    <mergeCell ref="J63:K63"/>
    <mergeCell ref="M63:N63"/>
    <mergeCell ref="B60:G60"/>
    <mergeCell ref="J60:K60"/>
    <mergeCell ref="M60:N60"/>
    <mergeCell ref="B61:G61"/>
    <mergeCell ref="J61:K61"/>
    <mergeCell ref="M61:N61"/>
    <mergeCell ref="B58:G58"/>
    <mergeCell ref="J58:K58"/>
    <mergeCell ref="M58:N58"/>
    <mergeCell ref="B59:G59"/>
    <mergeCell ref="J59:K59"/>
    <mergeCell ref="M59:N59"/>
    <mergeCell ref="B56:G56"/>
    <mergeCell ref="J56:K56"/>
    <mergeCell ref="M56:N56"/>
    <mergeCell ref="B57:G57"/>
    <mergeCell ref="J57:K57"/>
    <mergeCell ref="M57:N57"/>
    <mergeCell ref="B54:G54"/>
    <mergeCell ref="J54:K54"/>
    <mergeCell ref="M54:N54"/>
    <mergeCell ref="B55:G55"/>
    <mergeCell ref="J55:K55"/>
    <mergeCell ref="M55:N55"/>
    <mergeCell ref="B52:G52"/>
    <mergeCell ref="J52:K52"/>
    <mergeCell ref="M52:N52"/>
    <mergeCell ref="B53:G53"/>
    <mergeCell ref="J53:K53"/>
    <mergeCell ref="M53:N53"/>
    <mergeCell ref="B50:G50"/>
    <mergeCell ref="J50:K50"/>
    <mergeCell ref="M50:N50"/>
    <mergeCell ref="B51:G51"/>
    <mergeCell ref="J51:K51"/>
    <mergeCell ref="M51:N51"/>
    <mergeCell ref="B48:G48"/>
    <mergeCell ref="J48:K48"/>
    <mergeCell ref="M48:N48"/>
    <mergeCell ref="B49:G49"/>
    <mergeCell ref="J49:K49"/>
    <mergeCell ref="M49:N49"/>
    <mergeCell ref="B46:G46"/>
    <mergeCell ref="J46:K46"/>
    <mergeCell ref="M46:N46"/>
    <mergeCell ref="B47:G47"/>
    <mergeCell ref="J47:K47"/>
    <mergeCell ref="M47:N47"/>
    <mergeCell ref="B44:G44"/>
    <mergeCell ref="J44:K44"/>
    <mergeCell ref="M44:N44"/>
    <mergeCell ref="B45:G45"/>
    <mergeCell ref="J45:K45"/>
    <mergeCell ref="M45:N45"/>
    <mergeCell ref="B42:G42"/>
    <mergeCell ref="J42:K42"/>
    <mergeCell ref="M42:N42"/>
    <mergeCell ref="B43:G43"/>
    <mergeCell ref="J43:K43"/>
    <mergeCell ref="M43:N43"/>
    <mergeCell ref="B40:G40"/>
    <mergeCell ref="J40:K40"/>
    <mergeCell ref="M40:N40"/>
    <mergeCell ref="B41:G41"/>
    <mergeCell ref="J41:K41"/>
    <mergeCell ref="M41:N41"/>
    <mergeCell ref="B38:G38"/>
    <mergeCell ref="J38:K38"/>
    <mergeCell ref="M38:N38"/>
    <mergeCell ref="B39:G39"/>
    <mergeCell ref="J39:K39"/>
    <mergeCell ref="M39:N39"/>
    <mergeCell ref="B36:G36"/>
    <mergeCell ref="J36:K36"/>
    <mergeCell ref="M36:N36"/>
    <mergeCell ref="B37:G37"/>
    <mergeCell ref="J37:K37"/>
    <mergeCell ref="M37:N37"/>
    <mergeCell ref="B34:G34"/>
    <mergeCell ref="J34:K34"/>
    <mergeCell ref="M34:N34"/>
    <mergeCell ref="B35:G35"/>
    <mergeCell ref="J35:K35"/>
    <mergeCell ref="M35:N35"/>
    <mergeCell ref="B32:G32"/>
    <mergeCell ref="J32:K32"/>
    <mergeCell ref="M32:N32"/>
    <mergeCell ref="B33:G33"/>
    <mergeCell ref="J33:K33"/>
    <mergeCell ref="M33:N33"/>
    <mergeCell ref="B30:G30"/>
    <mergeCell ref="J30:K30"/>
    <mergeCell ref="M30:N30"/>
    <mergeCell ref="B31:G31"/>
    <mergeCell ref="J31:K31"/>
    <mergeCell ref="M31:N31"/>
    <mergeCell ref="B28:G28"/>
    <mergeCell ref="J28:K28"/>
    <mergeCell ref="M28:N28"/>
    <mergeCell ref="B29:G29"/>
    <mergeCell ref="J29:K29"/>
    <mergeCell ref="M29:N29"/>
    <mergeCell ref="B26:G26"/>
    <mergeCell ref="J26:K26"/>
    <mergeCell ref="M26:N26"/>
    <mergeCell ref="B27:G27"/>
    <mergeCell ref="J27:K27"/>
    <mergeCell ref="M27:N27"/>
    <mergeCell ref="B24:G24"/>
    <mergeCell ref="J24:K24"/>
    <mergeCell ref="M24:N24"/>
    <mergeCell ref="B25:G25"/>
    <mergeCell ref="J25:K25"/>
    <mergeCell ref="M25:N25"/>
    <mergeCell ref="B22:G22"/>
    <mergeCell ref="J22:K22"/>
    <mergeCell ref="M22:N22"/>
    <mergeCell ref="B23:G23"/>
    <mergeCell ref="J23:K23"/>
    <mergeCell ref="M23:N23"/>
    <mergeCell ref="B20:G20"/>
    <mergeCell ref="J20:K20"/>
    <mergeCell ref="M20:N20"/>
    <mergeCell ref="B21:G21"/>
    <mergeCell ref="J21:K21"/>
    <mergeCell ref="M21:N21"/>
    <mergeCell ref="B18:G18"/>
    <mergeCell ref="J18:K18"/>
    <mergeCell ref="M18:N18"/>
    <mergeCell ref="B19:G19"/>
    <mergeCell ref="J19:K19"/>
    <mergeCell ref="M19:N19"/>
    <mergeCell ref="B16:G16"/>
    <mergeCell ref="J16:K16"/>
    <mergeCell ref="M16:N16"/>
    <mergeCell ref="B17:G17"/>
    <mergeCell ref="J17:K17"/>
    <mergeCell ref="M17:N17"/>
    <mergeCell ref="B14:G14"/>
    <mergeCell ref="J14:K14"/>
    <mergeCell ref="M14:N14"/>
    <mergeCell ref="B15:G15"/>
    <mergeCell ref="J15:K15"/>
    <mergeCell ref="M15:N15"/>
    <mergeCell ref="J8:K8"/>
    <mergeCell ref="B12:G12"/>
    <mergeCell ref="J12:K12"/>
    <mergeCell ref="M12:N12"/>
    <mergeCell ref="B13:G13"/>
    <mergeCell ref="J13:K13"/>
    <mergeCell ref="M13:N13"/>
    <mergeCell ref="B10:G10"/>
    <mergeCell ref="J10:K10"/>
    <mergeCell ref="M10:N10"/>
    <mergeCell ref="B11:G11"/>
    <mergeCell ref="J11:K11"/>
    <mergeCell ref="M11:N11"/>
    <mergeCell ref="M8:N8"/>
    <mergeCell ref="B5:G5"/>
    <mergeCell ref="B9:G9"/>
    <mergeCell ref="J9:K9"/>
    <mergeCell ref="M9:N9"/>
    <mergeCell ref="J5:K5"/>
    <mergeCell ref="M5:N5"/>
    <mergeCell ref="J7:K7"/>
    <mergeCell ref="M7:N7"/>
    <mergeCell ref="B8:G8"/>
  </mergeCells>
  <printOptions/>
  <pageMargins left="0.3937007874015748" right="0.1968503937007874" top="0.3937007874015748" bottom="0.5905511811023623" header="0" footer="0.5118110236220472"/>
  <pageSetup fitToHeight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6"/>
  <sheetViews>
    <sheetView view="pageBreakPreview" zoomScale="60" zoomScalePageLayoutView="0" workbookViewId="0" topLeftCell="A1">
      <selection activeCell="B10" sqref="B10:C10"/>
    </sheetView>
  </sheetViews>
  <sheetFormatPr defaultColWidth="9.140625" defaultRowHeight="15"/>
  <cols>
    <col min="1" max="1" width="24.7109375" style="39" customWidth="1"/>
    <col min="2" max="2" width="41.28125" style="39" customWidth="1"/>
    <col min="3" max="3" width="13.28125" style="39" customWidth="1"/>
    <col min="4" max="4" width="13.140625" style="39" customWidth="1"/>
    <col min="5" max="5" width="12.140625" style="39" customWidth="1"/>
    <col min="6" max="6" width="13.140625" style="39" customWidth="1"/>
    <col min="7" max="7" width="8.8515625" style="39" customWidth="1"/>
    <col min="8" max="16384" width="8.8515625" style="39" customWidth="1"/>
  </cols>
  <sheetData>
    <row r="1" spans="1:6" ht="15">
      <c r="A1" s="269"/>
      <c r="B1" s="269"/>
      <c r="C1" s="50"/>
      <c r="D1" s="50"/>
      <c r="E1" s="50"/>
      <c r="F1" s="78" t="s">
        <v>536</v>
      </c>
    </row>
    <row r="2" spans="1:7" ht="15">
      <c r="A2" s="264"/>
      <c r="B2" s="174"/>
      <c r="C2" s="174"/>
      <c r="D2" s="174"/>
      <c r="E2" s="174"/>
      <c r="F2" s="174"/>
      <c r="G2" s="174"/>
    </row>
    <row r="3" spans="1:7" ht="50.25" customHeight="1">
      <c r="A3" s="270" t="s">
        <v>603</v>
      </c>
      <c r="B3" s="270"/>
      <c r="C3" s="270"/>
      <c r="D3" s="270"/>
      <c r="E3" s="270"/>
      <c r="F3" s="270"/>
      <c r="G3" s="271"/>
    </row>
    <row r="4" spans="1:6" ht="30" customHeight="1">
      <c r="A4" s="264" t="s">
        <v>1</v>
      </c>
      <c r="B4" s="264"/>
      <c r="C4" s="264"/>
      <c r="D4" s="264"/>
      <c r="E4" s="264"/>
      <c r="F4" s="264"/>
    </row>
    <row r="5" spans="1:7" ht="57.75" customHeight="1">
      <c r="A5" s="90" t="s">
        <v>582</v>
      </c>
      <c r="B5" s="272" t="s">
        <v>2</v>
      </c>
      <c r="C5" s="199"/>
      <c r="D5" s="51" t="s">
        <v>593</v>
      </c>
      <c r="E5" s="51" t="s">
        <v>595</v>
      </c>
      <c r="F5" s="51" t="s">
        <v>591</v>
      </c>
      <c r="G5" s="51" t="s">
        <v>592</v>
      </c>
    </row>
    <row r="6" spans="1:7" ht="15">
      <c r="A6" s="47">
        <v>1</v>
      </c>
      <c r="B6" s="48">
        <v>2</v>
      </c>
      <c r="C6" s="49"/>
      <c r="D6" s="53">
        <v>3</v>
      </c>
      <c r="E6" s="53">
        <v>4</v>
      </c>
      <c r="F6" s="53">
        <v>5</v>
      </c>
      <c r="G6" s="53">
        <v>6</v>
      </c>
    </row>
    <row r="7" spans="1:7" ht="15" customHeight="1">
      <c r="A7" s="40" t="s">
        <v>583</v>
      </c>
      <c r="B7" s="267" t="s">
        <v>584</v>
      </c>
      <c r="C7" s="268"/>
      <c r="D7" s="91">
        <v>16585.299999999814</v>
      </c>
      <c r="E7" s="91">
        <f>E8</f>
        <v>6451.899999999994</v>
      </c>
      <c r="F7" s="92">
        <f>D7-E7</f>
        <v>10133.39999999982</v>
      </c>
      <c r="G7" s="93">
        <f>E7/D7*100</f>
        <v>38.90131622581483</v>
      </c>
    </row>
    <row r="8" spans="1:7" ht="15" customHeight="1">
      <c r="A8" s="41" t="s">
        <v>585</v>
      </c>
      <c r="B8" s="265" t="s">
        <v>586</v>
      </c>
      <c r="C8" s="266"/>
      <c r="D8" s="94">
        <v>16585.299999999814</v>
      </c>
      <c r="E8" s="94">
        <f>E10+E9</f>
        <v>6451.899999999994</v>
      </c>
      <c r="F8" s="95">
        <f>D8-E8</f>
        <v>10133.39999999982</v>
      </c>
      <c r="G8" s="96">
        <f>E8/D8*100</f>
        <v>38.90131622581483</v>
      </c>
    </row>
    <row r="9" spans="1:7" ht="36" customHeight="1">
      <c r="A9" s="41" t="s">
        <v>589</v>
      </c>
      <c r="B9" s="265" t="s">
        <v>587</v>
      </c>
      <c r="C9" s="266"/>
      <c r="D9" s="94">
        <v>-937622.3</v>
      </c>
      <c r="E9" s="94">
        <v>-155485.8</v>
      </c>
      <c r="F9" s="95">
        <f>D9-E9</f>
        <v>-782136.5</v>
      </c>
      <c r="G9" s="96">
        <f>E9/D9*100</f>
        <v>16.582988693848254</v>
      </c>
    </row>
    <row r="10" spans="1:7" ht="43.5" customHeight="1">
      <c r="A10" s="41" t="s">
        <v>590</v>
      </c>
      <c r="B10" s="265" t="s">
        <v>588</v>
      </c>
      <c r="C10" s="266"/>
      <c r="D10" s="94">
        <f>'Прил.2'!F7</f>
        <v>954207.5999999999</v>
      </c>
      <c r="E10" s="94">
        <f>'Прил.2'!G7</f>
        <v>161937.69999999998</v>
      </c>
      <c r="F10" s="95">
        <f>D10-E10</f>
        <v>792269.8999999999</v>
      </c>
      <c r="G10" s="96">
        <f>E10/D10*100</f>
        <v>16.970908636653075</v>
      </c>
    </row>
    <row r="11" ht="30" customHeight="1"/>
    <row r="12" ht="31.5" customHeight="1"/>
    <row r="16" ht="15">
      <c r="C16" s="42"/>
    </row>
  </sheetData>
  <sheetProtection/>
  <mergeCells count="9">
    <mergeCell ref="A2:G2"/>
    <mergeCell ref="B9:C9"/>
    <mergeCell ref="B10:C10"/>
    <mergeCell ref="B7:C7"/>
    <mergeCell ref="B8:C8"/>
    <mergeCell ref="A1:B1"/>
    <mergeCell ref="A3:G3"/>
    <mergeCell ref="A4:F4"/>
    <mergeCell ref="B5:C5"/>
  </mergeCells>
  <printOptions/>
  <pageMargins left="0.3937007874015748" right="0.3937007874015748" top="0.7874015748031497" bottom="0.7874015748031497" header="0" footer="0.5118110236220472"/>
  <pageSetup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13"/>
  <sheetViews>
    <sheetView view="pageBreakPreview" zoomScale="60" zoomScalePageLayoutView="0" workbookViewId="0" topLeftCell="A1">
      <selection activeCell="A2" sqref="A2:J2"/>
    </sheetView>
  </sheetViews>
  <sheetFormatPr defaultColWidth="9.140625" defaultRowHeight="15"/>
  <cols>
    <col min="1" max="1" width="23.7109375" style="77" customWidth="1"/>
    <col min="2" max="2" width="8.8515625" style="77" customWidth="1"/>
    <col min="3" max="3" width="5.28125" style="77" customWidth="1"/>
    <col min="4" max="5" width="3.00390625" style="77" bestFit="1" customWidth="1"/>
    <col min="6" max="7" width="4.00390625" style="77" bestFit="1" customWidth="1"/>
    <col min="8" max="16384" width="8.8515625" style="77" customWidth="1"/>
  </cols>
  <sheetData>
    <row r="1" spans="1:10" ht="14.25">
      <c r="A1" s="275" t="s">
        <v>525</v>
      </c>
      <c r="B1" s="275"/>
      <c r="C1" s="174"/>
      <c r="D1" s="174"/>
      <c r="E1" s="174"/>
      <c r="F1" s="174"/>
      <c r="G1" s="174"/>
      <c r="H1" s="174"/>
      <c r="I1" s="174"/>
      <c r="J1" s="174"/>
    </row>
    <row r="2" spans="1:10" ht="14.25">
      <c r="A2" s="275"/>
      <c r="B2" s="275"/>
      <c r="C2" s="174"/>
      <c r="D2" s="174"/>
      <c r="E2" s="174"/>
      <c r="F2" s="174"/>
      <c r="G2" s="174"/>
      <c r="H2" s="174"/>
      <c r="I2" s="174"/>
      <c r="J2" s="174"/>
    </row>
    <row r="3" spans="1:10" ht="35.25" customHeight="1">
      <c r="A3" s="278" t="s">
        <v>601</v>
      </c>
      <c r="B3" s="278"/>
      <c r="C3" s="278"/>
      <c r="D3" s="278"/>
      <c r="E3" s="278"/>
      <c r="F3" s="278"/>
      <c r="G3" s="278"/>
      <c r="H3" s="278"/>
      <c r="I3" s="279"/>
      <c r="J3" s="279"/>
    </row>
    <row r="4" spans="1:9" ht="14.25">
      <c r="A4" s="275"/>
      <c r="B4" s="275"/>
      <c r="C4" s="275"/>
      <c r="D4" s="275"/>
      <c r="E4" s="275"/>
      <c r="F4" s="275"/>
      <c r="G4" s="275"/>
      <c r="H4" s="275"/>
      <c r="I4" s="97" t="s">
        <v>1</v>
      </c>
    </row>
    <row r="5" spans="1:10" s="81" customFormat="1" ht="72">
      <c r="A5" s="79" t="s">
        <v>2</v>
      </c>
      <c r="B5" s="280" t="s">
        <v>5</v>
      </c>
      <c r="C5" s="281"/>
      <c r="D5" s="79" t="s">
        <v>3</v>
      </c>
      <c r="E5" s="79" t="s">
        <v>4</v>
      </c>
      <c r="F5" s="79" t="s">
        <v>6</v>
      </c>
      <c r="G5" s="79" t="s">
        <v>526</v>
      </c>
      <c r="H5" s="80" t="s">
        <v>593</v>
      </c>
      <c r="I5" s="80" t="s">
        <v>595</v>
      </c>
      <c r="J5" s="80" t="s">
        <v>592</v>
      </c>
    </row>
    <row r="6" spans="1:10" ht="14.25">
      <c r="A6" s="82">
        <v>1</v>
      </c>
      <c r="B6" s="282">
        <v>2</v>
      </c>
      <c r="C6" s="283"/>
      <c r="D6" s="82">
        <v>3</v>
      </c>
      <c r="E6" s="82">
        <v>4</v>
      </c>
      <c r="F6" s="82">
        <v>5</v>
      </c>
      <c r="G6" s="82">
        <v>6</v>
      </c>
      <c r="H6" s="53">
        <v>7</v>
      </c>
      <c r="I6" s="53">
        <v>8</v>
      </c>
      <c r="J6" s="53">
        <v>10</v>
      </c>
    </row>
    <row r="7" spans="1:10" ht="14.25">
      <c r="A7" s="83" t="s">
        <v>7</v>
      </c>
      <c r="B7" s="276"/>
      <c r="C7" s="277"/>
      <c r="D7" s="84"/>
      <c r="E7" s="84"/>
      <c r="F7" s="84"/>
      <c r="G7" s="84"/>
      <c r="H7" s="85">
        <f aca="true" t="shared" si="0" ref="H7:I12">H8</f>
        <v>10644.3</v>
      </c>
      <c r="I7" s="85">
        <f t="shared" si="0"/>
        <v>1849</v>
      </c>
      <c r="J7" s="85">
        <f>I7/H7*100</f>
        <v>17.370799394981354</v>
      </c>
    </row>
    <row r="8" spans="1:10" s="89" customFormat="1" ht="26.25">
      <c r="A8" s="83" t="s">
        <v>456</v>
      </c>
      <c r="B8" s="276" t="s">
        <v>457</v>
      </c>
      <c r="C8" s="277"/>
      <c r="D8" s="84"/>
      <c r="E8" s="84"/>
      <c r="F8" s="84"/>
      <c r="G8" s="84"/>
      <c r="H8" s="85">
        <f t="shared" si="0"/>
        <v>10644.3</v>
      </c>
      <c r="I8" s="85">
        <f t="shared" si="0"/>
        <v>1849</v>
      </c>
      <c r="J8" s="85">
        <f aca="true" t="shared" si="1" ref="J8:J13">I8/H8*100</f>
        <v>17.370799394981354</v>
      </c>
    </row>
    <row r="9" spans="1:10" ht="14.25">
      <c r="A9" s="86" t="s">
        <v>600</v>
      </c>
      <c r="B9" s="273" t="s">
        <v>457</v>
      </c>
      <c r="C9" s="274"/>
      <c r="D9" s="87" t="s">
        <v>142</v>
      </c>
      <c r="E9" s="87"/>
      <c r="F9" s="87"/>
      <c r="G9" s="87"/>
      <c r="H9" s="88">
        <f t="shared" si="0"/>
        <v>10644.3</v>
      </c>
      <c r="I9" s="88">
        <f t="shared" si="0"/>
        <v>1849</v>
      </c>
      <c r="J9" s="88">
        <f t="shared" si="1"/>
        <v>17.370799394981354</v>
      </c>
    </row>
    <row r="10" spans="1:10" ht="14.25">
      <c r="A10" s="86" t="s">
        <v>453</v>
      </c>
      <c r="B10" s="273" t="s">
        <v>457</v>
      </c>
      <c r="C10" s="274"/>
      <c r="D10" s="87" t="s">
        <v>142</v>
      </c>
      <c r="E10" s="87" t="s">
        <v>9</v>
      </c>
      <c r="F10" s="87"/>
      <c r="G10" s="87"/>
      <c r="H10" s="88">
        <f t="shared" si="0"/>
        <v>10644.3</v>
      </c>
      <c r="I10" s="88">
        <f t="shared" si="0"/>
        <v>1849</v>
      </c>
      <c r="J10" s="88">
        <f t="shared" si="1"/>
        <v>17.370799394981354</v>
      </c>
    </row>
    <row r="11" spans="1:10" ht="26.25">
      <c r="A11" s="86" t="s">
        <v>53</v>
      </c>
      <c r="B11" s="273" t="s">
        <v>457</v>
      </c>
      <c r="C11" s="274"/>
      <c r="D11" s="87" t="s">
        <v>142</v>
      </c>
      <c r="E11" s="87" t="s">
        <v>9</v>
      </c>
      <c r="F11" s="87" t="s">
        <v>54</v>
      </c>
      <c r="G11" s="87"/>
      <c r="H11" s="88">
        <f t="shared" si="0"/>
        <v>10644.3</v>
      </c>
      <c r="I11" s="88">
        <f t="shared" si="0"/>
        <v>1849</v>
      </c>
      <c r="J11" s="88">
        <f t="shared" si="1"/>
        <v>17.370799394981354</v>
      </c>
    </row>
    <row r="12" spans="1:10" ht="39">
      <c r="A12" s="86" t="s">
        <v>458</v>
      </c>
      <c r="B12" s="273" t="s">
        <v>457</v>
      </c>
      <c r="C12" s="274"/>
      <c r="D12" s="87" t="s">
        <v>142</v>
      </c>
      <c r="E12" s="87" t="s">
        <v>9</v>
      </c>
      <c r="F12" s="87" t="s">
        <v>459</v>
      </c>
      <c r="G12" s="87"/>
      <c r="H12" s="88">
        <f t="shared" si="0"/>
        <v>10644.3</v>
      </c>
      <c r="I12" s="88">
        <f t="shared" si="0"/>
        <v>1849</v>
      </c>
      <c r="J12" s="88">
        <f t="shared" si="1"/>
        <v>17.370799394981354</v>
      </c>
    </row>
    <row r="13" spans="1:10" ht="52.5">
      <c r="A13" s="86" t="str">
        <f>'Прил.4'!A9</f>
        <v>Администрация Сусуманского муниципального округа Магаданской области</v>
      </c>
      <c r="B13" s="273" t="s">
        <v>457</v>
      </c>
      <c r="C13" s="274"/>
      <c r="D13" s="87" t="s">
        <v>142</v>
      </c>
      <c r="E13" s="87" t="s">
        <v>9</v>
      </c>
      <c r="F13" s="87" t="s">
        <v>459</v>
      </c>
      <c r="G13" s="87" t="s">
        <v>527</v>
      </c>
      <c r="H13" s="88">
        <f>'Прил.4'!H167</f>
        <v>10644.3</v>
      </c>
      <c r="I13" s="88">
        <f>'Прил.4'!I167</f>
        <v>1849</v>
      </c>
      <c r="J13" s="88">
        <f t="shared" si="1"/>
        <v>17.370799394981354</v>
      </c>
    </row>
  </sheetData>
  <sheetProtection/>
  <mergeCells count="13">
    <mergeCell ref="A4:H4"/>
    <mergeCell ref="B5:C5"/>
    <mergeCell ref="B6:C6"/>
    <mergeCell ref="B13:C13"/>
    <mergeCell ref="A2:J2"/>
    <mergeCell ref="A1:J1"/>
    <mergeCell ref="B7:C7"/>
    <mergeCell ref="B8:C8"/>
    <mergeCell ref="B9:C9"/>
    <mergeCell ref="B10:C10"/>
    <mergeCell ref="B11:C11"/>
    <mergeCell ref="B12:C12"/>
    <mergeCell ref="A3:J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E14"/>
  <sheetViews>
    <sheetView view="pageBreakPreview" zoomScale="60" zoomScalePageLayoutView="0" workbookViewId="0" topLeftCell="A1">
      <selection activeCell="A2" sqref="A2:E2"/>
    </sheetView>
  </sheetViews>
  <sheetFormatPr defaultColWidth="9.140625" defaultRowHeight="15"/>
  <cols>
    <col min="1" max="1" width="48.7109375" style="0" customWidth="1"/>
  </cols>
  <sheetData>
    <row r="1" spans="1:5" ht="14.25">
      <c r="A1" s="286" t="s">
        <v>604</v>
      </c>
      <c r="B1" s="286"/>
      <c r="C1" s="286"/>
      <c r="D1" s="183"/>
      <c r="E1" s="183"/>
    </row>
    <row r="2" spans="1:5" ht="14.25">
      <c r="A2" s="286"/>
      <c r="B2" s="286"/>
      <c r="C2" s="286"/>
      <c r="D2" s="183"/>
      <c r="E2" s="183"/>
    </row>
    <row r="3" spans="1:4" ht="63" customHeight="1">
      <c r="A3" s="284" t="s">
        <v>610</v>
      </c>
      <c r="B3" s="284"/>
      <c r="C3" s="285"/>
      <c r="D3" s="271"/>
    </row>
    <row r="4" spans="1:4" ht="14.25">
      <c r="A4" s="99"/>
      <c r="B4" s="99"/>
      <c r="C4" s="99"/>
      <c r="D4" s="99"/>
    </row>
    <row r="5" spans="1:4" ht="14.25">
      <c r="A5" s="99"/>
      <c r="B5" s="99"/>
      <c r="C5" s="99"/>
      <c r="D5" s="99" t="s">
        <v>1</v>
      </c>
    </row>
    <row r="6" spans="1:4" ht="78.75">
      <c r="A6" s="100" t="s">
        <v>2</v>
      </c>
      <c r="B6" s="51" t="s">
        <v>593</v>
      </c>
      <c r="C6" s="51" t="s">
        <v>595</v>
      </c>
      <c r="D6" s="51" t="s">
        <v>592</v>
      </c>
    </row>
    <row r="7" spans="1:4" ht="14.25">
      <c r="A7" s="101">
        <v>1</v>
      </c>
      <c r="B7" s="53">
        <v>3</v>
      </c>
      <c r="C7" s="53">
        <v>4</v>
      </c>
      <c r="D7" s="53">
        <v>6</v>
      </c>
    </row>
    <row r="8" spans="1:4" ht="17.25" customHeight="1">
      <c r="A8" s="108" t="s">
        <v>605</v>
      </c>
      <c r="B8" s="102">
        <f>B12</f>
        <v>0</v>
      </c>
      <c r="C8" s="102">
        <f>C12</f>
        <v>0</v>
      </c>
      <c r="D8" s="102">
        <f>D12</f>
        <v>0</v>
      </c>
    </row>
    <row r="9" spans="1:4" ht="26.25">
      <c r="A9" s="103" t="s">
        <v>606</v>
      </c>
      <c r="B9" s="104">
        <v>0</v>
      </c>
      <c r="C9" s="104">
        <v>0</v>
      </c>
      <c r="D9" s="104">
        <v>0</v>
      </c>
    </row>
    <row r="10" spans="1:4" ht="14.25">
      <c r="A10" s="105" t="s">
        <v>607</v>
      </c>
      <c r="B10" s="106">
        <v>0</v>
      </c>
      <c r="C10" s="106">
        <v>0</v>
      </c>
      <c r="D10" s="106">
        <v>0</v>
      </c>
    </row>
    <row r="11" spans="1:4" ht="14.25">
      <c r="A11" s="105" t="s">
        <v>608</v>
      </c>
      <c r="B11" s="106">
        <v>0</v>
      </c>
      <c r="C11" s="106">
        <v>0</v>
      </c>
      <c r="D11" s="106">
        <v>0</v>
      </c>
    </row>
    <row r="12" spans="1:4" ht="26.25">
      <c r="A12" s="107" t="s">
        <v>609</v>
      </c>
      <c r="B12" s="106">
        <v>0</v>
      </c>
      <c r="C12" s="106">
        <v>0</v>
      </c>
      <c r="D12" s="106">
        <v>0</v>
      </c>
    </row>
    <row r="13" spans="1:4" ht="14.25">
      <c r="A13" s="105" t="s">
        <v>607</v>
      </c>
      <c r="B13" s="106">
        <v>0</v>
      </c>
      <c r="C13" s="106">
        <v>0</v>
      </c>
      <c r="D13" s="106">
        <v>0</v>
      </c>
    </row>
    <row r="14" spans="1:4" ht="14.25">
      <c r="A14" s="105" t="s">
        <v>608</v>
      </c>
      <c r="B14" s="106">
        <v>0</v>
      </c>
      <c r="C14" s="106">
        <v>0</v>
      </c>
      <c r="D14" s="106">
        <v>0</v>
      </c>
    </row>
  </sheetData>
  <sheetProtection/>
  <mergeCells count="3">
    <mergeCell ref="A3:D3"/>
    <mergeCell ref="A1:E1"/>
    <mergeCell ref="A2:E2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3"/>
  <sheetViews>
    <sheetView view="pageBreakPreview" zoomScale="60" zoomScalePageLayoutView="0" workbookViewId="0" topLeftCell="A1">
      <selection activeCell="A10" sqref="A10"/>
    </sheetView>
  </sheetViews>
  <sheetFormatPr defaultColWidth="9.140625" defaultRowHeight="15"/>
  <cols>
    <col min="1" max="1" width="46.8515625" style="0" customWidth="1"/>
    <col min="5" max="5" width="3.8515625" style="0" customWidth="1"/>
  </cols>
  <sheetData>
    <row r="1" spans="1:4" ht="14.25">
      <c r="A1" s="287" t="s">
        <v>611</v>
      </c>
      <c r="B1" s="287"/>
      <c r="C1" s="287"/>
      <c r="D1" s="288"/>
    </row>
    <row r="2" spans="1:4" ht="14.25">
      <c r="A2" s="287"/>
      <c r="B2" s="287"/>
      <c r="C2" s="287"/>
      <c r="D2" s="288"/>
    </row>
    <row r="3" spans="1:4" ht="54.75" customHeight="1">
      <c r="A3" s="289" t="s">
        <v>617</v>
      </c>
      <c r="B3" s="289"/>
      <c r="C3" s="290"/>
      <c r="D3" s="290"/>
    </row>
    <row r="4" spans="1:4" ht="14.25">
      <c r="A4" s="99"/>
      <c r="B4" s="99"/>
      <c r="C4" s="98"/>
      <c r="D4" s="99" t="s">
        <v>1</v>
      </c>
    </row>
    <row r="5" spans="1:4" ht="72">
      <c r="A5" s="110" t="s">
        <v>2</v>
      </c>
      <c r="B5" s="80" t="s">
        <v>593</v>
      </c>
      <c r="C5" s="80" t="s">
        <v>595</v>
      </c>
      <c r="D5" s="80" t="s">
        <v>592</v>
      </c>
    </row>
    <row r="6" spans="1:4" ht="14.25">
      <c r="A6" s="111">
        <v>1</v>
      </c>
      <c r="B6" s="112">
        <v>2</v>
      </c>
      <c r="C6" s="113">
        <v>3</v>
      </c>
      <c r="D6" s="113">
        <v>5</v>
      </c>
    </row>
    <row r="7" spans="1:4" ht="48" customHeight="1">
      <c r="A7" s="114" t="s">
        <v>612</v>
      </c>
      <c r="B7" s="115">
        <f>B9+B10</f>
        <v>0</v>
      </c>
      <c r="C7" s="102">
        <f>C11</f>
        <v>0</v>
      </c>
      <c r="D7" s="116">
        <v>0</v>
      </c>
    </row>
    <row r="8" spans="1:4" ht="14.25">
      <c r="A8" s="117" t="s">
        <v>613</v>
      </c>
      <c r="B8" s="118">
        <v>0</v>
      </c>
      <c r="C8" s="119">
        <v>0</v>
      </c>
      <c r="D8" s="120">
        <v>0</v>
      </c>
    </row>
    <row r="9" spans="1:4" ht="63" customHeight="1">
      <c r="A9" s="117" t="s">
        <v>614</v>
      </c>
      <c r="B9" s="121">
        <v>0</v>
      </c>
      <c r="C9" s="122">
        <v>0</v>
      </c>
      <c r="D9" s="120">
        <v>0</v>
      </c>
    </row>
    <row r="10" spans="1:4" ht="27">
      <c r="A10" s="117" t="s">
        <v>615</v>
      </c>
      <c r="B10" s="123">
        <v>0</v>
      </c>
      <c r="C10" s="122">
        <v>0</v>
      </c>
      <c r="D10" s="120">
        <v>0</v>
      </c>
    </row>
    <row r="11" spans="1:4" ht="14.25">
      <c r="A11" s="124" t="s">
        <v>616</v>
      </c>
      <c r="B11" s="115">
        <v>0</v>
      </c>
      <c r="C11" s="122">
        <f>C12-C13</f>
        <v>0</v>
      </c>
      <c r="D11" s="125">
        <v>0</v>
      </c>
    </row>
    <row r="12" spans="1:4" ht="14.25">
      <c r="A12" s="109"/>
      <c r="B12" s="109"/>
      <c r="C12" s="126"/>
      <c r="D12" s="127"/>
    </row>
    <row r="13" spans="1:4" ht="14.25">
      <c r="A13" s="128"/>
      <c r="B13" s="109"/>
      <c r="C13" s="109"/>
      <c r="D13" s="109"/>
    </row>
  </sheetData>
  <sheetProtection/>
  <mergeCells count="3">
    <mergeCell ref="A1:D1"/>
    <mergeCell ref="A3:D3"/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2023-04-11T07:43:38Z</cp:lastPrinted>
  <dcterms:created xsi:type="dcterms:W3CDTF">2022-11-10T08:17:19Z</dcterms:created>
  <dcterms:modified xsi:type="dcterms:W3CDTF">2023-04-11T08:11:27Z</dcterms:modified>
  <cp:category/>
  <cp:version/>
  <cp:contentType/>
  <cp:contentStatus/>
</cp:coreProperties>
</file>