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835" activeTab="0"/>
  </bookViews>
  <sheets>
    <sheet name="1 доходы" sheetId="1" r:id="rId1"/>
  </sheets>
  <definedNames>
    <definedName name="_xlnm.Print_Area" localSheetId="0">'1 доходы'!$A$1:$F$185</definedName>
  </definedNames>
  <calcPr fullCalcOnLoad="1"/>
</workbook>
</file>

<file path=xl/sharedStrings.xml><?xml version="1.0" encoding="utf-8"?>
<sst xmlns="http://schemas.openxmlformats.org/spreadsheetml/2006/main" count="313" uniqueCount="302">
  <si>
    <t>Субвенции бюджетам на государственную регистрацию актов гражданского состояния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</si>
  <si>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</si>
  <si>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</si>
  <si>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</si>
  <si>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</si>
  <si>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</si>
  <si>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</si>
  <si>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1 05 03000 01 0000 110</t>
  </si>
  <si>
    <t>Единый сельскохозяйственный налог</t>
  </si>
  <si>
    <t>1 05 03010 01 0000 110</t>
  </si>
  <si>
    <t>НАЛОГИ НА ТОВАРЫ (РАБОТЫ, УСЛУГИ), РЕАЛИЗУЕМЫЕ НА ТЕРРИТОРИИ РОССИЙСКОЙ ФЕДЕРАЦИИ</t>
  </si>
  <si>
    <t>Дотации бюджетам на выравнивание бюджетной обеспеченности поселений</t>
  </si>
  <si>
    <t>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</si>
  <si>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</si>
  <si>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бюджетам городских округов на государственную регистрацию актов гражданского состояния, в том числе:</t>
  </si>
  <si>
    <t>1 01 02040 01 0000 110</t>
  </si>
  <si>
    <t>1 16 25050 01 0000 140</t>
  </si>
  <si>
    <t>Денежные взыскания ( 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</si>
  <si>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</si>
  <si>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</si>
  <si>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</si>
  <si>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</si>
  <si>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</si>
  <si>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</si>
  <si>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</si>
  <si>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</si>
  <si>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</si>
  <si>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</si>
  <si>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</si>
  <si>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</si>
  <si>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</si>
  <si>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</si>
  <si>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</si>
  <si>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</si>
  <si>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</si>
  <si>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Плата за сбросы загрязняющих веществ в водные объекты</t>
  </si>
  <si>
    <t xml:space="preserve">Плата за выбросы загрязняющих веществ в атмосферный воздух стационарными объектами 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</si>
  <si>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</si>
  <si>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</si>
  <si>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</si>
  <si>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</si>
  <si>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</si>
  <si>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</si>
  <si>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</si>
  <si>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</si>
  <si>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</si>
  <si>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</si>
  <si>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</si>
  <si>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</si>
  <si>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</si>
  <si>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</si>
  <si>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</si>
  <si>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Субсидии бюджетам бюджетной системы Российской Федерации                                                                  ( межбюджетные субсидии)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</si>
  <si>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</si>
  <si>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</si>
  <si>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</si>
  <si>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округов</t>
  </si>
  <si>
    <t>1 16 28000 01 0000 140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</si>
  <si>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</si>
  <si>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1 16 90000 00 0000 140</t>
  </si>
  <si>
    <t>Прочие поступления от денежных взысканий (штрафов) и иных сумм в возмещение ущерба</t>
  </si>
  <si>
    <t>Дотации на выравнивание  бюджетной обеспеченности</t>
  </si>
  <si>
    <t>Иные межбюджетные трансферты</t>
  </si>
  <si>
    <t>НАЛОГОВЫЕ И НЕНАЛОГОВЫЕ ДОХОДЫ</t>
  </si>
  <si>
    <t>ГОСУДАРСТВЕННАЯ ПОШЛИНА</t>
  </si>
  <si>
    <t xml:space="preserve">1 06 06000 00 0000 110 </t>
  </si>
  <si>
    <t>Код бюджетной классификации Российской Федерации</t>
  </si>
  <si>
    <t>Наименование доходов</t>
  </si>
  <si>
    <t xml:space="preserve">1 00 00000 00 0000 000 </t>
  </si>
  <si>
    <t xml:space="preserve">1 01 00000 00 0000 000 </t>
  </si>
  <si>
    <t>НАЛОГИ НА ПРИБЫЛЬ, ДОХОДЫ</t>
  </si>
  <si>
    <t xml:space="preserve">1 05 00000 00 0000 000 </t>
  </si>
  <si>
    <t>НАЛОГИ НА СОВОКУПНЫЙ ДОХОД</t>
  </si>
  <si>
    <t xml:space="preserve">1 06 00000 00 0000 000 </t>
  </si>
  <si>
    <t>НАЛОГИ НА ИМУЩЕСТВО</t>
  </si>
  <si>
    <t xml:space="preserve">1 08 00000 00 0000 000 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</si>
  <si>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</si>
  <si>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</si>
  <si>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1 11 05000 00 0000 120 </t>
  </si>
  <si>
    <t xml:space="preserve">1 11 05010 00 0000 120 </t>
  </si>
  <si>
    <t xml:space="preserve">1 12 00000 00 0000 000 </t>
  </si>
  <si>
    <t xml:space="preserve">ПЛАТЕЖИ ПРИ ПОЛЬЗОВАНИИ ПРИРОДНЫМИ РЕСУРСАМИ </t>
  </si>
  <si>
    <t>2 00 00000 00 0000 000</t>
  </si>
  <si>
    <t>Безвозмездные поступления от других бюджетов бюджетной системы Российской Федерации</t>
  </si>
  <si>
    <t>Прочие субсидии</t>
  </si>
  <si>
    <t xml:space="preserve">1 12 01000 01 0000 120 </t>
  </si>
  <si>
    <t>Плата за негативное воздействие на окружающую среду</t>
  </si>
  <si>
    <t xml:space="preserve">1 01 02000 01 0000 110 </t>
  </si>
  <si>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</si>
  <si>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</si>
  <si>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</si>
  <si>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1 01 02020 01 0000 110</t>
  </si>
  <si>
    <t>1 08 03010 01 0000 110</t>
  </si>
  <si>
    <t>БЕЗВОЗМЕЗДНЫЕ ПОСТУПЛЕНИЯ</t>
  </si>
  <si>
    <t>2 02 00000 00 0000 000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</si>
  <si>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</si>
  <si>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</si>
  <si>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ВСЕГО ДОХОДОВ</t>
  </si>
  <si>
    <t>1 16 00000 00 0000 000</t>
  </si>
  <si>
    <t>ШТРАФЫ, САНКЦИИ, ВОЗМЕЩЕНИЕ УЩЕРБА</t>
  </si>
  <si>
    <t>Субвенции местным бюджетам на выполнение передаваемых полномочий субъектов Российской Федерации</t>
  </si>
  <si>
    <t>1 16 03000 00 0000 140</t>
  </si>
  <si>
    <t>1 16 06000 01 0000 140</t>
  </si>
  <si>
    <t>1 16 25030 01 0000 140</t>
  </si>
  <si>
    <t>Денежные взыскания ( штрафы) за нарушение законодательства о налогах и сборах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</si>
  <si>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</si>
  <si>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1 01 02010 01 0000 110</t>
  </si>
  <si>
    <t>1 16 03010 01 0000 140</t>
  </si>
  <si>
    <t>Прочие межбюджетные трансферты, передаваемые бюджетам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</si>
  <si>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</si>
  <si>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1 05 02010 02 0000 110</t>
  </si>
  <si>
    <t>1 05 02000 02 0000 110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</si>
  <si>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</si>
  <si>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</si>
  <si>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1 16 30030 01 0000 140</t>
  </si>
  <si>
    <t>Прочие денежные взыскания (штрафы) за  правонарушения в области дорожного движения</t>
  </si>
  <si>
    <t>1 01 02030 01 0000 110</t>
  </si>
  <si>
    <t>Плата за размещение отходов производства и потребления</t>
  </si>
  <si>
    <t>1 12 01010 01 0000 120</t>
  </si>
  <si>
    <t>1 12 01030 01 0000 120</t>
  </si>
  <si>
    <t>1 12 01040 01 0000 120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</si>
  <si>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</si>
  <si>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</si>
  <si>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1 16 08010 01 0000 140</t>
  </si>
  <si>
    <t>1 03 02000 01 0000 110</t>
  </si>
  <si>
    <t>1 0 30000 00 00000 000</t>
  </si>
  <si>
    <t>Налог на имущество физических лиц</t>
  </si>
  <si>
    <t>1 06 01000 00 0000 110</t>
  </si>
  <si>
    <t>ДОХОДЫ ОТ ПРОДАЖИ МАТЕРИАЛЬНЫХ И НЕМАТЕРИАЛЬНЫХ АКТИВОВ</t>
  </si>
  <si>
    <t>1 14 00000 00 0000 000</t>
  </si>
  <si>
    <t>1 03 02230 01 0000 110</t>
  </si>
  <si>
    <t xml:space="preserve">1 03 02240 01 0000 110 </t>
  </si>
  <si>
    <t xml:space="preserve">1 03 02250 01 0000 110 </t>
  </si>
  <si>
    <t>1 16 25000 00 0000 140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</si>
  <si>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</si>
  <si>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1 16 43000 01 0000 140</t>
  </si>
  <si>
    <t>% исполнения</t>
  </si>
  <si>
    <t>1 16 25080 00 0000 140</t>
  </si>
  <si>
    <t>Денежные взыскания (штрафы) за нарушение водного законодательства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</si>
  <si>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</si>
  <si>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</si>
  <si>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1 16 30000 01 0000 140</t>
  </si>
  <si>
    <t>Денежные взыскания (штрафы) за правонарушения в области дорожного движения</t>
  </si>
  <si>
    <t>2 02 10000 00 0000 151</t>
  </si>
  <si>
    <t>Дотации бюджетам бюджетной системы Российской Федерации</t>
  </si>
  <si>
    <t>2 02 15001 00 0000 151</t>
  </si>
  <si>
    <t>2 02 15001 04 0000 151</t>
  </si>
  <si>
    <t>2 02 20000 00 0000 151</t>
  </si>
  <si>
    <t>2 02 29999 00 0000 151</t>
  </si>
  <si>
    <t>2 02 29999 04 0000 151</t>
  </si>
  <si>
    <t>2 02 30000 00 0000 151</t>
  </si>
  <si>
    <t>Субвенции бюджетам бюджетной системы Российской Федерации</t>
  </si>
  <si>
    <t>2 02 30024 00 0000 151</t>
  </si>
  <si>
    <t>2 02 30024 04 0000 151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</si>
  <si>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</si>
  <si>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</si>
  <si>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</si>
  <si>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комиссариаты, в том числе:</t>
  </si>
  <si>
    <t>2 02 35930 00 0000 151</t>
  </si>
  <si>
    <t>2 02 35930 04 0000 151</t>
  </si>
  <si>
    <t>2 02 40000 00 0000 151</t>
  </si>
  <si>
    <t>2 02 49999 00 0000 151</t>
  </si>
  <si>
    <t xml:space="preserve">2 02 49999 04 0000 151 </t>
  </si>
  <si>
    <t>ОТЧЕТ</t>
  </si>
  <si>
    <t>Утвержден</t>
  </si>
  <si>
    <t xml:space="preserve"> постановлением администрации Сусуманского городского округа </t>
  </si>
  <si>
    <t>в том числе:</t>
  </si>
  <si>
    <t>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</si>
  <si>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</si>
  <si>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в том числе:</t>
  </si>
  <si>
    <t xml:space="preserve">1 03 02260 01 0000 110 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</si>
  <si>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</si>
  <si>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</si>
  <si>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</si>
  <si>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</si>
  <si>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1 11 05034 04 0000 120</t>
  </si>
  <si>
    <t>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</si>
  <si>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</si>
  <si>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ВОЗВРАТ ОСТАТКОВ СУБСИДИЙ, СУБВЕНЦИЙ И ИНЫХ МЕЖБЮДЖЕТНЫХ ТРАНСФЕРТОВ, ИМЕЮЩИХ ЦЕЛЕВОЕ НАЗНАЧЕНИЕ, ПРОШЛЫХ ЛЕТ</t>
  </si>
  <si>
    <t>2 19 0000000 0000 000</t>
  </si>
  <si>
    <t>тыс.руб.</t>
  </si>
  <si>
    <t>1 13 00000 00 0000 000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</si>
  <si>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</si>
  <si>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</si>
  <si>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Утверждено</t>
  </si>
  <si>
    <t>Исполнено</t>
  </si>
  <si>
    <t>Отклонение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</si>
  <si>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</si>
  <si>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</si>
  <si>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</si>
  <si>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 продукции), производимым на территории Российской Федерации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</si>
  <si>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</si>
  <si>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</si>
  <si>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</si>
  <si>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</si>
  <si>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</si>
  <si>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 xml:space="preserve"> 1 05 01020 01 0000 110</t>
  </si>
  <si>
    <t xml:space="preserve"> 1 05 01021 01 0000 110</t>
  </si>
  <si>
    <t xml:space="preserve"> 1 05 01050 01 0000 110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</si>
  <si>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</si>
  <si>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2018 год</t>
  </si>
  <si>
    <t>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2018 год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</si>
  <si>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</si>
  <si>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</si>
  <si>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2018 год</t>
  </si>
  <si>
    <t xml:space="preserve"> 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</si>
  <si>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</si>
  <si>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Субсидии бюджетам городских округов на проведение мероприятий по благоустройству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2018 год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</si>
  <si>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</si>
  <si>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области" на 2014-2020 годы" на 2018 год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</si>
  <si>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</si>
  <si>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2018 год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</si>
  <si>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</si>
  <si>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 xml:space="preserve"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 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</si>
  <si>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</si>
  <si>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2018 год, в том числе:</t>
  </si>
  <si>
    <t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"Развитие социальной защиты населения Магаданской области» на 2014-2020 годы"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</si>
  <si>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«Развитие государственно-правовых институтов Магаданской области» на 2016-2020 годы» на 2018 год</t>
  </si>
  <si>
    <t>Субвенции 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</si>
  <si>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бюджетам городских округов на осуществление государственных полномочий по отлову и содержанию безнадзорных животных на 2018 год</t>
  </si>
  <si>
    <t xml:space="preserve"> Субвенции бюджетам городских округов на осуществление полномочий по первичному воинскому учету на территориях, где отсутствуют военные комиссариаты,  на   2018  год</t>
  </si>
  <si>
    <t>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</si>
  <si>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</si>
  <si>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</si>
  <si>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Федерации, в том числе: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</si>
  <si>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Федерации,  на   2018  год</t>
  </si>
  <si>
    <t>Субвенции бюджетам городских округов  на осуществление полномочий по государственной регистрации актов гражданского состояния на 2018 год</t>
  </si>
  <si>
    <t>в рамках подпрограммы "Финансовая поддержка творческих общественных объединений и деятелей культуры и искусства, социально-ориентированных некоммерческих организаций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</si>
  <si>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Субсидии бюджетам городских округов на реализацию государственной программы Магаданской области  "Развитие системы обращения с отходами производства и потребления на территории Магаданской области" на 2015-2020 годы" на 2018 год</t>
  </si>
  <si>
    <t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</si>
  <si>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
</t>
  </si>
  <si>
    <t xml:space="preserve">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</si>
  <si>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1 11 09044 04 0000 120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</si>
  <si>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</si>
  <si>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 1 13 02000 00 0000 130 </t>
  </si>
  <si>
    <t xml:space="preserve">1 13 02994 04 0000 130 </t>
  </si>
  <si>
    <t xml:space="preserve">Прочие доходы от компенсации затрат бюджетов городских округов </t>
  </si>
  <si>
    <t>1 16 330040 04 0000 140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</si>
  <si>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</si>
  <si>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</si>
  <si>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</si>
  <si>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</si>
  <si>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</si>
  <si>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</si>
  <si>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Субсидии бюджетам городских округов на реализацию мерооприятий подпрограммы "Оказание содействия муниципальным образованиям Магаданской области в переселении граждан из ветхого и аварийного жилищного фонда на 2014-2020 годы" государственной программы Магаданской области "Обеспечение доступным и комфортным жильем жителей Магаданской области" на 2014-2020 годы на 2017 год</t>
  </si>
  <si>
    <t>207 04050 04  0000 180</t>
  </si>
  <si>
    <t>2 07 00000 00 0000 000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</si>
  <si>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</si>
  <si>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</si>
  <si>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</si>
  <si>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 xml:space="preserve"> 1 12 01041 01 6000 120</t>
  </si>
  <si>
    <t>1 12 01042 01 6000 120</t>
  </si>
  <si>
    <t>Плата за размещение отходов производства</t>
  </si>
  <si>
    <t>Плата за размещение твердых коммунальных отходов</t>
  </si>
  <si>
    <t>2 02 25519 04 0000 151</t>
  </si>
  <si>
    <t>Субсидии бюджетам городских округов, предоставляемых в  рамках реализации подпрограммы "Развитие библиотечного дела Магаданской области" на 2014-2020 годы" государственной программы Магаданской области "Развитие  культуры и туризма в Магаданской области" на 2014-2020 годы" на 2018 год</t>
  </si>
  <si>
    <t>Субсидии бюджетам городских округов на осуществление мероприятий по подготовке к осенне-зимнему отопительному периоду в  рамках реализации государственной программы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2014-2020 годы" в 2018 году</t>
  </si>
  <si>
    <t>Субсидии бюджетам городских округов на организацию и проведение гастрономического фестиваля "Колымское братство" в 2018 году в рамках реализации государственной программы Магаданской области "Развитие сельского хозяйства Магаданской области на 2014- 2020 годы"</t>
  </si>
  <si>
    <t>на реализацию мероприятия "Модернизация и реконструкция объектов инженерной и коммунальной инфраструктуры в населенных пунктах городских округов Магаданской области" за счет средств внебюджетного фонда социально-экономического развития Магаданской области в условиях деятельности Особо экономической зоны, на 2018 год</t>
  </si>
  <si>
    <t xml:space="preserve"> для проведения кадастровых работ и межевания земельного участка для дальнейшего его предоставления в долгосрочную аренду ООО «НПО ЦОДИТ» для оказания услуг связи, мобильной связи, систем мониторинга, метео мероприятий и безопасности дорожного движения (ООО "Магаданская дорожная компания")</t>
  </si>
  <si>
    <t>Субсидии бюджетам городских округов на осуществление мероприятий по реконструкции и капитальному капремонту учреждений культуры , предоставляемых в рамках реализации подпрограммы "Государственная поддержка развития культуры Магаданской области" на 2014-2020 годы" государственной программы Магаданской области "Развитие культуры и туризма Магаданской области" на 2014-2020 годы" на 2018 год</t>
  </si>
  <si>
    <t>Cубсидии бюджетам городских округов на организацию и проведение областных универсальных совместных ярмарок 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2018 год</t>
  </si>
  <si>
    <t>иные межбюджетные трансферы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2018 год:</t>
  </si>
  <si>
    <t>1 16 35000 00 0000 140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</si>
  <si>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</si>
  <si>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</si>
  <si>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</si>
  <si>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</si>
  <si>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</si>
  <si>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1 11 09040 00 0000 120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</si>
  <si>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</si>
  <si>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</si>
  <si>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2 19 00000 04 0000 151</t>
  </si>
  <si>
    <t xml:space="preserve">  2 19 60010 04 0000 151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</si>
  <si>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</si>
  <si>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</si>
  <si>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об исполнении бюджета муниципального образования "Сусуманский городской округ" за 9 месяцев 2018 года</t>
  </si>
  <si>
    <t>Исполнение поступления доходов в бюджет муниципального образования "Сусуманский городской округ" за 9 месяцев  2018 года</t>
  </si>
  <si>
    <t>2 02 15002 00 0000 151</t>
  </si>
  <si>
    <t>Дотации бюджетам на поддержку мер по обеспечению сбалансированности бюджетов</t>
  </si>
  <si>
    <t>202 15002 04 0000 151</t>
  </si>
  <si>
    <t>Дотации бюджетам городских округов на поддержку мер по обеспечению сбалансированности бюджетов</t>
  </si>
  <si>
    <t>2 02 25497 00 0000 151</t>
  </si>
  <si>
    <t>Субсидии бюджетам на реализацию мероприятий по обеспечению жильем молодых семей</t>
  </si>
  <si>
    <t>2 02 25497 04 0000 151</t>
  </si>
  <si>
    <t>Субсидии бюджетам городских окргугов на оеализацию мероприятий по обеспечению жильем молодых семей</t>
  </si>
  <si>
    <t xml:space="preserve">Субсидии бюджетам городских округов, предоставляемых в рамках реализации подпрограммы «Оказание поддержки в обеспечении жильем молодых семей» на 2014-2020 годы» государственной программы Магаданской области «Обеспечение доступным и комфортным жильем жителей Магаданской области на 2014-2020 годы», для последующего предоставления молодым семьям -частникам подпрограммы социальной выплаты на приобретение (строительство) 
жилья на 2018 год
</t>
  </si>
  <si>
    <t>2 02 25519 00 0000 151</t>
  </si>
  <si>
    <t>Субсидия бюджетам на поддержку отрасли культуры</t>
  </si>
  <si>
    <t>Субсидия бюджетам городских округов на поддержку отрасли культуры</t>
  </si>
  <si>
    <t xml:space="preserve">Субсидии бюджетам городских округов, предоставляемых в рамках реализации подпрограммы «Обеспечение процесса физической подготовки и спорта» на 2014-2020 годы» государственной программы Магаданской области «Развитие физической культуры и спорта в Магаданской области» на 2014-2020 годы»
 на 2018 год
</t>
  </si>
  <si>
    <t xml:space="preserve">Субсидии бюджетам городских округов, предоставляемых в рамках реализации подпрограммы «Совершенствование системы управления в сфере имущественно-земельных отношений Магаданской области на 2016-2020 годы» государственной программы Магаданской области «Управление государственным имуществом Магаданской области» на 2016-2020 годы» на 2018 год
</t>
  </si>
  <si>
    <t>Субсидии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«Повышение качества и доступности дошкольного образования в Магаданской области» на 2014-2020 годы» государственной программы Магаданской области «Развитие образования 
в Магаданской области» на 2014-2020 годы» на 2018 год</t>
  </si>
  <si>
    <t>Cубсидии бюджетам городских округов на реализацию мероприятий поддержки развития малого и среднего предпринимательства в рамках подпрограммы "Развитие малого и среднего предпринимательства в Магаданской области" на 2014-2020 годы" в рамках государственной программы Магаданской области "Экономическое развитие и инновационная экономика Магаданской области" на 2014-2020 годы" на 2018 год</t>
  </si>
  <si>
    <t>на реализацию мероприятия "Развитие дворовой инфраструктуры муниципальных образований, расположенных на территории магаданской области ( в том числе на погашение кредиторской задолженности за проведенные мероприятия по благоустройству территорий муниципальных образований Магаданской области) за счет средств внебюджетного фонда социально-экономического развития Магаданской области в условиях деятельности Особой экономической зоны на 2018 год</t>
  </si>
  <si>
    <t>1 13 02990 00 0000 130</t>
  </si>
  <si>
    <t>Прочие доходы от компенсации затрат государства</t>
  </si>
  <si>
    <t>1 17 05000 00 0000 180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</si>
  <si>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</si>
  <si>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</si>
  <si>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</si>
  <si>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от 23.10.2018 г. № 538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</si>
</sst>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#,##0.0_ ;\-#,##0.0\ "/>
    <numFmt numFmtId="180" formatCode="_-* #,##0.0_р_._-;\-* #,##0.0_р_._-;_-* &quot;-&quot;??_р_._-;_-@_-"/>
    <numFmt numFmtId="181" formatCode="_-* #,##0.0\ _р_._-;\-* #,##0.0\ _р_._-;_-* &quot;-&quot;?\ _р_._-;_-@_-"/>
    <numFmt numFmtId="182" formatCode="#,##0.0\ _р_.;\-#,##0.0\ _р_.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 CYR"/>
      <family val="0"/>
    </font>
    <font>
      <b/>
      <sz val="11"/>
      <color indexed="8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Arial Cyr"/>
      <family val="0"/>
    </font>
    <font>
      <sz val="11"/>
      <color indexed="8"/>
      <name val="Times New Roman"/>
      <family val="1"/>
    </font>
    <font>
      <sz val="11"/>
      <color indexed="8"/>
      <name val="Times New Roman Cyr"/>
      <family val="1"/>
    </font>
    <font>
      <sz val="11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 CYR"/>
      <family val="0"/>
    </font>
    <font>
      <b/>
      <sz val="11"/>
      <color theme="1"/>
      <name val="Times New Roman CYR"/>
      <family val="1"/>
    </font>
    <font>
      <b/>
      <sz val="11"/>
      <color theme="1"/>
      <name val="Times New Roman"/>
      <family val="1"/>
    </font>
    <font>
      <sz val="11"/>
      <color theme="1"/>
      <name val="Arial Cyr"/>
      <family val="0"/>
    </font>
    <font>
      <sz val="11"/>
      <color theme="1"/>
      <name val="Times New Roman"/>
      <family val="1"/>
    </font>
    <font>
      <sz val="11"/>
      <color theme="1"/>
      <name val="Times New Roman Cyr"/>
      <family val="1"/>
    </font>
    <font>
      <sz val="11"/>
      <color theme="1"/>
      <name val="Times New Roman CYR"/>
      <family val="0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>
      <alignment horizontal="left" wrapText="1" indent="2"/>
      <protection/>
    </xf>
    <xf numFmtId="49" fontId="37" fillId="0" borderId="2">
      <alignment horizontal="center"/>
      <protection/>
    </xf>
    <xf numFmtId="49" fontId="37" fillId="0" borderId="2">
      <alignment horizontal="center"/>
      <protection/>
    </xf>
    <xf numFmtId="0" fontId="37" fillId="0" borderId="3">
      <alignment horizontal="left" wrapText="1" indent="2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8" fillId="25" borderId="4" applyNumberFormat="0" applyAlignment="0" applyProtection="0"/>
    <xf numFmtId="0" fontId="39" fillId="26" borderId="5" applyNumberFormat="0" applyAlignment="0" applyProtection="0"/>
    <xf numFmtId="0" fontId="40" fillId="26" borderId="4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27" borderId="10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11" applyNumberFormat="0" applyFont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left" vertical="justify" wrapText="1"/>
    </xf>
    <xf numFmtId="0" fontId="9" fillId="0" borderId="0" xfId="0" applyFont="1" applyAlignment="1">
      <alignment/>
    </xf>
    <xf numFmtId="0" fontId="8" fillId="0" borderId="13" xfId="0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wrapText="1"/>
    </xf>
    <xf numFmtId="0" fontId="7" fillId="0" borderId="13" xfId="46" applyFont="1" applyFill="1" applyBorder="1" applyAlignment="1" applyProtection="1">
      <alignment wrapText="1"/>
      <protection/>
    </xf>
    <xf numFmtId="0" fontId="7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wrapText="1"/>
    </xf>
    <xf numFmtId="0" fontId="7" fillId="0" borderId="13" xfId="46" applyFont="1" applyFill="1" applyBorder="1" applyAlignment="1" applyProtection="1">
      <alignment vertical="center" wrapText="1"/>
      <protection/>
    </xf>
    <xf numFmtId="0" fontId="7" fillId="0" borderId="14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center" wrapText="1"/>
    </xf>
    <xf numFmtId="0" fontId="53" fillId="0" borderId="15" xfId="0" applyFont="1" applyFill="1" applyBorder="1" applyAlignment="1">
      <alignment horizontal="center"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56" fillId="32" borderId="0" xfId="0" applyFont="1" applyFill="1" applyAlignment="1">
      <alignment/>
    </xf>
    <xf numFmtId="0" fontId="4" fillId="0" borderId="0" xfId="0" applyFont="1" applyFill="1" applyAlignment="1">
      <alignment/>
    </xf>
    <xf numFmtId="49" fontId="6" fillId="0" borderId="13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/>
    </xf>
    <xf numFmtId="0" fontId="55" fillId="33" borderId="0" xfId="0" applyFont="1" applyFill="1" applyBorder="1" applyAlignment="1">
      <alignment vertical="center" wrapText="1"/>
    </xf>
    <xf numFmtId="0" fontId="57" fillId="33" borderId="0" xfId="0" applyFont="1" applyFill="1" applyBorder="1" applyAlignment="1">
      <alignment vertical="center" wrapText="1"/>
    </xf>
    <xf numFmtId="0" fontId="58" fillId="33" borderId="0" xfId="0" applyFont="1" applyFill="1" applyBorder="1" applyAlignment="1">
      <alignment vertical="center" wrapText="1"/>
    </xf>
    <xf numFmtId="0" fontId="56" fillId="33" borderId="0" xfId="0" applyFont="1" applyFill="1" applyAlignment="1">
      <alignment/>
    </xf>
    <xf numFmtId="14" fontId="59" fillId="33" borderId="15" xfId="0" applyNumberFormat="1" applyFont="1" applyFill="1" applyBorder="1" applyAlignment="1">
      <alignment horizontal="center" vertical="center" wrapText="1"/>
    </xf>
    <xf numFmtId="172" fontId="55" fillId="0" borderId="13" xfId="0" applyNumberFormat="1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172" fontId="57" fillId="0" borderId="13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top" wrapText="1"/>
    </xf>
    <xf numFmtId="172" fontId="8" fillId="0" borderId="13" xfId="0" applyNumberFormat="1" applyFont="1" applyFill="1" applyBorder="1" applyAlignment="1">
      <alignment horizontal="center" vertical="center" wrapText="1"/>
    </xf>
    <xf numFmtId="177" fontId="55" fillId="33" borderId="0" xfId="0" applyNumberFormat="1" applyFont="1" applyFill="1" applyBorder="1" applyAlignment="1">
      <alignment vertical="center" wrapText="1"/>
    </xf>
    <xf numFmtId="0" fontId="7" fillId="0" borderId="13" xfId="0" applyFont="1" applyBorder="1" applyAlignment="1">
      <alignment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13" xfId="0" applyFont="1" applyFill="1" applyBorder="1" applyAlignment="1">
      <alignment/>
    </xf>
    <xf numFmtId="0" fontId="8" fillId="0" borderId="0" xfId="0" applyFont="1" applyFill="1" applyAlignment="1">
      <alignment horizontal="justify" vertical="top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0" xfId="46" applyFont="1" applyAlignment="1" applyProtection="1">
      <alignment wrapText="1"/>
      <protection/>
    </xf>
    <xf numFmtId="0" fontId="7" fillId="0" borderId="14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/>
    </xf>
    <xf numFmtId="172" fontId="8" fillId="33" borderId="13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49" fontId="60" fillId="0" borderId="20" xfId="35" applyNumberFormat="1" applyFont="1" applyBorder="1" applyProtection="1">
      <alignment horizontal="center"/>
      <protection/>
    </xf>
    <xf numFmtId="0" fontId="60" fillId="0" borderId="13" xfId="33" applyNumberFormat="1" applyFont="1" applyBorder="1" applyAlignment="1" applyProtection="1">
      <alignment vertical="center" wrapText="1"/>
      <protection/>
    </xf>
    <xf numFmtId="172" fontId="7" fillId="33" borderId="13" xfId="0" applyNumberFormat="1" applyFont="1" applyFill="1" applyBorder="1" applyAlignment="1">
      <alignment horizontal="center" vertical="center" wrapText="1"/>
    </xf>
    <xf numFmtId="172" fontId="7" fillId="0" borderId="13" xfId="0" applyNumberFormat="1" applyFont="1" applyFill="1" applyBorder="1" applyAlignment="1">
      <alignment horizontal="center" vertical="center" wrapText="1"/>
    </xf>
    <xf numFmtId="172" fontId="8" fillId="33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3" fontId="7" fillId="33" borderId="13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wrapText="1"/>
    </xf>
    <xf numFmtId="49" fontId="7" fillId="0" borderId="13" xfId="0" applyNumberFormat="1" applyFont="1" applyFill="1" applyBorder="1" applyAlignment="1">
      <alignment horizontal="left" vertical="center" wrapText="1"/>
    </xf>
    <xf numFmtId="0" fontId="7" fillId="0" borderId="13" xfId="0" applyFont="1" applyBorder="1" applyAlignment="1">
      <alignment wrapText="1"/>
    </xf>
    <xf numFmtId="0" fontId="57" fillId="33" borderId="13" xfId="0" applyNumberFormat="1" applyFont="1" applyFill="1" applyBorder="1" applyAlignment="1">
      <alignment wrapText="1"/>
    </xf>
    <xf numFmtId="172" fontId="4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9" fontId="60" fillId="0" borderId="2" xfId="34" applyFont="1" applyProtection="1">
      <alignment horizontal="center"/>
      <protection/>
    </xf>
    <xf numFmtId="0" fontId="60" fillId="0" borderId="3" xfId="36" applyNumberFormat="1" applyFont="1" applyAlignment="1" applyProtection="1">
      <alignment wrapText="1"/>
      <protection/>
    </xf>
    <xf numFmtId="0" fontId="57" fillId="33" borderId="13" xfId="0" applyFont="1" applyFill="1" applyBorder="1" applyAlignment="1">
      <alignment horizontal="left" vertical="center" wrapText="1"/>
    </xf>
    <xf numFmtId="49" fontId="57" fillId="33" borderId="13" xfId="0" applyNumberFormat="1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vertical="center" wrapText="1"/>
    </xf>
    <xf numFmtId="0" fontId="57" fillId="33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44" xfId="34"/>
    <cellStyle name="xl52" xfId="35"/>
    <cellStyle name="xl7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Денежный 2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2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3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0800200.227/" TargetMode="External" /><Relationship Id="rId2" Type="http://schemas.openxmlformats.org/officeDocument/2006/relationships/hyperlink" Target="garantf1://10800200.228/" TargetMode="External" /><Relationship Id="rId3" Type="http://schemas.openxmlformats.org/officeDocument/2006/relationships/hyperlink" Target="garantf1://10800200.22701/" TargetMode="External" /><Relationship Id="rId4" Type="http://schemas.openxmlformats.org/officeDocument/2006/relationships/hyperlink" Target="garantf1://12030951.0/" TargetMode="External" /><Relationship Id="rId5" Type="http://schemas.openxmlformats.org/officeDocument/2006/relationships/hyperlink" Target="garantf1://10007800.3/" TargetMode="External" /><Relationship Id="rId6" Type="http://schemas.openxmlformats.org/officeDocument/2006/relationships/hyperlink" Target="garantf1://12047594.2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7"/>
  <sheetViews>
    <sheetView tabSelected="1" view="pageBreakPreview" zoomScaleSheetLayoutView="100" workbookViewId="0" topLeftCell="A1">
      <selection activeCell="B8" sqref="B8"/>
    </sheetView>
  </sheetViews>
  <sheetFormatPr defaultColWidth="9.00390625" defaultRowHeight="12.75"/>
  <cols>
    <col min="1" max="1" width="24.00390625" style="1" customWidth="1"/>
    <col min="2" max="2" width="74.25390625" style="1" customWidth="1"/>
    <col min="3" max="3" width="14.25390625" style="43" customWidth="1"/>
    <col min="4" max="4" width="11.875" style="85" customWidth="1"/>
    <col min="5" max="5" width="14.75390625" style="1" customWidth="1"/>
    <col min="6" max="6" width="12.875" style="1" customWidth="1"/>
    <col min="7" max="16384" width="9.125" style="1" customWidth="1"/>
  </cols>
  <sheetData>
    <row r="1" spans="1:6" ht="13.5" customHeight="1">
      <c r="A1" s="107" t="s">
        <v>164</v>
      </c>
      <c r="B1" s="107"/>
      <c r="C1" s="107"/>
      <c r="D1" s="107"/>
      <c r="E1" s="107"/>
      <c r="F1" s="107"/>
    </row>
    <row r="2" spans="1:6" ht="13.5" customHeight="1">
      <c r="A2" s="107" t="s">
        <v>165</v>
      </c>
      <c r="B2" s="107"/>
      <c r="C2" s="107"/>
      <c r="D2" s="107"/>
      <c r="E2" s="107"/>
      <c r="F2" s="107"/>
    </row>
    <row r="3" spans="1:6" ht="13.5" customHeight="1">
      <c r="A3" s="108" t="s">
        <v>301</v>
      </c>
      <c r="B3" s="108"/>
      <c r="C3" s="108"/>
      <c r="D3" s="108"/>
      <c r="E3" s="108"/>
      <c r="F3" s="108"/>
    </row>
    <row r="4" spans="1:6" ht="13.5" customHeight="1">
      <c r="A4" s="109" t="s">
        <v>163</v>
      </c>
      <c r="B4" s="110"/>
      <c r="C4" s="109"/>
      <c r="D4" s="109"/>
      <c r="E4" s="109"/>
      <c r="F4" s="109"/>
    </row>
    <row r="5" spans="1:6" ht="13.5" customHeight="1">
      <c r="A5" s="109" t="s">
        <v>276</v>
      </c>
      <c r="B5" s="109"/>
      <c r="C5" s="109"/>
      <c r="D5" s="109"/>
      <c r="E5" s="109"/>
      <c r="F5" s="109"/>
    </row>
    <row r="6" spans="1:6" ht="13.5" customHeight="1">
      <c r="A6" s="55"/>
      <c r="B6" s="55"/>
      <c r="C6" s="56"/>
      <c r="D6" s="80"/>
      <c r="E6" s="55"/>
      <c r="F6" s="57"/>
    </row>
    <row r="7" spans="1:6" ht="30" customHeight="1">
      <c r="A7" s="105" t="s">
        <v>277</v>
      </c>
      <c r="B7" s="105"/>
      <c r="C7" s="105"/>
      <c r="D7" s="105"/>
      <c r="E7" s="105"/>
      <c r="F7" s="105"/>
    </row>
    <row r="8" spans="1:6" ht="19.5" customHeight="1">
      <c r="A8" s="28"/>
      <c r="B8" s="28"/>
      <c r="C8" s="44"/>
      <c r="D8" s="81"/>
      <c r="E8" s="30"/>
      <c r="F8" s="49" t="s">
        <v>180</v>
      </c>
    </row>
    <row r="9" spans="1:6" ht="55.5" customHeight="1">
      <c r="A9" s="58" t="s">
        <v>66</v>
      </c>
      <c r="B9" s="59" t="s">
        <v>67</v>
      </c>
      <c r="C9" s="46" t="s">
        <v>184</v>
      </c>
      <c r="D9" s="82" t="s">
        <v>185</v>
      </c>
      <c r="E9" s="47" t="s">
        <v>186</v>
      </c>
      <c r="F9" s="47" t="s">
        <v>136</v>
      </c>
    </row>
    <row r="10" spans="1:6" s="34" customFormat="1" ht="17.25" customHeight="1">
      <c r="A10" s="31">
        <v>1</v>
      </c>
      <c r="B10" s="32">
        <v>2</v>
      </c>
      <c r="C10" s="46">
        <v>3</v>
      </c>
      <c r="D10" s="83">
        <v>4</v>
      </c>
      <c r="E10" s="33">
        <v>5</v>
      </c>
      <c r="F10" s="33">
        <v>6</v>
      </c>
    </row>
    <row r="11" spans="1:6" s="34" customFormat="1" ht="17.25" customHeight="1">
      <c r="A11" s="16" t="s">
        <v>68</v>
      </c>
      <c r="B11" s="7" t="s">
        <v>63</v>
      </c>
      <c r="C11" s="84">
        <f>C12+C18+C24+C35+C43+C46+C57+C68+C75</f>
        <v>244028.8</v>
      </c>
      <c r="D11" s="84">
        <f>D12+D18+D24+D35+D43+D46+D57+D68+D75+D64+D96</f>
        <v>145873.69999999998</v>
      </c>
      <c r="E11" s="61">
        <f aca="true" t="shared" si="0" ref="E11:E42">C11-D11</f>
        <v>98155.1</v>
      </c>
      <c r="F11" s="45">
        <f aca="true" t="shared" si="1" ref="F11:F22">D11/C11*100</f>
        <v>59.77724760356155</v>
      </c>
    </row>
    <row r="12" spans="1:6" s="34" customFormat="1" ht="17.25" customHeight="1">
      <c r="A12" s="16" t="s">
        <v>69</v>
      </c>
      <c r="B12" s="7" t="s">
        <v>70</v>
      </c>
      <c r="C12" s="84">
        <f>C13</f>
        <v>168065</v>
      </c>
      <c r="D12" s="84">
        <f>D13</f>
        <v>93980.90000000001</v>
      </c>
      <c r="E12" s="61">
        <f t="shared" si="0"/>
        <v>74084.09999999999</v>
      </c>
      <c r="F12" s="45">
        <f t="shared" si="1"/>
        <v>55.919376431737724</v>
      </c>
    </row>
    <row r="13" spans="1:6" s="35" customFormat="1" ht="17.25" customHeight="1">
      <c r="A13" s="17" t="s">
        <v>87</v>
      </c>
      <c r="B13" s="9" t="s">
        <v>88</v>
      </c>
      <c r="C13" s="88">
        <f>C14+C15+C16+C17</f>
        <v>168065</v>
      </c>
      <c r="D13" s="88">
        <f>D14+D15+D16+D17</f>
        <v>93980.90000000001</v>
      </c>
      <c r="E13" s="89">
        <f t="shared" si="0"/>
        <v>74084.09999999999</v>
      </c>
      <c r="F13" s="50">
        <f t="shared" si="1"/>
        <v>55.919376431737724</v>
      </c>
    </row>
    <row r="14" spans="1:6" s="35" customFormat="1" ht="63" customHeight="1">
      <c r="A14" s="17" t="s">
        <v>106</v>
      </c>
      <c r="B14" s="21" t="s">
        <v>187</v>
      </c>
      <c r="C14" s="88">
        <v>165976</v>
      </c>
      <c r="D14" s="88">
        <v>92012.8</v>
      </c>
      <c r="E14" s="89">
        <f t="shared" si="0"/>
        <v>73963.2</v>
      </c>
      <c r="F14" s="50">
        <f t="shared" si="1"/>
        <v>55.43741263797176</v>
      </c>
    </row>
    <row r="15" spans="1:6" s="34" customFormat="1" ht="90" customHeight="1">
      <c r="A15" s="17" t="s">
        <v>91</v>
      </c>
      <c r="B15" s="22" t="s">
        <v>188</v>
      </c>
      <c r="C15" s="88">
        <v>219</v>
      </c>
      <c r="D15" s="88">
        <v>172.7</v>
      </c>
      <c r="E15" s="89">
        <f t="shared" si="0"/>
        <v>46.30000000000001</v>
      </c>
      <c r="F15" s="50">
        <f t="shared" si="1"/>
        <v>78.85844748858447</v>
      </c>
    </row>
    <row r="16" spans="1:6" s="34" customFormat="1" ht="33" customHeight="1">
      <c r="A16" s="17" t="s">
        <v>116</v>
      </c>
      <c r="B16" s="22" t="s">
        <v>121</v>
      </c>
      <c r="C16" s="88">
        <v>76</v>
      </c>
      <c r="D16" s="88">
        <v>207.3</v>
      </c>
      <c r="E16" s="89">
        <f t="shared" si="0"/>
        <v>-131.3</v>
      </c>
      <c r="F16" s="50">
        <f t="shared" si="1"/>
        <v>272.7631578947368</v>
      </c>
    </row>
    <row r="17" spans="1:6" s="34" customFormat="1" ht="76.5" customHeight="1">
      <c r="A17" s="17" t="s">
        <v>15</v>
      </c>
      <c r="B17" s="22" t="s">
        <v>189</v>
      </c>
      <c r="C17" s="88">
        <v>1794</v>
      </c>
      <c r="D17" s="88">
        <v>1588.1</v>
      </c>
      <c r="E17" s="89">
        <f t="shared" si="0"/>
        <v>205.9000000000001</v>
      </c>
      <c r="F17" s="50">
        <f t="shared" si="1"/>
        <v>88.52285395763656</v>
      </c>
    </row>
    <row r="18" spans="1:6" s="34" customFormat="1" ht="30" customHeight="1">
      <c r="A18" s="51" t="s">
        <v>125</v>
      </c>
      <c r="B18" s="52" t="s">
        <v>10</v>
      </c>
      <c r="C18" s="84">
        <f>C19</f>
        <v>6215</v>
      </c>
      <c r="D18" s="84">
        <f>D19</f>
        <v>5390.2</v>
      </c>
      <c r="E18" s="61">
        <f t="shared" si="0"/>
        <v>824.8000000000002</v>
      </c>
      <c r="F18" s="45">
        <f t="shared" si="1"/>
        <v>86.72888173773129</v>
      </c>
    </row>
    <row r="19" spans="1:6" s="34" customFormat="1" ht="32.25" customHeight="1">
      <c r="A19" s="18" t="s">
        <v>124</v>
      </c>
      <c r="B19" s="64" t="s">
        <v>190</v>
      </c>
      <c r="C19" s="88">
        <f>C20+C21+C22</f>
        <v>6215</v>
      </c>
      <c r="D19" s="88">
        <f>D20+D21+D22+D23</f>
        <v>5390.2</v>
      </c>
      <c r="E19" s="89">
        <f t="shared" si="0"/>
        <v>824.8000000000002</v>
      </c>
      <c r="F19" s="50">
        <f t="shared" si="1"/>
        <v>86.72888173773129</v>
      </c>
    </row>
    <row r="20" spans="1:6" s="34" customFormat="1" ht="61.5" customHeight="1">
      <c r="A20" s="18" t="s">
        <v>130</v>
      </c>
      <c r="B20" s="21" t="s">
        <v>134</v>
      </c>
      <c r="C20" s="88">
        <v>2057</v>
      </c>
      <c r="D20" s="88">
        <v>2347.3</v>
      </c>
      <c r="E20" s="89">
        <f t="shared" si="0"/>
        <v>-290.3000000000002</v>
      </c>
      <c r="F20" s="50">
        <f t="shared" si="1"/>
        <v>114.11278561011183</v>
      </c>
    </row>
    <row r="21" spans="1:6" s="34" customFormat="1" ht="60" customHeight="1">
      <c r="A21" s="65" t="s">
        <v>131</v>
      </c>
      <c r="B21" s="21" t="s">
        <v>19</v>
      </c>
      <c r="C21" s="88">
        <v>18</v>
      </c>
      <c r="D21" s="88">
        <v>21.3</v>
      </c>
      <c r="E21" s="89">
        <f t="shared" si="0"/>
        <v>-3.3000000000000007</v>
      </c>
      <c r="F21" s="50">
        <f t="shared" si="1"/>
        <v>118.33333333333333</v>
      </c>
    </row>
    <row r="22" spans="1:6" s="34" customFormat="1" ht="64.5" customHeight="1">
      <c r="A22" s="65" t="s">
        <v>132</v>
      </c>
      <c r="B22" s="21" t="s">
        <v>20</v>
      </c>
      <c r="C22" s="88">
        <v>4140</v>
      </c>
      <c r="D22" s="88">
        <v>3547.4</v>
      </c>
      <c r="E22" s="89">
        <f t="shared" si="0"/>
        <v>592.5999999999999</v>
      </c>
      <c r="F22" s="50">
        <f t="shared" si="1"/>
        <v>85.68599033816426</v>
      </c>
    </row>
    <row r="23" spans="1:6" s="34" customFormat="1" ht="58.5" customHeight="1">
      <c r="A23" s="65" t="s">
        <v>170</v>
      </c>
      <c r="B23" s="21" t="s">
        <v>171</v>
      </c>
      <c r="C23" s="88">
        <v>0</v>
      </c>
      <c r="D23" s="88">
        <v>-525.8</v>
      </c>
      <c r="E23" s="89">
        <f t="shared" si="0"/>
        <v>525.8</v>
      </c>
      <c r="F23" s="50">
        <v>0</v>
      </c>
    </row>
    <row r="24" spans="1:6" s="34" customFormat="1" ht="24.75" customHeight="1">
      <c r="A24" s="16" t="s">
        <v>71</v>
      </c>
      <c r="B24" s="7" t="s">
        <v>72</v>
      </c>
      <c r="C24" s="84">
        <f>C25+C31+C33</f>
        <v>18259</v>
      </c>
      <c r="D24" s="84">
        <f>D25+D31+D33</f>
        <v>13157.3</v>
      </c>
      <c r="E24" s="61">
        <f t="shared" si="0"/>
        <v>5101.700000000001</v>
      </c>
      <c r="F24" s="45">
        <f aca="true" t="shared" si="2" ref="F24:F49">D24/C24*100</f>
        <v>72.05925844788871</v>
      </c>
    </row>
    <row r="25" spans="1:6" s="34" customFormat="1" ht="26.25" customHeight="1">
      <c r="A25" s="20" t="s">
        <v>191</v>
      </c>
      <c r="B25" s="29" t="s">
        <v>192</v>
      </c>
      <c r="C25" s="88">
        <f>C26+C28+C30</f>
        <v>5134</v>
      </c>
      <c r="D25" s="88">
        <f>D26+D28+D30</f>
        <v>3898.2999999999997</v>
      </c>
      <c r="E25" s="89">
        <f t="shared" si="0"/>
        <v>1235.7000000000003</v>
      </c>
      <c r="F25" s="50">
        <f t="shared" si="2"/>
        <v>75.93104791585507</v>
      </c>
    </row>
    <row r="26" spans="1:6" ht="30" customHeight="1">
      <c r="A26" s="19" t="s">
        <v>193</v>
      </c>
      <c r="B26" s="29" t="s">
        <v>194</v>
      </c>
      <c r="C26" s="88">
        <f>C27</f>
        <v>4171</v>
      </c>
      <c r="D26" s="88">
        <f>D27</f>
        <v>2873.5</v>
      </c>
      <c r="E26" s="89">
        <f t="shared" si="0"/>
        <v>1297.5</v>
      </c>
      <c r="F26" s="50">
        <f t="shared" si="2"/>
        <v>68.89235195396788</v>
      </c>
    </row>
    <row r="27" spans="1:6" s="36" customFormat="1" ht="28.5" customHeight="1">
      <c r="A27" s="19" t="s">
        <v>195</v>
      </c>
      <c r="B27" s="29" t="s">
        <v>194</v>
      </c>
      <c r="C27" s="88">
        <v>4171</v>
      </c>
      <c r="D27" s="88">
        <v>2873.5</v>
      </c>
      <c r="E27" s="89">
        <f t="shared" si="0"/>
        <v>1297.5</v>
      </c>
      <c r="F27" s="50">
        <f t="shared" si="2"/>
        <v>68.89235195396788</v>
      </c>
    </row>
    <row r="28" spans="1:6" s="36" customFormat="1" ht="33.75" customHeight="1">
      <c r="A28" s="86" t="s">
        <v>196</v>
      </c>
      <c r="B28" s="87" t="s">
        <v>172</v>
      </c>
      <c r="C28" s="88">
        <f>C29</f>
        <v>463</v>
      </c>
      <c r="D28" s="88">
        <f>D29</f>
        <v>1021.1</v>
      </c>
      <c r="E28" s="89">
        <f t="shared" si="0"/>
        <v>-558.1</v>
      </c>
      <c r="F28" s="50">
        <f t="shared" si="2"/>
        <v>220.53995680345574</v>
      </c>
    </row>
    <row r="29" spans="1:6" s="36" customFormat="1" ht="45" customHeight="1">
      <c r="A29" s="86" t="s">
        <v>197</v>
      </c>
      <c r="B29" s="87" t="s">
        <v>173</v>
      </c>
      <c r="C29" s="88">
        <v>463</v>
      </c>
      <c r="D29" s="88">
        <v>1021.1</v>
      </c>
      <c r="E29" s="89">
        <f t="shared" si="0"/>
        <v>-558.1</v>
      </c>
      <c r="F29" s="50">
        <f t="shared" si="2"/>
        <v>220.53995680345574</v>
      </c>
    </row>
    <row r="30" spans="1:6" s="36" customFormat="1" ht="36.75" customHeight="1">
      <c r="A30" s="86" t="s">
        <v>198</v>
      </c>
      <c r="B30" s="87" t="s">
        <v>174</v>
      </c>
      <c r="C30" s="88">
        <v>500</v>
      </c>
      <c r="D30" s="88">
        <v>3.7</v>
      </c>
      <c r="E30" s="89">
        <f t="shared" si="0"/>
        <v>496.3</v>
      </c>
      <c r="F30" s="50">
        <f t="shared" si="2"/>
        <v>0.74</v>
      </c>
    </row>
    <row r="31" spans="1:6" s="36" customFormat="1" ht="27" customHeight="1">
      <c r="A31" s="18" t="s">
        <v>111</v>
      </c>
      <c r="B31" s="9" t="s">
        <v>89</v>
      </c>
      <c r="C31" s="88">
        <f>C32</f>
        <v>12981</v>
      </c>
      <c r="D31" s="88">
        <f>D32</f>
        <v>8538.9</v>
      </c>
      <c r="E31" s="89">
        <f t="shared" si="0"/>
        <v>4442.1</v>
      </c>
      <c r="F31" s="50">
        <f t="shared" si="2"/>
        <v>65.77998613357985</v>
      </c>
    </row>
    <row r="32" spans="1:6" s="36" customFormat="1" ht="27" customHeight="1">
      <c r="A32" s="18" t="s">
        <v>110</v>
      </c>
      <c r="B32" s="9" t="s">
        <v>89</v>
      </c>
      <c r="C32" s="88">
        <v>12981</v>
      </c>
      <c r="D32" s="88">
        <v>8538.9</v>
      </c>
      <c r="E32" s="89">
        <f t="shared" si="0"/>
        <v>4442.1</v>
      </c>
      <c r="F32" s="50">
        <f t="shared" si="2"/>
        <v>65.77998613357985</v>
      </c>
    </row>
    <row r="33" spans="1:6" s="36" customFormat="1" ht="28.5" customHeight="1">
      <c r="A33" s="38" t="s">
        <v>7</v>
      </c>
      <c r="B33" s="23" t="s">
        <v>8</v>
      </c>
      <c r="C33" s="88">
        <f>C34</f>
        <v>144</v>
      </c>
      <c r="D33" s="88">
        <f>D34</f>
        <v>720.1</v>
      </c>
      <c r="E33" s="89">
        <f t="shared" si="0"/>
        <v>-576.1</v>
      </c>
      <c r="F33" s="50">
        <f t="shared" si="2"/>
        <v>500.0694444444445</v>
      </c>
    </row>
    <row r="34" spans="1:6" ht="18" customHeight="1">
      <c r="A34" s="38" t="s">
        <v>9</v>
      </c>
      <c r="B34" s="23" t="s">
        <v>8</v>
      </c>
      <c r="C34" s="88">
        <v>144</v>
      </c>
      <c r="D34" s="88">
        <v>720.1</v>
      </c>
      <c r="E34" s="89">
        <f t="shared" si="0"/>
        <v>-576.1</v>
      </c>
      <c r="F34" s="50">
        <f t="shared" si="2"/>
        <v>500.0694444444445</v>
      </c>
    </row>
    <row r="35" spans="1:6" ht="23.25" customHeight="1">
      <c r="A35" s="16" t="s">
        <v>73</v>
      </c>
      <c r="B35" s="7" t="s">
        <v>74</v>
      </c>
      <c r="C35" s="84">
        <f>C36+C38</f>
        <v>5369</v>
      </c>
      <c r="D35" s="84">
        <f>D36+D38</f>
        <v>1881.3000000000002</v>
      </c>
      <c r="E35" s="61">
        <f t="shared" si="0"/>
        <v>3487.7</v>
      </c>
      <c r="F35" s="45">
        <f t="shared" si="2"/>
        <v>35.04004470106165</v>
      </c>
    </row>
    <row r="36" spans="1:6" ht="18" customHeight="1">
      <c r="A36" s="17" t="s">
        <v>127</v>
      </c>
      <c r="B36" s="5" t="s">
        <v>126</v>
      </c>
      <c r="C36" s="88">
        <f>C37</f>
        <v>642</v>
      </c>
      <c r="D36" s="88">
        <f>D37</f>
        <v>108.7</v>
      </c>
      <c r="E36" s="89">
        <f t="shared" si="0"/>
        <v>533.3</v>
      </c>
      <c r="F36" s="50">
        <f t="shared" si="2"/>
        <v>16.93146417445483</v>
      </c>
    </row>
    <row r="37" spans="1:6" ht="32.25" customHeight="1">
      <c r="A37" s="66" t="s">
        <v>22</v>
      </c>
      <c r="B37" s="21" t="s">
        <v>21</v>
      </c>
      <c r="C37" s="88">
        <v>642</v>
      </c>
      <c r="D37" s="88">
        <v>108.7</v>
      </c>
      <c r="E37" s="89">
        <f t="shared" si="0"/>
        <v>533.3</v>
      </c>
      <c r="F37" s="50">
        <f t="shared" si="2"/>
        <v>16.93146417445483</v>
      </c>
    </row>
    <row r="38" spans="1:6" ht="15" customHeight="1">
      <c r="A38" s="17" t="s">
        <v>65</v>
      </c>
      <c r="B38" s="9" t="s">
        <v>90</v>
      </c>
      <c r="C38" s="88">
        <f>C39+C41</f>
        <v>4727</v>
      </c>
      <c r="D38" s="88">
        <f>D39+D41</f>
        <v>1772.6000000000001</v>
      </c>
      <c r="E38" s="89">
        <f t="shared" si="0"/>
        <v>2954.3999999999996</v>
      </c>
      <c r="F38" s="50">
        <f t="shared" si="2"/>
        <v>37.49947112333405</v>
      </c>
    </row>
    <row r="39" spans="1:6" ht="24" customHeight="1">
      <c r="A39" s="67" t="s">
        <v>24</v>
      </c>
      <c r="B39" s="11" t="s">
        <v>23</v>
      </c>
      <c r="C39" s="88">
        <f>C40</f>
        <v>4363</v>
      </c>
      <c r="D39" s="88">
        <f>D40</f>
        <v>1695.2</v>
      </c>
      <c r="E39" s="89">
        <f t="shared" si="0"/>
        <v>2667.8</v>
      </c>
      <c r="F39" s="50">
        <f t="shared" si="2"/>
        <v>38.85399954159981</v>
      </c>
    </row>
    <row r="40" spans="1:6" ht="36.75" customHeight="1">
      <c r="A40" s="67" t="s">
        <v>26</v>
      </c>
      <c r="B40" s="11" t="s">
        <v>25</v>
      </c>
      <c r="C40" s="88">
        <v>4363</v>
      </c>
      <c r="D40" s="88">
        <v>1695.2</v>
      </c>
      <c r="E40" s="89">
        <f t="shared" si="0"/>
        <v>2667.8</v>
      </c>
      <c r="F40" s="50">
        <f t="shared" si="2"/>
        <v>38.85399954159981</v>
      </c>
    </row>
    <row r="41" spans="1:6" ht="17.25" customHeight="1">
      <c r="A41" s="67" t="s">
        <v>28</v>
      </c>
      <c r="B41" s="24" t="s">
        <v>27</v>
      </c>
      <c r="C41" s="88">
        <f>C42</f>
        <v>364</v>
      </c>
      <c r="D41" s="88">
        <f>D42</f>
        <v>77.4</v>
      </c>
      <c r="E41" s="89">
        <f t="shared" si="0"/>
        <v>286.6</v>
      </c>
      <c r="F41" s="50">
        <f t="shared" si="2"/>
        <v>21.263736263736266</v>
      </c>
    </row>
    <row r="42" spans="1:6" ht="34.5" customHeight="1">
      <c r="A42" s="67" t="s">
        <v>30</v>
      </c>
      <c r="B42" s="11" t="s">
        <v>29</v>
      </c>
      <c r="C42" s="88">
        <v>364</v>
      </c>
      <c r="D42" s="88">
        <v>77.4</v>
      </c>
      <c r="E42" s="89">
        <f t="shared" si="0"/>
        <v>286.6</v>
      </c>
      <c r="F42" s="50">
        <f t="shared" si="2"/>
        <v>21.263736263736266</v>
      </c>
    </row>
    <row r="43" spans="1:6" ht="21" customHeight="1">
      <c r="A43" s="16" t="s">
        <v>75</v>
      </c>
      <c r="B43" s="7" t="s">
        <v>64</v>
      </c>
      <c r="C43" s="84">
        <f>C44</f>
        <v>2076</v>
      </c>
      <c r="D43" s="84">
        <f>D44</f>
        <v>728.5</v>
      </c>
      <c r="E43" s="61">
        <f aca="true" t="shared" si="3" ref="E43:E61">C43-D43</f>
        <v>1347.5</v>
      </c>
      <c r="F43" s="45">
        <f t="shared" si="2"/>
        <v>35.091522157996145</v>
      </c>
    </row>
    <row r="44" spans="1:6" ht="39.75" customHeight="1">
      <c r="A44" s="17" t="s">
        <v>95</v>
      </c>
      <c r="B44" s="9" t="s">
        <v>96</v>
      </c>
      <c r="C44" s="88">
        <f>C45</f>
        <v>2076</v>
      </c>
      <c r="D44" s="88">
        <f>D45</f>
        <v>728.5</v>
      </c>
      <c r="E44" s="89">
        <f t="shared" si="3"/>
        <v>1347.5</v>
      </c>
      <c r="F44" s="50">
        <f t="shared" si="2"/>
        <v>35.091522157996145</v>
      </c>
    </row>
    <row r="45" spans="1:6" ht="52.5" customHeight="1">
      <c r="A45" s="17" t="s">
        <v>92</v>
      </c>
      <c r="B45" s="9" t="s">
        <v>58</v>
      </c>
      <c r="C45" s="88">
        <v>2076</v>
      </c>
      <c r="D45" s="88">
        <v>728.5</v>
      </c>
      <c r="E45" s="89">
        <f t="shared" si="3"/>
        <v>1347.5</v>
      </c>
      <c r="F45" s="50">
        <f t="shared" si="2"/>
        <v>35.091522157996145</v>
      </c>
    </row>
    <row r="46" spans="1:6" ht="32.25" customHeight="1">
      <c r="A46" s="16" t="s">
        <v>76</v>
      </c>
      <c r="B46" s="7" t="s">
        <v>77</v>
      </c>
      <c r="C46" s="84">
        <f>C47</f>
        <v>39500</v>
      </c>
      <c r="D46" s="84">
        <f>D47+D54</f>
        <v>18614.9</v>
      </c>
      <c r="E46" s="61">
        <f t="shared" si="3"/>
        <v>20885.1</v>
      </c>
      <c r="F46" s="45">
        <f t="shared" si="2"/>
        <v>47.12632911392405</v>
      </c>
    </row>
    <row r="47" spans="1:6" ht="77.25" customHeight="1">
      <c r="A47" s="17" t="s">
        <v>78</v>
      </c>
      <c r="B47" s="9" t="s">
        <v>109</v>
      </c>
      <c r="C47" s="88">
        <f>C48+C52</f>
        <v>39500</v>
      </c>
      <c r="D47" s="88">
        <f>D48+D52+D50</f>
        <v>18358.9</v>
      </c>
      <c r="E47" s="89">
        <f t="shared" si="3"/>
        <v>21141.1</v>
      </c>
      <c r="F47" s="50">
        <f t="shared" si="2"/>
        <v>46.47822784810127</v>
      </c>
    </row>
    <row r="48" spans="1:6" ht="57" customHeight="1">
      <c r="A48" s="17" t="s">
        <v>79</v>
      </c>
      <c r="B48" s="9" t="s">
        <v>105</v>
      </c>
      <c r="C48" s="88">
        <f>C49</f>
        <v>22500</v>
      </c>
      <c r="D48" s="88">
        <f>D49</f>
        <v>9210.6</v>
      </c>
      <c r="E48" s="89">
        <f t="shared" si="3"/>
        <v>13289.4</v>
      </c>
      <c r="F48" s="50">
        <f t="shared" si="2"/>
        <v>40.936</v>
      </c>
    </row>
    <row r="49" spans="1:6" ht="33.75" customHeight="1">
      <c r="A49" s="54" t="s">
        <v>32</v>
      </c>
      <c r="B49" s="23" t="s">
        <v>31</v>
      </c>
      <c r="C49" s="88">
        <v>22500</v>
      </c>
      <c r="D49" s="88">
        <v>9210.6</v>
      </c>
      <c r="E49" s="89">
        <f t="shared" si="3"/>
        <v>13289.4</v>
      </c>
      <c r="F49" s="50">
        <f t="shared" si="2"/>
        <v>40.936</v>
      </c>
    </row>
    <row r="50" spans="1:6" ht="65.25" customHeight="1">
      <c r="A50" s="98" t="s">
        <v>267</v>
      </c>
      <c r="B50" s="23" t="s">
        <v>268</v>
      </c>
      <c r="C50" s="88">
        <v>0</v>
      </c>
      <c r="D50" s="88">
        <f>D51</f>
        <v>11.7</v>
      </c>
      <c r="E50" s="89">
        <f t="shared" si="3"/>
        <v>-11.7</v>
      </c>
      <c r="F50" s="50">
        <v>0</v>
      </c>
    </row>
    <row r="51" spans="1:6" ht="48" customHeight="1">
      <c r="A51" s="53" t="s">
        <v>175</v>
      </c>
      <c r="B51" s="23" t="s">
        <v>230</v>
      </c>
      <c r="C51" s="88">
        <v>0</v>
      </c>
      <c r="D51" s="88">
        <v>11.7</v>
      </c>
      <c r="E51" s="89">
        <f t="shared" si="3"/>
        <v>-11.7</v>
      </c>
      <c r="F51" s="50">
        <v>0</v>
      </c>
    </row>
    <row r="52" spans="1:6" ht="37.5" customHeight="1">
      <c r="A52" s="17" t="s">
        <v>1</v>
      </c>
      <c r="B52" s="9" t="s">
        <v>2</v>
      </c>
      <c r="C52" s="88">
        <f>C53</f>
        <v>17000</v>
      </c>
      <c r="D52" s="88">
        <f>D53</f>
        <v>9136.6</v>
      </c>
      <c r="E52" s="89">
        <f t="shared" si="3"/>
        <v>7863.4</v>
      </c>
      <c r="F52" s="50">
        <f>D52/C52*100</f>
        <v>53.74470588235294</v>
      </c>
    </row>
    <row r="53" spans="1:6" ht="28.5" customHeight="1">
      <c r="A53" s="53" t="s">
        <v>34</v>
      </c>
      <c r="B53" s="25" t="s">
        <v>33</v>
      </c>
      <c r="C53" s="88">
        <f>9000+6500+1500</f>
        <v>17000</v>
      </c>
      <c r="D53" s="88">
        <v>9136.6</v>
      </c>
      <c r="E53" s="89">
        <f t="shared" si="3"/>
        <v>7863.4</v>
      </c>
      <c r="F53" s="50">
        <f>D53/C53*100</f>
        <v>53.74470588235294</v>
      </c>
    </row>
    <row r="54" spans="1:6" ht="58.5" customHeight="1">
      <c r="A54" s="53" t="s">
        <v>176</v>
      </c>
      <c r="B54" s="25" t="s">
        <v>233</v>
      </c>
      <c r="C54" s="88">
        <v>0</v>
      </c>
      <c r="D54" s="88">
        <f>D55</f>
        <v>256</v>
      </c>
      <c r="E54" s="89">
        <f t="shared" si="3"/>
        <v>-256</v>
      </c>
      <c r="F54" s="50">
        <v>0</v>
      </c>
    </row>
    <row r="55" spans="1:6" ht="63.75" customHeight="1">
      <c r="A55" s="63" t="s">
        <v>269</v>
      </c>
      <c r="B55" s="25" t="s">
        <v>177</v>
      </c>
      <c r="C55" s="88">
        <v>0</v>
      </c>
      <c r="D55" s="88">
        <f>D56</f>
        <v>256</v>
      </c>
      <c r="E55" s="89">
        <f t="shared" si="3"/>
        <v>-256</v>
      </c>
      <c r="F55" s="50">
        <v>0</v>
      </c>
    </row>
    <row r="56" spans="1:6" ht="28.5" customHeight="1">
      <c r="A56" s="63" t="s">
        <v>232</v>
      </c>
      <c r="B56" s="25" t="s">
        <v>231</v>
      </c>
      <c r="C56" s="88">
        <v>0</v>
      </c>
      <c r="D56" s="88">
        <v>256</v>
      </c>
      <c r="E56" s="89">
        <f t="shared" si="3"/>
        <v>-256</v>
      </c>
      <c r="F56" s="50">
        <v>0</v>
      </c>
    </row>
    <row r="57" spans="1:6" ht="25.5" customHeight="1">
      <c r="A57" s="16" t="s">
        <v>80</v>
      </c>
      <c r="B57" s="7" t="s">
        <v>81</v>
      </c>
      <c r="C57" s="84">
        <f>C58</f>
        <v>1213.3</v>
      </c>
      <c r="D57" s="84">
        <f>D58</f>
        <v>376.09999999999997</v>
      </c>
      <c r="E57" s="61">
        <f t="shared" si="3"/>
        <v>837.2</v>
      </c>
      <c r="F57" s="45">
        <f>D57/C57*100</f>
        <v>30.998104343525917</v>
      </c>
    </row>
    <row r="58" spans="1:6" ht="26.25" customHeight="1">
      <c r="A58" s="17" t="s">
        <v>85</v>
      </c>
      <c r="B58" s="9" t="s">
        <v>86</v>
      </c>
      <c r="C58" s="88">
        <f>C59+C60+C61</f>
        <v>1213.3</v>
      </c>
      <c r="D58" s="88">
        <f>D59+D60+D62+D63</f>
        <v>376.09999999999997</v>
      </c>
      <c r="E58" s="89">
        <f t="shared" si="3"/>
        <v>837.2</v>
      </c>
      <c r="F58" s="50">
        <f>D58/C58*100</f>
        <v>30.998104343525917</v>
      </c>
    </row>
    <row r="59" spans="1:6" ht="34.5" customHeight="1">
      <c r="A59" s="17" t="s">
        <v>118</v>
      </c>
      <c r="B59" s="23" t="s">
        <v>36</v>
      </c>
      <c r="C59" s="88">
        <v>345.9</v>
      </c>
      <c r="D59" s="88">
        <v>141.6</v>
      </c>
      <c r="E59" s="89">
        <f t="shared" si="3"/>
        <v>204.29999999999998</v>
      </c>
      <c r="F59" s="50">
        <f>D59/C59*100</f>
        <v>40.9366869037294</v>
      </c>
    </row>
    <row r="60" spans="1:6" ht="21" customHeight="1">
      <c r="A60" s="17" t="s">
        <v>119</v>
      </c>
      <c r="B60" s="23" t="s">
        <v>35</v>
      </c>
      <c r="C60" s="88">
        <v>562.7</v>
      </c>
      <c r="D60" s="88">
        <v>2.6</v>
      </c>
      <c r="E60" s="89">
        <f t="shared" si="3"/>
        <v>560.1</v>
      </c>
      <c r="F60" s="50">
        <f>D60/C60*100</f>
        <v>0.4620579349564599</v>
      </c>
    </row>
    <row r="61" spans="1:6" ht="24.75" customHeight="1">
      <c r="A61" s="17" t="s">
        <v>120</v>
      </c>
      <c r="B61" s="23" t="s">
        <v>117</v>
      </c>
      <c r="C61" s="88">
        <f>C62+C63</f>
        <v>304.7</v>
      </c>
      <c r="D61" s="88">
        <f>D62+D63</f>
        <v>231.9</v>
      </c>
      <c r="E61" s="89">
        <f t="shared" si="3"/>
        <v>72.79999999999998</v>
      </c>
      <c r="F61" s="88">
        <f>F62+F63</f>
        <v>0</v>
      </c>
    </row>
    <row r="62" spans="1:6" ht="21" customHeight="1">
      <c r="A62" s="92" t="s">
        <v>250</v>
      </c>
      <c r="B62" s="63" t="s">
        <v>252</v>
      </c>
      <c r="C62" s="88">
        <v>271.7</v>
      </c>
      <c r="D62" s="88">
        <v>229.1</v>
      </c>
      <c r="E62" s="88">
        <f>C62-D62</f>
        <v>42.599999999999994</v>
      </c>
      <c r="F62" s="50">
        <v>0</v>
      </c>
    </row>
    <row r="63" spans="1:6" ht="22.5" customHeight="1">
      <c r="A63" s="92" t="s">
        <v>251</v>
      </c>
      <c r="B63" s="63" t="s">
        <v>253</v>
      </c>
      <c r="C63" s="88">
        <v>33</v>
      </c>
      <c r="D63" s="88">
        <v>2.8</v>
      </c>
      <c r="E63" s="88">
        <f>C63-D63</f>
        <v>30.2</v>
      </c>
      <c r="F63" s="50">
        <v>0</v>
      </c>
    </row>
    <row r="64" spans="1:6" ht="32.25" customHeight="1">
      <c r="A64" s="91" t="s">
        <v>181</v>
      </c>
      <c r="B64" s="77" t="s">
        <v>182</v>
      </c>
      <c r="C64" s="84">
        <v>0</v>
      </c>
      <c r="D64" s="84">
        <f>D65</f>
        <v>341.6</v>
      </c>
      <c r="E64" s="61">
        <f aca="true" t="shared" si="4" ref="E64:E105">C64-D64</f>
        <v>-341.6</v>
      </c>
      <c r="F64" s="45">
        <v>0</v>
      </c>
    </row>
    <row r="65" spans="1:6" ht="24.75" customHeight="1">
      <c r="A65" s="17" t="s">
        <v>234</v>
      </c>
      <c r="B65" s="23" t="s">
        <v>183</v>
      </c>
      <c r="C65" s="88">
        <f>C66</f>
        <v>0</v>
      </c>
      <c r="D65" s="88">
        <f>D66</f>
        <v>341.6</v>
      </c>
      <c r="E65" s="89">
        <f t="shared" si="4"/>
        <v>-341.6</v>
      </c>
      <c r="F65" s="50">
        <v>0</v>
      </c>
    </row>
    <row r="66" spans="1:6" ht="24.75" customHeight="1">
      <c r="A66" s="17" t="s">
        <v>295</v>
      </c>
      <c r="B66" s="23" t="s">
        <v>296</v>
      </c>
      <c r="C66" s="88">
        <f>C67</f>
        <v>0</v>
      </c>
      <c r="D66" s="88">
        <f>D67</f>
        <v>341.6</v>
      </c>
      <c r="E66" s="89">
        <f t="shared" si="4"/>
        <v>-341.6</v>
      </c>
      <c r="F66" s="50">
        <v>0</v>
      </c>
    </row>
    <row r="67" spans="1:6" ht="24.75" customHeight="1">
      <c r="A67" s="17" t="s">
        <v>235</v>
      </c>
      <c r="B67" s="23" t="s">
        <v>236</v>
      </c>
      <c r="C67" s="88">
        <v>0</v>
      </c>
      <c r="D67" s="88">
        <v>341.6</v>
      </c>
      <c r="E67" s="89">
        <f t="shared" si="4"/>
        <v>-341.6</v>
      </c>
      <c r="F67" s="50">
        <v>0</v>
      </c>
    </row>
    <row r="68" spans="1:6" ht="31.5" customHeight="1">
      <c r="A68" s="76" t="s">
        <v>129</v>
      </c>
      <c r="B68" s="68" t="s">
        <v>128</v>
      </c>
      <c r="C68" s="90">
        <f>C69+C72</f>
        <v>1505</v>
      </c>
      <c r="D68" s="90">
        <f>D69+D72</f>
        <v>51.8</v>
      </c>
      <c r="E68" s="61">
        <f t="shared" si="4"/>
        <v>1453.2</v>
      </c>
      <c r="F68" s="45">
        <f aca="true" t="shared" si="5" ref="F68:F88">D68/C68*100</f>
        <v>3.441860465116279</v>
      </c>
    </row>
    <row r="69" spans="1:6" ht="65.25" customHeight="1">
      <c r="A69" s="38" t="s">
        <v>37</v>
      </c>
      <c r="B69" s="23" t="s">
        <v>38</v>
      </c>
      <c r="C69" s="88">
        <f>C70</f>
        <v>1500</v>
      </c>
      <c r="D69" s="88">
        <f>D70</f>
        <v>51</v>
      </c>
      <c r="E69" s="89">
        <f t="shared" si="4"/>
        <v>1449</v>
      </c>
      <c r="F69" s="50">
        <f t="shared" si="5"/>
        <v>3.4000000000000004</v>
      </c>
    </row>
    <row r="70" spans="1:6" ht="82.5" customHeight="1">
      <c r="A70" s="38" t="s">
        <v>39</v>
      </c>
      <c r="B70" s="23" t="s">
        <v>40</v>
      </c>
      <c r="C70" s="88">
        <f>C71</f>
        <v>1500</v>
      </c>
      <c r="D70" s="88">
        <f>D71</f>
        <v>51</v>
      </c>
      <c r="E70" s="89">
        <f t="shared" si="4"/>
        <v>1449</v>
      </c>
      <c r="F70" s="50">
        <f t="shared" si="5"/>
        <v>3.4000000000000004</v>
      </c>
    </row>
    <row r="71" spans="1:6" ht="78.75" customHeight="1">
      <c r="A71" s="38" t="s">
        <v>41</v>
      </c>
      <c r="B71" s="23" t="s">
        <v>42</v>
      </c>
      <c r="C71" s="88">
        <f>500+1000</f>
        <v>1500</v>
      </c>
      <c r="D71" s="88">
        <v>51</v>
      </c>
      <c r="E71" s="89">
        <f t="shared" si="4"/>
        <v>1449</v>
      </c>
      <c r="F71" s="50">
        <f t="shared" si="5"/>
        <v>3.4000000000000004</v>
      </c>
    </row>
    <row r="72" spans="1:6" ht="35.25" customHeight="1">
      <c r="A72" s="18" t="s">
        <v>3</v>
      </c>
      <c r="B72" s="23" t="s">
        <v>4</v>
      </c>
      <c r="C72" s="88">
        <f>C73</f>
        <v>5</v>
      </c>
      <c r="D72" s="88">
        <f>D73</f>
        <v>0.8</v>
      </c>
      <c r="E72" s="89">
        <f t="shared" si="4"/>
        <v>4.2</v>
      </c>
      <c r="F72" s="50">
        <f t="shared" si="5"/>
        <v>16</v>
      </c>
    </row>
    <row r="73" spans="1:6" ht="36.75" customHeight="1">
      <c r="A73" s="18" t="s">
        <v>5</v>
      </c>
      <c r="B73" s="23" t="s">
        <v>6</v>
      </c>
      <c r="C73" s="88">
        <f>C74</f>
        <v>5</v>
      </c>
      <c r="D73" s="88">
        <f>D74</f>
        <v>0.8</v>
      </c>
      <c r="E73" s="89">
        <f t="shared" si="4"/>
        <v>4.2</v>
      </c>
      <c r="F73" s="50">
        <f t="shared" si="5"/>
        <v>16</v>
      </c>
    </row>
    <row r="74" spans="1:6" ht="37.5" customHeight="1">
      <c r="A74" s="38" t="s">
        <v>43</v>
      </c>
      <c r="B74" s="23" t="s">
        <v>44</v>
      </c>
      <c r="C74" s="88">
        <v>5</v>
      </c>
      <c r="D74" s="88">
        <v>0.8</v>
      </c>
      <c r="E74" s="89">
        <f t="shared" si="4"/>
        <v>4.2</v>
      </c>
      <c r="F74" s="50">
        <f t="shared" si="5"/>
        <v>16</v>
      </c>
    </row>
    <row r="75" spans="1:6" ht="22.5" customHeight="1">
      <c r="A75" s="16" t="s">
        <v>98</v>
      </c>
      <c r="B75" s="7" t="s">
        <v>99</v>
      </c>
      <c r="C75" s="84">
        <f>C76+C78+C79+C81+C86+C87+C93+C94</f>
        <v>1826.5</v>
      </c>
      <c r="D75" s="84">
        <f>D76+D78+D79+D81+D86+D87+D89+D91+D93+D94</f>
        <v>11124.800000000001</v>
      </c>
      <c r="E75" s="61">
        <f t="shared" si="4"/>
        <v>-9298.300000000001</v>
      </c>
      <c r="F75" s="45">
        <f t="shared" si="5"/>
        <v>609.0774705721326</v>
      </c>
    </row>
    <row r="76" spans="1:6" ht="36" customHeight="1">
      <c r="A76" s="16" t="s">
        <v>101</v>
      </c>
      <c r="B76" s="7" t="s">
        <v>104</v>
      </c>
      <c r="C76" s="84">
        <f>C77</f>
        <v>56</v>
      </c>
      <c r="D76" s="84">
        <f>D77</f>
        <v>43.8</v>
      </c>
      <c r="E76" s="61">
        <f t="shared" si="4"/>
        <v>12.200000000000003</v>
      </c>
      <c r="F76" s="45">
        <f t="shared" si="5"/>
        <v>78.21428571428571</v>
      </c>
    </row>
    <row r="77" spans="1:6" ht="63" customHeight="1">
      <c r="A77" s="17" t="s">
        <v>107</v>
      </c>
      <c r="B77" s="21" t="s">
        <v>199</v>
      </c>
      <c r="C77" s="88">
        <v>56</v>
      </c>
      <c r="D77" s="88">
        <v>43.8</v>
      </c>
      <c r="E77" s="89">
        <f t="shared" si="4"/>
        <v>12.200000000000003</v>
      </c>
      <c r="F77" s="50">
        <f t="shared" si="5"/>
        <v>78.21428571428571</v>
      </c>
    </row>
    <row r="78" spans="1:6" ht="52.5" customHeight="1">
      <c r="A78" s="17" t="s">
        <v>102</v>
      </c>
      <c r="B78" s="22" t="s">
        <v>45</v>
      </c>
      <c r="C78" s="88">
        <v>100.5</v>
      </c>
      <c r="D78" s="88">
        <v>0</v>
      </c>
      <c r="E78" s="89">
        <f t="shared" si="4"/>
        <v>100.5</v>
      </c>
      <c r="F78" s="50">
        <f t="shared" si="5"/>
        <v>0</v>
      </c>
    </row>
    <row r="79" spans="1:6" s="6" customFormat="1" ht="51.75" customHeight="1">
      <c r="A79" s="69" t="s">
        <v>112</v>
      </c>
      <c r="B79" s="21" t="s">
        <v>113</v>
      </c>
      <c r="C79" s="88">
        <f>C80</f>
        <v>25</v>
      </c>
      <c r="D79" s="88">
        <f>D80</f>
        <v>0</v>
      </c>
      <c r="E79" s="89">
        <f t="shared" si="4"/>
        <v>25</v>
      </c>
      <c r="F79" s="50">
        <f t="shared" si="5"/>
        <v>0</v>
      </c>
    </row>
    <row r="80" spans="1:6" ht="51" customHeight="1">
      <c r="A80" s="18" t="s">
        <v>123</v>
      </c>
      <c r="B80" s="21" t="s">
        <v>122</v>
      </c>
      <c r="C80" s="88">
        <v>25</v>
      </c>
      <c r="D80" s="88">
        <v>0</v>
      </c>
      <c r="E80" s="89">
        <f t="shared" si="4"/>
        <v>25</v>
      </c>
      <c r="F80" s="50">
        <f t="shared" si="5"/>
        <v>0</v>
      </c>
    </row>
    <row r="81" spans="1:6" ht="84" customHeight="1">
      <c r="A81" s="70" t="s">
        <v>133</v>
      </c>
      <c r="B81" s="78" t="s">
        <v>46</v>
      </c>
      <c r="C81" s="84">
        <f>C82+C83+C84</f>
        <v>280</v>
      </c>
      <c r="D81" s="84">
        <f>D82+D83+D84</f>
        <v>6</v>
      </c>
      <c r="E81" s="61">
        <f t="shared" si="4"/>
        <v>274</v>
      </c>
      <c r="F81" s="45">
        <f t="shared" si="5"/>
        <v>2.142857142857143</v>
      </c>
    </row>
    <row r="82" spans="1:6" ht="44.25" customHeight="1">
      <c r="A82" s="17" t="s">
        <v>103</v>
      </c>
      <c r="B82" s="26" t="s">
        <v>47</v>
      </c>
      <c r="C82" s="88">
        <v>250</v>
      </c>
      <c r="D82" s="88">
        <v>6</v>
      </c>
      <c r="E82" s="89">
        <f t="shared" si="4"/>
        <v>244</v>
      </c>
      <c r="F82" s="50">
        <f t="shared" si="5"/>
        <v>2.4</v>
      </c>
    </row>
    <row r="83" spans="1:6" ht="38.25" customHeight="1">
      <c r="A83" s="37" t="s">
        <v>16</v>
      </c>
      <c r="B83" s="11" t="s">
        <v>17</v>
      </c>
      <c r="C83" s="88">
        <v>20</v>
      </c>
      <c r="D83" s="88">
        <v>0</v>
      </c>
      <c r="E83" s="89">
        <f t="shared" si="4"/>
        <v>20</v>
      </c>
      <c r="F83" s="50">
        <f t="shared" si="5"/>
        <v>0</v>
      </c>
    </row>
    <row r="84" spans="1:6" ht="21.75" customHeight="1">
      <c r="A84" s="37" t="s">
        <v>137</v>
      </c>
      <c r="B84" s="11" t="s">
        <v>138</v>
      </c>
      <c r="C84" s="88">
        <f>C85</f>
        <v>10</v>
      </c>
      <c r="D84" s="88">
        <f>D85</f>
        <v>0</v>
      </c>
      <c r="E84" s="89">
        <f t="shared" si="4"/>
        <v>10</v>
      </c>
      <c r="F84" s="50">
        <f t="shared" si="5"/>
        <v>0</v>
      </c>
    </row>
    <row r="85" spans="1:6" ht="48" customHeight="1">
      <c r="A85" s="71" t="s">
        <v>139</v>
      </c>
      <c r="B85" s="72" t="s">
        <v>140</v>
      </c>
      <c r="C85" s="88">
        <v>10</v>
      </c>
      <c r="D85" s="88">
        <v>0</v>
      </c>
      <c r="E85" s="89">
        <f t="shared" si="4"/>
        <v>10</v>
      </c>
      <c r="F85" s="50">
        <f t="shared" si="5"/>
        <v>0</v>
      </c>
    </row>
    <row r="86" spans="1:6" ht="57" customHeight="1">
      <c r="A86" s="17" t="s">
        <v>57</v>
      </c>
      <c r="B86" s="11" t="s">
        <v>51</v>
      </c>
      <c r="C86" s="88">
        <v>640</v>
      </c>
      <c r="D86" s="88">
        <v>281.8</v>
      </c>
      <c r="E86" s="89">
        <f t="shared" si="4"/>
        <v>358.2</v>
      </c>
      <c r="F86" s="50">
        <f t="shared" si="5"/>
        <v>44.03125</v>
      </c>
    </row>
    <row r="87" spans="1:6" ht="35.25" customHeight="1">
      <c r="A87" s="17" t="s">
        <v>141</v>
      </c>
      <c r="B87" s="11" t="s">
        <v>142</v>
      </c>
      <c r="C87" s="88">
        <f>C88</f>
        <v>20</v>
      </c>
      <c r="D87" s="88">
        <f>D88</f>
        <v>0</v>
      </c>
      <c r="E87" s="89">
        <f t="shared" si="4"/>
        <v>20</v>
      </c>
      <c r="F87" s="50">
        <f t="shared" si="5"/>
        <v>0</v>
      </c>
    </row>
    <row r="88" spans="1:6" ht="36.75" customHeight="1">
      <c r="A88" s="17" t="s">
        <v>114</v>
      </c>
      <c r="B88" s="4" t="s">
        <v>115</v>
      </c>
      <c r="C88" s="88">
        <v>20</v>
      </c>
      <c r="D88" s="88">
        <v>0</v>
      </c>
      <c r="E88" s="89">
        <f t="shared" si="4"/>
        <v>20</v>
      </c>
      <c r="F88" s="50">
        <f t="shared" si="5"/>
        <v>0</v>
      </c>
    </row>
    <row r="89" spans="1:6" ht="46.5" customHeight="1">
      <c r="A89" s="63" t="s">
        <v>270</v>
      </c>
      <c r="B89" s="95" t="s">
        <v>271</v>
      </c>
      <c r="C89" s="88">
        <f>C90</f>
        <v>0</v>
      </c>
      <c r="D89" s="88">
        <f>D90</f>
        <v>3</v>
      </c>
      <c r="E89" s="89">
        <f t="shared" si="4"/>
        <v>-3</v>
      </c>
      <c r="F89" s="50"/>
    </row>
    <row r="90" spans="1:6" ht="63" customHeight="1">
      <c r="A90" s="17" t="s">
        <v>237</v>
      </c>
      <c r="B90" s="4" t="s">
        <v>48</v>
      </c>
      <c r="C90" s="88">
        <v>0</v>
      </c>
      <c r="D90" s="88">
        <v>3</v>
      </c>
      <c r="E90" s="89">
        <f t="shared" si="4"/>
        <v>-3</v>
      </c>
      <c r="F90" s="50">
        <v>0</v>
      </c>
    </row>
    <row r="91" spans="1:6" ht="24" customHeight="1">
      <c r="A91" s="18" t="s">
        <v>263</v>
      </c>
      <c r="B91" s="26" t="s">
        <v>264</v>
      </c>
      <c r="C91" s="88">
        <f>C92</f>
        <v>0</v>
      </c>
      <c r="D91" s="88">
        <f>D92</f>
        <v>707.5</v>
      </c>
      <c r="E91" s="89">
        <f>E92</f>
        <v>-707.5</v>
      </c>
      <c r="F91" s="50">
        <f>F92</f>
        <v>0</v>
      </c>
    </row>
    <row r="92" spans="1:6" ht="36" customHeight="1">
      <c r="A92" s="18" t="s">
        <v>265</v>
      </c>
      <c r="B92" s="11" t="s">
        <v>266</v>
      </c>
      <c r="C92" s="88">
        <v>0</v>
      </c>
      <c r="D92" s="88">
        <v>707.5</v>
      </c>
      <c r="E92" s="89">
        <f t="shared" si="4"/>
        <v>-707.5</v>
      </c>
      <c r="F92" s="50">
        <v>0</v>
      </c>
    </row>
    <row r="93" spans="1:6" ht="59.25" customHeight="1">
      <c r="A93" s="54" t="s">
        <v>135</v>
      </c>
      <c r="B93" s="11" t="s">
        <v>18</v>
      </c>
      <c r="C93" s="88">
        <v>25</v>
      </c>
      <c r="D93" s="88">
        <v>9</v>
      </c>
      <c r="E93" s="89">
        <f t="shared" si="4"/>
        <v>16</v>
      </c>
      <c r="F93" s="50">
        <f>D93/C93*100</f>
        <v>36</v>
      </c>
    </row>
    <row r="94" spans="1:6" s="6" customFormat="1" ht="38.25" customHeight="1">
      <c r="A94" s="17" t="s">
        <v>59</v>
      </c>
      <c r="B94" s="9" t="s">
        <v>60</v>
      </c>
      <c r="C94" s="88">
        <f>C95</f>
        <v>680</v>
      </c>
      <c r="D94" s="88">
        <f>D95</f>
        <v>10073.7</v>
      </c>
      <c r="E94" s="89">
        <f t="shared" si="4"/>
        <v>-9393.7</v>
      </c>
      <c r="F94" s="50">
        <f>D94/C94*100</f>
        <v>1481.4264705882356</v>
      </c>
    </row>
    <row r="95" spans="1:6" ht="37.5" customHeight="1">
      <c r="A95" s="38" t="s">
        <v>49</v>
      </c>
      <c r="B95" s="23" t="s">
        <v>50</v>
      </c>
      <c r="C95" s="88">
        <v>680</v>
      </c>
      <c r="D95" s="88">
        <v>10073.7</v>
      </c>
      <c r="E95" s="89">
        <f t="shared" si="4"/>
        <v>-9393.7</v>
      </c>
      <c r="F95" s="50">
        <f>D95/C95*100</f>
        <v>1481.4264705882356</v>
      </c>
    </row>
    <row r="96" spans="1:6" ht="20.25" customHeight="1">
      <c r="A96" s="79" t="s">
        <v>238</v>
      </c>
      <c r="B96" s="60" t="s">
        <v>239</v>
      </c>
      <c r="C96" s="84">
        <v>0</v>
      </c>
      <c r="D96" s="84">
        <f>D97+D99</f>
        <v>226.29999999999998</v>
      </c>
      <c r="E96" s="61">
        <f t="shared" si="4"/>
        <v>-226.29999999999998</v>
      </c>
      <c r="F96" s="45">
        <v>0</v>
      </c>
    </row>
    <row r="97" spans="1:6" ht="16.5" customHeight="1">
      <c r="A97" s="38" t="s">
        <v>240</v>
      </c>
      <c r="B97" s="23" t="s">
        <v>241</v>
      </c>
      <c r="C97" s="88">
        <v>0</v>
      </c>
      <c r="D97" s="88">
        <f>D98</f>
        <v>22.2</v>
      </c>
      <c r="E97" s="89">
        <f t="shared" si="4"/>
        <v>-22.2</v>
      </c>
      <c r="F97" s="50">
        <v>0</v>
      </c>
    </row>
    <row r="98" spans="1:6" ht="16.5" customHeight="1">
      <c r="A98" s="38" t="s">
        <v>242</v>
      </c>
      <c r="B98" s="23" t="s">
        <v>243</v>
      </c>
      <c r="C98" s="88">
        <v>0</v>
      </c>
      <c r="D98" s="88">
        <v>22.2</v>
      </c>
      <c r="E98" s="89">
        <f t="shared" si="4"/>
        <v>-22.2</v>
      </c>
      <c r="F98" s="50">
        <v>0</v>
      </c>
    </row>
    <row r="99" spans="1:6" ht="16.5" customHeight="1">
      <c r="A99" s="20" t="s">
        <v>297</v>
      </c>
      <c r="B99" s="63" t="s">
        <v>298</v>
      </c>
      <c r="C99" s="88"/>
      <c r="D99" s="88">
        <f>D100</f>
        <v>204.1</v>
      </c>
      <c r="E99" s="89">
        <f t="shared" si="4"/>
        <v>-204.1</v>
      </c>
      <c r="F99" s="50">
        <v>0</v>
      </c>
    </row>
    <row r="100" spans="1:6" ht="16.5" customHeight="1">
      <c r="A100" s="20" t="s">
        <v>299</v>
      </c>
      <c r="B100" s="63" t="s">
        <v>300</v>
      </c>
      <c r="C100" s="88"/>
      <c r="D100" s="88">
        <v>204.1</v>
      </c>
      <c r="E100" s="89">
        <f t="shared" si="4"/>
        <v>-204.1</v>
      </c>
      <c r="F100" s="50">
        <v>0</v>
      </c>
    </row>
    <row r="101" spans="1:6" ht="24.75" customHeight="1">
      <c r="A101" s="16" t="s">
        <v>82</v>
      </c>
      <c r="B101" s="7" t="s">
        <v>93</v>
      </c>
      <c r="C101" s="84">
        <f>C102+C175</f>
        <v>453521</v>
      </c>
      <c r="D101" s="84">
        <f>D102+D175+D182</f>
        <v>329525</v>
      </c>
      <c r="E101" s="61">
        <f t="shared" si="4"/>
        <v>123996</v>
      </c>
      <c r="F101" s="45">
        <f>D101/C101*100</f>
        <v>72.65925943892344</v>
      </c>
    </row>
    <row r="102" spans="1:6" ht="32.25" customHeight="1">
      <c r="A102" s="16" t="s">
        <v>94</v>
      </c>
      <c r="B102" s="7" t="s">
        <v>83</v>
      </c>
      <c r="C102" s="84">
        <f>C103+C112+C143+C168</f>
        <v>430001.1</v>
      </c>
      <c r="D102" s="84">
        <f>D103+D112+D143+D168</f>
        <v>330887</v>
      </c>
      <c r="E102" s="61">
        <f t="shared" si="4"/>
        <v>99114.09999999998</v>
      </c>
      <c r="F102" s="45">
        <f>D102/C102*100</f>
        <v>76.9502682667556</v>
      </c>
    </row>
    <row r="103" spans="1:8" ht="25.5" customHeight="1">
      <c r="A103" s="16" t="s">
        <v>143</v>
      </c>
      <c r="B103" s="7" t="s">
        <v>144</v>
      </c>
      <c r="C103" s="84">
        <f>C104+C110</f>
        <v>152061</v>
      </c>
      <c r="D103" s="84">
        <f>D104+D110</f>
        <v>113308</v>
      </c>
      <c r="E103" s="61">
        <f t="shared" si="4"/>
        <v>38753</v>
      </c>
      <c r="F103" s="45">
        <f>D103/C103*100</f>
        <v>74.5148328631273</v>
      </c>
      <c r="H103" s="97"/>
    </row>
    <row r="104" spans="1:8" ht="18" customHeight="1">
      <c r="A104" s="20" t="s">
        <v>145</v>
      </c>
      <c r="B104" s="9" t="s">
        <v>61</v>
      </c>
      <c r="C104" s="88">
        <f>C105+C108</f>
        <v>149667</v>
      </c>
      <c r="D104" s="88">
        <f>D105+D108</f>
        <v>112239</v>
      </c>
      <c r="E104" s="89">
        <f t="shared" si="4"/>
        <v>37428</v>
      </c>
      <c r="F104" s="50">
        <f>D104/C104*100</f>
        <v>74.99248331295476</v>
      </c>
      <c r="H104" s="97"/>
    </row>
    <row r="105" spans="1:6" ht="30">
      <c r="A105" s="20" t="s">
        <v>146</v>
      </c>
      <c r="B105" s="11" t="s">
        <v>53</v>
      </c>
      <c r="C105" s="88">
        <f>C107</f>
        <v>148087</v>
      </c>
      <c r="D105" s="88">
        <f>D107</f>
        <v>111060</v>
      </c>
      <c r="E105" s="89">
        <f t="shared" si="4"/>
        <v>37027</v>
      </c>
      <c r="F105" s="50">
        <f>D105/C105*100</f>
        <v>74.99645478671322</v>
      </c>
    </row>
    <row r="106" spans="1:6" ht="15" customHeight="1">
      <c r="A106" s="18"/>
      <c r="B106" s="9" t="s">
        <v>166</v>
      </c>
      <c r="C106" s="88"/>
      <c r="D106" s="88"/>
      <c r="E106" s="89"/>
      <c r="F106" s="45"/>
    </row>
    <row r="107" spans="1:6" ht="75" customHeight="1">
      <c r="A107" s="18"/>
      <c r="B107" s="9" t="s">
        <v>200</v>
      </c>
      <c r="C107" s="88">
        <v>148087</v>
      </c>
      <c r="D107" s="88">
        <v>111060</v>
      </c>
      <c r="E107" s="89">
        <f>C107-D107</f>
        <v>37027</v>
      </c>
      <c r="F107" s="50">
        <f aca="true" t="shared" si="6" ref="F107:F122">D107/C107*100</f>
        <v>74.99645478671322</v>
      </c>
    </row>
    <row r="108" spans="1:6" ht="21" customHeight="1">
      <c r="A108" s="20" t="s">
        <v>146</v>
      </c>
      <c r="B108" s="11" t="s">
        <v>11</v>
      </c>
      <c r="C108" s="88">
        <f>C109</f>
        <v>1580</v>
      </c>
      <c r="D108" s="88">
        <f>D109</f>
        <v>1179</v>
      </c>
      <c r="E108" s="89">
        <f>C108-D108</f>
        <v>401</v>
      </c>
      <c r="F108" s="50">
        <f t="shared" si="6"/>
        <v>74.62025316455696</v>
      </c>
    </row>
    <row r="109" spans="1:6" ht="81" customHeight="1">
      <c r="A109" s="38"/>
      <c r="B109" s="23" t="s">
        <v>201</v>
      </c>
      <c r="C109" s="88">
        <v>1580</v>
      </c>
      <c r="D109" s="88">
        <v>1179</v>
      </c>
      <c r="E109" s="89">
        <f>C109-D109</f>
        <v>401</v>
      </c>
      <c r="F109" s="50">
        <f t="shared" si="6"/>
        <v>74.62025316455696</v>
      </c>
    </row>
    <row r="110" spans="1:6" ht="36.75" customHeight="1">
      <c r="A110" s="98" t="s">
        <v>278</v>
      </c>
      <c r="B110" s="101" t="s">
        <v>279</v>
      </c>
      <c r="C110" s="88">
        <f>C111</f>
        <v>2394</v>
      </c>
      <c r="D110" s="88">
        <f>D111</f>
        <v>1069</v>
      </c>
      <c r="E110" s="89">
        <f>C110-D110</f>
        <v>1325</v>
      </c>
      <c r="F110" s="50">
        <f t="shared" si="6"/>
        <v>44.65329991645781</v>
      </c>
    </row>
    <row r="111" spans="1:6" ht="29.25" customHeight="1">
      <c r="A111" s="102" t="s">
        <v>280</v>
      </c>
      <c r="B111" s="103" t="s">
        <v>281</v>
      </c>
      <c r="C111" s="88">
        <v>2394</v>
      </c>
      <c r="D111" s="88">
        <v>1069</v>
      </c>
      <c r="E111" s="89">
        <f>C111-D111</f>
        <v>1325</v>
      </c>
      <c r="F111" s="50">
        <f t="shared" si="6"/>
        <v>44.65329991645781</v>
      </c>
    </row>
    <row r="112" spans="1:6" ht="33" customHeight="1">
      <c r="A112" s="39" t="s">
        <v>147</v>
      </c>
      <c r="B112" s="7" t="s">
        <v>52</v>
      </c>
      <c r="C112" s="84">
        <f>C113+C117+C121+C125</f>
        <v>78131.20000000001</v>
      </c>
      <c r="D112" s="84">
        <f>D113+D117+D121+D125</f>
        <v>59669.49999999999</v>
      </c>
      <c r="E112" s="84">
        <f>E113+E118+E121+E125</f>
        <v>18461.700000000026</v>
      </c>
      <c r="F112" s="45">
        <f t="shared" si="6"/>
        <v>76.37089920543903</v>
      </c>
    </row>
    <row r="113" spans="1:6" ht="33" customHeight="1">
      <c r="A113" s="104" t="s">
        <v>282</v>
      </c>
      <c r="B113" s="101" t="s">
        <v>283</v>
      </c>
      <c r="C113" s="88">
        <f>C114</f>
        <v>1064.1</v>
      </c>
      <c r="D113" s="88">
        <f>D114</f>
        <v>0</v>
      </c>
      <c r="E113" s="89">
        <f>C113-D113</f>
        <v>1064.1</v>
      </c>
      <c r="F113" s="50">
        <f t="shared" si="6"/>
        <v>0</v>
      </c>
    </row>
    <row r="114" spans="1:6" ht="33" customHeight="1">
      <c r="A114" s="104" t="s">
        <v>284</v>
      </c>
      <c r="B114" s="101" t="s">
        <v>285</v>
      </c>
      <c r="C114" s="88">
        <f>C116</f>
        <v>1064.1</v>
      </c>
      <c r="D114" s="88">
        <f>D116</f>
        <v>0</v>
      </c>
      <c r="E114" s="89">
        <f>C114-D114</f>
        <v>1064.1</v>
      </c>
      <c r="F114" s="50">
        <f t="shared" si="6"/>
        <v>0</v>
      </c>
    </row>
    <row r="115" spans="1:6" ht="18" customHeight="1">
      <c r="A115" s="104"/>
      <c r="B115" s="101" t="s">
        <v>166</v>
      </c>
      <c r="C115" s="88"/>
      <c r="D115" s="88"/>
      <c r="E115" s="88"/>
      <c r="F115" s="50"/>
    </row>
    <row r="116" spans="1:6" ht="116.25" customHeight="1">
      <c r="A116" s="104"/>
      <c r="B116" s="101" t="s">
        <v>286</v>
      </c>
      <c r="C116" s="88">
        <v>1064.1</v>
      </c>
      <c r="D116" s="88"/>
      <c r="E116" s="89">
        <f>C116-D116</f>
        <v>1064.1</v>
      </c>
      <c r="F116" s="50">
        <f t="shared" si="6"/>
        <v>0</v>
      </c>
    </row>
    <row r="117" spans="1:6" ht="15.75" customHeight="1">
      <c r="A117" s="20" t="s">
        <v>287</v>
      </c>
      <c r="B117" s="63" t="s">
        <v>288</v>
      </c>
      <c r="C117" s="88">
        <f>C118</f>
        <v>3.3</v>
      </c>
      <c r="D117" s="88">
        <f>D118</f>
        <v>0</v>
      </c>
      <c r="E117" s="88">
        <f>E119</f>
        <v>0</v>
      </c>
      <c r="F117" s="50">
        <f t="shared" si="6"/>
        <v>0</v>
      </c>
    </row>
    <row r="118" spans="1:6" ht="24.75" customHeight="1">
      <c r="A118" s="20" t="s">
        <v>254</v>
      </c>
      <c r="B118" s="9" t="s">
        <v>289</v>
      </c>
      <c r="C118" s="88">
        <f>C120</f>
        <v>3.3</v>
      </c>
      <c r="D118" s="88">
        <f>D120</f>
        <v>0</v>
      </c>
      <c r="E118" s="88">
        <f>E120</f>
        <v>3.3</v>
      </c>
      <c r="F118" s="50">
        <f t="shared" si="6"/>
        <v>0</v>
      </c>
    </row>
    <row r="119" spans="1:6" ht="19.5" customHeight="1">
      <c r="A119" s="20"/>
      <c r="B119" s="9" t="s">
        <v>166</v>
      </c>
      <c r="C119" s="88"/>
      <c r="D119" s="88"/>
      <c r="E119" s="89"/>
      <c r="F119" s="50"/>
    </row>
    <row r="120" spans="1:6" ht="63.75" customHeight="1">
      <c r="A120" s="20"/>
      <c r="B120" s="9" t="s">
        <v>255</v>
      </c>
      <c r="C120" s="88">
        <v>3.3</v>
      </c>
      <c r="D120" s="88">
        <v>0</v>
      </c>
      <c r="E120" s="89">
        <f>C120-D120</f>
        <v>3.3</v>
      </c>
      <c r="F120" s="50">
        <f t="shared" si="6"/>
        <v>0</v>
      </c>
    </row>
    <row r="121" spans="1:6" ht="43.5" customHeight="1">
      <c r="A121" s="20" t="s">
        <v>202</v>
      </c>
      <c r="B121" s="9" t="s">
        <v>203</v>
      </c>
      <c r="C121" s="88">
        <f>C122</f>
        <v>2218.5</v>
      </c>
      <c r="D121" s="88">
        <f>D122</f>
        <v>0</v>
      </c>
      <c r="E121" s="89">
        <f>C121-D121</f>
        <v>2218.5</v>
      </c>
      <c r="F121" s="50">
        <f t="shared" si="6"/>
        <v>0</v>
      </c>
    </row>
    <row r="122" spans="1:6" ht="55.5" customHeight="1">
      <c r="A122" s="20" t="s">
        <v>167</v>
      </c>
      <c r="B122" s="9" t="s">
        <v>168</v>
      </c>
      <c r="C122" s="88">
        <f>C124</f>
        <v>2218.5</v>
      </c>
      <c r="D122" s="88">
        <f>D124</f>
        <v>0</v>
      </c>
      <c r="E122" s="89">
        <f>C122-D122</f>
        <v>2218.5</v>
      </c>
      <c r="F122" s="50">
        <f t="shared" si="6"/>
        <v>0</v>
      </c>
    </row>
    <row r="123" spans="1:6" ht="15">
      <c r="A123" s="20"/>
      <c r="B123" s="9" t="s">
        <v>166</v>
      </c>
      <c r="C123" s="84"/>
      <c r="D123" s="84"/>
      <c r="E123" s="89"/>
      <c r="F123" s="45"/>
    </row>
    <row r="124" spans="1:6" ht="96" customHeight="1">
      <c r="A124" s="20"/>
      <c r="B124" s="27" t="s">
        <v>209</v>
      </c>
      <c r="C124" s="88">
        <v>2218.5</v>
      </c>
      <c r="D124" s="88">
        <v>0</v>
      </c>
      <c r="E124" s="89">
        <f>C124-D124</f>
        <v>2218.5</v>
      </c>
      <c r="F124" s="50">
        <f>D124/C124*100</f>
        <v>0</v>
      </c>
    </row>
    <row r="125" spans="1:6" s="6" customFormat="1" ht="15">
      <c r="A125" s="20" t="s">
        <v>148</v>
      </c>
      <c r="B125" s="9" t="s">
        <v>84</v>
      </c>
      <c r="C125" s="88">
        <f>C126</f>
        <v>74845.30000000002</v>
      </c>
      <c r="D125" s="88">
        <f>D126</f>
        <v>59669.49999999999</v>
      </c>
      <c r="E125" s="89">
        <f>C125-D125</f>
        <v>15175.800000000025</v>
      </c>
      <c r="F125" s="50">
        <f>D125/C125*100</f>
        <v>79.72377691050738</v>
      </c>
    </row>
    <row r="126" spans="1:6" s="6" customFormat="1" ht="19.5" customHeight="1">
      <c r="A126" s="20" t="s">
        <v>149</v>
      </c>
      <c r="B126" s="23" t="s">
        <v>54</v>
      </c>
      <c r="C126" s="88">
        <f>SUM(C128:C142)</f>
        <v>74845.30000000002</v>
      </c>
      <c r="D126" s="88">
        <f>SUM(D128:D142)</f>
        <v>59669.49999999999</v>
      </c>
      <c r="E126" s="89">
        <f>C126-D126</f>
        <v>15175.800000000025</v>
      </c>
      <c r="F126" s="50">
        <f>D126/C126*100</f>
        <v>79.72377691050738</v>
      </c>
    </row>
    <row r="127" spans="1:6" s="6" customFormat="1" ht="15">
      <c r="A127" s="18"/>
      <c r="B127" s="9" t="s">
        <v>169</v>
      </c>
      <c r="C127" s="88"/>
      <c r="D127" s="88"/>
      <c r="E127" s="89"/>
      <c r="F127" s="45"/>
    </row>
    <row r="128" spans="1:6" ht="136.5" customHeight="1">
      <c r="A128" s="18"/>
      <c r="B128" s="9" t="s">
        <v>204</v>
      </c>
      <c r="C128" s="88">
        <v>52890</v>
      </c>
      <c r="D128" s="88">
        <v>39663</v>
      </c>
      <c r="E128" s="89">
        <f aca="true" t="shared" si="7" ref="E128:E145">C128-D128</f>
        <v>13227</v>
      </c>
      <c r="F128" s="50">
        <f aca="true" t="shared" si="8" ref="F128:F135">D128/C128*100</f>
        <v>74.99149177538287</v>
      </c>
    </row>
    <row r="129" spans="1:6" ht="93.75" customHeight="1">
      <c r="A129" s="18"/>
      <c r="B129" s="9" t="s">
        <v>205</v>
      </c>
      <c r="C129" s="88">
        <v>2736.1</v>
      </c>
      <c r="D129" s="88">
        <v>2736.1</v>
      </c>
      <c r="E129" s="89">
        <f t="shared" si="7"/>
        <v>0</v>
      </c>
      <c r="F129" s="50">
        <f t="shared" si="8"/>
        <v>100</v>
      </c>
    </row>
    <row r="130" spans="1:6" ht="84" customHeight="1">
      <c r="A130" s="18"/>
      <c r="B130" s="73" t="s">
        <v>290</v>
      </c>
      <c r="C130" s="88">
        <v>1000</v>
      </c>
      <c r="D130" s="88">
        <v>376.4</v>
      </c>
      <c r="E130" s="89">
        <f t="shared" si="7"/>
        <v>623.6</v>
      </c>
      <c r="F130" s="50">
        <f t="shared" si="8"/>
        <v>37.63999999999999</v>
      </c>
    </row>
    <row r="131" spans="1:6" ht="86.25" customHeight="1">
      <c r="A131" s="18"/>
      <c r="B131" s="11" t="s">
        <v>291</v>
      </c>
      <c r="C131" s="88">
        <v>112</v>
      </c>
      <c r="D131" s="88">
        <v>0</v>
      </c>
      <c r="E131" s="89">
        <f t="shared" si="7"/>
        <v>112</v>
      </c>
      <c r="F131" s="50">
        <f t="shared" si="8"/>
        <v>0</v>
      </c>
    </row>
    <row r="132" spans="1:6" s="36" customFormat="1" ht="135" customHeight="1">
      <c r="A132" s="18"/>
      <c r="B132" s="10" t="s">
        <v>292</v>
      </c>
      <c r="C132" s="88">
        <v>91.5</v>
      </c>
      <c r="D132" s="88">
        <v>0</v>
      </c>
      <c r="E132" s="89">
        <f t="shared" si="7"/>
        <v>91.5</v>
      </c>
      <c r="F132" s="50">
        <f t="shared" si="8"/>
        <v>0</v>
      </c>
    </row>
    <row r="133" spans="1:6" s="48" customFormat="1" ht="79.5" customHeight="1">
      <c r="A133" s="18"/>
      <c r="B133" s="27" t="s">
        <v>206</v>
      </c>
      <c r="C133" s="88">
        <v>1324.3</v>
      </c>
      <c r="D133" s="88">
        <v>714.2</v>
      </c>
      <c r="E133" s="89">
        <f t="shared" si="7"/>
        <v>610.0999999999999</v>
      </c>
      <c r="F133" s="50">
        <f t="shared" si="8"/>
        <v>53.93037831307106</v>
      </c>
    </row>
    <row r="134" spans="1:6" s="36" customFormat="1" ht="64.5" customHeight="1">
      <c r="A134" s="18"/>
      <c r="B134" s="27" t="s">
        <v>228</v>
      </c>
      <c r="C134" s="88">
        <v>2392.3</v>
      </c>
      <c r="D134" s="88">
        <v>2392.2</v>
      </c>
      <c r="E134" s="89">
        <f t="shared" si="7"/>
        <v>0.1000000000003638</v>
      </c>
      <c r="F134" s="50">
        <f t="shared" si="8"/>
        <v>99.99581992225053</v>
      </c>
    </row>
    <row r="135" spans="1:6" s="36" customFormat="1" ht="81.75" customHeight="1">
      <c r="A135" s="18"/>
      <c r="B135" s="27" t="s">
        <v>207</v>
      </c>
      <c r="C135" s="88">
        <v>1274.9</v>
      </c>
      <c r="D135" s="88">
        <v>1274.9</v>
      </c>
      <c r="E135" s="89">
        <f t="shared" si="7"/>
        <v>0</v>
      </c>
      <c r="F135" s="50">
        <f t="shared" si="8"/>
        <v>100</v>
      </c>
    </row>
    <row r="136" spans="1:6" ht="79.5" customHeight="1">
      <c r="A136" s="18"/>
      <c r="B136" s="27" t="s">
        <v>208</v>
      </c>
      <c r="C136" s="88">
        <v>510.9</v>
      </c>
      <c r="D136" s="88">
        <v>343.2</v>
      </c>
      <c r="E136" s="89">
        <f t="shared" si="7"/>
        <v>167.7</v>
      </c>
      <c r="F136" s="50">
        <f>D136/C136*100</f>
        <v>67.17557251908397</v>
      </c>
    </row>
    <row r="137" spans="1:6" ht="89.25" customHeight="1">
      <c r="A137" s="18"/>
      <c r="B137" s="27" t="s">
        <v>261</v>
      </c>
      <c r="C137" s="88">
        <v>537.5</v>
      </c>
      <c r="D137" s="88">
        <v>203.5</v>
      </c>
      <c r="E137" s="89">
        <f t="shared" si="7"/>
        <v>334</v>
      </c>
      <c r="F137" s="50">
        <f>D137/C137*100</f>
        <v>37.860465116279066</v>
      </c>
    </row>
    <row r="138" spans="1:6" s="36" customFormat="1" ht="96" customHeight="1">
      <c r="A138" s="18"/>
      <c r="B138" s="27" t="s">
        <v>293</v>
      </c>
      <c r="C138" s="88">
        <v>35.9</v>
      </c>
      <c r="D138" s="88">
        <v>35.9</v>
      </c>
      <c r="E138" s="89">
        <f t="shared" si="7"/>
        <v>0</v>
      </c>
      <c r="F138" s="50">
        <f>D138/C138*100</f>
        <v>100</v>
      </c>
    </row>
    <row r="139" spans="1:6" s="36" customFormat="1" ht="96" customHeight="1">
      <c r="A139" s="18"/>
      <c r="B139" s="27" t="s">
        <v>244</v>
      </c>
      <c r="C139" s="88">
        <v>1912.4</v>
      </c>
      <c r="D139" s="88">
        <v>1902.6</v>
      </c>
      <c r="E139" s="89">
        <f t="shared" si="7"/>
        <v>9.800000000000182</v>
      </c>
      <c r="F139" s="50">
        <v>0</v>
      </c>
    </row>
    <row r="140" spans="1:6" s="36" customFormat="1" ht="96" customHeight="1">
      <c r="A140" s="18"/>
      <c r="B140" s="93" t="s">
        <v>256</v>
      </c>
      <c r="C140" s="88">
        <v>8594</v>
      </c>
      <c r="D140" s="88">
        <v>8594</v>
      </c>
      <c r="E140" s="89">
        <f t="shared" si="7"/>
        <v>0</v>
      </c>
      <c r="F140" s="50">
        <v>0</v>
      </c>
    </row>
    <row r="141" spans="1:6" s="36" customFormat="1" ht="62.25" customHeight="1">
      <c r="A141" s="18"/>
      <c r="B141" s="93" t="s">
        <v>257</v>
      </c>
      <c r="C141" s="88">
        <v>433.5</v>
      </c>
      <c r="D141" s="88">
        <v>433.5</v>
      </c>
      <c r="E141" s="89">
        <f t="shared" si="7"/>
        <v>0</v>
      </c>
      <c r="F141" s="50">
        <v>0</v>
      </c>
    </row>
    <row r="142" spans="1:6" s="36" customFormat="1" ht="102" customHeight="1">
      <c r="A142" s="18"/>
      <c r="B142" s="96" t="s">
        <v>260</v>
      </c>
      <c r="C142" s="88">
        <v>1000</v>
      </c>
      <c r="D142" s="88">
        <v>1000</v>
      </c>
      <c r="E142" s="89">
        <f t="shared" si="7"/>
        <v>0</v>
      </c>
      <c r="F142" s="50">
        <v>0</v>
      </c>
    </row>
    <row r="143" spans="1:6" s="36" customFormat="1" ht="21.75" customHeight="1">
      <c r="A143" s="39" t="s">
        <v>150</v>
      </c>
      <c r="B143" s="7" t="s">
        <v>151</v>
      </c>
      <c r="C143" s="84">
        <f>C144+C159+C162+C165</f>
        <v>190399.9</v>
      </c>
      <c r="D143" s="84">
        <f>D144+D159+D162+D165</f>
        <v>152008.3</v>
      </c>
      <c r="E143" s="61">
        <f t="shared" si="7"/>
        <v>38391.600000000006</v>
      </c>
      <c r="F143" s="45">
        <f>D143/C143*100</f>
        <v>79.83633394765438</v>
      </c>
    </row>
    <row r="144" spans="1:6" ht="35.25" customHeight="1">
      <c r="A144" s="20" t="s">
        <v>152</v>
      </c>
      <c r="B144" s="9" t="s">
        <v>100</v>
      </c>
      <c r="C144" s="88">
        <f>C145</f>
        <v>187756.3</v>
      </c>
      <c r="D144" s="88">
        <f>D145</f>
        <v>149707.5</v>
      </c>
      <c r="E144" s="89">
        <f t="shared" si="7"/>
        <v>38048.79999999999</v>
      </c>
      <c r="F144" s="50">
        <f>D144/C144*100</f>
        <v>79.7350075603322</v>
      </c>
    </row>
    <row r="145" spans="1:6" s="36" customFormat="1" ht="38.25" customHeight="1">
      <c r="A145" s="20" t="s">
        <v>153</v>
      </c>
      <c r="B145" s="23" t="s">
        <v>55</v>
      </c>
      <c r="C145" s="88">
        <f>C147+C148+C149+C150+C151+C152+C155+C156+C157+C158</f>
        <v>187756.3</v>
      </c>
      <c r="D145" s="88">
        <f>D147+D148+D149+D150+D151+D152+D155+D156+D157+D158</f>
        <v>149707.5</v>
      </c>
      <c r="E145" s="89">
        <f t="shared" si="7"/>
        <v>38048.79999999999</v>
      </c>
      <c r="F145" s="50">
        <f>D145/C145*100</f>
        <v>79.7350075603322</v>
      </c>
    </row>
    <row r="146" spans="1:6" ht="27" customHeight="1">
      <c r="A146" s="17"/>
      <c r="B146" s="9" t="s">
        <v>166</v>
      </c>
      <c r="C146" s="88"/>
      <c r="D146" s="88"/>
      <c r="E146" s="89"/>
      <c r="F146" s="45"/>
    </row>
    <row r="147" spans="1:6" s="36" customFormat="1" ht="111" customHeight="1">
      <c r="A147" s="17"/>
      <c r="B147" s="11" t="s">
        <v>210</v>
      </c>
      <c r="C147" s="88">
        <v>2054.8</v>
      </c>
      <c r="D147" s="88">
        <v>1562.9</v>
      </c>
      <c r="E147" s="89">
        <f aca="true" t="shared" si="9" ref="E147:E170">C147-D147</f>
        <v>491.9000000000001</v>
      </c>
      <c r="F147" s="50">
        <f aca="true" t="shared" si="10" ref="F147:F170">D147/C147*100</f>
        <v>76.06093050418532</v>
      </c>
    </row>
    <row r="148" spans="1:6" ht="96" customHeight="1">
      <c r="A148" s="17"/>
      <c r="B148" s="9" t="s">
        <v>211</v>
      </c>
      <c r="C148" s="88">
        <v>1249.3</v>
      </c>
      <c r="D148" s="88">
        <v>854.7</v>
      </c>
      <c r="E148" s="89">
        <f t="shared" si="9"/>
        <v>394.5999999999999</v>
      </c>
      <c r="F148" s="50">
        <f t="shared" si="10"/>
        <v>68.41431201472825</v>
      </c>
    </row>
    <row r="149" spans="1:6" s="36" customFormat="1" ht="120" customHeight="1">
      <c r="A149" s="17"/>
      <c r="B149" s="9" t="s">
        <v>212</v>
      </c>
      <c r="C149" s="88">
        <v>5418.2</v>
      </c>
      <c r="D149" s="88">
        <v>3809.9</v>
      </c>
      <c r="E149" s="89">
        <f t="shared" si="9"/>
        <v>1608.2999999999997</v>
      </c>
      <c r="F149" s="50">
        <f t="shared" si="10"/>
        <v>70.31671034660958</v>
      </c>
    </row>
    <row r="150" spans="1:6" ht="98.25" customHeight="1">
      <c r="A150" s="17"/>
      <c r="B150" s="10" t="s">
        <v>213</v>
      </c>
      <c r="C150" s="88">
        <v>2453.7</v>
      </c>
      <c r="D150" s="88">
        <v>1651.9</v>
      </c>
      <c r="E150" s="89">
        <f t="shared" si="9"/>
        <v>801.7999999999997</v>
      </c>
      <c r="F150" s="50">
        <f t="shared" si="10"/>
        <v>67.32281860048091</v>
      </c>
    </row>
    <row r="151" spans="1:6" ht="103.5" customHeight="1">
      <c r="A151" s="17"/>
      <c r="B151" s="11" t="s">
        <v>214</v>
      </c>
      <c r="C151" s="88">
        <v>109644.4</v>
      </c>
      <c r="D151" s="88">
        <v>98954.8</v>
      </c>
      <c r="E151" s="89">
        <f t="shared" si="9"/>
        <v>10689.599999999991</v>
      </c>
      <c r="F151" s="50">
        <f t="shared" si="10"/>
        <v>90.25066487663757</v>
      </c>
    </row>
    <row r="152" spans="1:6" ht="56.25" customHeight="1">
      <c r="A152" s="17"/>
      <c r="B152" s="9" t="s">
        <v>215</v>
      </c>
      <c r="C152" s="88">
        <f>C153+C154</f>
        <v>2985.8999999999996</v>
      </c>
      <c r="D152" s="88">
        <f>D153+D154</f>
        <v>2347.8</v>
      </c>
      <c r="E152" s="89">
        <f t="shared" si="9"/>
        <v>638.0999999999995</v>
      </c>
      <c r="F152" s="50">
        <f t="shared" si="10"/>
        <v>78.6295589269567</v>
      </c>
    </row>
    <row r="153" spans="1:6" ht="76.5" customHeight="1">
      <c r="A153" s="17"/>
      <c r="B153" s="9" t="s">
        <v>12</v>
      </c>
      <c r="C153" s="88">
        <v>2325.1</v>
      </c>
      <c r="D153" s="88">
        <v>1746.3</v>
      </c>
      <c r="E153" s="89">
        <f t="shared" si="9"/>
        <v>578.8</v>
      </c>
      <c r="F153" s="50">
        <f t="shared" si="10"/>
        <v>75.10644703453615</v>
      </c>
    </row>
    <row r="154" spans="1:6" ht="148.5" customHeight="1">
      <c r="A154" s="17"/>
      <c r="B154" s="9" t="s">
        <v>216</v>
      </c>
      <c r="C154" s="88">
        <v>660.8</v>
      </c>
      <c r="D154" s="88">
        <v>601.5</v>
      </c>
      <c r="E154" s="89">
        <f t="shared" si="9"/>
        <v>59.299999999999955</v>
      </c>
      <c r="F154" s="50">
        <f t="shared" si="10"/>
        <v>91.02602905569009</v>
      </c>
    </row>
    <row r="155" spans="1:6" ht="89.25" customHeight="1">
      <c r="A155" s="17"/>
      <c r="B155" s="74" t="s">
        <v>217</v>
      </c>
      <c r="C155" s="88">
        <v>1027.3</v>
      </c>
      <c r="D155" s="88">
        <v>484.5</v>
      </c>
      <c r="E155" s="89">
        <f t="shared" si="9"/>
        <v>542.8</v>
      </c>
      <c r="F155" s="50">
        <f t="shared" si="10"/>
        <v>47.162464713326194</v>
      </c>
    </row>
    <row r="156" spans="1:6" ht="91.5" customHeight="1">
      <c r="A156" s="17"/>
      <c r="B156" s="9" t="s">
        <v>218</v>
      </c>
      <c r="C156" s="88">
        <v>60818.7</v>
      </c>
      <c r="D156" s="88">
        <v>38258.2</v>
      </c>
      <c r="E156" s="89">
        <f t="shared" si="9"/>
        <v>22560.5</v>
      </c>
      <c r="F156" s="50">
        <f t="shared" si="10"/>
        <v>62.905323527138854</v>
      </c>
    </row>
    <row r="157" spans="1:6" ht="112.5" customHeight="1">
      <c r="A157" s="17"/>
      <c r="B157" s="9" t="s">
        <v>229</v>
      </c>
      <c r="C157" s="88">
        <v>1128</v>
      </c>
      <c r="D157" s="88">
        <v>806.8</v>
      </c>
      <c r="E157" s="89">
        <f t="shared" si="9"/>
        <v>321.20000000000005</v>
      </c>
      <c r="F157" s="50">
        <f t="shared" si="10"/>
        <v>71.52482269503547</v>
      </c>
    </row>
    <row r="158" spans="1:6" s="48" customFormat="1" ht="42" customHeight="1">
      <c r="A158" s="17"/>
      <c r="B158" s="9" t="s">
        <v>219</v>
      </c>
      <c r="C158" s="88">
        <v>976</v>
      </c>
      <c r="D158" s="88">
        <v>976</v>
      </c>
      <c r="E158" s="89">
        <f t="shared" si="9"/>
        <v>0</v>
      </c>
      <c r="F158" s="50">
        <f t="shared" si="10"/>
        <v>100</v>
      </c>
    </row>
    <row r="159" spans="1:6" s="36" customFormat="1" ht="36" customHeight="1">
      <c r="A159" s="20" t="s">
        <v>154</v>
      </c>
      <c r="B159" s="21" t="s">
        <v>155</v>
      </c>
      <c r="C159" s="88">
        <f>C160</f>
        <v>406.7</v>
      </c>
      <c r="D159" s="88">
        <f>D160</f>
        <v>299.4</v>
      </c>
      <c r="E159" s="89">
        <f t="shared" si="9"/>
        <v>107.30000000000001</v>
      </c>
      <c r="F159" s="50">
        <f t="shared" si="10"/>
        <v>73.61691664617655</v>
      </c>
    </row>
    <row r="160" spans="1:6" s="36" customFormat="1" ht="36.75" customHeight="1">
      <c r="A160" s="20" t="s">
        <v>156</v>
      </c>
      <c r="B160" s="75" t="s">
        <v>157</v>
      </c>
      <c r="C160" s="88">
        <f>C161</f>
        <v>406.7</v>
      </c>
      <c r="D160" s="88">
        <f>D161</f>
        <v>299.4</v>
      </c>
      <c r="E160" s="89">
        <f t="shared" si="9"/>
        <v>107.30000000000001</v>
      </c>
      <c r="F160" s="50">
        <f t="shared" si="10"/>
        <v>73.61691664617655</v>
      </c>
    </row>
    <row r="161" spans="1:6" s="36" customFormat="1" ht="45">
      <c r="A161" s="38"/>
      <c r="B161" s="21" t="s">
        <v>220</v>
      </c>
      <c r="C161" s="88">
        <v>406.7</v>
      </c>
      <c r="D161" s="88">
        <v>299.4</v>
      </c>
      <c r="E161" s="89">
        <f t="shared" si="9"/>
        <v>107.30000000000001</v>
      </c>
      <c r="F161" s="50">
        <f t="shared" si="10"/>
        <v>73.61691664617655</v>
      </c>
    </row>
    <row r="162" spans="1:6" s="36" customFormat="1" ht="50.25" customHeight="1">
      <c r="A162" s="38" t="s">
        <v>221</v>
      </c>
      <c r="B162" s="21" t="s">
        <v>222</v>
      </c>
      <c r="C162" s="88">
        <f>C163</f>
        <v>369.6</v>
      </c>
      <c r="D162" s="88">
        <f>D163</f>
        <v>134.1</v>
      </c>
      <c r="E162" s="89">
        <f t="shared" si="9"/>
        <v>235.50000000000003</v>
      </c>
      <c r="F162" s="50">
        <f t="shared" si="10"/>
        <v>36.28246753246753</v>
      </c>
    </row>
    <row r="163" spans="1:6" s="36" customFormat="1" ht="46.5" customHeight="1">
      <c r="A163" s="38" t="s">
        <v>223</v>
      </c>
      <c r="B163" s="21" t="s">
        <v>224</v>
      </c>
      <c r="C163" s="88">
        <f>C164</f>
        <v>369.6</v>
      </c>
      <c r="D163" s="88">
        <f>D164</f>
        <v>134.1</v>
      </c>
      <c r="E163" s="89">
        <f t="shared" si="9"/>
        <v>235.50000000000003</v>
      </c>
      <c r="F163" s="50">
        <f t="shared" si="10"/>
        <v>36.28246753246753</v>
      </c>
    </row>
    <row r="164" spans="1:6" s="36" customFormat="1" ht="50.25" customHeight="1">
      <c r="A164" s="38"/>
      <c r="B164" s="21" t="s">
        <v>225</v>
      </c>
      <c r="C164" s="88">
        <v>369.6</v>
      </c>
      <c r="D164" s="88">
        <v>134.1</v>
      </c>
      <c r="E164" s="89">
        <f t="shared" si="9"/>
        <v>235.50000000000003</v>
      </c>
      <c r="F164" s="50">
        <f t="shared" si="10"/>
        <v>36.28246753246753</v>
      </c>
    </row>
    <row r="165" spans="1:6" s="36" customFormat="1" ht="35.25" customHeight="1">
      <c r="A165" s="20" t="s">
        <v>158</v>
      </c>
      <c r="B165" s="21" t="s">
        <v>0</v>
      </c>
      <c r="C165" s="88">
        <f>C166</f>
        <v>1867.3</v>
      </c>
      <c r="D165" s="88">
        <f>D166</f>
        <v>1867.3</v>
      </c>
      <c r="E165" s="89">
        <f t="shared" si="9"/>
        <v>0</v>
      </c>
      <c r="F165" s="50">
        <f t="shared" si="10"/>
        <v>100</v>
      </c>
    </row>
    <row r="166" spans="1:6" s="36" customFormat="1" ht="35.25" customHeight="1">
      <c r="A166" s="20" t="s">
        <v>159</v>
      </c>
      <c r="B166" s="21" t="s">
        <v>14</v>
      </c>
      <c r="C166" s="88">
        <f>C167</f>
        <v>1867.3</v>
      </c>
      <c r="D166" s="88">
        <f>D167</f>
        <v>1867.3</v>
      </c>
      <c r="E166" s="89">
        <f t="shared" si="9"/>
        <v>0</v>
      </c>
      <c r="F166" s="50">
        <f t="shared" si="10"/>
        <v>100</v>
      </c>
    </row>
    <row r="167" spans="1:6" ht="33.75" customHeight="1">
      <c r="A167" s="38"/>
      <c r="B167" s="21" t="s">
        <v>226</v>
      </c>
      <c r="C167" s="88">
        <v>1867.3</v>
      </c>
      <c r="D167" s="88">
        <v>1867.3</v>
      </c>
      <c r="E167" s="89">
        <f t="shared" si="9"/>
        <v>0</v>
      </c>
      <c r="F167" s="50">
        <f t="shared" si="10"/>
        <v>100</v>
      </c>
    </row>
    <row r="168" spans="1:6" ht="28.5" customHeight="1">
      <c r="A168" s="39" t="s">
        <v>160</v>
      </c>
      <c r="B168" s="7" t="s">
        <v>62</v>
      </c>
      <c r="C168" s="84">
        <f>C169</f>
        <v>9409</v>
      </c>
      <c r="D168" s="84">
        <f>D169</f>
        <v>5901.2</v>
      </c>
      <c r="E168" s="61">
        <f t="shared" si="9"/>
        <v>3507.8</v>
      </c>
      <c r="F168" s="45">
        <f t="shared" si="10"/>
        <v>62.718673610373045</v>
      </c>
    </row>
    <row r="169" spans="1:6" s="36" customFormat="1" ht="21.75" customHeight="1">
      <c r="A169" s="20" t="s">
        <v>161</v>
      </c>
      <c r="B169" s="9" t="s">
        <v>108</v>
      </c>
      <c r="C169" s="88">
        <f>C170</f>
        <v>9409</v>
      </c>
      <c r="D169" s="88">
        <f>D170</f>
        <v>5901.2</v>
      </c>
      <c r="E169" s="89">
        <f t="shared" si="9"/>
        <v>3507.8</v>
      </c>
      <c r="F169" s="50">
        <f t="shared" si="10"/>
        <v>62.718673610373045</v>
      </c>
    </row>
    <row r="170" spans="1:6" s="36" customFormat="1" ht="30">
      <c r="A170" s="20" t="s">
        <v>162</v>
      </c>
      <c r="B170" s="11" t="s">
        <v>56</v>
      </c>
      <c r="C170" s="88">
        <f>C172</f>
        <v>9409</v>
      </c>
      <c r="D170" s="88">
        <f>D172</f>
        <v>5901.2</v>
      </c>
      <c r="E170" s="89">
        <f t="shared" si="9"/>
        <v>3507.8</v>
      </c>
      <c r="F170" s="50">
        <f t="shared" si="10"/>
        <v>62.718673610373045</v>
      </c>
    </row>
    <row r="171" spans="1:6" s="36" customFormat="1" ht="15">
      <c r="A171" s="17"/>
      <c r="B171" s="9" t="s">
        <v>166</v>
      </c>
      <c r="C171" s="88"/>
      <c r="D171" s="88"/>
      <c r="E171" s="89"/>
      <c r="F171" s="45"/>
    </row>
    <row r="172" spans="1:6" s="36" customFormat="1" ht="70.5" customHeight="1">
      <c r="A172" s="17"/>
      <c r="B172" s="9" t="s">
        <v>262</v>
      </c>
      <c r="C172" s="88">
        <f>C173+C174</f>
        <v>9409</v>
      </c>
      <c r="D172" s="88">
        <f>D173+D174</f>
        <v>5901.2</v>
      </c>
      <c r="E172" s="89">
        <f aca="true" t="shared" si="11" ref="E172:E185">C172-D172</f>
        <v>3507.8</v>
      </c>
      <c r="F172" s="50">
        <f aca="true" t="shared" si="12" ref="F172:F177">D172/C172*100</f>
        <v>62.718673610373045</v>
      </c>
    </row>
    <row r="173" spans="1:6" s="36" customFormat="1" ht="67.5" customHeight="1">
      <c r="A173" s="17"/>
      <c r="B173" s="9" t="s">
        <v>13</v>
      </c>
      <c r="C173" s="88">
        <v>8340.7</v>
      </c>
      <c r="D173" s="88">
        <v>5119.7</v>
      </c>
      <c r="E173" s="89">
        <f t="shared" si="11"/>
        <v>3221.000000000001</v>
      </c>
      <c r="F173" s="50">
        <f t="shared" si="12"/>
        <v>61.38213818984018</v>
      </c>
    </row>
    <row r="174" spans="1:6" s="36" customFormat="1" ht="80.25" customHeight="1">
      <c r="A174" s="17"/>
      <c r="B174" s="9" t="s">
        <v>227</v>
      </c>
      <c r="C174" s="88">
        <v>1068.3</v>
      </c>
      <c r="D174" s="88">
        <v>781.5</v>
      </c>
      <c r="E174" s="89">
        <f t="shared" si="11"/>
        <v>286.79999999999995</v>
      </c>
      <c r="F174" s="50">
        <f t="shared" si="12"/>
        <v>73.15360853692783</v>
      </c>
    </row>
    <row r="175" spans="1:6" s="36" customFormat="1" ht="36" customHeight="1">
      <c r="A175" s="16" t="s">
        <v>246</v>
      </c>
      <c r="B175" s="7" t="s">
        <v>247</v>
      </c>
      <c r="C175" s="84">
        <f>C176</f>
        <v>23519.9</v>
      </c>
      <c r="D175" s="84">
        <f>D176</f>
        <v>198.9</v>
      </c>
      <c r="E175" s="61">
        <f t="shared" si="11"/>
        <v>23321</v>
      </c>
      <c r="F175" s="50">
        <f t="shared" si="12"/>
        <v>0.8456668608284899</v>
      </c>
    </row>
    <row r="176" spans="1:6" s="36" customFormat="1" ht="23.25" customHeight="1">
      <c r="A176" s="17" t="s">
        <v>248</v>
      </c>
      <c r="B176" s="9" t="s">
        <v>249</v>
      </c>
      <c r="C176" s="88">
        <f>C177</f>
        <v>23519.9</v>
      </c>
      <c r="D176" s="88">
        <f>D177</f>
        <v>198.9</v>
      </c>
      <c r="E176" s="89">
        <f t="shared" si="11"/>
        <v>23321</v>
      </c>
      <c r="F176" s="50">
        <f t="shared" si="12"/>
        <v>0.8456668608284899</v>
      </c>
    </row>
    <row r="177" spans="1:6" s="36" customFormat="1" ht="27.75" customHeight="1">
      <c r="A177" s="17" t="s">
        <v>245</v>
      </c>
      <c r="B177" s="9" t="s">
        <v>249</v>
      </c>
      <c r="C177" s="88">
        <f>C179+C180+C181</f>
        <v>23519.9</v>
      </c>
      <c r="D177" s="88">
        <f>D179+D180+D181</f>
        <v>198.9</v>
      </c>
      <c r="E177" s="89">
        <f t="shared" si="11"/>
        <v>23321</v>
      </c>
      <c r="F177" s="50">
        <f t="shared" si="12"/>
        <v>0.8456668608284899</v>
      </c>
    </row>
    <row r="178" spans="1:6" s="36" customFormat="1" ht="17.25" customHeight="1">
      <c r="A178" s="94"/>
      <c r="B178" s="94" t="s">
        <v>166</v>
      </c>
      <c r="C178" s="88"/>
      <c r="D178" s="88"/>
      <c r="E178" s="89"/>
      <c r="F178" s="50"/>
    </row>
    <row r="179" spans="1:6" s="36" customFormat="1" ht="82.5" customHeight="1">
      <c r="A179" s="17"/>
      <c r="B179" s="9" t="s">
        <v>258</v>
      </c>
      <c r="C179" s="88">
        <v>20000</v>
      </c>
      <c r="D179" s="88">
        <v>0</v>
      </c>
      <c r="E179" s="89">
        <f t="shared" si="11"/>
        <v>20000</v>
      </c>
      <c r="F179" s="50">
        <f>D179/C179*100</f>
        <v>0</v>
      </c>
    </row>
    <row r="180" spans="1:6" s="36" customFormat="1" ht="74.25" customHeight="1">
      <c r="A180" s="17"/>
      <c r="B180" s="95" t="s">
        <v>259</v>
      </c>
      <c r="C180" s="88">
        <v>80</v>
      </c>
      <c r="D180" s="88">
        <v>80</v>
      </c>
      <c r="E180" s="89">
        <f t="shared" si="11"/>
        <v>0</v>
      </c>
      <c r="F180" s="50">
        <f>D180/C180*100</f>
        <v>100</v>
      </c>
    </row>
    <row r="181" spans="1:6" s="36" customFormat="1" ht="106.5" customHeight="1">
      <c r="A181" s="17"/>
      <c r="B181" s="95" t="s">
        <v>294</v>
      </c>
      <c r="C181" s="88">
        <v>3439.9</v>
      </c>
      <c r="D181" s="88">
        <v>118.9</v>
      </c>
      <c r="E181" s="89">
        <f t="shared" si="11"/>
        <v>3321</v>
      </c>
      <c r="F181" s="50">
        <f>D181/C181*100</f>
        <v>3.4564958283671037</v>
      </c>
    </row>
    <row r="182" spans="1:6" s="6" customFormat="1" ht="54" customHeight="1">
      <c r="A182" s="16" t="s">
        <v>179</v>
      </c>
      <c r="B182" s="7" t="s">
        <v>178</v>
      </c>
      <c r="C182" s="61">
        <v>0</v>
      </c>
      <c r="D182" s="84">
        <f>D183</f>
        <v>-1560.9</v>
      </c>
      <c r="E182" s="61">
        <f t="shared" si="11"/>
        <v>1560.9</v>
      </c>
      <c r="F182" s="45">
        <v>0</v>
      </c>
    </row>
    <row r="183" spans="1:6" s="6" customFormat="1" ht="45" customHeight="1">
      <c r="A183" s="99" t="s">
        <v>272</v>
      </c>
      <c r="B183" s="100" t="s">
        <v>274</v>
      </c>
      <c r="C183" s="89">
        <v>0</v>
      </c>
      <c r="D183" s="88">
        <f>D184</f>
        <v>-1560.9</v>
      </c>
      <c r="E183" s="89">
        <f t="shared" si="11"/>
        <v>1560.9</v>
      </c>
      <c r="F183" s="50">
        <v>0</v>
      </c>
    </row>
    <row r="184" spans="1:6" s="6" customFormat="1" ht="43.5" customHeight="1">
      <c r="A184" s="99" t="s">
        <v>273</v>
      </c>
      <c r="B184" s="100" t="s">
        <v>275</v>
      </c>
      <c r="C184" s="89"/>
      <c r="D184" s="88">
        <v>-1560.9</v>
      </c>
      <c r="E184" s="89">
        <f t="shared" si="11"/>
        <v>1560.9</v>
      </c>
      <c r="F184" s="50"/>
    </row>
    <row r="185" spans="1:6" ht="25.5" customHeight="1">
      <c r="A185" s="8"/>
      <c r="B185" s="7" t="s">
        <v>97</v>
      </c>
      <c r="C185" s="84">
        <f>C11+C101</f>
        <v>697549.8</v>
      </c>
      <c r="D185" s="84">
        <f>D11+D101</f>
        <v>475398.69999999995</v>
      </c>
      <c r="E185" s="61">
        <f t="shared" si="11"/>
        <v>222151.1000000001</v>
      </c>
      <c r="F185" s="45">
        <f>D185/C185*100</f>
        <v>68.15265376034799</v>
      </c>
    </row>
    <row r="186" spans="1:3" ht="15">
      <c r="A186" s="12"/>
      <c r="B186" s="13"/>
      <c r="C186" s="40"/>
    </row>
    <row r="187" spans="1:3" ht="15">
      <c r="A187" s="12"/>
      <c r="B187" s="13"/>
      <c r="C187" s="62"/>
    </row>
    <row r="188" spans="1:3" ht="14.25">
      <c r="A188" s="106"/>
      <c r="B188" s="106"/>
      <c r="C188" s="106"/>
    </row>
    <row r="189" spans="1:3" ht="15">
      <c r="A189" s="12"/>
      <c r="B189" s="13"/>
      <c r="C189" s="40"/>
    </row>
    <row r="190" spans="1:3" ht="15">
      <c r="A190" s="12"/>
      <c r="B190" s="13"/>
      <c r="C190" s="40"/>
    </row>
    <row r="191" spans="1:3" ht="14.25">
      <c r="A191" s="14"/>
      <c r="B191" s="13"/>
      <c r="C191" s="40"/>
    </row>
    <row r="192" spans="1:3" ht="14.25">
      <c r="A192" s="106"/>
      <c r="B192" s="106"/>
      <c r="C192" s="106"/>
    </row>
    <row r="193" spans="1:3" ht="14.25">
      <c r="A193" s="106"/>
      <c r="B193" s="106"/>
      <c r="C193" s="106"/>
    </row>
    <row r="194" spans="1:3" ht="15">
      <c r="A194" s="12"/>
      <c r="B194" s="15"/>
      <c r="C194" s="41"/>
    </row>
    <row r="195" spans="1:3" ht="15">
      <c r="A195" s="12"/>
      <c r="B195" s="15"/>
      <c r="C195" s="41"/>
    </row>
    <row r="196" spans="1:3" ht="15">
      <c r="A196" s="12"/>
      <c r="B196" s="15"/>
      <c r="C196" s="41"/>
    </row>
    <row r="197" spans="1:3" ht="15">
      <c r="A197" s="12"/>
      <c r="B197" s="15"/>
      <c r="C197" s="41"/>
    </row>
    <row r="198" spans="1:3" ht="15">
      <c r="A198" s="12"/>
      <c r="B198" s="15"/>
      <c r="C198" s="41"/>
    </row>
    <row r="199" spans="1:3" ht="15">
      <c r="A199" s="12"/>
      <c r="B199" s="15"/>
      <c r="C199" s="41"/>
    </row>
    <row r="200" spans="1:3" ht="15">
      <c r="A200" s="12"/>
      <c r="B200" s="15"/>
      <c r="C200" s="41"/>
    </row>
    <row r="201" spans="1:3" ht="15">
      <c r="A201" s="12"/>
      <c r="B201" s="15"/>
      <c r="C201" s="41"/>
    </row>
    <row r="202" spans="1:3" ht="15">
      <c r="A202" s="12"/>
      <c r="B202" s="15"/>
      <c r="C202" s="41"/>
    </row>
    <row r="203" spans="1:3" ht="15">
      <c r="A203" s="12"/>
      <c r="B203" s="15"/>
      <c r="C203" s="41"/>
    </row>
    <row r="204" spans="1:3" ht="15">
      <c r="A204" s="12"/>
      <c r="B204" s="15"/>
      <c r="C204" s="41"/>
    </row>
    <row r="205" spans="1:3" ht="15">
      <c r="A205" s="12"/>
      <c r="B205" s="15"/>
      <c r="C205" s="41"/>
    </row>
    <row r="206" spans="1:3" ht="15">
      <c r="A206" s="12"/>
      <c r="B206" s="15"/>
      <c r="C206" s="41"/>
    </row>
    <row r="207" spans="1:3" ht="15">
      <c r="A207" s="12"/>
      <c r="B207" s="15"/>
      <c r="C207" s="41"/>
    </row>
    <row r="208" spans="1:3" ht="15">
      <c r="A208" s="12"/>
      <c r="B208" s="15"/>
      <c r="C208" s="41"/>
    </row>
    <row r="209" spans="1:3" ht="15">
      <c r="A209" s="12"/>
      <c r="B209" s="15"/>
      <c r="C209" s="41"/>
    </row>
    <row r="210" spans="1:3" ht="15">
      <c r="A210" s="12"/>
      <c r="B210" s="15"/>
      <c r="C210" s="41"/>
    </row>
    <row r="211" spans="1:3" ht="15">
      <c r="A211" s="12"/>
      <c r="B211" s="15"/>
      <c r="C211" s="41"/>
    </row>
    <row r="212" spans="1:3" ht="15">
      <c r="A212" s="12"/>
      <c r="B212" s="15"/>
      <c r="C212" s="41"/>
    </row>
    <row r="213" spans="1:3" ht="15">
      <c r="A213" s="12"/>
      <c r="B213" s="15"/>
      <c r="C213" s="41"/>
    </row>
    <row r="214" spans="1:3" ht="15">
      <c r="A214" s="12"/>
      <c r="B214" s="15"/>
      <c r="C214" s="41"/>
    </row>
    <row r="215" spans="1:3" ht="15">
      <c r="A215" s="12"/>
      <c r="B215" s="15"/>
      <c r="C215" s="41"/>
    </row>
    <row r="216" spans="1:3" ht="15">
      <c r="A216" s="12"/>
      <c r="B216" s="15"/>
      <c r="C216" s="41"/>
    </row>
    <row r="217" spans="1:3" ht="15">
      <c r="A217" s="12"/>
      <c r="B217" s="15"/>
      <c r="C217" s="41"/>
    </row>
    <row r="218" spans="1:3" ht="15">
      <c r="A218" s="2"/>
      <c r="B218" s="3"/>
      <c r="C218" s="42"/>
    </row>
    <row r="219" spans="1:3" ht="15">
      <c r="A219" s="2"/>
      <c r="B219" s="3"/>
      <c r="C219" s="42"/>
    </row>
    <row r="220" spans="1:3" ht="15">
      <c r="A220" s="2"/>
      <c r="B220" s="3"/>
      <c r="C220" s="42"/>
    </row>
    <row r="221" spans="1:3" ht="15">
      <c r="A221" s="2"/>
      <c r="B221" s="3"/>
      <c r="C221" s="42"/>
    </row>
    <row r="222" spans="1:3" ht="15">
      <c r="A222" s="2"/>
      <c r="B222" s="3"/>
      <c r="C222" s="42"/>
    </row>
    <row r="223" spans="1:3" ht="15">
      <c r="A223" s="2"/>
      <c r="B223" s="3"/>
      <c r="C223" s="42"/>
    </row>
    <row r="224" spans="1:3" ht="15">
      <c r="A224" s="2"/>
      <c r="B224" s="3"/>
      <c r="C224" s="42"/>
    </row>
    <row r="225" spans="1:3" ht="15">
      <c r="A225" s="2"/>
      <c r="B225" s="3"/>
      <c r="C225" s="42"/>
    </row>
    <row r="226" spans="1:3" ht="15">
      <c r="A226" s="2"/>
      <c r="B226" s="3"/>
      <c r="C226" s="42"/>
    </row>
    <row r="227" spans="1:3" ht="15">
      <c r="A227" s="2"/>
      <c r="B227" s="3"/>
      <c r="C227" s="42"/>
    </row>
    <row r="228" spans="1:3" ht="15">
      <c r="A228" s="2"/>
      <c r="B228" s="3"/>
      <c r="C228" s="42"/>
    </row>
    <row r="229" spans="1:3" ht="15">
      <c r="A229" s="2"/>
      <c r="B229" s="3"/>
      <c r="C229" s="42"/>
    </row>
    <row r="230" spans="1:3" ht="15">
      <c r="A230" s="2"/>
      <c r="B230" s="3"/>
      <c r="C230" s="42"/>
    </row>
    <row r="231" spans="1:3" ht="15">
      <c r="A231" s="2"/>
      <c r="B231" s="3"/>
      <c r="C231" s="42"/>
    </row>
    <row r="232" spans="1:3" ht="15">
      <c r="A232" s="2"/>
      <c r="B232" s="3"/>
      <c r="C232" s="42"/>
    </row>
    <row r="233" spans="1:3" ht="15">
      <c r="A233" s="2"/>
      <c r="B233" s="3"/>
      <c r="C233" s="42"/>
    </row>
    <row r="234" spans="1:3" ht="15">
      <c r="A234" s="2"/>
      <c r="B234" s="3"/>
      <c r="C234" s="42"/>
    </row>
    <row r="235" spans="1:3" ht="15">
      <c r="A235" s="2"/>
      <c r="B235" s="3"/>
      <c r="C235" s="42"/>
    </row>
    <row r="236" spans="1:3" ht="15">
      <c r="A236" s="2"/>
      <c r="B236" s="3"/>
      <c r="C236" s="42"/>
    </row>
    <row r="237" spans="1:3" ht="15">
      <c r="A237" s="2"/>
      <c r="B237" s="3"/>
      <c r="C237" s="42"/>
    </row>
    <row r="238" spans="1:3" ht="15">
      <c r="A238" s="2"/>
      <c r="B238" s="3"/>
      <c r="C238" s="42"/>
    </row>
    <row r="239" spans="1:3" ht="15">
      <c r="A239" s="2"/>
      <c r="B239" s="3"/>
      <c r="C239" s="42"/>
    </row>
    <row r="240" spans="1:3" ht="15">
      <c r="A240" s="2"/>
      <c r="B240" s="3"/>
      <c r="C240" s="42"/>
    </row>
    <row r="241" spans="1:3" ht="15">
      <c r="A241" s="2"/>
      <c r="B241" s="3"/>
      <c r="C241" s="42"/>
    </row>
    <row r="242" spans="1:3" ht="15">
      <c r="A242" s="2"/>
      <c r="B242" s="3"/>
      <c r="C242" s="42"/>
    </row>
    <row r="243" spans="1:3" ht="15">
      <c r="A243" s="2"/>
      <c r="B243" s="3"/>
      <c r="C243" s="42"/>
    </row>
    <row r="244" spans="1:3" ht="15">
      <c r="A244" s="2"/>
      <c r="B244" s="3"/>
      <c r="C244" s="42"/>
    </row>
    <row r="245" spans="1:3" ht="15">
      <c r="A245" s="2"/>
      <c r="B245" s="3"/>
      <c r="C245" s="42"/>
    </row>
    <row r="246" spans="1:3" ht="15">
      <c r="A246" s="2"/>
      <c r="B246" s="3"/>
      <c r="C246" s="42"/>
    </row>
    <row r="247" spans="1:3" ht="15">
      <c r="A247" s="2"/>
      <c r="B247" s="3"/>
      <c r="C247" s="42"/>
    </row>
  </sheetData>
  <sheetProtection/>
  <mergeCells count="9">
    <mergeCell ref="A7:F7"/>
    <mergeCell ref="A192:C192"/>
    <mergeCell ref="A193:C193"/>
    <mergeCell ref="A188:C188"/>
    <mergeCell ref="A1:F1"/>
    <mergeCell ref="A2:F2"/>
    <mergeCell ref="A3:F3"/>
    <mergeCell ref="A4:F4"/>
    <mergeCell ref="A5:F5"/>
  </mergeCells>
  <hyperlinks>
    <hyperlink ref="B15" r:id="rId1" display="garantf1://10800200.227/"/>
    <hyperlink ref="B16" r:id="rId2" display="garantf1://10800200.228/"/>
    <hyperlink ref="B17" r:id="rId3" display="garantf1://10800200.22701/"/>
    <hyperlink ref="B78" r:id="rId4" display="garantf1://12030951.0/"/>
    <hyperlink ref="B82" r:id="rId5" display="garantf1://10007800.3/"/>
    <hyperlink ref="B85" r:id="rId6" display="garantf1://12047594.2/"/>
  </hyperlinks>
  <printOptions/>
  <pageMargins left="1.6929133858267718" right="0.5905511811023623" top="0.7480314960629921" bottom="0.7480314960629921" header="0.31496062992125984" footer="0.31496062992125984"/>
  <pageSetup fitToHeight="4" horizontalDpi="600" verticalDpi="600" orientation="portrait" paperSize="9" scale="51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2018-10-23T04:54:36Z</cp:lastPrinted>
  <dcterms:created xsi:type="dcterms:W3CDTF">2004-12-28T06:12:23Z</dcterms:created>
  <dcterms:modified xsi:type="dcterms:W3CDTF">2018-10-23T04:54:43Z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