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1"/>
  </bookViews>
  <sheets>
    <sheet name="Приложение №1" sheetId="1" r:id="rId1"/>
    <sheet name="Сравнительная общая" sheetId="2" r:id="rId2"/>
  </sheets>
  <definedNames>
    <definedName name="_xlnm.Print_Area" localSheetId="0">'Приложение №1'!$A$1:$C$143</definedName>
    <definedName name="_xlnm.Print_Area" localSheetId="1">'Сравнительная общая'!$A$1:$D$159</definedName>
  </definedNames>
  <calcPr fullCalcOnLoad="1"/>
</workbook>
</file>

<file path=xl/sharedStrings.xml><?xml version="1.0" encoding="utf-8"?>
<sst xmlns="http://schemas.openxmlformats.org/spreadsheetml/2006/main" count="367" uniqueCount="250">
  <si>
    <t>НАЛОГИ НА ТОВАРЫ (РАБОТЫ, УСЛУГИ), РЕАЛИЗУЕМЫЕ НА ТЕРРИТОРИИ РОССИЙСКОЙ ФЕДЕРАЦИИ</t>
  </si>
  <si>
    <t>Субвенции бюджетам городских округов на государственную регистрацию актов гражданского состояния, в том числе: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</si>
  <si>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</si>
  <si>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1 01 02040 01 0000 110</t>
  </si>
  <si>
    <t>1 16 25050 01 0000 140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</si>
  <si>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</si>
  <si>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</si>
  <si>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</si>
  <si>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</si>
  <si>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</si>
  <si>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</si>
  <si>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</si>
  <si>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</si>
  <si>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</si>
  <si>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</si>
  <si>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</si>
  <si>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</si>
  <si>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</si>
  <si>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</si>
  <si>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</si>
  <si>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</si>
  <si>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</si>
  <si>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</si>
  <si>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</si>
  <si>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</si>
  <si>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</si>
  <si>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</si>
  <si>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</si>
  <si>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</si>
  <si>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</si>
  <si>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</si>
  <si>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</si>
  <si>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</si>
  <si>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</si>
  <si>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</si>
  <si>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</si>
  <si>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</si>
  <si>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</si>
  <si>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</si>
  <si>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</si>
  <si>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</si>
  <si>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</si>
  <si>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</si>
  <si>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</si>
  <si>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</si>
  <si>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</si>
  <si>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</si>
  <si>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</si>
  <si>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</si>
  <si>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</si>
  <si>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</si>
  <si>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</si>
  <si>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</si>
  <si>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</si>
  <si>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</si>
  <si>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</si>
  <si>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</si>
  <si>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</si>
  <si>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</si>
  <si>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</si>
  <si>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</si>
  <si>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</si>
  <si>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</si>
  <si>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</si>
  <si>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</si>
  <si>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</si>
  <si>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</si>
  <si>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</si>
  <si>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</si>
  <si>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</si>
  <si>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</si>
  <si>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</si>
  <si>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</si>
  <si>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</si>
  <si>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</si>
  <si>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</si>
  <si>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</si>
  <si>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</si>
  <si>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</si>
  <si>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</si>
  <si>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</si>
  <si>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</si>
  <si>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</si>
  <si>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</si>
  <si>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</si>
  <si>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</si>
  <si>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</si>
  <si>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</si>
  <si>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</si>
  <si>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</si>
  <si>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</si>
  <si>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</si>
  <si>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</si>
  <si>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</si>
  <si>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</si>
  <si>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1 05 02010 02 0000 110</t>
  </si>
  <si>
    <t>1 05 02000 02 0000 110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</si>
  <si>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</si>
  <si>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1 16 30030 01 0000 140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</si>
  <si>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</si>
  <si>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</si>
  <si>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</si>
  <si>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</si>
  <si>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</si>
  <si>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</si>
  <si>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Акцизы по подакцизным товарам ( продукции), производимым на территории Российской Федерации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</si>
  <si>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</si>
  <si>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</si>
  <si>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</si>
  <si>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</si>
  <si>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</si>
  <si>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</si>
  <si>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</si>
  <si>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</si>
  <si>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</si>
  <si>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</si>
  <si>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</si>
  <si>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</si>
  <si>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</si>
  <si>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</si>
  <si>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</si>
  <si>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Приложение № 1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</si>
  <si>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</si>
  <si>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</si>
  <si>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</si>
  <si>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</si>
  <si>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1 05 03000 01 0000 110</t>
  </si>
  <si>
    <t>Единый сельскохозяйственный налог</t>
  </si>
  <si>
    <t>1 05 03010 01 0000 110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</si>
  <si>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</si>
  <si>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</si>
  <si>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</si>
  <si>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</si>
  <si>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</si>
  <si>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</si>
  <si>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</si>
  <si>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</si>
  <si>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</si>
  <si>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Дотации бюджетам бюджетной системы Российской Федерации</t>
  </si>
  <si>
    <t>1 16 25080 00 0000 140</t>
  </si>
  <si>
    <t>Денежные взыскания (штрафы) за нарушение водного законодательства</t>
  </si>
  <si>
    <t>Субвенции бюджетам бюджетной системы Российской Федерации</t>
  </si>
  <si>
    <t xml:space="preserve"> 1 05 01020 01 0000 110</t>
  </si>
  <si>
    <t xml:space="preserve"> 1 05 01021 01 0000 110</t>
  </si>
  <si>
    <t xml:space="preserve"> 1 05 01050 01 0000 110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</si>
  <si>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</si>
  <si>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</si>
  <si>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</si>
  <si>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</si>
  <si>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1 12 01040 01 0000 120</t>
  </si>
  <si>
    <t>Дотации бюджетам городских округов на выравнивание бюджетной обеспеченности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</si>
  <si>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</si>
  <si>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</si>
  <si>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</si>
  <si>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</si>
  <si>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</si>
  <si>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</si>
  <si>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</si>
  <si>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Денежные взыскания (штрафы) за нарушение законодательства в области охраны окружающей среды </t>
  </si>
  <si>
    <t>Прочие денежные взыскания (штрафы) за правонарушения в области дорожного движения</t>
  </si>
  <si>
    <t>2 02 10000 00 0000 150</t>
  </si>
  <si>
    <t>2 02 15001 00 0000 150</t>
  </si>
  <si>
    <t>2 02 15001 04 0000 150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</si>
  <si>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</si>
  <si>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</si>
  <si>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</si>
  <si>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2 02 29999 04 0000 150</t>
  </si>
  <si>
    <t>2 02 30000 00 0000 150</t>
  </si>
  <si>
    <t>2 02 30024 00 0000 150</t>
  </si>
  <si>
    <t>2 02 30024 04 0000 150</t>
  </si>
  <si>
    <t>2 02 35118 00 0000 150</t>
  </si>
  <si>
    <t>2 02 35118 04 0000 150</t>
  </si>
  <si>
    <t>2 02 35930 00 0000 150</t>
  </si>
  <si>
    <t>2 02 35930 04 0000 150</t>
  </si>
  <si>
    <t>2 02 40000 00 0000 150</t>
  </si>
  <si>
    <t>2 02 49999 00 0000 150</t>
  </si>
  <si>
    <t>2 02 49999 04 0000 150</t>
  </si>
  <si>
    <t xml:space="preserve"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2019 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</si>
  <si>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год, в том числе:</t>
  </si>
  <si>
    <t>Субвенции бюджетам городских округов на осуществление государственных полномочий по отлову и содержанию безнадзорных животных на 2019 год</t>
  </si>
  <si>
    <t>План на 2019</t>
  </si>
  <si>
    <t>Поступления доходов в бюджет муниципального образования "Сусуманский городской округ" на  2019 год</t>
  </si>
  <si>
    <t>"О бюджете Сусуманского городского округа на 2019 год".</t>
  </si>
  <si>
    <t>к решению Собрания представителей Сусуманского городского округа</t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</si>
  <si>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</si>
  <si>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</si>
  <si>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</si>
  <si>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</si>
  <si>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ВСЕГО ДОХОДОВ: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</si>
  <si>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</si>
  <si>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</si>
  <si>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БЕЗВОЗМЕЗДНЫЕ ПОСТУПЛЕНИЯ</t>
  </si>
  <si>
    <t>Прочие безвозмездные поступления в бюджеты городских округов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</si>
  <si>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</si>
  <si>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</si>
  <si>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</si>
  <si>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2019 год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</si>
  <si>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 государственной программы Магаданской области "Управление государственными финансами Магаданской области" на  2019 год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</si>
  <si>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государственной программы Магаданской области "Управление государственными финансами Магаданской области"  на  2019 год</t>
  </si>
  <si>
    <t>Субсидии бюджетам городских округов на реализацию мероприятий подпрограммы "Развитие   библиотечного дела Магаданской области" на 2014-2021 годы" государственной программы Магаданской области "Развитие  культуры  и туризма Магаданской области" на 2014-2021 годы" на 2019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</si>
  <si>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</si>
  <si>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</si>
  <si>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 xml:space="preserve"> Субсидии бюджетам городских округов на приобретение школьных автобусов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</si>
  <si>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</si>
  <si>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</si>
  <si>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"Формирование современной городской среды Магаданской области" на 2018-2022 годы"  на 2019 год</t>
  </si>
  <si>
    <t>Субвенции бюджетам городских округов  на осуществление полномочий по государственной регистрации актов гражданского состояния на 2019 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</si>
  <si>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</si>
  <si>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</si>
  <si>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</si>
  <si>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</si>
  <si>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2019 год</t>
  </si>
  <si>
    <t xml:space="preserve"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</t>
  </si>
  <si>
    <t xml:space="preserve"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</si>
  <si>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</si>
  <si>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"Развитие государственно-правовых институтов Магаданской области" на 2016-2021 годы" на 2019 год</t>
  </si>
  <si>
    <t>в рамках подпрограммы "Оказание государственных услуг в сфере культуры и отраслевого образования Магаданской области" на 2014-2021 годы" государственной программы Магаданской области "Развитие культуры и туризма  Магаданской области" на 2014-2021 годы"</t>
  </si>
  <si>
    <t xml:space="preserve">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</si>
  <si>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в рамках подпрограммы "Развитие дополнительного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</si>
  <si>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 xml:space="preserve">Субсидии бюджетам на обновление материально-технической базы для формирования у обучающихся современных технологических и гуманитарных навыков
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</si>
  <si>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</si>
  <si>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</si>
  <si>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организацию и проведение областных универсальных совместных ярмарок в рамках подпрограммы " Развитие торговли на территории Магаданской области на 2019-2024 годы" государственной программы Магаданской области "Развитие  сельского хозяйства Магаданской области на 2014-2024 годы" на 2019 год</t>
  </si>
  <si>
    <t>Субсидии бюджетам городских округов, предоставляемые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2019 год</t>
  </si>
  <si>
    <t>Cсубсидии бюджетам городских округов на организацию и проведение областных универсальных совместных ярмарок  в рамках подпрограммы "Развитие торговли
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</si>
  <si>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 xml:space="preserve">Сравнительная таблица по доходам  на внесение изменений по бюджету муниципального образования "Сусуманский городской округ" на 2019 год </t>
  </si>
  <si>
    <t>Отклонение (гр.3-гр.2)</t>
  </si>
  <si>
    <t>Утверждено по бюджету на 2019 год</t>
  </si>
  <si>
    <t>Уточненный план на 2019 год</t>
  </si>
  <si>
    <t>2 02 25511 00 0000 150</t>
  </si>
  <si>
    <t>Субсидии бюджетам на проведение комплексных кадастровых работ</t>
  </si>
  <si>
    <t>2 02 25511 04 0000 150</t>
  </si>
  <si>
    <t>Субсидии бюджетам городских округов на проведение комплексных кадастровых работ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</si>
  <si>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(2014-2020 годы)"</t>
  </si>
  <si>
    <t>Субсидии бюджетам городских округов на реализацию подпрограмы "Оказание поддержки в обепечении жильем молодых семей" на 2014-2020 годы" осударственной программы Магаданской области "Обеспечение доступным и комфортным жильем жителей Магаданской области на 201-2020 годы", для последующего предоставления молодым семьям- участникам подпрограммы дополнительной социальной выплаты при рождении (усыновлении) каждого ребенка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</si>
  <si>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</si>
  <si>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</si>
  <si>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</si>
  <si>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</si>
  <si>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для финансового обеспечения благоустроенными жилыми помещениями детей-сирот, детей. оставшихся без попечения родителей,  лиц из числа детей-сирот, детей, оставшихся без попечения родителей, по договорам найма специализированных жилых помещений</t>
  </si>
  <si>
    <t>2 07 00000 00 0000 000</t>
  </si>
  <si>
    <t>2 07 04000 04 0000 150</t>
  </si>
  <si>
    <t>2 07 04050 04 0000 150</t>
  </si>
  <si>
    <t>на реализацию мероприятий "Модернизация и реконструкция объектов инжененрной и коммунальной инфраструктур в населенных пунктах городских округов, расположенных на территории Магаданской области</t>
  </si>
  <si>
    <t>Субсидии бюджетам городских округов на реализацию подпрограммы "Оказание поддержки в обеспечении жильем молодых семей" на 2014-2020 годы" государственной программы Магаданской области "Обеспечение доступным и комфортным жильем жителей Магаданской области на 201-2020 годы", для последующего предоставления молодым семьям- участникам подпрограммы дополнительной социальной выплаты при рождении (усыновлении) каждого ребенка</t>
  </si>
  <si>
    <t xml:space="preserve">в рамках подпрограммы "Управление развитием отрасли физической культуры и спорта" на 2015 - 2021 годы" государственной программы Магаданской области "Развитие физической культуры и спорта в Магаданской области" на 2014 - 2021 годы" </t>
  </si>
  <si>
    <t>на реализацию мероприятий "Модернизация и реконструкция объектов инженерной и коммунальной инфраструктур в населенных пунктах городских округов, расположенных на территории Магаданской области</t>
  </si>
  <si>
    <t>Субсидии бюджетам городских округов  на реализацию государственной программы Магаданской области " Развитие системы обращения с отходами производства и потребления на территории Магаданской области" на 2015-2021 годы"</t>
  </si>
  <si>
    <t>от      29.05.2019 г. № 307</t>
  </si>
  <si>
    <t xml:space="preserve">к решению Собрания представителей Сусуманского городского округа от     29 .05.2019г. № 307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</si>
</sst>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  <numFmt numFmtId="182" formatCode="#,##0_ ;\-#,##0\ 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indexed="8"/>
      <name val="Times New Roman Cyr"/>
      <family val="1"/>
    </font>
    <font>
      <b/>
      <sz val="10"/>
      <color indexed="8"/>
      <name val="Times New Roman CYR"/>
      <family val="0"/>
    </font>
    <font>
      <b/>
      <sz val="11"/>
      <color indexed="8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 Cyr"/>
      <family val="0"/>
    </font>
    <font>
      <sz val="8.5"/>
      <color indexed="8"/>
      <name val="Arial"/>
      <family val="2"/>
    </font>
    <font>
      <b/>
      <sz val="11"/>
      <color indexed="8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1"/>
      <color theme="1"/>
      <name val="Times New Roman Cyr"/>
      <family val="1"/>
    </font>
    <font>
      <b/>
      <sz val="10"/>
      <color theme="1"/>
      <name val="Times New Roman CYR"/>
      <family val="0"/>
    </font>
    <font>
      <b/>
      <sz val="11"/>
      <color theme="1"/>
      <name val="Times New Roman CYR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 Cyr"/>
      <family val="0"/>
    </font>
    <font>
      <sz val="8.5"/>
      <color theme="1"/>
      <name val="Arial"/>
      <family val="2"/>
    </font>
    <font>
      <b/>
      <sz val="11"/>
      <color theme="1"/>
      <name val="Times New Roman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>
      <alignment horizontal="left" wrapText="1" indent="2"/>
      <protection/>
    </xf>
    <xf numFmtId="49" fontId="40" fillId="0" borderId="2">
      <alignment horizontal="center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1" fillId="25" borderId="3" applyNumberFormat="0" applyAlignment="0" applyProtection="0"/>
    <xf numFmtId="0" fontId="42" fillId="26" borderId="4" applyNumberFormat="0" applyAlignment="0" applyProtection="0"/>
    <xf numFmtId="0" fontId="43" fillId="26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56" fillId="32" borderId="0" xfId="0" applyFont="1" applyFill="1" applyAlignment="1">
      <alignment/>
    </xf>
    <xf numFmtId="49" fontId="57" fillId="32" borderId="0" xfId="0" applyNumberFormat="1" applyFont="1" applyFill="1" applyBorder="1" applyAlignment="1">
      <alignment vertical="center" wrapText="1"/>
    </xf>
    <xf numFmtId="0" fontId="57" fillId="32" borderId="0" xfId="0" applyFont="1" applyFill="1" applyBorder="1" applyAlignment="1">
      <alignment vertical="center" wrapText="1"/>
    </xf>
    <xf numFmtId="177" fontId="57" fillId="32" borderId="0" xfId="0" applyNumberFormat="1" applyFont="1" applyFill="1" applyBorder="1" applyAlignment="1">
      <alignment vertical="center" wrapText="1"/>
    </xf>
    <xf numFmtId="177" fontId="56" fillId="32" borderId="0" xfId="0" applyNumberFormat="1" applyFont="1" applyFill="1" applyAlignment="1">
      <alignment/>
    </xf>
    <xf numFmtId="49" fontId="58" fillId="32" borderId="12" xfId="0" applyNumberFormat="1" applyFont="1" applyFill="1" applyBorder="1" applyAlignment="1">
      <alignment horizontal="center" vertical="center" wrapText="1"/>
    </xf>
    <xf numFmtId="0" fontId="58" fillId="32" borderId="12" xfId="0" applyFont="1" applyFill="1" applyBorder="1" applyAlignment="1">
      <alignment horizontal="center" vertical="center" wrapText="1"/>
    </xf>
    <xf numFmtId="49" fontId="59" fillId="32" borderId="12" xfId="0" applyNumberFormat="1" applyFont="1" applyFill="1" applyBorder="1" applyAlignment="1">
      <alignment horizontal="center" vertical="center" wrapText="1"/>
    </xf>
    <xf numFmtId="0" fontId="59" fillId="32" borderId="12" xfId="0" applyFont="1" applyFill="1" applyBorder="1" applyAlignment="1">
      <alignment horizontal="center" vertical="center" wrapText="1"/>
    </xf>
    <xf numFmtId="49" fontId="60" fillId="32" borderId="12" xfId="0" applyNumberFormat="1" applyFont="1" applyFill="1" applyBorder="1" applyAlignment="1">
      <alignment horizontal="center" vertical="center" wrapText="1"/>
    </xf>
    <xf numFmtId="0" fontId="60" fillId="32" borderId="12" xfId="0" applyFont="1" applyFill="1" applyBorder="1" applyAlignment="1">
      <alignment horizontal="left" vertical="center" wrapText="1"/>
    </xf>
    <xf numFmtId="177" fontId="60" fillId="32" borderId="12" xfId="0" applyNumberFormat="1" applyFont="1" applyFill="1" applyBorder="1" applyAlignment="1">
      <alignment horizontal="center" vertical="center" wrapText="1"/>
    </xf>
    <xf numFmtId="49" fontId="61" fillId="32" borderId="12" xfId="0" applyNumberFormat="1" applyFont="1" applyFill="1" applyBorder="1" applyAlignment="1">
      <alignment horizontal="center" vertical="center" wrapText="1"/>
    </xf>
    <xf numFmtId="0" fontId="61" fillId="32" borderId="12" xfId="0" applyFont="1" applyFill="1" applyBorder="1" applyAlignment="1">
      <alignment horizontal="left" vertical="center" wrapText="1"/>
    </xf>
    <xf numFmtId="177" fontId="61" fillId="32" borderId="12" xfId="0" applyNumberFormat="1" applyFont="1" applyFill="1" applyBorder="1" applyAlignment="1">
      <alignment horizontal="center" vertical="center" wrapText="1"/>
    </xf>
    <xf numFmtId="0" fontId="61" fillId="32" borderId="12" xfId="0" applyFont="1" applyFill="1" applyBorder="1" applyAlignment="1">
      <alignment wrapText="1"/>
    </xf>
    <xf numFmtId="0" fontId="61" fillId="32" borderId="12" xfId="44" applyFont="1" applyFill="1" applyBorder="1" applyAlignment="1" applyProtection="1">
      <alignment wrapText="1"/>
      <protection/>
    </xf>
    <xf numFmtId="1" fontId="60" fillId="32" borderId="12" xfId="0" applyNumberFormat="1" applyFont="1" applyFill="1" applyBorder="1" applyAlignment="1">
      <alignment horizontal="center" vertical="center" wrapText="1"/>
    </xf>
    <xf numFmtId="0" fontId="60" fillId="32" borderId="12" xfId="0" applyFont="1" applyFill="1" applyBorder="1" applyAlignment="1">
      <alignment vertical="center" wrapText="1"/>
    </xf>
    <xf numFmtId="0" fontId="61" fillId="32" borderId="12" xfId="0" applyFont="1" applyFill="1" applyBorder="1" applyAlignment="1">
      <alignment horizontal="center" vertical="center" wrapText="1"/>
    </xf>
    <xf numFmtId="0" fontId="61" fillId="32" borderId="12" xfId="0" applyFont="1" applyFill="1" applyBorder="1" applyAlignment="1">
      <alignment horizontal="center"/>
    </xf>
    <xf numFmtId="0" fontId="61" fillId="32" borderId="12" xfId="0" applyFont="1" applyFill="1" applyBorder="1" applyAlignment="1">
      <alignment horizontal="justify" vertical="center" wrapText="1"/>
    </xf>
    <xf numFmtId="49" fontId="61" fillId="32" borderId="12" xfId="34" applyNumberFormat="1" applyFont="1" applyFill="1" applyBorder="1" applyProtection="1">
      <alignment horizontal="center"/>
      <protection/>
    </xf>
    <xf numFmtId="0" fontId="61" fillId="32" borderId="12" xfId="0" applyFont="1" applyFill="1" applyBorder="1" applyAlignment="1">
      <alignment horizontal="center" vertical="top" wrapText="1"/>
    </xf>
    <xf numFmtId="0" fontId="61" fillId="32" borderId="12" xfId="0" applyFont="1" applyFill="1" applyBorder="1" applyAlignment="1">
      <alignment vertical="top" wrapText="1"/>
    </xf>
    <xf numFmtId="0" fontId="61" fillId="32" borderId="12" xfId="0" applyFont="1" applyFill="1" applyBorder="1" applyAlignment="1">
      <alignment horizontal="left" vertical="justify" wrapText="1"/>
    </xf>
    <xf numFmtId="0" fontId="61" fillId="32" borderId="12" xfId="0" applyFont="1" applyFill="1" applyBorder="1" applyAlignment="1">
      <alignment vertical="center" wrapText="1"/>
    </xf>
    <xf numFmtId="0" fontId="61" fillId="32" borderId="12" xfId="0" applyFont="1" applyFill="1" applyBorder="1" applyAlignment="1">
      <alignment vertical="center"/>
    </xf>
    <xf numFmtId="0" fontId="61" fillId="32" borderId="12" xfId="0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horizontal="center" vertical="center" wrapText="1"/>
    </xf>
    <xf numFmtId="0" fontId="60" fillId="32" borderId="12" xfId="0" applyFont="1" applyFill="1" applyBorder="1" applyAlignment="1">
      <alignment horizontal="justify" vertical="top" wrapText="1"/>
    </xf>
    <xf numFmtId="0" fontId="62" fillId="32" borderId="0" xfId="0" applyFont="1" applyFill="1" applyAlignment="1">
      <alignment/>
    </xf>
    <xf numFmtId="0" fontId="63" fillId="32" borderId="0" xfId="0" applyFont="1" applyFill="1" applyAlignment="1">
      <alignment/>
    </xf>
    <xf numFmtId="0" fontId="38" fillId="32" borderId="0" xfId="0" applyFont="1" applyFill="1" applyAlignment="1">
      <alignment/>
    </xf>
    <xf numFmtId="0" fontId="61" fillId="32" borderId="12" xfId="44" applyFont="1" applyFill="1" applyBorder="1" applyAlignment="1" applyProtection="1">
      <alignment vertical="center" wrapText="1"/>
      <protection/>
    </xf>
    <xf numFmtId="49" fontId="57" fillId="32" borderId="12" xfId="0" applyNumberFormat="1" applyFont="1" applyFill="1" applyBorder="1" applyAlignment="1">
      <alignment horizontal="right" vertical="center" wrapText="1"/>
    </xf>
    <xf numFmtId="177" fontId="61" fillId="32" borderId="12" xfId="0" applyNumberFormat="1" applyFont="1" applyFill="1" applyBorder="1" applyAlignment="1">
      <alignment horizontal="center" vertical="top" wrapText="1"/>
    </xf>
    <xf numFmtId="0" fontId="60" fillId="32" borderId="12" xfId="0" applyFont="1" applyFill="1" applyBorder="1" applyAlignment="1">
      <alignment horizontal="center"/>
    </xf>
    <xf numFmtId="0" fontId="61" fillId="32" borderId="12" xfId="0" applyNumberFormat="1" applyFont="1" applyFill="1" applyBorder="1" applyAlignment="1">
      <alignment wrapText="1"/>
    </xf>
    <xf numFmtId="0" fontId="61" fillId="32" borderId="12" xfId="0" applyNumberFormat="1" applyFont="1" applyFill="1" applyBorder="1" applyAlignment="1">
      <alignment horizontal="left" vertical="center" wrapText="1"/>
    </xf>
    <xf numFmtId="177" fontId="61" fillId="32" borderId="12" xfId="0" applyNumberFormat="1" applyFont="1" applyFill="1" applyBorder="1" applyAlignment="1">
      <alignment horizontal="center" wrapText="1"/>
    </xf>
    <xf numFmtId="49" fontId="61" fillId="32" borderId="12" xfId="0" applyNumberFormat="1" applyFont="1" applyFill="1" applyBorder="1" applyAlignment="1">
      <alignment vertical="center" wrapText="1"/>
    </xf>
    <xf numFmtId="49" fontId="61" fillId="32" borderId="0" xfId="0" applyNumberFormat="1" applyFont="1" applyFill="1" applyBorder="1" applyAlignment="1">
      <alignment vertical="center" wrapText="1"/>
    </xf>
    <xf numFmtId="0" fontId="60" fillId="32" borderId="0" xfId="0" applyFont="1" applyFill="1" applyBorder="1" applyAlignment="1">
      <alignment vertical="center" wrapText="1"/>
    </xf>
    <xf numFmtId="49" fontId="60" fillId="32" borderId="0" xfId="0" applyNumberFormat="1" applyFont="1" applyFill="1" applyBorder="1" applyAlignment="1">
      <alignment vertical="center" wrapText="1"/>
    </xf>
    <xf numFmtId="0" fontId="61" fillId="32" borderId="0" xfId="0" applyFont="1" applyFill="1" applyBorder="1" applyAlignment="1">
      <alignment vertical="center" wrapText="1"/>
    </xf>
    <xf numFmtId="0" fontId="61" fillId="32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justify" vertical="center"/>
    </xf>
    <xf numFmtId="0" fontId="4" fillId="0" borderId="0" xfId="0" applyFont="1" applyAlignment="1">
      <alignment wrapText="1"/>
    </xf>
    <xf numFmtId="0" fontId="60" fillId="32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44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vertical="center" wrapText="1"/>
    </xf>
    <xf numFmtId="0" fontId="59" fillId="32" borderId="12" xfId="0" applyFont="1" applyFill="1" applyBorder="1" applyAlignment="1">
      <alignment horizontal="left" vertical="center" wrapText="1"/>
    </xf>
    <xf numFmtId="177" fontId="59" fillId="32" borderId="12" xfId="0" applyNumberFormat="1" applyFont="1" applyFill="1" applyBorder="1" applyAlignment="1">
      <alignment horizontal="center" vertical="center" wrapText="1"/>
    </xf>
    <xf numFmtId="177" fontId="61" fillId="0" borderId="12" xfId="0" applyNumberFormat="1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center" wrapText="1"/>
    </xf>
    <xf numFmtId="0" fontId="56" fillId="32" borderId="12" xfId="0" applyFont="1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177" fontId="57" fillId="32" borderId="12" xfId="0" applyNumberFormat="1" applyFont="1" applyFill="1" applyBorder="1" applyAlignment="1">
      <alignment horizontal="center" vertical="center" wrapText="1"/>
    </xf>
    <xf numFmtId="177" fontId="64" fillId="32" borderId="12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left" vertical="center" wrapText="1"/>
    </xf>
    <xf numFmtId="177" fontId="60" fillId="32" borderId="0" xfId="0" applyNumberFormat="1" applyFont="1" applyFill="1" applyBorder="1" applyAlignment="1">
      <alignment vertical="center" wrapText="1"/>
    </xf>
    <xf numFmtId="177" fontId="61" fillId="32" borderId="12" xfId="0" applyNumberFormat="1" applyFont="1" applyFill="1" applyBorder="1" applyAlignment="1">
      <alignment vertical="center"/>
    </xf>
    <xf numFmtId="49" fontId="60" fillId="32" borderId="0" xfId="0" applyNumberFormat="1" applyFont="1" applyFill="1" applyBorder="1" applyAlignment="1">
      <alignment vertical="center" wrapText="1"/>
    </xf>
    <xf numFmtId="0" fontId="65" fillId="32" borderId="0" xfId="0" applyFont="1" applyFill="1" applyBorder="1" applyAlignment="1">
      <alignment horizontal="right" vertical="top" wrapText="1"/>
    </xf>
    <xf numFmtId="0" fontId="65" fillId="32" borderId="0" xfId="0" applyFont="1" applyFill="1" applyBorder="1" applyAlignment="1">
      <alignment horizontal="right"/>
    </xf>
    <xf numFmtId="0" fontId="59" fillId="3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32" borderId="13" xfId="0" applyFont="1" applyFill="1" applyBorder="1" applyAlignment="1">
      <alignment horizontal="center" vertical="center" wrapText="1"/>
    </xf>
    <xf numFmtId="0" fontId="58" fillId="32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view="pageBreakPreview" zoomScale="90" zoomScaleNormal="85" zoomScaleSheetLayoutView="90" zoomScalePageLayoutView="0" workbookViewId="0" topLeftCell="A61">
      <selection activeCell="F12" sqref="F12"/>
    </sheetView>
  </sheetViews>
  <sheetFormatPr defaultColWidth="9.00390625" defaultRowHeight="12.75"/>
  <cols>
    <col min="1" max="1" width="22.625" style="1" customWidth="1"/>
    <col min="2" max="2" width="76.625" style="1" customWidth="1"/>
    <col min="3" max="3" width="12.25390625" style="1" customWidth="1"/>
    <col min="4" max="4" width="16.875" style="1" customWidth="1"/>
    <col min="5" max="16384" width="9.125" style="1" customWidth="1"/>
  </cols>
  <sheetData>
    <row r="1" spans="1:3" ht="13.5" customHeight="1">
      <c r="A1" s="72" t="s">
        <v>121</v>
      </c>
      <c r="B1" s="72"/>
      <c r="C1" s="72"/>
    </row>
    <row r="2" spans="1:3" ht="13.5" customHeight="1">
      <c r="A2" s="73" t="s">
        <v>183</v>
      </c>
      <c r="B2" s="73"/>
      <c r="C2" s="73"/>
    </row>
    <row r="3" spans="1:3" ht="13.5" customHeight="1">
      <c r="A3" s="73" t="s">
        <v>182</v>
      </c>
      <c r="B3" s="73"/>
      <c r="C3" s="73"/>
    </row>
    <row r="4" spans="1:3" ht="13.5" customHeight="1">
      <c r="A4" s="73" t="s">
        <v>248</v>
      </c>
      <c r="B4" s="73"/>
      <c r="C4" s="73"/>
    </row>
    <row r="5" spans="1:3" ht="21" customHeight="1">
      <c r="A5" s="74" t="s">
        <v>181</v>
      </c>
      <c r="B5" s="74"/>
      <c r="C5" s="74"/>
    </row>
    <row r="6" spans="1:3" ht="15">
      <c r="A6" s="2"/>
      <c r="B6" s="3"/>
      <c r="C6" s="4"/>
    </row>
    <row r="7" spans="1:3" ht="40.5" customHeight="1">
      <c r="A7" s="6" t="s">
        <v>51</v>
      </c>
      <c r="B7" s="7" t="s">
        <v>52</v>
      </c>
      <c r="C7" s="7" t="s">
        <v>180</v>
      </c>
    </row>
    <row r="8" spans="1:3" ht="17.25" customHeight="1">
      <c r="A8" s="8">
        <v>1</v>
      </c>
      <c r="B8" s="9">
        <v>2</v>
      </c>
      <c r="C8" s="9">
        <v>3</v>
      </c>
    </row>
    <row r="9" spans="1:3" ht="17.25" customHeight="1">
      <c r="A9" s="10" t="s">
        <v>53</v>
      </c>
      <c r="B9" s="11" t="s">
        <v>48</v>
      </c>
      <c r="C9" s="12">
        <f>C10+C16+C21+C32+C40+C43+C49+C56+C63</f>
        <v>279041</v>
      </c>
    </row>
    <row r="10" spans="1:4" ht="17.25" customHeight="1">
      <c r="A10" s="10" t="s">
        <v>54</v>
      </c>
      <c r="B10" s="11" t="s">
        <v>55</v>
      </c>
      <c r="C10" s="12">
        <f>C11</f>
        <v>211368</v>
      </c>
      <c r="D10" s="5"/>
    </row>
    <row r="11" spans="1:4" ht="17.25" customHeight="1">
      <c r="A11" s="13" t="s">
        <v>73</v>
      </c>
      <c r="B11" s="14" t="s">
        <v>74</v>
      </c>
      <c r="C11" s="15">
        <f>C12+C13+C14+C15</f>
        <v>211368</v>
      </c>
      <c r="D11" s="5"/>
    </row>
    <row r="12" spans="1:4" ht="64.5" customHeight="1">
      <c r="A12" s="13" t="s">
        <v>92</v>
      </c>
      <c r="B12" s="50" t="s">
        <v>151</v>
      </c>
      <c r="C12" s="15">
        <f>208197.6+1243.4</f>
        <v>209441</v>
      </c>
      <c r="D12" s="5"/>
    </row>
    <row r="13" spans="1:3" ht="90.75" customHeight="1">
      <c r="A13" s="13" t="s">
        <v>77</v>
      </c>
      <c r="B13" s="50" t="s">
        <v>152</v>
      </c>
      <c r="C13" s="15">
        <v>209</v>
      </c>
    </row>
    <row r="14" spans="1:3" ht="31.5" customHeight="1">
      <c r="A14" s="13" t="s">
        <v>99</v>
      </c>
      <c r="B14" s="51" t="s">
        <v>103</v>
      </c>
      <c r="C14" s="15">
        <v>2</v>
      </c>
    </row>
    <row r="15" spans="1:3" ht="72.75" customHeight="1">
      <c r="A15" s="13" t="s">
        <v>3</v>
      </c>
      <c r="B15" s="50" t="s">
        <v>153</v>
      </c>
      <c r="C15" s="15">
        <v>1716</v>
      </c>
    </row>
    <row r="16" spans="1:3" ht="28.5" customHeight="1">
      <c r="A16" s="18" t="s">
        <v>107</v>
      </c>
      <c r="B16" s="19" t="s">
        <v>0</v>
      </c>
      <c r="C16" s="12">
        <f>C17</f>
        <v>7614.400000000001</v>
      </c>
    </row>
    <row r="17" spans="1:3" ht="28.5" customHeight="1">
      <c r="A17" s="20" t="s">
        <v>106</v>
      </c>
      <c r="B17" s="16" t="s">
        <v>105</v>
      </c>
      <c r="C17" s="15">
        <f>C18+C19+C20</f>
        <v>7614.400000000001</v>
      </c>
    </row>
    <row r="18" spans="1:3" ht="63" customHeight="1">
      <c r="A18" s="20" t="s">
        <v>112</v>
      </c>
      <c r="B18" s="50" t="s">
        <v>116</v>
      </c>
      <c r="C18" s="15">
        <v>2761.3</v>
      </c>
    </row>
    <row r="19" spans="1:3" ht="74.25" customHeight="1">
      <c r="A19" s="20" t="s">
        <v>113</v>
      </c>
      <c r="B19" s="50" t="s">
        <v>6</v>
      </c>
      <c r="C19" s="15">
        <v>19.3</v>
      </c>
    </row>
    <row r="20" spans="1:3" ht="66" customHeight="1">
      <c r="A20" s="20" t="s">
        <v>114</v>
      </c>
      <c r="B20" s="50" t="s">
        <v>7</v>
      </c>
      <c r="C20" s="15">
        <v>4833.8</v>
      </c>
    </row>
    <row r="21" spans="1:3" ht="15" customHeight="1">
      <c r="A21" s="10" t="s">
        <v>56</v>
      </c>
      <c r="B21" s="11" t="s">
        <v>57</v>
      </c>
      <c r="C21" s="12">
        <f>C22+C28+C30</f>
        <v>20885</v>
      </c>
    </row>
    <row r="22" spans="1:3" ht="15" customHeight="1">
      <c r="A22" s="21" t="s">
        <v>129</v>
      </c>
      <c r="B22" s="22" t="s">
        <v>130</v>
      </c>
      <c r="C22" s="15">
        <f>C23+C25+C27</f>
        <v>5792</v>
      </c>
    </row>
    <row r="23" spans="1:3" ht="32.25" customHeight="1">
      <c r="A23" s="20" t="s">
        <v>131</v>
      </c>
      <c r="B23" s="50" t="s">
        <v>132</v>
      </c>
      <c r="C23" s="15">
        <f>C24</f>
        <v>4532</v>
      </c>
    </row>
    <row r="24" spans="1:3" ht="28.5" customHeight="1">
      <c r="A24" s="20" t="s">
        <v>133</v>
      </c>
      <c r="B24" s="50" t="s">
        <v>132</v>
      </c>
      <c r="C24" s="15">
        <v>4532</v>
      </c>
    </row>
    <row r="25" spans="1:3" ht="28.5" customHeight="1">
      <c r="A25" s="23" t="s">
        <v>142</v>
      </c>
      <c r="B25" s="50" t="s">
        <v>154</v>
      </c>
      <c r="C25" s="15">
        <f>C26</f>
        <v>1048</v>
      </c>
    </row>
    <row r="26" spans="1:3" ht="29.25" customHeight="1">
      <c r="A26" s="23" t="s">
        <v>143</v>
      </c>
      <c r="B26" s="50" t="s">
        <v>155</v>
      </c>
      <c r="C26" s="15">
        <v>1048</v>
      </c>
    </row>
    <row r="27" spans="1:3" ht="33" customHeight="1">
      <c r="A27" s="23" t="s">
        <v>144</v>
      </c>
      <c r="B27" s="50" t="s">
        <v>156</v>
      </c>
      <c r="C27" s="15">
        <v>212</v>
      </c>
    </row>
    <row r="28" spans="1:3" ht="15" customHeight="1">
      <c r="A28" s="20" t="s">
        <v>96</v>
      </c>
      <c r="B28" s="14" t="s">
        <v>75</v>
      </c>
      <c r="C28" s="15">
        <f>C29</f>
        <v>14485</v>
      </c>
    </row>
    <row r="29" spans="1:3" ht="15" customHeight="1">
      <c r="A29" s="20" t="s">
        <v>95</v>
      </c>
      <c r="B29" s="14" t="s">
        <v>75</v>
      </c>
      <c r="C29" s="15">
        <v>14485</v>
      </c>
    </row>
    <row r="30" spans="1:3" ht="15" customHeight="1">
      <c r="A30" s="24" t="s">
        <v>126</v>
      </c>
      <c r="B30" s="25" t="s">
        <v>127</v>
      </c>
      <c r="C30" s="15">
        <f>C31</f>
        <v>608</v>
      </c>
    </row>
    <row r="31" spans="1:3" ht="15" customHeight="1">
      <c r="A31" s="24" t="s">
        <v>128</v>
      </c>
      <c r="B31" s="25" t="s">
        <v>127</v>
      </c>
      <c r="C31" s="15">
        <v>608</v>
      </c>
    </row>
    <row r="32" spans="1:3" ht="17.25" customHeight="1">
      <c r="A32" s="10" t="s">
        <v>58</v>
      </c>
      <c r="B32" s="11" t="s">
        <v>59</v>
      </c>
      <c r="C32" s="12">
        <f>C33+C35</f>
        <v>2949</v>
      </c>
    </row>
    <row r="33" spans="1:3" ht="17.25" customHeight="1">
      <c r="A33" s="13" t="s">
        <v>109</v>
      </c>
      <c r="B33" s="26" t="s">
        <v>108</v>
      </c>
      <c r="C33" s="15">
        <f>C34</f>
        <v>945</v>
      </c>
    </row>
    <row r="34" spans="1:3" ht="30.75" customHeight="1">
      <c r="A34" s="21" t="s">
        <v>9</v>
      </c>
      <c r="B34" s="16" t="s">
        <v>8</v>
      </c>
      <c r="C34" s="15">
        <v>945</v>
      </c>
    </row>
    <row r="35" spans="1:3" ht="14.25" customHeight="1">
      <c r="A35" s="13" t="s">
        <v>50</v>
      </c>
      <c r="B35" s="14" t="s">
        <v>76</v>
      </c>
      <c r="C35" s="15">
        <f>C36+C38</f>
        <v>2004</v>
      </c>
    </row>
    <row r="36" spans="1:3" ht="14.25" customHeight="1">
      <c r="A36" s="21" t="s">
        <v>11</v>
      </c>
      <c r="B36" s="27" t="s">
        <v>10</v>
      </c>
      <c r="C36" s="15">
        <f>C37</f>
        <v>1884</v>
      </c>
    </row>
    <row r="37" spans="1:3" ht="30" customHeight="1">
      <c r="A37" s="21" t="s">
        <v>13</v>
      </c>
      <c r="B37" s="27" t="s">
        <v>12</v>
      </c>
      <c r="C37" s="15">
        <v>1884</v>
      </c>
    </row>
    <row r="38" spans="1:3" ht="16.5" customHeight="1">
      <c r="A38" s="21" t="s">
        <v>15</v>
      </c>
      <c r="B38" s="28" t="s">
        <v>14</v>
      </c>
      <c r="C38" s="15">
        <f>C39</f>
        <v>120</v>
      </c>
    </row>
    <row r="39" spans="1:3" ht="28.5" customHeight="1">
      <c r="A39" s="21" t="s">
        <v>17</v>
      </c>
      <c r="B39" s="27" t="s">
        <v>16</v>
      </c>
      <c r="C39" s="15">
        <v>120</v>
      </c>
    </row>
    <row r="40" spans="1:3" ht="16.5" customHeight="1">
      <c r="A40" s="10" t="s">
        <v>60</v>
      </c>
      <c r="B40" s="11" t="s">
        <v>49</v>
      </c>
      <c r="C40" s="12">
        <f>C41</f>
        <v>1576</v>
      </c>
    </row>
    <row r="41" spans="1:3" ht="31.5" customHeight="1">
      <c r="A41" s="13" t="s">
        <v>81</v>
      </c>
      <c r="B41" s="14" t="s">
        <v>82</v>
      </c>
      <c r="C41" s="15">
        <f>C42</f>
        <v>1576</v>
      </c>
    </row>
    <row r="42" spans="1:3" ht="38.25" customHeight="1">
      <c r="A42" s="13" t="s">
        <v>78</v>
      </c>
      <c r="B42" s="14" t="s">
        <v>43</v>
      </c>
      <c r="C42" s="15">
        <v>1576</v>
      </c>
    </row>
    <row r="43" spans="1:3" ht="31.5" customHeight="1">
      <c r="A43" s="10" t="s">
        <v>61</v>
      </c>
      <c r="B43" s="11" t="s">
        <v>62</v>
      </c>
      <c r="C43" s="12">
        <f>C44</f>
        <v>27312</v>
      </c>
    </row>
    <row r="44" spans="1:3" ht="60" customHeight="1">
      <c r="A44" s="13" t="s">
        <v>63</v>
      </c>
      <c r="B44" s="14" t="s">
        <v>157</v>
      </c>
      <c r="C44" s="15">
        <f>C45+C47</f>
        <v>27312</v>
      </c>
    </row>
    <row r="45" spans="1:3" ht="44.25" customHeight="1">
      <c r="A45" s="13" t="s">
        <v>64</v>
      </c>
      <c r="B45" s="14" t="s">
        <v>91</v>
      </c>
      <c r="C45" s="15">
        <f>C46</f>
        <v>12000</v>
      </c>
    </row>
    <row r="46" spans="1:3" ht="60" customHeight="1">
      <c r="A46" s="29" t="s">
        <v>19</v>
      </c>
      <c r="B46" s="25" t="s">
        <v>18</v>
      </c>
      <c r="C46" s="15">
        <f>9500+2500</f>
        <v>12000</v>
      </c>
    </row>
    <row r="47" spans="1:3" ht="29.25" customHeight="1">
      <c r="A47" s="13" t="s">
        <v>119</v>
      </c>
      <c r="B47" s="14" t="s">
        <v>120</v>
      </c>
      <c r="C47" s="15">
        <f>C48</f>
        <v>15312</v>
      </c>
    </row>
    <row r="48" spans="1:3" ht="29.25" customHeight="1">
      <c r="A48" s="21" t="s">
        <v>21</v>
      </c>
      <c r="B48" s="52" t="s">
        <v>20</v>
      </c>
      <c r="C48" s="15">
        <v>15312</v>
      </c>
    </row>
    <row r="49" spans="1:3" ht="18.75" customHeight="1">
      <c r="A49" s="10" t="s">
        <v>65</v>
      </c>
      <c r="B49" s="11" t="s">
        <v>66</v>
      </c>
      <c r="C49" s="12">
        <f>C50</f>
        <v>1139.6</v>
      </c>
    </row>
    <row r="50" spans="1:3" ht="18.75" customHeight="1">
      <c r="A50" s="13" t="s">
        <v>71</v>
      </c>
      <c r="B50" s="14" t="s">
        <v>72</v>
      </c>
      <c r="C50" s="15">
        <f>C51+C52+C53</f>
        <v>1139.6</v>
      </c>
    </row>
    <row r="51" spans="1:3" ht="30">
      <c r="A51" s="13" t="s">
        <v>101</v>
      </c>
      <c r="B51" s="25" t="s">
        <v>23</v>
      </c>
      <c r="C51" s="15">
        <v>359.7</v>
      </c>
    </row>
    <row r="52" spans="1:3" ht="15">
      <c r="A52" s="13" t="s">
        <v>102</v>
      </c>
      <c r="B52" s="25" t="s">
        <v>22</v>
      </c>
      <c r="C52" s="15">
        <v>463.1</v>
      </c>
    </row>
    <row r="53" spans="1:3" ht="15">
      <c r="A53" s="13" t="s">
        <v>149</v>
      </c>
      <c r="B53" s="47" t="s">
        <v>100</v>
      </c>
      <c r="C53" s="15">
        <f>C54+C55</f>
        <v>316.8</v>
      </c>
    </row>
    <row r="54" spans="1:3" ht="15">
      <c r="A54" s="48" t="s">
        <v>145</v>
      </c>
      <c r="B54" s="49" t="s">
        <v>147</v>
      </c>
      <c r="C54" s="15">
        <v>282.7</v>
      </c>
    </row>
    <row r="55" spans="1:3" ht="15">
      <c r="A55" s="48" t="s">
        <v>146</v>
      </c>
      <c r="B55" s="49" t="s">
        <v>148</v>
      </c>
      <c r="C55" s="15">
        <v>34.1</v>
      </c>
    </row>
    <row r="56" spans="1:3" ht="28.5">
      <c r="A56" s="30" t="s">
        <v>111</v>
      </c>
      <c r="B56" s="31" t="s">
        <v>110</v>
      </c>
      <c r="C56" s="12">
        <f>C57+C60</f>
        <v>4505</v>
      </c>
    </row>
    <row r="57" spans="1:3" ht="60">
      <c r="A57" s="24" t="s">
        <v>24</v>
      </c>
      <c r="B57" s="25" t="s">
        <v>25</v>
      </c>
      <c r="C57" s="15">
        <f>C58</f>
        <v>4500</v>
      </c>
    </row>
    <row r="58" spans="1:3" ht="60" customHeight="1">
      <c r="A58" s="24" t="s">
        <v>26</v>
      </c>
      <c r="B58" s="25" t="s">
        <v>27</v>
      </c>
      <c r="C58" s="15">
        <f>C59</f>
        <v>4500</v>
      </c>
    </row>
    <row r="59" spans="1:3" ht="63.75" customHeight="1">
      <c r="A59" s="24" t="s">
        <v>28</v>
      </c>
      <c r="B59" s="25" t="s">
        <v>29</v>
      </c>
      <c r="C59" s="59">
        <f>500+4000</f>
        <v>4500</v>
      </c>
    </row>
    <row r="60" spans="1:3" ht="30">
      <c r="A60" s="20" t="s">
        <v>122</v>
      </c>
      <c r="B60" s="25" t="s">
        <v>123</v>
      </c>
      <c r="C60" s="15">
        <f>C61</f>
        <v>5</v>
      </c>
    </row>
    <row r="61" spans="1:3" ht="30">
      <c r="A61" s="20" t="s">
        <v>124</v>
      </c>
      <c r="B61" s="25" t="s">
        <v>125</v>
      </c>
      <c r="C61" s="15">
        <f>C62</f>
        <v>5</v>
      </c>
    </row>
    <row r="62" spans="1:3" ht="33" customHeight="1">
      <c r="A62" s="24" t="s">
        <v>30</v>
      </c>
      <c r="B62" s="25" t="s">
        <v>31</v>
      </c>
      <c r="C62" s="15">
        <v>5</v>
      </c>
    </row>
    <row r="63" spans="1:3" ht="19.5" customHeight="1">
      <c r="A63" s="10" t="s">
        <v>84</v>
      </c>
      <c r="B63" s="11" t="s">
        <v>85</v>
      </c>
      <c r="C63" s="12">
        <f>C64+C66+C71+C72+C74+C76</f>
        <v>1692</v>
      </c>
    </row>
    <row r="64" spans="1:6" s="32" customFormat="1" ht="28.5">
      <c r="A64" s="10" t="s">
        <v>88</v>
      </c>
      <c r="B64" s="11" t="s">
        <v>90</v>
      </c>
      <c r="C64" s="12">
        <f>C65</f>
        <v>86</v>
      </c>
      <c r="F64" s="33"/>
    </row>
    <row r="65" spans="1:6" s="32" customFormat="1" ht="60.75" customHeight="1">
      <c r="A65" s="13" t="s">
        <v>93</v>
      </c>
      <c r="B65" s="16" t="s">
        <v>195</v>
      </c>
      <c r="C65" s="15">
        <v>86</v>
      </c>
      <c r="F65" s="34"/>
    </row>
    <row r="66" spans="1:3" ht="89.25" customHeight="1">
      <c r="A66" s="10" t="s">
        <v>115</v>
      </c>
      <c r="B66" s="53" t="s">
        <v>33</v>
      </c>
      <c r="C66" s="12">
        <f>C67+C68+C69</f>
        <v>590</v>
      </c>
    </row>
    <row r="67" spans="1:3" ht="33.75" customHeight="1">
      <c r="A67" s="13" t="s">
        <v>89</v>
      </c>
      <c r="B67" s="35" t="s">
        <v>34</v>
      </c>
      <c r="C67" s="15">
        <v>500</v>
      </c>
    </row>
    <row r="68" spans="1:3" ht="30.75" customHeight="1">
      <c r="A68" s="36" t="s">
        <v>4</v>
      </c>
      <c r="B68" s="27" t="s">
        <v>158</v>
      </c>
      <c r="C68" s="15">
        <v>85</v>
      </c>
    </row>
    <row r="69" spans="1:3" ht="22.5" customHeight="1">
      <c r="A69" s="36" t="s">
        <v>139</v>
      </c>
      <c r="B69" s="27" t="s">
        <v>140</v>
      </c>
      <c r="C69" s="15">
        <f>C70</f>
        <v>5</v>
      </c>
    </row>
    <row r="70" spans="1:3" ht="35.25" customHeight="1">
      <c r="A70" s="21" t="s">
        <v>134</v>
      </c>
      <c r="B70" s="17" t="s">
        <v>135</v>
      </c>
      <c r="C70" s="15">
        <v>5</v>
      </c>
    </row>
    <row r="71" spans="1:3" ht="45" customHeight="1">
      <c r="A71" s="13" t="s">
        <v>42</v>
      </c>
      <c r="B71" s="27" t="s">
        <v>37</v>
      </c>
      <c r="C71" s="15">
        <v>190</v>
      </c>
    </row>
    <row r="72" spans="1:3" ht="39.75" customHeight="1">
      <c r="A72" s="13" t="s">
        <v>136</v>
      </c>
      <c r="B72" s="27" t="s">
        <v>137</v>
      </c>
      <c r="C72" s="15">
        <f>C73</f>
        <v>20</v>
      </c>
    </row>
    <row r="73" spans="1:3" ht="30.75" customHeight="1">
      <c r="A73" s="13" t="s">
        <v>98</v>
      </c>
      <c r="B73" s="22" t="s">
        <v>159</v>
      </c>
      <c r="C73" s="15">
        <v>20</v>
      </c>
    </row>
    <row r="74" spans="1:3" ht="30.75" customHeight="1">
      <c r="A74" s="54" t="s">
        <v>184</v>
      </c>
      <c r="B74" s="55" t="s">
        <v>185</v>
      </c>
      <c r="C74" s="15">
        <f>C75</f>
        <v>200</v>
      </c>
    </row>
    <row r="75" spans="1:3" ht="30.75" customHeight="1">
      <c r="A75" s="54" t="s">
        <v>186</v>
      </c>
      <c r="B75" s="56" t="s">
        <v>187</v>
      </c>
      <c r="C75" s="15">
        <v>200</v>
      </c>
    </row>
    <row r="76" spans="1:3" ht="31.5" customHeight="1">
      <c r="A76" s="13" t="s">
        <v>44</v>
      </c>
      <c r="B76" s="14" t="s">
        <v>45</v>
      </c>
      <c r="C76" s="15">
        <f>C77</f>
        <v>606</v>
      </c>
    </row>
    <row r="77" spans="1:12" ht="32.25" customHeight="1">
      <c r="A77" s="20" t="s">
        <v>35</v>
      </c>
      <c r="B77" s="25" t="s">
        <v>36</v>
      </c>
      <c r="C77" s="15">
        <v>606</v>
      </c>
      <c r="L77" s="5"/>
    </row>
    <row r="78" spans="1:4" ht="20.25" customHeight="1">
      <c r="A78" s="10" t="s">
        <v>67</v>
      </c>
      <c r="B78" s="11" t="s">
        <v>79</v>
      </c>
      <c r="C78" s="12">
        <f>C79+C138</f>
        <v>420508.99999999994</v>
      </c>
      <c r="D78" s="5"/>
    </row>
    <row r="79" spans="1:3" ht="28.5">
      <c r="A79" s="10" t="s">
        <v>80</v>
      </c>
      <c r="B79" s="11" t="s">
        <v>68</v>
      </c>
      <c r="C79" s="12">
        <f>C80+C87+C104+C130</f>
        <v>400442.19999999995</v>
      </c>
    </row>
    <row r="80" spans="1:4" ht="28.5">
      <c r="A80" s="10" t="s">
        <v>160</v>
      </c>
      <c r="B80" s="11" t="s">
        <v>138</v>
      </c>
      <c r="C80" s="12">
        <f>C81</f>
        <v>174789</v>
      </c>
      <c r="D80" s="5"/>
    </row>
    <row r="81" spans="1:3" ht="15">
      <c r="A81" s="21" t="s">
        <v>161</v>
      </c>
      <c r="B81" s="14" t="s">
        <v>46</v>
      </c>
      <c r="C81" s="15">
        <f>C82+C85</f>
        <v>174789</v>
      </c>
    </row>
    <row r="82" spans="1:3" ht="33" customHeight="1">
      <c r="A82" s="21" t="s">
        <v>162</v>
      </c>
      <c r="B82" s="27" t="s">
        <v>38</v>
      </c>
      <c r="C82" s="15">
        <f>C84</f>
        <v>173761</v>
      </c>
    </row>
    <row r="83" spans="1:3" ht="22.5" customHeight="1">
      <c r="A83" s="20"/>
      <c r="B83" s="14" t="s">
        <v>86</v>
      </c>
      <c r="C83" s="15"/>
    </row>
    <row r="84" spans="1:3" ht="75" customHeight="1">
      <c r="A84" s="20"/>
      <c r="B84" s="14" t="s">
        <v>197</v>
      </c>
      <c r="C84" s="15">
        <v>173761</v>
      </c>
    </row>
    <row r="85" spans="1:3" ht="30">
      <c r="A85" s="21" t="s">
        <v>162</v>
      </c>
      <c r="B85" s="27" t="s">
        <v>150</v>
      </c>
      <c r="C85" s="15">
        <f>C86</f>
        <v>1028</v>
      </c>
    </row>
    <row r="86" spans="1:3" ht="74.25" customHeight="1">
      <c r="A86" s="24"/>
      <c r="B86" s="25" t="s">
        <v>198</v>
      </c>
      <c r="C86" s="37">
        <v>1028</v>
      </c>
    </row>
    <row r="87" spans="1:3" ht="28.5">
      <c r="A87" s="38" t="s">
        <v>163</v>
      </c>
      <c r="B87" s="11" t="s">
        <v>164</v>
      </c>
      <c r="C87" s="12">
        <f>C88+C92</f>
        <v>10011.9</v>
      </c>
    </row>
    <row r="88" spans="1:3" ht="26.25" customHeight="1">
      <c r="A88" s="21" t="s">
        <v>229</v>
      </c>
      <c r="B88" s="62" t="s">
        <v>230</v>
      </c>
      <c r="C88" s="15">
        <f>C89</f>
        <v>944</v>
      </c>
    </row>
    <row r="89" spans="1:3" ht="26.25" customHeight="1">
      <c r="A89" s="21" t="s">
        <v>231</v>
      </c>
      <c r="B89" s="64" t="s">
        <v>232</v>
      </c>
      <c r="C89" s="15">
        <f>C91</f>
        <v>944</v>
      </c>
    </row>
    <row r="90" spans="1:3" ht="21.75" customHeight="1">
      <c r="A90" s="21"/>
      <c r="B90" s="14" t="s">
        <v>70</v>
      </c>
      <c r="C90" s="15"/>
    </row>
    <row r="91" spans="1:3" ht="46.5" customHeight="1">
      <c r="A91" s="63"/>
      <c r="B91" s="16" t="s">
        <v>233</v>
      </c>
      <c r="C91" s="15">
        <v>944</v>
      </c>
    </row>
    <row r="92" spans="1:3" ht="15">
      <c r="A92" s="21" t="s">
        <v>165</v>
      </c>
      <c r="B92" s="14" t="s">
        <v>69</v>
      </c>
      <c r="C92" s="15">
        <f>C93</f>
        <v>9067.9</v>
      </c>
    </row>
    <row r="93" spans="1:3" ht="15">
      <c r="A93" s="21" t="s">
        <v>166</v>
      </c>
      <c r="B93" s="25" t="s">
        <v>39</v>
      </c>
      <c r="C93" s="37">
        <f>SUM(C95:C103)</f>
        <v>9067.9</v>
      </c>
    </row>
    <row r="94" spans="1:3" ht="15">
      <c r="A94" s="20"/>
      <c r="B94" s="14" t="s">
        <v>70</v>
      </c>
      <c r="C94" s="15"/>
    </row>
    <row r="95" spans="1:3" ht="75" customHeight="1">
      <c r="A95" s="20"/>
      <c r="B95" s="14" t="s">
        <v>200</v>
      </c>
      <c r="C95" s="15">
        <f>2825.1+1539.5</f>
        <v>4364.6</v>
      </c>
    </row>
    <row r="96" spans="1:3" ht="67.5" customHeight="1">
      <c r="A96" s="20"/>
      <c r="B96" s="14" t="s">
        <v>199</v>
      </c>
      <c r="C96" s="59">
        <v>41.4</v>
      </c>
    </row>
    <row r="97" spans="1:3" ht="69" customHeight="1">
      <c r="A97" s="20"/>
      <c r="B97" s="39" t="s">
        <v>201</v>
      </c>
      <c r="C97" s="41">
        <v>1777.4</v>
      </c>
    </row>
    <row r="98" spans="1:3" ht="76.5" customHeight="1">
      <c r="A98" s="20"/>
      <c r="B98" s="39" t="s">
        <v>203</v>
      </c>
      <c r="C98" s="41">
        <v>808.8</v>
      </c>
    </row>
    <row r="99" spans="1:3" ht="138.75" customHeight="1">
      <c r="A99" s="20"/>
      <c r="B99" s="39" t="s">
        <v>204</v>
      </c>
      <c r="C99" s="41">
        <v>122</v>
      </c>
    </row>
    <row r="100" spans="1:3" ht="91.5" customHeight="1">
      <c r="A100" s="20"/>
      <c r="B100" s="39" t="s">
        <v>223</v>
      </c>
      <c r="C100" s="41">
        <v>25</v>
      </c>
    </row>
    <row r="101" spans="1:3" ht="83.25" customHeight="1">
      <c r="A101" s="20"/>
      <c r="B101" s="39" t="s">
        <v>222</v>
      </c>
      <c r="C101" s="41">
        <v>436</v>
      </c>
    </row>
    <row r="102" spans="1:3" ht="90.75" customHeight="1">
      <c r="A102" s="20"/>
      <c r="B102" s="39" t="s">
        <v>244</v>
      </c>
      <c r="C102" s="41">
        <v>67.7</v>
      </c>
    </row>
    <row r="103" spans="1:3" ht="72.75" customHeight="1">
      <c r="A103" s="20"/>
      <c r="B103" s="39" t="s">
        <v>247</v>
      </c>
      <c r="C103" s="41">
        <v>1425</v>
      </c>
    </row>
    <row r="104" spans="1:4" ht="14.25">
      <c r="A104" s="38" t="s">
        <v>167</v>
      </c>
      <c r="B104" s="11" t="s">
        <v>141</v>
      </c>
      <c r="C104" s="12">
        <f>C105+C120+C124+C127</f>
        <v>201793.89999999997</v>
      </c>
      <c r="D104" s="5"/>
    </row>
    <row r="105" spans="1:3" ht="30">
      <c r="A105" s="21" t="s">
        <v>168</v>
      </c>
      <c r="B105" s="14" t="s">
        <v>87</v>
      </c>
      <c r="C105" s="15">
        <f>C106</f>
        <v>198244.19999999998</v>
      </c>
    </row>
    <row r="106" spans="1:3" ht="30">
      <c r="A106" s="21" t="s">
        <v>169</v>
      </c>
      <c r="B106" s="25" t="s">
        <v>40</v>
      </c>
      <c r="C106" s="37">
        <f>C108+C109+C110+C111+C112+C113+C116+C117+C118+C119</f>
        <v>198244.19999999998</v>
      </c>
    </row>
    <row r="107" spans="1:3" ht="15">
      <c r="A107" s="13"/>
      <c r="B107" s="14" t="s">
        <v>86</v>
      </c>
      <c r="C107" s="15"/>
    </row>
    <row r="108" spans="1:3" ht="92.25" customHeight="1">
      <c r="A108" s="13"/>
      <c r="B108" s="27" t="s">
        <v>209</v>
      </c>
      <c r="C108" s="15">
        <f>1891.7-649</f>
        <v>1242.7</v>
      </c>
    </row>
    <row r="109" spans="1:4" ht="96" customHeight="1">
      <c r="A109" s="13"/>
      <c r="B109" s="14" t="s">
        <v>211</v>
      </c>
      <c r="C109" s="15">
        <v>1249.3</v>
      </c>
      <c r="D109" s="5"/>
    </row>
    <row r="110" spans="1:3" ht="95.25" customHeight="1">
      <c r="A110" s="13"/>
      <c r="B110" s="14" t="s">
        <v>221</v>
      </c>
      <c r="C110" s="15">
        <v>5766.3</v>
      </c>
    </row>
    <row r="111" spans="1:3" ht="96" customHeight="1">
      <c r="A111" s="13"/>
      <c r="B111" s="40" t="s">
        <v>210</v>
      </c>
      <c r="C111" s="15">
        <v>2871</v>
      </c>
    </row>
    <row r="112" spans="1:3" ht="89.25" customHeight="1">
      <c r="A112" s="13"/>
      <c r="B112" s="27" t="s">
        <v>208</v>
      </c>
      <c r="C112" s="15">
        <v>114978.5</v>
      </c>
    </row>
    <row r="113" spans="1:3" ht="45">
      <c r="A113" s="13"/>
      <c r="B113" s="14" t="s">
        <v>178</v>
      </c>
      <c r="C113" s="15">
        <f>C114+C115</f>
        <v>3376.9</v>
      </c>
    </row>
    <row r="114" spans="1:3" ht="87" customHeight="1">
      <c r="A114" s="13"/>
      <c r="B114" s="14" t="s">
        <v>212</v>
      </c>
      <c r="C114" s="15">
        <v>2603.9</v>
      </c>
    </row>
    <row r="115" spans="1:3" ht="121.5" customHeight="1">
      <c r="A115" s="13"/>
      <c r="B115" s="14" t="s">
        <v>213</v>
      </c>
      <c r="C115" s="15">
        <v>773</v>
      </c>
    </row>
    <row r="116" spans="1:3" ht="69.75" customHeight="1">
      <c r="A116" s="13"/>
      <c r="B116" s="14" t="s">
        <v>215</v>
      </c>
      <c r="C116" s="15">
        <v>1027.3</v>
      </c>
    </row>
    <row r="117" spans="1:3" ht="74.25" customHeight="1">
      <c r="A117" s="13"/>
      <c r="B117" s="14" t="s">
        <v>214</v>
      </c>
      <c r="C117" s="15">
        <v>65545.3</v>
      </c>
    </row>
    <row r="118" spans="1:3" ht="98.25" customHeight="1">
      <c r="A118" s="13"/>
      <c r="B118" s="14" t="s">
        <v>207</v>
      </c>
      <c r="C118" s="15">
        <v>1210.9</v>
      </c>
    </row>
    <row r="119" spans="1:3" ht="39" customHeight="1">
      <c r="A119" s="13"/>
      <c r="B119" s="14" t="s">
        <v>179</v>
      </c>
      <c r="C119" s="15">
        <v>976</v>
      </c>
    </row>
    <row r="120" spans="1:3" ht="54.75" customHeight="1">
      <c r="A120" s="13" t="s">
        <v>235</v>
      </c>
      <c r="B120" s="14" t="s">
        <v>236</v>
      </c>
      <c r="C120" s="15">
        <f>C121</f>
        <v>1000</v>
      </c>
    </row>
    <row r="121" spans="1:3" ht="55.5" customHeight="1">
      <c r="A121" s="13" t="s">
        <v>237</v>
      </c>
      <c r="B121" s="14" t="s">
        <v>238</v>
      </c>
      <c r="C121" s="15">
        <f>C123</f>
        <v>1000</v>
      </c>
    </row>
    <row r="122" spans="1:3" ht="18.75" customHeight="1">
      <c r="A122" s="13"/>
      <c r="B122" s="14" t="s">
        <v>86</v>
      </c>
      <c r="C122" s="15"/>
    </row>
    <row r="123" spans="1:3" ht="63.75" customHeight="1">
      <c r="A123" s="13"/>
      <c r="B123" s="14" t="s">
        <v>239</v>
      </c>
      <c r="C123" s="15">
        <v>1000</v>
      </c>
    </row>
    <row r="124" spans="1:3" ht="35.25" customHeight="1">
      <c r="A124" s="48" t="s">
        <v>170</v>
      </c>
      <c r="B124" s="52" t="s">
        <v>117</v>
      </c>
      <c r="C124" s="15">
        <f>C125</f>
        <v>443.9</v>
      </c>
    </row>
    <row r="125" spans="1:3" ht="30" customHeight="1">
      <c r="A125" s="21" t="s">
        <v>171</v>
      </c>
      <c r="B125" s="16" t="s">
        <v>2</v>
      </c>
      <c r="C125" s="15">
        <f>C126</f>
        <v>443.9</v>
      </c>
    </row>
    <row r="126" spans="1:3" ht="45" customHeight="1">
      <c r="A126" s="24"/>
      <c r="B126" s="16" t="s">
        <v>177</v>
      </c>
      <c r="C126" s="15">
        <v>443.9</v>
      </c>
    </row>
    <row r="127" spans="1:3" ht="33" customHeight="1">
      <c r="A127" s="21" t="s">
        <v>172</v>
      </c>
      <c r="B127" s="16" t="s">
        <v>118</v>
      </c>
      <c r="C127" s="15">
        <f>C128</f>
        <v>2105.8</v>
      </c>
    </row>
    <row r="128" spans="1:3" ht="33" customHeight="1">
      <c r="A128" s="21" t="s">
        <v>173</v>
      </c>
      <c r="B128" s="16" t="s">
        <v>1</v>
      </c>
      <c r="C128" s="15">
        <f>C129</f>
        <v>2105.8</v>
      </c>
    </row>
    <row r="129" spans="1:3" ht="36" customHeight="1">
      <c r="A129" s="24"/>
      <c r="B129" s="16" t="s">
        <v>206</v>
      </c>
      <c r="C129" s="15">
        <v>2105.8</v>
      </c>
    </row>
    <row r="130" spans="1:3" ht="19.5" customHeight="1">
      <c r="A130" s="38" t="s">
        <v>174</v>
      </c>
      <c r="B130" s="11" t="s">
        <v>47</v>
      </c>
      <c r="C130" s="12">
        <f>C131</f>
        <v>13847.4</v>
      </c>
    </row>
    <row r="131" spans="1:3" ht="15">
      <c r="A131" s="21" t="s">
        <v>175</v>
      </c>
      <c r="B131" s="14" t="s">
        <v>94</v>
      </c>
      <c r="C131" s="15">
        <f>C132</f>
        <v>13847.4</v>
      </c>
    </row>
    <row r="132" spans="1:3" ht="30">
      <c r="A132" s="21" t="s">
        <v>176</v>
      </c>
      <c r="B132" s="27" t="s">
        <v>41</v>
      </c>
      <c r="C132" s="15">
        <f>C134</f>
        <v>13847.4</v>
      </c>
    </row>
    <row r="133" spans="1:3" ht="15">
      <c r="A133" s="13"/>
      <c r="B133" s="14" t="s">
        <v>86</v>
      </c>
      <c r="C133" s="15"/>
    </row>
    <row r="134" spans="1:3" ht="60" customHeight="1">
      <c r="A134" s="13"/>
      <c r="B134" s="14" t="s">
        <v>196</v>
      </c>
      <c r="C134" s="15">
        <f>C135+C136+C137</f>
        <v>13847.4</v>
      </c>
    </row>
    <row r="135" spans="1:3" ht="50.25" customHeight="1">
      <c r="A135" s="13"/>
      <c r="B135" s="14" t="s">
        <v>217</v>
      </c>
      <c r="C135" s="15">
        <f>12745.8-87.9</f>
        <v>12657.9</v>
      </c>
    </row>
    <row r="136" spans="1:3" ht="66.75" customHeight="1">
      <c r="A136" s="13"/>
      <c r="B136" s="14" t="s">
        <v>216</v>
      </c>
      <c r="C136" s="15">
        <v>1101.6</v>
      </c>
    </row>
    <row r="137" spans="1:3" ht="66.75" customHeight="1">
      <c r="A137" s="13"/>
      <c r="B137" s="68" t="s">
        <v>245</v>
      </c>
      <c r="C137" s="15">
        <v>87.9</v>
      </c>
    </row>
    <row r="138" spans="1:3" ht="28.5" customHeight="1">
      <c r="A138" s="10" t="s">
        <v>240</v>
      </c>
      <c r="B138" s="11" t="s">
        <v>191</v>
      </c>
      <c r="C138" s="12">
        <f>C139</f>
        <v>20066.8</v>
      </c>
    </row>
    <row r="139" spans="1:3" ht="27" customHeight="1">
      <c r="A139" s="13" t="s">
        <v>241</v>
      </c>
      <c r="B139" s="14" t="s">
        <v>192</v>
      </c>
      <c r="C139" s="15">
        <f>C140</f>
        <v>20066.8</v>
      </c>
    </row>
    <row r="140" spans="1:3" ht="22.5" customHeight="1">
      <c r="A140" s="13" t="s">
        <v>242</v>
      </c>
      <c r="B140" s="14" t="s">
        <v>192</v>
      </c>
      <c r="C140" s="15">
        <f>C142</f>
        <v>20066.8</v>
      </c>
    </row>
    <row r="141" spans="1:3" ht="27.75" customHeight="1">
      <c r="A141" s="13"/>
      <c r="B141" s="14" t="s">
        <v>86</v>
      </c>
      <c r="C141" s="15"/>
    </row>
    <row r="142" spans="1:3" ht="54" customHeight="1">
      <c r="A142" s="13"/>
      <c r="B142" s="14" t="s">
        <v>246</v>
      </c>
      <c r="C142" s="15">
        <v>20066.8</v>
      </c>
    </row>
    <row r="143" spans="1:4" ht="15">
      <c r="A143" s="42"/>
      <c r="B143" s="11" t="s">
        <v>83</v>
      </c>
      <c r="C143" s="12">
        <f>C9+C78</f>
        <v>699550</v>
      </c>
      <c r="D143" s="5"/>
    </row>
    <row r="144" spans="1:3" ht="15">
      <c r="A144" s="43"/>
      <c r="B144" s="44"/>
      <c r="C144" s="44"/>
    </row>
    <row r="145" spans="1:3" ht="15">
      <c r="A145" s="43"/>
      <c r="B145" s="44"/>
      <c r="C145" s="69"/>
    </row>
    <row r="146" spans="1:3" ht="14.25">
      <c r="A146" s="71"/>
      <c r="B146" s="71"/>
      <c r="C146" s="71"/>
    </row>
    <row r="147" spans="1:3" ht="15">
      <c r="A147" s="43"/>
      <c r="B147" s="44"/>
      <c r="C147" s="44"/>
    </row>
    <row r="148" spans="1:3" ht="15">
      <c r="A148" s="43"/>
      <c r="B148" s="44"/>
      <c r="C148" s="44"/>
    </row>
    <row r="149" spans="1:3" ht="14.25">
      <c r="A149" s="45"/>
      <c r="B149" s="44"/>
      <c r="C149" s="44"/>
    </row>
    <row r="150" spans="1:3" ht="14.25">
      <c r="A150" s="71"/>
      <c r="B150" s="71"/>
      <c r="C150" s="71"/>
    </row>
    <row r="151" spans="1:3" ht="14.25">
      <c r="A151" s="71"/>
      <c r="B151" s="71"/>
      <c r="C151" s="71"/>
    </row>
    <row r="152" spans="1:3" ht="15">
      <c r="A152" s="43"/>
      <c r="B152" s="46"/>
      <c r="C152" s="46"/>
    </row>
    <row r="153" spans="1:3" ht="15">
      <c r="A153" s="43"/>
      <c r="B153" s="46"/>
      <c r="C153" s="46"/>
    </row>
    <row r="154" spans="1:3" ht="15">
      <c r="A154" s="43"/>
      <c r="B154" s="46"/>
      <c r="C154" s="46"/>
    </row>
    <row r="155" spans="1:3" ht="15">
      <c r="A155" s="43"/>
      <c r="B155" s="46"/>
      <c r="C155" s="46"/>
    </row>
    <row r="156" spans="1:3" ht="15">
      <c r="A156" s="43"/>
      <c r="B156" s="46"/>
      <c r="C156" s="46"/>
    </row>
    <row r="157" spans="1:3" ht="15">
      <c r="A157" s="43"/>
      <c r="B157" s="46"/>
      <c r="C157" s="46"/>
    </row>
    <row r="158" spans="1:3" ht="15">
      <c r="A158" s="43"/>
      <c r="B158" s="46"/>
      <c r="C158" s="46"/>
    </row>
    <row r="159" spans="1:3" ht="15">
      <c r="A159" s="43"/>
      <c r="B159" s="46"/>
      <c r="C159" s="46"/>
    </row>
    <row r="160" spans="1:3" ht="15">
      <c r="A160" s="43"/>
      <c r="B160" s="46"/>
      <c r="C160" s="46"/>
    </row>
    <row r="161" spans="1:3" ht="15">
      <c r="A161" s="43"/>
      <c r="B161" s="46"/>
      <c r="C161" s="46"/>
    </row>
    <row r="162" spans="1:3" ht="15">
      <c r="A162" s="43"/>
      <c r="B162" s="46"/>
      <c r="C162" s="46"/>
    </row>
    <row r="163" spans="1:3" ht="15">
      <c r="A163" s="43"/>
      <c r="B163" s="46"/>
      <c r="C163" s="46"/>
    </row>
    <row r="164" spans="1:3" ht="15">
      <c r="A164" s="43"/>
      <c r="B164" s="46"/>
      <c r="C164" s="46"/>
    </row>
    <row r="165" spans="1:3" ht="15">
      <c r="A165" s="43"/>
      <c r="B165" s="46"/>
      <c r="C165" s="46"/>
    </row>
    <row r="166" spans="1:3" ht="15">
      <c r="A166" s="43"/>
      <c r="B166" s="46"/>
      <c r="C166" s="46"/>
    </row>
    <row r="167" spans="1:3" ht="15">
      <c r="A167" s="43"/>
      <c r="B167" s="46"/>
      <c r="C167" s="46"/>
    </row>
    <row r="168" spans="1:3" ht="15">
      <c r="A168" s="43"/>
      <c r="B168" s="46"/>
      <c r="C168" s="46"/>
    </row>
    <row r="169" spans="1:3" ht="15">
      <c r="A169" s="43"/>
      <c r="B169" s="46"/>
      <c r="C169" s="46"/>
    </row>
    <row r="170" spans="1:3" ht="15">
      <c r="A170" s="43"/>
      <c r="B170" s="46"/>
      <c r="C170" s="46"/>
    </row>
    <row r="171" spans="1:3" ht="15">
      <c r="A171" s="43"/>
      <c r="B171" s="46"/>
      <c r="C171" s="46"/>
    </row>
    <row r="172" spans="1:3" ht="15">
      <c r="A172" s="43"/>
      <c r="B172" s="46"/>
      <c r="C172" s="46"/>
    </row>
    <row r="173" spans="1:3" ht="15">
      <c r="A173" s="43"/>
      <c r="B173" s="46"/>
      <c r="C173" s="46"/>
    </row>
    <row r="174" spans="1:3" ht="15">
      <c r="A174" s="43"/>
      <c r="B174" s="46"/>
      <c r="C174" s="46"/>
    </row>
    <row r="175" spans="1:3" ht="15">
      <c r="A175" s="43"/>
      <c r="B175" s="46"/>
      <c r="C175" s="46"/>
    </row>
    <row r="176" spans="1:3" ht="15">
      <c r="A176" s="2"/>
      <c r="B176" s="3"/>
      <c r="C176" s="3"/>
    </row>
    <row r="177" spans="1:3" ht="15">
      <c r="A177" s="2"/>
      <c r="B177" s="3"/>
      <c r="C177" s="3"/>
    </row>
    <row r="178" spans="1:3" ht="15">
      <c r="A178" s="2"/>
      <c r="B178" s="3"/>
      <c r="C178" s="3"/>
    </row>
    <row r="179" spans="1:3" ht="15">
      <c r="A179" s="2"/>
      <c r="B179" s="3"/>
      <c r="C179" s="3"/>
    </row>
    <row r="180" spans="1:3" ht="15">
      <c r="A180" s="2"/>
      <c r="B180" s="3"/>
      <c r="C180" s="3"/>
    </row>
    <row r="181" spans="1:3" ht="15">
      <c r="A181" s="2"/>
      <c r="B181" s="3"/>
      <c r="C181" s="3"/>
    </row>
    <row r="182" spans="1:3" ht="15">
      <c r="A182" s="2"/>
      <c r="B182" s="3"/>
      <c r="C182" s="3"/>
    </row>
    <row r="183" spans="1:3" ht="15">
      <c r="A183" s="2"/>
      <c r="B183" s="3"/>
      <c r="C183" s="3"/>
    </row>
    <row r="184" spans="1:3" ht="15">
      <c r="A184" s="2"/>
      <c r="B184" s="3"/>
      <c r="C184" s="3"/>
    </row>
    <row r="185" spans="1:3" ht="15">
      <c r="A185" s="2"/>
      <c r="B185" s="3"/>
      <c r="C185" s="3"/>
    </row>
    <row r="186" spans="1:3" ht="15">
      <c r="A186" s="2"/>
      <c r="B186" s="3"/>
      <c r="C186" s="3"/>
    </row>
    <row r="187" spans="1:3" ht="15">
      <c r="A187" s="2"/>
      <c r="B187" s="3"/>
      <c r="C187" s="3"/>
    </row>
    <row r="188" spans="1:3" ht="15">
      <c r="A188" s="2"/>
      <c r="B188" s="3"/>
      <c r="C188" s="3"/>
    </row>
    <row r="189" spans="1:3" ht="15">
      <c r="A189" s="2"/>
      <c r="B189" s="3"/>
      <c r="C189" s="3"/>
    </row>
    <row r="190" spans="1:3" ht="15">
      <c r="A190" s="2"/>
      <c r="B190" s="3"/>
      <c r="C190" s="3"/>
    </row>
    <row r="191" spans="1:3" ht="15">
      <c r="A191" s="2"/>
      <c r="B191" s="3"/>
      <c r="C191" s="3"/>
    </row>
    <row r="192" spans="1:3" ht="15">
      <c r="A192" s="2"/>
      <c r="B192" s="3"/>
      <c r="C192" s="3"/>
    </row>
    <row r="193" spans="1:3" ht="15">
      <c r="A193" s="2"/>
      <c r="B193" s="3"/>
      <c r="C193" s="3"/>
    </row>
    <row r="194" spans="1:3" ht="15">
      <c r="A194" s="2"/>
      <c r="B194" s="3"/>
      <c r="C194" s="3"/>
    </row>
    <row r="195" spans="1:3" ht="15">
      <c r="A195" s="2"/>
      <c r="B195" s="3"/>
      <c r="C195" s="3"/>
    </row>
    <row r="196" spans="1:3" ht="15">
      <c r="A196" s="2"/>
      <c r="B196" s="3"/>
      <c r="C196" s="3"/>
    </row>
    <row r="197" spans="1:3" ht="15">
      <c r="A197" s="2"/>
      <c r="B197" s="3"/>
      <c r="C197" s="3"/>
    </row>
    <row r="198" spans="1:3" ht="15">
      <c r="A198" s="2"/>
      <c r="B198" s="3"/>
      <c r="C198" s="3"/>
    </row>
    <row r="199" spans="1:3" ht="15">
      <c r="A199" s="2"/>
      <c r="B199" s="3"/>
      <c r="C199" s="3"/>
    </row>
    <row r="200" spans="1:3" ht="15">
      <c r="A200" s="2"/>
      <c r="B200" s="3"/>
      <c r="C200" s="3"/>
    </row>
    <row r="201" spans="1:3" ht="15">
      <c r="A201" s="2"/>
      <c r="B201" s="3"/>
      <c r="C201" s="3"/>
    </row>
    <row r="202" spans="1:3" ht="15">
      <c r="A202" s="2"/>
      <c r="B202" s="3"/>
      <c r="C202" s="3"/>
    </row>
    <row r="203" spans="1:3" ht="15">
      <c r="A203" s="2"/>
      <c r="B203" s="3"/>
      <c r="C203" s="3"/>
    </row>
    <row r="204" spans="1:3" ht="15">
      <c r="A204" s="2"/>
      <c r="B204" s="3"/>
      <c r="C204" s="3"/>
    </row>
    <row r="205" spans="1:3" ht="15">
      <c r="A205" s="2"/>
      <c r="B205" s="3"/>
      <c r="C205" s="3"/>
    </row>
  </sheetData>
  <sheetProtection/>
  <mergeCells count="8">
    <mergeCell ref="A150:C150"/>
    <mergeCell ref="A151:C151"/>
    <mergeCell ref="A1:C1"/>
    <mergeCell ref="A2:C2"/>
    <mergeCell ref="A3:C3"/>
    <mergeCell ref="A5:C5"/>
    <mergeCell ref="A146:C146"/>
    <mergeCell ref="A4:C4"/>
  </mergeCells>
  <printOptions/>
  <pageMargins left="0.9448818897637796" right="0.7480314960629921" top="0.3937007874015748" bottom="0.3937007874015748" header="0" footer="0"/>
  <pageSetup fitToHeight="13" horizontalDpi="600" verticalDpi="600" orientation="portrait" paperSize="9" scale="76" r:id="rId1"/>
  <rowBreaks count="1" manualBreakCount="1">
    <brk id="1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3"/>
  <sheetViews>
    <sheetView tabSelected="1" view="pageBreakPreview" zoomScale="80" zoomScaleNormal="80" zoomScaleSheetLayoutView="80" zoomScalePageLayoutView="0" workbookViewId="0" topLeftCell="A1">
      <pane xSplit="1" ySplit="9" topLeftCell="B15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D5"/>
    </sheetView>
  </sheetViews>
  <sheetFormatPr defaultColWidth="9.00390625" defaultRowHeight="12.75"/>
  <cols>
    <col min="1" max="1" width="76.625" style="1" customWidth="1"/>
    <col min="2" max="2" width="12.25390625" style="1" customWidth="1"/>
    <col min="3" max="3" width="12.375" style="1" customWidth="1"/>
    <col min="4" max="4" width="13.00390625" style="1" customWidth="1"/>
    <col min="5" max="5" width="11.125" style="1" customWidth="1"/>
    <col min="6" max="16384" width="9.125" style="1" customWidth="1"/>
  </cols>
  <sheetData>
    <row r="1" spans="1:2" ht="13.5" customHeight="1">
      <c r="A1" s="72"/>
      <c r="B1" s="72"/>
    </row>
    <row r="2" spans="1:2" ht="13.5" customHeight="1">
      <c r="A2" s="73"/>
      <c r="B2" s="73"/>
    </row>
    <row r="3" spans="1:2" ht="13.5" customHeight="1">
      <c r="A3" s="73"/>
      <c r="B3" s="73"/>
    </row>
    <row r="4" spans="1:4" ht="34.5" customHeight="1">
      <c r="A4" s="75" t="s">
        <v>225</v>
      </c>
      <c r="B4" s="75"/>
      <c r="C4" s="75"/>
      <c r="D4" s="75"/>
    </row>
    <row r="5" spans="1:4" ht="14.25" customHeight="1">
      <c r="A5" s="82" t="s">
        <v>249</v>
      </c>
      <c r="B5" s="82"/>
      <c r="C5" s="82"/>
      <c r="D5" s="82"/>
    </row>
    <row r="6" spans="1:4" ht="34.5" customHeight="1">
      <c r="A6" s="61"/>
      <c r="B6" s="61"/>
      <c r="C6" s="61"/>
      <c r="D6" s="65"/>
    </row>
    <row r="7" spans="1:7" ht="40.5" customHeight="1">
      <c r="A7" s="80" t="s">
        <v>52</v>
      </c>
      <c r="B7" s="78" t="s">
        <v>227</v>
      </c>
      <c r="C7" s="78" t="s">
        <v>228</v>
      </c>
      <c r="D7" s="76" t="s">
        <v>226</v>
      </c>
      <c r="G7" s="5"/>
    </row>
    <row r="8" spans="1:4" ht="12.75" customHeight="1">
      <c r="A8" s="81"/>
      <c r="B8" s="79"/>
      <c r="C8" s="79"/>
      <c r="D8" s="77"/>
    </row>
    <row r="9" spans="1:4" ht="17.25" customHeight="1">
      <c r="A9" s="9">
        <v>1</v>
      </c>
      <c r="B9" s="9">
        <v>2</v>
      </c>
      <c r="C9" s="9">
        <v>3</v>
      </c>
      <c r="D9" s="38">
        <v>4</v>
      </c>
    </row>
    <row r="10" spans="1:5" ht="17.25" customHeight="1">
      <c r="A10" s="57" t="s">
        <v>188</v>
      </c>
      <c r="B10" s="58">
        <f>B11+B84</f>
        <v>674546.2</v>
      </c>
      <c r="C10" s="58">
        <f>C11+C84</f>
        <v>699550</v>
      </c>
      <c r="D10" s="58">
        <f>C10-B10</f>
        <v>25003.800000000047</v>
      </c>
      <c r="E10" s="5"/>
    </row>
    <row r="11" spans="1:6" ht="17.25" customHeight="1">
      <c r="A11" s="11" t="s">
        <v>48</v>
      </c>
      <c r="B11" s="12">
        <f>B12+B18+B23+B34+B42+B45+B51+B58+B65</f>
        <v>272541</v>
      </c>
      <c r="C11" s="12">
        <f>C12+C18+C23+C34+C42+C45+C51+C58+C65</f>
        <v>279041</v>
      </c>
      <c r="D11" s="58">
        <f aca="true" t="shared" si="0" ref="D11:D74">C11-B11</f>
        <v>6500</v>
      </c>
      <c r="E11" s="5"/>
      <c r="F11" s="5"/>
    </row>
    <row r="12" spans="1:6" ht="17.25" customHeight="1">
      <c r="A12" s="11" t="s">
        <v>55</v>
      </c>
      <c r="B12" s="12">
        <f>B13</f>
        <v>211368</v>
      </c>
      <c r="C12" s="12">
        <f>C13</f>
        <v>211368</v>
      </c>
      <c r="D12" s="58">
        <f t="shared" si="0"/>
        <v>0</v>
      </c>
      <c r="E12" s="5"/>
      <c r="F12" s="5"/>
    </row>
    <row r="13" spans="1:5" ht="17.25" customHeight="1">
      <c r="A13" s="14" t="s">
        <v>74</v>
      </c>
      <c r="B13" s="15">
        <f>B14+B15+B16+B17</f>
        <v>211368</v>
      </c>
      <c r="C13" s="15">
        <f>C14+C15+C16+C17</f>
        <v>211368</v>
      </c>
      <c r="D13" s="66">
        <f t="shared" si="0"/>
        <v>0</v>
      </c>
      <c r="E13" s="5"/>
    </row>
    <row r="14" spans="1:5" ht="64.5" customHeight="1">
      <c r="A14" s="50" t="s">
        <v>151</v>
      </c>
      <c r="B14" s="15">
        <v>209441</v>
      </c>
      <c r="C14" s="15">
        <f>'Приложение №1'!C12</f>
        <v>209441</v>
      </c>
      <c r="D14" s="66">
        <f t="shared" si="0"/>
        <v>0</v>
      </c>
      <c r="E14" s="5"/>
    </row>
    <row r="15" spans="1:6" ht="90.75" customHeight="1">
      <c r="A15" s="50" t="s">
        <v>152</v>
      </c>
      <c r="B15" s="15">
        <v>209</v>
      </c>
      <c r="C15" s="15">
        <f>'Приложение №1'!C13</f>
        <v>209</v>
      </c>
      <c r="D15" s="66">
        <f t="shared" si="0"/>
        <v>0</v>
      </c>
      <c r="E15" s="5"/>
      <c r="F15" s="5"/>
    </row>
    <row r="16" spans="1:5" ht="31.5" customHeight="1">
      <c r="A16" s="51" t="s">
        <v>103</v>
      </c>
      <c r="B16" s="15">
        <v>2</v>
      </c>
      <c r="C16" s="15">
        <f>'Приложение №1'!C14</f>
        <v>2</v>
      </c>
      <c r="D16" s="66">
        <f t="shared" si="0"/>
        <v>0</v>
      </c>
      <c r="E16" s="5"/>
    </row>
    <row r="17" spans="1:5" ht="72.75" customHeight="1">
      <c r="A17" s="50" t="s">
        <v>153</v>
      </c>
      <c r="B17" s="15">
        <v>1716</v>
      </c>
      <c r="C17" s="15">
        <f>'Приложение №1'!C15</f>
        <v>1716</v>
      </c>
      <c r="D17" s="66">
        <f t="shared" si="0"/>
        <v>0</v>
      </c>
      <c r="E17" s="5"/>
    </row>
    <row r="18" spans="1:5" ht="28.5" customHeight="1">
      <c r="A18" s="19" t="s">
        <v>0</v>
      </c>
      <c r="B18" s="12">
        <f>B19</f>
        <v>7614.400000000001</v>
      </c>
      <c r="C18" s="12">
        <f>C19</f>
        <v>7614.400000000001</v>
      </c>
      <c r="D18" s="67">
        <f t="shared" si="0"/>
        <v>0</v>
      </c>
      <c r="E18" s="5"/>
    </row>
    <row r="19" spans="1:5" ht="28.5" customHeight="1">
      <c r="A19" s="16" t="s">
        <v>105</v>
      </c>
      <c r="B19" s="15">
        <f>B20+B21+B22</f>
        <v>7614.400000000001</v>
      </c>
      <c r="C19" s="15">
        <f>C20+C21+C22</f>
        <v>7614.400000000001</v>
      </c>
      <c r="D19" s="66">
        <f t="shared" si="0"/>
        <v>0</v>
      </c>
      <c r="E19" s="5"/>
    </row>
    <row r="20" spans="1:5" ht="63" customHeight="1">
      <c r="A20" s="50" t="s">
        <v>116</v>
      </c>
      <c r="B20" s="15">
        <v>2761.3</v>
      </c>
      <c r="C20" s="15">
        <f>'Приложение №1'!C18</f>
        <v>2761.3</v>
      </c>
      <c r="D20" s="66">
        <f t="shared" si="0"/>
        <v>0</v>
      </c>
      <c r="E20" s="5"/>
    </row>
    <row r="21" spans="1:5" ht="74.25" customHeight="1">
      <c r="A21" s="50" t="s">
        <v>6</v>
      </c>
      <c r="B21" s="15">
        <v>19.3</v>
      </c>
      <c r="C21" s="15">
        <f>'Приложение №1'!C19</f>
        <v>19.3</v>
      </c>
      <c r="D21" s="66">
        <f t="shared" si="0"/>
        <v>0</v>
      </c>
      <c r="E21" s="5"/>
    </row>
    <row r="22" spans="1:5" ht="66" customHeight="1">
      <c r="A22" s="50" t="s">
        <v>7</v>
      </c>
      <c r="B22" s="15">
        <v>4833.8</v>
      </c>
      <c r="C22" s="15">
        <f>'Приложение №1'!C20</f>
        <v>4833.8</v>
      </c>
      <c r="D22" s="66">
        <f t="shared" si="0"/>
        <v>0</v>
      </c>
      <c r="E22" s="5"/>
    </row>
    <row r="23" spans="1:5" ht="15" customHeight="1">
      <c r="A23" s="11" t="s">
        <v>57</v>
      </c>
      <c r="B23" s="12">
        <f>B24+B30+B32</f>
        <v>20885</v>
      </c>
      <c r="C23" s="12">
        <f>C24+C30+C32</f>
        <v>20885</v>
      </c>
      <c r="D23" s="67">
        <f t="shared" si="0"/>
        <v>0</v>
      </c>
      <c r="E23" s="5"/>
    </row>
    <row r="24" spans="1:5" ht="15" customHeight="1">
      <c r="A24" s="22" t="s">
        <v>130</v>
      </c>
      <c r="B24" s="15">
        <f>B25+B27+B29</f>
        <v>5792</v>
      </c>
      <c r="C24" s="15">
        <f>C25+C27+C29</f>
        <v>5792</v>
      </c>
      <c r="D24" s="66">
        <f t="shared" si="0"/>
        <v>0</v>
      </c>
      <c r="E24" s="5"/>
    </row>
    <row r="25" spans="1:5" ht="32.25" customHeight="1">
      <c r="A25" s="50" t="s">
        <v>132</v>
      </c>
      <c r="B25" s="15">
        <f>B26</f>
        <v>4532</v>
      </c>
      <c r="C25" s="15">
        <f>C26</f>
        <v>4532</v>
      </c>
      <c r="D25" s="66">
        <f t="shared" si="0"/>
        <v>0</v>
      </c>
      <c r="E25" s="5"/>
    </row>
    <row r="26" spans="1:5" ht="28.5" customHeight="1">
      <c r="A26" s="50" t="s">
        <v>132</v>
      </c>
      <c r="B26" s="15">
        <v>4532</v>
      </c>
      <c r="C26" s="15">
        <f>'Приложение №1'!C24</f>
        <v>4532</v>
      </c>
      <c r="D26" s="66">
        <f t="shared" si="0"/>
        <v>0</v>
      </c>
      <c r="E26" s="5"/>
    </row>
    <row r="27" spans="1:5" ht="28.5" customHeight="1">
      <c r="A27" s="50" t="s">
        <v>154</v>
      </c>
      <c r="B27" s="15">
        <f>B28</f>
        <v>1048</v>
      </c>
      <c r="C27" s="15">
        <f>C28</f>
        <v>1048</v>
      </c>
      <c r="D27" s="66">
        <f t="shared" si="0"/>
        <v>0</v>
      </c>
      <c r="E27" s="5"/>
    </row>
    <row r="28" spans="1:5" ht="29.25" customHeight="1">
      <c r="A28" s="50" t="s">
        <v>155</v>
      </c>
      <c r="B28" s="15">
        <v>1048</v>
      </c>
      <c r="C28" s="15">
        <f>'Приложение №1'!C26</f>
        <v>1048</v>
      </c>
      <c r="D28" s="66">
        <f t="shared" si="0"/>
        <v>0</v>
      </c>
      <c r="E28" s="5"/>
    </row>
    <row r="29" spans="1:5" ht="33" customHeight="1">
      <c r="A29" s="50" t="s">
        <v>156</v>
      </c>
      <c r="B29" s="15">
        <v>212</v>
      </c>
      <c r="C29" s="15">
        <f>'Приложение №1'!C27</f>
        <v>212</v>
      </c>
      <c r="D29" s="66">
        <f t="shared" si="0"/>
        <v>0</v>
      </c>
      <c r="E29" s="5"/>
    </row>
    <row r="30" spans="1:5" ht="15" customHeight="1">
      <c r="A30" s="14" t="s">
        <v>75</v>
      </c>
      <c r="B30" s="15">
        <f>B31</f>
        <v>14485</v>
      </c>
      <c r="C30" s="15">
        <f>C31</f>
        <v>14485</v>
      </c>
      <c r="D30" s="66">
        <f t="shared" si="0"/>
        <v>0</v>
      </c>
      <c r="E30" s="5"/>
    </row>
    <row r="31" spans="1:5" ht="15" customHeight="1">
      <c r="A31" s="14" t="s">
        <v>75</v>
      </c>
      <c r="B31" s="15">
        <v>14485</v>
      </c>
      <c r="C31" s="15">
        <f>'Приложение №1'!C29</f>
        <v>14485</v>
      </c>
      <c r="D31" s="66">
        <f t="shared" si="0"/>
        <v>0</v>
      </c>
      <c r="E31" s="5"/>
    </row>
    <row r="32" spans="1:5" ht="15" customHeight="1">
      <c r="A32" s="25" t="s">
        <v>127</v>
      </c>
      <c r="B32" s="15">
        <f>B33</f>
        <v>608</v>
      </c>
      <c r="C32" s="15">
        <f>C33</f>
        <v>608</v>
      </c>
      <c r="D32" s="66">
        <f t="shared" si="0"/>
        <v>0</v>
      </c>
      <c r="E32" s="5"/>
    </row>
    <row r="33" spans="1:5" ht="15" customHeight="1">
      <c r="A33" s="25" t="s">
        <v>127</v>
      </c>
      <c r="B33" s="15">
        <v>608</v>
      </c>
      <c r="C33" s="15">
        <f>'Приложение №1'!C31</f>
        <v>608</v>
      </c>
      <c r="D33" s="66">
        <f t="shared" si="0"/>
        <v>0</v>
      </c>
      <c r="E33" s="5"/>
    </row>
    <row r="34" spans="1:5" ht="17.25" customHeight="1">
      <c r="A34" s="11" t="s">
        <v>59</v>
      </c>
      <c r="B34" s="12">
        <f>B35+B37</f>
        <v>2949</v>
      </c>
      <c r="C34" s="12">
        <f>C35+C37</f>
        <v>2949</v>
      </c>
      <c r="D34" s="67">
        <f t="shared" si="0"/>
        <v>0</v>
      </c>
      <c r="E34" s="5"/>
    </row>
    <row r="35" spans="1:5" ht="17.25" customHeight="1">
      <c r="A35" s="26" t="s">
        <v>108</v>
      </c>
      <c r="B35" s="15">
        <f>B36</f>
        <v>945</v>
      </c>
      <c r="C35" s="15">
        <f>C36</f>
        <v>945</v>
      </c>
      <c r="D35" s="66">
        <f t="shared" si="0"/>
        <v>0</v>
      </c>
      <c r="E35" s="5"/>
    </row>
    <row r="36" spans="1:5" ht="30.75" customHeight="1">
      <c r="A36" s="16" t="s">
        <v>8</v>
      </c>
      <c r="B36" s="15">
        <v>945</v>
      </c>
      <c r="C36" s="15">
        <f>'Приложение №1'!C34</f>
        <v>945</v>
      </c>
      <c r="D36" s="66">
        <f t="shared" si="0"/>
        <v>0</v>
      </c>
      <c r="E36" s="5"/>
    </row>
    <row r="37" spans="1:5" ht="14.25" customHeight="1">
      <c r="A37" s="14" t="s">
        <v>76</v>
      </c>
      <c r="B37" s="15">
        <f>B38+B40</f>
        <v>2004</v>
      </c>
      <c r="C37" s="15">
        <f>C38+C40</f>
        <v>2004</v>
      </c>
      <c r="D37" s="66">
        <f t="shared" si="0"/>
        <v>0</v>
      </c>
      <c r="E37" s="5"/>
    </row>
    <row r="38" spans="1:5" ht="14.25" customHeight="1">
      <c r="A38" s="27" t="s">
        <v>10</v>
      </c>
      <c r="B38" s="15">
        <f>B39</f>
        <v>1884</v>
      </c>
      <c r="C38" s="15">
        <f>C39</f>
        <v>1884</v>
      </c>
      <c r="D38" s="66">
        <f t="shared" si="0"/>
        <v>0</v>
      </c>
      <c r="E38" s="5"/>
    </row>
    <row r="39" spans="1:5" ht="30" customHeight="1">
      <c r="A39" s="27" t="s">
        <v>12</v>
      </c>
      <c r="B39" s="15">
        <v>1884</v>
      </c>
      <c r="C39" s="15">
        <f>'Приложение №1'!C37</f>
        <v>1884</v>
      </c>
      <c r="D39" s="66">
        <f t="shared" si="0"/>
        <v>0</v>
      </c>
      <c r="E39" s="5"/>
    </row>
    <row r="40" spans="1:5" ht="16.5" customHeight="1">
      <c r="A40" s="28" t="s">
        <v>14</v>
      </c>
      <c r="B40" s="15">
        <f>B41</f>
        <v>120</v>
      </c>
      <c r="C40" s="15">
        <f>C41</f>
        <v>120</v>
      </c>
      <c r="D40" s="66">
        <f t="shared" si="0"/>
        <v>0</v>
      </c>
      <c r="E40" s="5"/>
    </row>
    <row r="41" spans="1:5" ht="28.5" customHeight="1">
      <c r="A41" s="27" t="s">
        <v>16</v>
      </c>
      <c r="B41" s="15">
        <v>120</v>
      </c>
      <c r="C41" s="15">
        <f>'Приложение №1'!C39</f>
        <v>120</v>
      </c>
      <c r="D41" s="66">
        <f t="shared" si="0"/>
        <v>0</v>
      </c>
      <c r="E41" s="5"/>
    </row>
    <row r="42" spans="1:5" ht="16.5" customHeight="1">
      <c r="A42" s="11" t="s">
        <v>49</v>
      </c>
      <c r="B42" s="12">
        <f>B43</f>
        <v>1576</v>
      </c>
      <c r="C42" s="12">
        <f>C43</f>
        <v>1576</v>
      </c>
      <c r="D42" s="67">
        <f t="shared" si="0"/>
        <v>0</v>
      </c>
      <c r="E42" s="5"/>
    </row>
    <row r="43" spans="1:5" ht="31.5" customHeight="1">
      <c r="A43" s="14" t="s">
        <v>82</v>
      </c>
      <c r="B43" s="15">
        <f>B44</f>
        <v>1576</v>
      </c>
      <c r="C43" s="15">
        <f>C44</f>
        <v>1576</v>
      </c>
      <c r="D43" s="66">
        <f t="shared" si="0"/>
        <v>0</v>
      </c>
      <c r="E43" s="5"/>
    </row>
    <row r="44" spans="1:5" ht="38.25" customHeight="1">
      <c r="A44" s="14" t="s">
        <v>43</v>
      </c>
      <c r="B44" s="15">
        <v>1576</v>
      </c>
      <c r="C44" s="15">
        <f>'Приложение №1'!C42</f>
        <v>1576</v>
      </c>
      <c r="D44" s="66">
        <f t="shared" si="0"/>
        <v>0</v>
      </c>
      <c r="E44" s="5"/>
    </row>
    <row r="45" spans="1:5" ht="31.5" customHeight="1">
      <c r="A45" s="11" t="s">
        <v>62</v>
      </c>
      <c r="B45" s="12">
        <f>B46</f>
        <v>24812</v>
      </c>
      <c r="C45" s="12">
        <f>C46</f>
        <v>27312</v>
      </c>
      <c r="D45" s="67">
        <f t="shared" si="0"/>
        <v>2500</v>
      </c>
      <c r="E45" s="5"/>
    </row>
    <row r="46" spans="1:5" ht="60" customHeight="1">
      <c r="A46" s="14" t="s">
        <v>157</v>
      </c>
      <c r="B46" s="15">
        <f>B47+B49</f>
        <v>24812</v>
      </c>
      <c r="C46" s="15">
        <f>C47+C49</f>
        <v>27312</v>
      </c>
      <c r="D46" s="66">
        <f t="shared" si="0"/>
        <v>2500</v>
      </c>
      <c r="E46" s="5"/>
    </row>
    <row r="47" spans="1:5" ht="44.25" customHeight="1">
      <c r="A47" s="14" t="s">
        <v>91</v>
      </c>
      <c r="B47" s="15">
        <f>B48</f>
        <v>9500</v>
      </c>
      <c r="C47" s="15">
        <f>C48</f>
        <v>12000</v>
      </c>
      <c r="D47" s="66">
        <f t="shared" si="0"/>
        <v>2500</v>
      </c>
      <c r="E47" s="5"/>
    </row>
    <row r="48" spans="1:5" ht="60" customHeight="1">
      <c r="A48" s="25" t="s">
        <v>18</v>
      </c>
      <c r="B48" s="15">
        <v>9500</v>
      </c>
      <c r="C48" s="15">
        <f>'Приложение №1'!C46</f>
        <v>12000</v>
      </c>
      <c r="D48" s="66">
        <f t="shared" si="0"/>
        <v>2500</v>
      </c>
      <c r="E48" s="5"/>
    </row>
    <row r="49" spans="1:5" ht="29.25" customHeight="1">
      <c r="A49" s="14" t="s">
        <v>120</v>
      </c>
      <c r="B49" s="15">
        <f>B50</f>
        <v>15312</v>
      </c>
      <c r="C49" s="15">
        <f>C50</f>
        <v>15312</v>
      </c>
      <c r="D49" s="66">
        <f t="shared" si="0"/>
        <v>0</v>
      </c>
      <c r="E49" s="5"/>
    </row>
    <row r="50" spans="1:5" ht="29.25" customHeight="1">
      <c r="A50" s="52" t="s">
        <v>20</v>
      </c>
      <c r="B50" s="15">
        <v>15312</v>
      </c>
      <c r="C50" s="15">
        <f>'Приложение №1'!C48</f>
        <v>15312</v>
      </c>
      <c r="D50" s="66">
        <f t="shared" si="0"/>
        <v>0</v>
      </c>
      <c r="E50" s="5"/>
    </row>
    <row r="51" spans="1:5" ht="18.75" customHeight="1">
      <c r="A51" s="11" t="s">
        <v>66</v>
      </c>
      <c r="B51" s="12">
        <f>B52</f>
        <v>1139.6</v>
      </c>
      <c r="C51" s="12">
        <f>C52</f>
        <v>1139.6</v>
      </c>
      <c r="D51" s="67">
        <f t="shared" si="0"/>
        <v>0</v>
      </c>
      <c r="E51" s="5"/>
    </row>
    <row r="52" spans="1:5" ht="18.75" customHeight="1">
      <c r="A52" s="14" t="s">
        <v>72</v>
      </c>
      <c r="B52" s="15">
        <f>B53+B54+B55</f>
        <v>1139.6</v>
      </c>
      <c r="C52" s="15">
        <f>C53+C54+C55</f>
        <v>1139.6</v>
      </c>
      <c r="D52" s="66">
        <f t="shared" si="0"/>
        <v>0</v>
      </c>
      <c r="E52" s="5"/>
    </row>
    <row r="53" spans="1:5" ht="30">
      <c r="A53" s="25" t="s">
        <v>23</v>
      </c>
      <c r="B53" s="15">
        <v>359.7</v>
      </c>
      <c r="C53" s="15">
        <f>'Приложение №1'!C51</f>
        <v>359.7</v>
      </c>
      <c r="D53" s="66">
        <f t="shared" si="0"/>
        <v>0</v>
      </c>
      <c r="E53" s="5"/>
    </row>
    <row r="54" spans="1:5" ht="15">
      <c r="A54" s="25" t="s">
        <v>22</v>
      </c>
      <c r="B54" s="15">
        <v>463.1</v>
      </c>
      <c r="C54" s="15">
        <f>'Приложение №1'!C52</f>
        <v>463.1</v>
      </c>
      <c r="D54" s="66">
        <f t="shared" si="0"/>
        <v>0</v>
      </c>
      <c r="E54" s="5"/>
    </row>
    <row r="55" spans="1:5" ht="15">
      <c r="A55" s="47" t="s">
        <v>100</v>
      </c>
      <c r="B55" s="15">
        <f>B56+B57</f>
        <v>316.8</v>
      </c>
      <c r="C55" s="15">
        <f>C56+C57</f>
        <v>316.8</v>
      </c>
      <c r="D55" s="66">
        <f t="shared" si="0"/>
        <v>0</v>
      </c>
      <c r="E55" s="5"/>
    </row>
    <row r="56" spans="1:5" ht="15">
      <c r="A56" s="49" t="s">
        <v>147</v>
      </c>
      <c r="B56" s="15">
        <v>282.7</v>
      </c>
      <c r="C56" s="15">
        <f>'Приложение №1'!C54</f>
        <v>282.7</v>
      </c>
      <c r="D56" s="66">
        <f t="shared" si="0"/>
        <v>0</v>
      </c>
      <c r="E56" s="5"/>
    </row>
    <row r="57" spans="1:5" ht="15">
      <c r="A57" s="49" t="s">
        <v>148</v>
      </c>
      <c r="B57" s="15">
        <v>34.1</v>
      </c>
      <c r="C57" s="15">
        <f>'Приложение №1'!C55</f>
        <v>34.1</v>
      </c>
      <c r="D57" s="66">
        <f t="shared" si="0"/>
        <v>0</v>
      </c>
      <c r="E57" s="5"/>
    </row>
    <row r="58" spans="1:5" ht="28.5">
      <c r="A58" s="31" t="s">
        <v>110</v>
      </c>
      <c r="B58" s="12">
        <f>B59+B62</f>
        <v>505</v>
      </c>
      <c r="C58" s="12">
        <f>C59+C62</f>
        <v>4505</v>
      </c>
      <c r="D58" s="67">
        <f t="shared" si="0"/>
        <v>4000</v>
      </c>
      <c r="E58" s="5"/>
    </row>
    <row r="59" spans="1:5" ht="60">
      <c r="A59" s="25" t="s">
        <v>25</v>
      </c>
      <c r="B59" s="15">
        <f>B60</f>
        <v>500</v>
      </c>
      <c r="C59" s="15">
        <f>C60</f>
        <v>4500</v>
      </c>
      <c r="D59" s="66">
        <f t="shared" si="0"/>
        <v>4000</v>
      </c>
      <c r="E59" s="5"/>
    </row>
    <row r="60" spans="1:5" ht="60" customHeight="1">
      <c r="A60" s="25" t="s">
        <v>27</v>
      </c>
      <c r="B60" s="15">
        <f>B61</f>
        <v>500</v>
      </c>
      <c r="C60" s="15">
        <f>C61</f>
        <v>4500</v>
      </c>
      <c r="D60" s="66">
        <f t="shared" si="0"/>
        <v>4000</v>
      </c>
      <c r="E60" s="5"/>
    </row>
    <row r="61" spans="1:5" ht="63.75" customHeight="1">
      <c r="A61" s="25" t="s">
        <v>29</v>
      </c>
      <c r="B61" s="15">
        <v>500</v>
      </c>
      <c r="C61" s="15">
        <f>'Приложение №1'!C59</f>
        <v>4500</v>
      </c>
      <c r="D61" s="66">
        <f t="shared" si="0"/>
        <v>4000</v>
      </c>
      <c r="E61" s="5"/>
    </row>
    <row r="62" spans="1:5" ht="30">
      <c r="A62" s="25" t="s">
        <v>123</v>
      </c>
      <c r="B62" s="15">
        <f>B63</f>
        <v>5</v>
      </c>
      <c r="C62" s="15">
        <f>C63</f>
        <v>5</v>
      </c>
      <c r="D62" s="66">
        <f t="shared" si="0"/>
        <v>0</v>
      </c>
      <c r="E62" s="5"/>
    </row>
    <row r="63" spans="1:5" ht="30">
      <c r="A63" s="25" t="s">
        <v>125</v>
      </c>
      <c r="B63" s="15">
        <f>B64</f>
        <v>5</v>
      </c>
      <c r="C63" s="15">
        <f>C64</f>
        <v>5</v>
      </c>
      <c r="D63" s="66">
        <f t="shared" si="0"/>
        <v>0</v>
      </c>
      <c r="E63" s="5"/>
    </row>
    <row r="64" spans="1:5" ht="33" customHeight="1">
      <c r="A64" s="25" t="s">
        <v>31</v>
      </c>
      <c r="B64" s="15">
        <v>5</v>
      </c>
      <c r="C64" s="15">
        <f>'Приложение №1'!C62</f>
        <v>5</v>
      </c>
      <c r="D64" s="66">
        <f t="shared" si="0"/>
        <v>0</v>
      </c>
      <c r="E64" s="5"/>
    </row>
    <row r="65" spans="1:5" ht="19.5" customHeight="1">
      <c r="A65" s="11" t="s">
        <v>85</v>
      </c>
      <c r="B65" s="12">
        <f>B66+B68+B69+B71+B76+B77+B79+B81+B82</f>
        <v>1692</v>
      </c>
      <c r="C65" s="12">
        <f>C66+C68+C69+C71+C76+C77+C79+C81+C82</f>
        <v>1692</v>
      </c>
      <c r="D65" s="67">
        <f t="shared" si="0"/>
        <v>0</v>
      </c>
      <c r="E65" s="5"/>
    </row>
    <row r="66" spans="1:5" s="32" customFormat="1" ht="28.5">
      <c r="A66" s="11" t="s">
        <v>90</v>
      </c>
      <c r="B66" s="12">
        <f>B67</f>
        <v>86</v>
      </c>
      <c r="C66" s="12">
        <f>C67</f>
        <v>86</v>
      </c>
      <c r="D66" s="67">
        <f t="shared" si="0"/>
        <v>0</v>
      </c>
      <c r="E66" s="5"/>
    </row>
    <row r="67" spans="1:5" s="32" customFormat="1" ht="60.75" customHeight="1">
      <c r="A67" s="16" t="s">
        <v>195</v>
      </c>
      <c r="B67" s="15">
        <v>86</v>
      </c>
      <c r="C67" s="15">
        <f>'Приложение №1'!C65</f>
        <v>86</v>
      </c>
      <c r="D67" s="66">
        <f t="shared" si="0"/>
        <v>0</v>
      </c>
      <c r="E67" s="5"/>
    </row>
    <row r="68" spans="1:5" ht="45.75" customHeight="1">
      <c r="A68" s="17" t="s">
        <v>32</v>
      </c>
      <c r="B68" s="15"/>
      <c r="C68" s="15"/>
      <c r="D68" s="66">
        <f t="shared" si="0"/>
        <v>0</v>
      </c>
      <c r="E68" s="5"/>
    </row>
    <row r="69" spans="1:5" ht="45">
      <c r="A69" s="16" t="s">
        <v>97</v>
      </c>
      <c r="B69" s="15">
        <f>B70</f>
        <v>0</v>
      </c>
      <c r="C69" s="15">
        <f>C70</f>
        <v>0</v>
      </c>
      <c r="D69" s="66">
        <f t="shared" si="0"/>
        <v>0</v>
      </c>
      <c r="E69" s="5"/>
    </row>
    <row r="70" spans="1:5" ht="45.75" customHeight="1">
      <c r="A70" s="16" t="s">
        <v>104</v>
      </c>
      <c r="B70" s="15"/>
      <c r="C70" s="15"/>
      <c r="D70" s="66">
        <f t="shared" si="0"/>
        <v>0</v>
      </c>
      <c r="E70" s="5"/>
    </row>
    <row r="71" spans="1:5" ht="89.25" customHeight="1">
      <c r="A71" s="53" t="s">
        <v>33</v>
      </c>
      <c r="B71" s="12">
        <f>B72+B73+B74</f>
        <v>590</v>
      </c>
      <c r="C71" s="12">
        <f>C72+C73+C74</f>
        <v>590</v>
      </c>
      <c r="D71" s="67">
        <f t="shared" si="0"/>
        <v>0</v>
      </c>
      <c r="E71" s="5"/>
    </row>
    <row r="72" spans="1:5" ht="33.75" customHeight="1">
      <c r="A72" s="35" t="s">
        <v>34</v>
      </c>
      <c r="B72" s="15">
        <v>500</v>
      </c>
      <c r="C72" s="15">
        <f>'Приложение №1'!C67</f>
        <v>500</v>
      </c>
      <c r="D72" s="66">
        <f t="shared" si="0"/>
        <v>0</v>
      </c>
      <c r="E72" s="5"/>
    </row>
    <row r="73" spans="1:5" ht="30.75" customHeight="1">
      <c r="A73" s="27" t="s">
        <v>158</v>
      </c>
      <c r="B73" s="15">
        <v>85</v>
      </c>
      <c r="C73" s="15">
        <f>'Приложение №1'!C68</f>
        <v>85</v>
      </c>
      <c r="D73" s="66">
        <f t="shared" si="0"/>
        <v>0</v>
      </c>
      <c r="E73" s="5"/>
    </row>
    <row r="74" spans="1:5" ht="22.5" customHeight="1">
      <c r="A74" s="27" t="s">
        <v>140</v>
      </c>
      <c r="B74" s="15">
        <f>B75</f>
        <v>5</v>
      </c>
      <c r="C74" s="15">
        <f>C75</f>
        <v>5</v>
      </c>
      <c r="D74" s="66">
        <f t="shared" si="0"/>
        <v>0</v>
      </c>
      <c r="E74" s="5"/>
    </row>
    <row r="75" spans="1:5" ht="48" customHeight="1">
      <c r="A75" s="17" t="s">
        <v>135</v>
      </c>
      <c r="B75" s="15">
        <v>5</v>
      </c>
      <c r="C75" s="15">
        <f>'Приложение №1'!C70</f>
        <v>5</v>
      </c>
      <c r="D75" s="66">
        <f aca="true" t="shared" si="1" ref="D75:D125">C75-B75</f>
        <v>0</v>
      </c>
      <c r="E75" s="5"/>
    </row>
    <row r="76" spans="1:5" ht="45" customHeight="1">
      <c r="A76" s="27" t="s">
        <v>37</v>
      </c>
      <c r="B76" s="15">
        <v>190</v>
      </c>
      <c r="C76" s="15">
        <f>'Приложение №1'!C71</f>
        <v>190</v>
      </c>
      <c r="D76" s="66">
        <f t="shared" si="1"/>
        <v>0</v>
      </c>
      <c r="E76" s="5"/>
    </row>
    <row r="77" spans="1:5" ht="39.75" customHeight="1">
      <c r="A77" s="27" t="s">
        <v>137</v>
      </c>
      <c r="B77" s="15">
        <f>B78</f>
        <v>20</v>
      </c>
      <c r="C77" s="15">
        <f>C78</f>
        <v>20</v>
      </c>
      <c r="D77" s="66">
        <f t="shared" si="1"/>
        <v>0</v>
      </c>
      <c r="E77" s="5"/>
    </row>
    <row r="78" spans="1:5" ht="30.75" customHeight="1">
      <c r="A78" s="22" t="s">
        <v>159</v>
      </c>
      <c r="B78" s="15">
        <v>20</v>
      </c>
      <c r="C78" s="15">
        <f>'Приложение №1'!C73</f>
        <v>20</v>
      </c>
      <c r="D78" s="66">
        <f t="shared" si="1"/>
        <v>0</v>
      </c>
      <c r="E78" s="5"/>
    </row>
    <row r="79" spans="1:5" ht="30.75" customHeight="1">
      <c r="A79" s="55" t="s">
        <v>185</v>
      </c>
      <c r="B79" s="15">
        <f>B80</f>
        <v>200</v>
      </c>
      <c r="C79" s="15">
        <f>C80</f>
        <v>200</v>
      </c>
      <c r="D79" s="66">
        <f t="shared" si="1"/>
        <v>0</v>
      </c>
      <c r="E79" s="5"/>
    </row>
    <row r="80" spans="1:5" ht="30.75" customHeight="1">
      <c r="A80" s="56" t="s">
        <v>187</v>
      </c>
      <c r="B80" s="15">
        <v>200</v>
      </c>
      <c r="C80" s="15">
        <f>'Приложение №1'!C75</f>
        <v>200</v>
      </c>
      <c r="D80" s="66">
        <f t="shared" si="1"/>
        <v>0</v>
      </c>
      <c r="E80" s="5"/>
    </row>
    <row r="81" spans="1:5" ht="47.25" customHeight="1">
      <c r="A81" s="27" t="s">
        <v>5</v>
      </c>
      <c r="B81" s="15"/>
      <c r="C81" s="15">
        <v>0</v>
      </c>
      <c r="D81" s="66">
        <f t="shared" si="1"/>
        <v>0</v>
      </c>
      <c r="E81" s="5"/>
    </row>
    <row r="82" spans="1:5" ht="31.5" customHeight="1">
      <c r="A82" s="14" t="s">
        <v>45</v>
      </c>
      <c r="B82" s="15">
        <f>B83</f>
        <v>606</v>
      </c>
      <c r="C82" s="15">
        <f>C83</f>
        <v>606</v>
      </c>
      <c r="D82" s="66">
        <f t="shared" si="1"/>
        <v>0</v>
      </c>
      <c r="E82" s="5"/>
    </row>
    <row r="83" spans="1:5" ht="32.25" customHeight="1">
      <c r="A83" s="25" t="s">
        <v>36</v>
      </c>
      <c r="B83" s="15">
        <v>606</v>
      </c>
      <c r="C83" s="15">
        <f>'Приложение №1'!C77</f>
        <v>606</v>
      </c>
      <c r="D83" s="66">
        <f t="shared" si="1"/>
        <v>0</v>
      </c>
      <c r="E83" s="5"/>
    </row>
    <row r="84" spans="1:5" ht="20.25" customHeight="1">
      <c r="A84" s="11" t="s">
        <v>79</v>
      </c>
      <c r="B84" s="12">
        <f>B85+B155</f>
        <v>402005.19999999995</v>
      </c>
      <c r="C84" s="12">
        <f>C85+C155</f>
        <v>420508.99999999994</v>
      </c>
      <c r="D84" s="67">
        <f t="shared" si="1"/>
        <v>18503.79999999999</v>
      </c>
      <c r="E84" s="5"/>
    </row>
    <row r="85" spans="1:5" ht="28.5">
      <c r="A85" s="11" t="s">
        <v>68</v>
      </c>
      <c r="B85" s="12">
        <f>B86+B95+B121+B147</f>
        <v>402005.19999999995</v>
      </c>
      <c r="C85" s="12">
        <f>C86+C95+C121+C147</f>
        <v>400442.19999999995</v>
      </c>
      <c r="D85" s="67">
        <f t="shared" si="1"/>
        <v>-1563</v>
      </c>
      <c r="E85" s="5"/>
    </row>
    <row r="86" spans="1:5" ht="14.25">
      <c r="A86" s="11" t="s">
        <v>138</v>
      </c>
      <c r="B86" s="12">
        <f>B87+B93</f>
        <v>174789</v>
      </c>
      <c r="C86" s="12">
        <f>C87</f>
        <v>174789</v>
      </c>
      <c r="D86" s="67">
        <f t="shared" si="1"/>
        <v>0</v>
      </c>
      <c r="E86" s="5"/>
    </row>
    <row r="87" spans="1:5" ht="15">
      <c r="A87" s="14" t="s">
        <v>46</v>
      </c>
      <c r="B87" s="15">
        <f>B88+B91</f>
        <v>174789</v>
      </c>
      <c r="C87" s="15">
        <f>C88+C91</f>
        <v>174789</v>
      </c>
      <c r="D87" s="66">
        <f t="shared" si="1"/>
        <v>0</v>
      </c>
      <c r="E87" s="5"/>
    </row>
    <row r="88" spans="1:5" ht="33" customHeight="1">
      <c r="A88" s="27" t="s">
        <v>38</v>
      </c>
      <c r="B88" s="15">
        <f>B90</f>
        <v>173761</v>
      </c>
      <c r="C88" s="15">
        <f>C90</f>
        <v>173761</v>
      </c>
      <c r="D88" s="66">
        <f t="shared" si="1"/>
        <v>0</v>
      </c>
      <c r="E88" s="5"/>
    </row>
    <row r="89" spans="1:7" ht="22.5" customHeight="1">
      <c r="A89" s="14" t="s">
        <v>86</v>
      </c>
      <c r="B89" s="15"/>
      <c r="C89" s="15"/>
      <c r="D89" s="66">
        <f t="shared" si="1"/>
        <v>0</v>
      </c>
      <c r="E89" s="5"/>
      <c r="G89" s="5"/>
    </row>
    <row r="90" spans="1:5" ht="75" customHeight="1">
      <c r="A90" s="14" t="s">
        <v>197</v>
      </c>
      <c r="B90" s="15">
        <v>173761</v>
      </c>
      <c r="C90" s="15">
        <f>'Приложение №1'!C84</f>
        <v>173761</v>
      </c>
      <c r="D90" s="66">
        <f t="shared" si="1"/>
        <v>0</v>
      </c>
      <c r="E90" s="5"/>
    </row>
    <row r="91" spans="1:5" ht="30">
      <c r="A91" s="27" t="s">
        <v>150</v>
      </c>
      <c r="B91" s="15">
        <f>B92</f>
        <v>1028</v>
      </c>
      <c r="C91" s="15">
        <f>C92</f>
        <v>1028</v>
      </c>
      <c r="D91" s="66">
        <f t="shared" si="1"/>
        <v>0</v>
      </c>
      <c r="E91" s="5"/>
    </row>
    <row r="92" spans="1:5" ht="74.25" customHeight="1">
      <c r="A92" s="25" t="s">
        <v>198</v>
      </c>
      <c r="B92" s="15">
        <v>1028</v>
      </c>
      <c r="C92" s="15">
        <f>'Приложение №1'!C86</f>
        <v>1028</v>
      </c>
      <c r="D92" s="66">
        <f t="shared" si="1"/>
        <v>0</v>
      </c>
      <c r="E92" s="5"/>
    </row>
    <row r="93" spans="1:5" ht="33.75" customHeight="1">
      <c r="A93" s="14" t="s">
        <v>193</v>
      </c>
      <c r="B93" s="15">
        <f>B94</f>
        <v>0</v>
      </c>
      <c r="C93" s="15">
        <f>C94</f>
        <v>0</v>
      </c>
      <c r="D93" s="66">
        <f t="shared" si="1"/>
        <v>0</v>
      </c>
      <c r="E93" s="5"/>
    </row>
    <row r="94" spans="1:5" ht="39.75" customHeight="1">
      <c r="A94" s="27" t="s">
        <v>194</v>
      </c>
      <c r="B94" s="15"/>
      <c r="C94" s="15"/>
      <c r="D94" s="66">
        <f t="shared" si="1"/>
        <v>0</v>
      </c>
      <c r="E94" s="5"/>
    </row>
    <row r="95" spans="1:5" ht="28.5">
      <c r="A95" s="11" t="s">
        <v>164</v>
      </c>
      <c r="B95" s="12">
        <f>B96+B100+B104+B108</f>
        <v>11180.900000000001</v>
      </c>
      <c r="C95" s="12">
        <f>C96+C100+C104+C108</f>
        <v>10011.9</v>
      </c>
      <c r="D95" s="67">
        <f t="shared" si="1"/>
        <v>-1169.0000000000018</v>
      </c>
      <c r="E95" s="5"/>
    </row>
    <row r="96" spans="1:5" ht="60">
      <c r="A96" s="14" t="s">
        <v>219</v>
      </c>
      <c r="B96" s="15">
        <f>B97</f>
        <v>1168.2</v>
      </c>
      <c r="C96" s="15">
        <f>C97</f>
        <v>0</v>
      </c>
      <c r="D96" s="66">
        <f t="shared" si="1"/>
        <v>-1168.2</v>
      </c>
      <c r="E96" s="5"/>
    </row>
    <row r="97" spans="1:5" ht="60">
      <c r="A97" s="14" t="s">
        <v>220</v>
      </c>
      <c r="B97" s="15">
        <f>B99</f>
        <v>1168.2</v>
      </c>
      <c r="C97" s="15">
        <f>C99</f>
        <v>0</v>
      </c>
      <c r="D97" s="66">
        <f t="shared" si="1"/>
        <v>-1168.2</v>
      </c>
      <c r="E97" s="5"/>
    </row>
    <row r="98" spans="1:5" ht="15">
      <c r="A98" s="14" t="s">
        <v>70</v>
      </c>
      <c r="B98" s="12"/>
      <c r="C98" s="12"/>
      <c r="D98" s="66">
        <f t="shared" si="1"/>
        <v>0</v>
      </c>
      <c r="E98" s="5"/>
    </row>
    <row r="99" spans="1:5" ht="75">
      <c r="A99" s="14" t="s">
        <v>218</v>
      </c>
      <c r="B99" s="15">
        <v>1168.2</v>
      </c>
      <c r="C99" s="15"/>
      <c r="D99" s="66">
        <f t="shared" si="1"/>
        <v>-1168.2</v>
      </c>
      <c r="E99" s="5"/>
    </row>
    <row r="100" spans="1:5" ht="15">
      <c r="A100" s="62" t="s">
        <v>230</v>
      </c>
      <c r="B100" s="15">
        <f>B101</f>
        <v>0</v>
      </c>
      <c r="C100" s="15">
        <f>C101</f>
        <v>944</v>
      </c>
      <c r="D100" s="66">
        <f t="shared" si="1"/>
        <v>944</v>
      </c>
      <c r="E100" s="5"/>
    </row>
    <row r="101" spans="1:5" ht="30">
      <c r="A101" s="62" t="s">
        <v>232</v>
      </c>
      <c r="B101" s="15">
        <f>B103</f>
        <v>0</v>
      </c>
      <c r="C101" s="15">
        <f>C103</f>
        <v>944</v>
      </c>
      <c r="D101" s="66">
        <f t="shared" si="1"/>
        <v>944</v>
      </c>
      <c r="E101" s="5"/>
    </row>
    <row r="102" spans="1:5" ht="15">
      <c r="A102" s="14" t="s">
        <v>70</v>
      </c>
      <c r="B102" s="15"/>
      <c r="C102" s="15"/>
      <c r="D102" s="66"/>
      <c r="E102" s="5"/>
    </row>
    <row r="103" spans="1:5" ht="45">
      <c r="A103" s="16" t="s">
        <v>233</v>
      </c>
      <c r="B103" s="15"/>
      <c r="C103" s="15">
        <f>'Приложение №1'!C91</f>
        <v>944</v>
      </c>
      <c r="D103" s="66">
        <f t="shared" si="1"/>
        <v>944</v>
      </c>
      <c r="E103" s="5"/>
    </row>
    <row r="104" spans="1:5" ht="42" customHeight="1">
      <c r="A104" s="14" t="s">
        <v>189</v>
      </c>
      <c r="B104" s="15">
        <f>B105</f>
        <v>3075.6</v>
      </c>
      <c r="C104" s="15">
        <f>C105</f>
        <v>0</v>
      </c>
      <c r="D104" s="66">
        <f t="shared" si="1"/>
        <v>-3075.6</v>
      </c>
      <c r="E104" s="5"/>
    </row>
    <row r="105" spans="1:5" ht="56.25" customHeight="1">
      <c r="A105" s="14" t="s">
        <v>190</v>
      </c>
      <c r="B105" s="15">
        <f>B107</f>
        <v>3075.6</v>
      </c>
      <c r="C105" s="15">
        <f>C107</f>
        <v>0</v>
      </c>
      <c r="D105" s="66">
        <f t="shared" si="1"/>
        <v>-3075.6</v>
      </c>
      <c r="E105" s="5"/>
    </row>
    <row r="106" spans="1:5" ht="15">
      <c r="A106" s="14" t="s">
        <v>86</v>
      </c>
      <c r="B106" s="15"/>
      <c r="C106" s="15"/>
      <c r="D106" s="66">
        <f t="shared" si="1"/>
        <v>0</v>
      </c>
      <c r="E106" s="5"/>
    </row>
    <row r="107" spans="1:5" ht="75">
      <c r="A107" s="14" t="s">
        <v>205</v>
      </c>
      <c r="B107" s="15">
        <v>3075.6</v>
      </c>
      <c r="C107" s="15">
        <v>0</v>
      </c>
      <c r="D107" s="66">
        <f t="shared" si="1"/>
        <v>-3075.6</v>
      </c>
      <c r="E107" s="5"/>
    </row>
    <row r="108" spans="1:5" ht="15">
      <c r="A108" s="14" t="s">
        <v>69</v>
      </c>
      <c r="B108" s="15">
        <f>B109</f>
        <v>6937.1</v>
      </c>
      <c r="C108" s="15">
        <f>C109</f>
        <v>9067.9</v>
      </c>
      <c r="D108" s="66">
        <f t="shared" si="1"/>
        <v>2130.7999999999993</v>
      </c>
      <c r="E108" s="5"/>
    </row>
    <row r="109" spans="1:5" ht="15">
      <c r="A109" s="25" t="s">
        <v>39</v>
      </c>
      <c r="B109" s="15">
        <f>SUM(B111:B119)</f>
        <v>6937.1</v>
      </c>
      <c r="C109" s="15">
        <f>SUM(C111:C120)</f>
        <v>9067.9</v>
      </c>
      <c r="D109" s="66">
        <f t="shared" si="1"/>
        <v>2130.7999999999993</v>
      </c>
      <c r="E109" s="5"/>
    </row>
    <row r="110" spans="1:5" ht="15">
      <c r="A110" s="14" t="s">
        <v>70</v>
      </c>
      <c r="B110" s="15"/>
      <c r="C110" s="15"/>
      <c r="D110" s="66">
        <f t="shared" si="1"/>
        <v>0</v>
      </c>
      <c r="E110" s="5"/>
    </row>
    <row r="111" spans="1:5" ht="75" customHeight="1">
      <c r="A111" s="14" t="s">
        <v>200</v>
      </c>
      <c r="B111" s="15">
        <v>2825.1</v>
      </c>
      <c r="C111" s="15">
        <f>'Приложение №1'!C95</f>
        <v>4364.6</v>
      </c>
      <c r="D111" s="66">
        <f t="shared" si="1"/>
        <v>1539.5000000000005</v>
      </c>
      <c r="E111" s="5"/>
    </row>
    <row r="112" spans="1:5" ht="75" customHeight="1">
      <c r="A112" s="14" t="str">
        <f>'Приложение №1'!B96</f>
        <v>Субсидии бюджетам городских округов на реализацию мероприятий подпрограммы "Развитие   библиотечного дела Магаданской области" на 2014-2021 годы" государственной программы Магаданской области "Развитие  культуры  и туризма Магаданской области" на 2014-2021 годы" на 2019 год</v>
      </c>
      <c r="B112" s="15">
        <v>41.4</v>
      </c>
      <c r="C112" s="15">
        <f>'Приложение №1'!C96</f>
        <v>41.4</v>
      </c>
      <c r="D112" s="66">
        <f t="shared" si="1"/>
        <v>0</v>
      </c>
      <c r="E112" s="5"/>
    </row>
    <row r="113" spans="1:5" ht="76.5" customHeight="1">
      <c r="A113" s="39" t="str">
        <f>'Приложение №1'!B97</f>
        <v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на 2019 год</v>
      </c>
      <c r="B113" s="15">
        <v>1330.3</v>
      </c>
      <c r="C113" s="15">
        <f>'Приложение №1'!C97</f>
        <v>1777.4</v>
      </c>
      <c r="D113" s="66">
        <f t="shared" si="1"/>
        <v>447.10000000000014</v>
      </c>
      <c r="E113" s="5"/>
    </row>
    <row r="114" spans="1:5" ht="72" customHeight="1">
      <c r="A114" s="39" t="s">
        <v>202</v>
      </c>
      <c r="B114" s="15">
        <v>1636.4</v>
      </c>
      <c r="C114" s="15">
        <v>0</v>
      </c>
      <c r="D114" s="66">
        <f t="shared" si="1"/>
        <v>-1636.4</v>
      </c>
      <c r="E114" s="5"/>
    </row>
    <row r="115" spans="1:5" ht="76.5" customHeight="1">
      <c r="A115" s="39" t="str">
        <f>'Приложение №1'!B98</f>
        <v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2019 год</v>
      </c>
      <c r="B115" s="15">
        <v>510.9</v>
      </c>
      <c r="C115" s="15">
        <f>'Приложение №1'!C98</f>
        <v>808.8</v>
      </c>
      <c r="D115" s="66">
        <f t="shared" si="1"/>
        <v>297.9</v>
      </c>
      <c r="E115" s="5"/>
    </row>
    <row r="116" spans="1:5" ht="153" customHeight="1">
      <c r="A116" s="39" t="str">
        <f>'Приложение №1'!B99</f>
        <v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государственной программы Магаданской области "Развитие образования в Магаданской области"  на 2019 год</v>
      </c>
      <c r="B116" s="15">
        <v>122</v>
      </c>
      <c r="C116" s="15">
        <f>'Приложение №1'!C99</f>
        <v>122</v>
      </c>
      <c r="D116" s="66">
        <f t="shared" si="1"/>
        <v>0</v>
      </c>
      <c r="E116" s="5"/>
    </row>
    <row r="117" spans="1:5" ht="87.75" customHeight="1">
      <c r="A117" s="39" t="str">
        <f>'Приложение №1'!B100</f>
        <v>Субсидии бюджетам городских округов, предоставляемые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2019 год</v>
      </c>
      <c r="B117" s="15">
        <v>35</v>
      </c>
      <c r="C117" s="15">
        <f>'Приложение №1'!C100</f>
        <v>25</v>
      </c>
      <c r="D117" s="66">
        <f t="shared" si="1"/>
        <v>-10</v>
      </c>
      <c r="E117" s="5"/>
    </row>
    <row r="118" spans="1:5" ht="76.5" customHeight="1">
      <c r="A118" s="39" t="s">
        <v>224</v>
      </c>
      <c r="B118" s="15">
        <v>436</v>
      </c>
      <c r="C118" s="15">
        <f>'Приложение №1'!C101</f>
        <v>436</v>
      </c>
      <c r="D118" s="66">
        <f t="shared" si="1"/>
        <v>0</v>
      </c>
      <c r="E118" s="5"/>
    </row>
    <row r="119" spans="1:5" ht="105" customHeight="1">
      <c r="A119" s="39" t="s">
        <v>234</v>
      </c>
      <c r="B119" s="15">
        <v>0</v>
      </c>
      <c r="C119" s="15">
        <f>'Приложение №1'!C102</f>
        <v>67.7</v>
      </c>
      <c r="D119" s="66">
        <f t="shared" si="1"/>
        <v>67.7</v>
      </c>
      <c r="E119" s="5"/>
    </row>
    <row r="120" spans="1:5" ht="63" customHeight="1">
      <c r="A120" s="39" t="s">
        <v>247</v>
      </c>
      <c r="B120" s="15">
        <v>0</v>
      </c>
      <c r="C120" s="15">
        <f>'Приложение №1'!C103</f>
        <v>1425</v>
      </c>
      <c r="D120" s="66">
        <f t="shared" si="1"/>
        <v>1425</v>
      </c>
      <c r="E120" s="5"/>
    </row>
    <row r="121" spans="1:5" ht="14.25">
      <c r="A121" s="11" t="s">
        <v>141</v>
      </c>
      <c r="B121" s="12">
        <f>B122+B137+B141+B144</f>
        <v>202187.89999999997</v>
      </c>
      <c r="C121" s="12">
        <f>C122+C137+C141+C144</f>
        <v>201793.89999999997</v>
      </c>
      <c r="D121" s="67">
        <f t="shared" si="1"/>
        <v>-394</v>
      </c>
      <c r="E121" s="5"/>
    </row>
    <row r="122" spans="1:8" ht="30">
      <c r="A122" s="14" t="s">
        <v>87</v>
      </c>
      <c r="B122" s="15">
        <f>B123</f>
        <v>199638.19999999998</v>
      </c>
      <c r="C122" s="15">
        <f>C123</f>
        <v>198244.19999999998</v>
      </c>
      <c r="D122" s="66">
        <f t="shared" si="1"/>
        <v>-1394</v>
      </c>
      <c r="E122" s="5"/>
      <c r="H122" s="5"/>
    </row>
    <row r="123" spans="1:5" ht="30">
      <c r="A123" s="25" t="s">
        <v>40</v>
      </c>
      <c r="B123" s="15">
        <f>B125+B126+B127+B128+B129+B130+B133+B134+B135+B136</f>
        <v>199638.19999999998</v>
      </c>
      <c r="C123" s="15">
        <f>C125+C126+C127+C128+C129+C130+C133+C134+C135+C136</f>
        <v>198244.19999999998</v>
      </c>
      <c r="D123" s="66">
        <f t="shared" si="1"/>
        <v>-1394</v>
      </c>
      <c r="E123" s="5"/>
    </row>
    <row r="124" spans="1:5" ht="15">
      <c r="A124" s="14" t="s">
        <v>86</v>
      </c>
      <c r="B124" s="15"/>
      <c r="C124" s="15"/>
      <c r="D124" s="66">
        <f t="shared" si="1"/>
        <v>0</v>
      </c>
      <c r="E124" s="5"/>
    </row>
    <row r="125" spans="1:5" ht="92.25" customHeight="1">
      <c r="A125" s="27" t="str">
        <f>'Приложение №1'!B108</f>
        <v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v>
      </c>
      <c r="B125" s="15">
        <v>1891.7</v>
      </c>
      <c r="C125" s="15">
        <f>'Приложение №1'!C108</f>
        <v>1242.7</v>
      </c>
      <c r="D125" s="66">
        <f t="shared" si="1"/>
        <v>-649</v>
      </c>
      <c r="E125" s="5"/>
    </row>
    <row r="126" spans="1:5" ht="105" customHeight="1">
      <c r="A126" s="14" t="str">
        <f>'Приложение №1'!B109</f>
        <v>Субвенции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2019 год</v>
      </c>
      <c r="B126" s="15">
        <v>1249.3</v>
      </c>
      <c r="C126" s="15">
        <f>'Приложение №1'!C109</f>
        <v>1249.3</v>
      </c>
      <c r="D126" s="66">
        <f aca="true" t="shared" si="2" ref="D126:D159">C126-B126</f>
        <v>0</v>
      </c>
      <c r="E126" s="5"/>
    </row>
    <row r="127" spans="1:5" ht="114" customHeight="1">
      <c r="A127" s="14" t="str">
        <f>'Приложение №1'!B110</f>
        <v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v>
      </c>
      <c r="B127" s="15">
        <v>5766.3</v>
      </c>
      <c r="C127" s="15">
        <f>'Приложение №1'!C110</f>
        <v>5766.3</v>
      </c>
      <c r="D127" s="66">
        <f t="shared" si="2"/>
        <v>0</v>
      </c>
      <c r="E127" s="5"/>
    </row>
    <row r="128" spans="1:5" ht="96" customHeight="1">
      <c r="A128" s="40" t="str">
        <f>'Приложение №1'!B111</f>
        <v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v>
      </c>
      <c r="B128" s="15">
        <v>2871</v>
      </c>
      <c r="C128" s="15">
        <f>'Приложение №1'!C111</f>
        <v>2871</v>
      </c>
      <c r="D128" s="66">
        <f t="shared" si="2"/>
        <v>0</v>
      </c>
      <c r="E128" s="5"/>
    </row>
    <row r="129" spans="1:5" ht="89.25" customHeight="1">
      <c r="A129" s="27" t="str">
        <f>'Приложение №1'!B112</f>
        <v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v>
      </c>
      <c r="B129" s="15">
        <v>115723.5</v>
      </c>
      <c r="C129" s="15">
        <f>'Приложение №1'!C112</f>
        <v>114978.5</v>
      </c>
      <c r="D129" s="66">
        <f t="shared" si="2"/>
        <v>-745</v>
      </c>
      <c r="E129" s="5"/>
    </row>
    <row r="130" spans="1:5" ht="45">
      <c r="A130" s="14" t="str">
        <f>'Приложение №1'!B113</f>
        <v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год, в том числе:</v>
      </c>
      <c r="B130" s="15">
        <f>B131+B132</f>
        <v>3376.9</v>
      </c>
      <c r="C130" s="15">
        <f>C131+C132</f>
        <v>3376.9</v>
      </c>
      <c r="D130" s="66">
        <f t="shared" si="2"/>
        <v>0</v>
      </c>
      <c r="E130" s="5"/>
    </row>
    <row r="131" spans="1:5" ht="87" customHeight="1">
      <c r="A131" s="14" t="str">
        <f>'Приложение №1'!B114</f>
        <v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</v>
      </c>
      <c r="B131" s="15">
        <v>2603.9</v>
      </c>
      <c r="C131" s="15">
        <f>'Приложение №1'!C114</f>
        <v>2603.9</v>
      </c>
      <c r="D131" s="66">
        <f t="shared" si="2"/>
        <v>0</v>
      </c>
      <c r="E131" s="5"/>
    </row>
    <row r="132" spans="1:5" ht="121.5" customHeight="1">
      <c r="A132" s="14" t="str">
        <f>'Приложение №1'!B115</f>
        <v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</v>
      </c>
      <c r="B132" s="15">
        <v>773</v>
      </c>
      <c r="C132" s="15">
        <f>'Приложение №1'!C115</f>
        <v>773</v>
      </c>
      <c r="D132" s="66">
        <f t="shared" si="2"/>
        <v>0</v>
      </c>
      <c r="E132" s="5"/>
    </row>
    <row r="133" spans="1:5" ht="90.75" customHeight="1">
      <c r="A133" s="14" t="str">
        <f>'Приложение №1'!B116</f>
        <v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"Развитие государственно-правовых институтов Магаданской области" на 2016-2021 годы" на 2019 год</v>
      </c>
      <c r="B133" s="15">
        <v>1027.3</v>
      </c>
      <c r="C133" s="15">
        <f>'Приложение №1'!C116</f>
        <v>1027.3</v>
      </c>
      <c r="D133" s="66">
        <f t="shared" si="2"/>
        <v>0</v>
      </c>
      <c r="E133" s="5"/>
    </row>
    <row r="134" spans="1:5" ht="78.75" customHeight="1">
      <c r="A134" s="14" t="str">
        <f>'Приложение №1'!B117</f>
        <v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v>
      </c>
      <c r="B134" s="15">
        <v>65545.3</v>
      </c>
      <c r="C134" s="15">
        <f>'Приложение №1'!C117</f>
        <v>65545.3</v>
      </c>
      <c r="D134" s="66">
        <f t="shared" si="2"/>
        <v>0</v>
      </c>
      <c r="E134" s="5"/>
    </row>
    <row r="135" spans="1:5" ht="111" customHeight="1">
      <c r="A135" s="14" t="str">
        <f>'Приложение №1'!B118</f>
        <v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v>
      </c>
      <c r="B135" s="15">
        <v>1210.9</v>
      </c>
      <c r="C135" s="15">
        <f>'Приложение №1'!C118</f>
        <v>1210.9</v>
      </c>
      <c r="D135" s="66">
        <f t="shared" si="2"/>
        <v>0</v>
      </c>
      <c r="E135" s="5"/>
    </row>
    <row r="136" spans="1:5" ht="39" customHeight="1">
      <c r="A136" s="14" t="str">
        <f>'Приложение №1'!B119</f>
        <v>Субвенции бюджетам городских округов на осуществление государственных полномочий по отлову и содержанию безнадзорных животных на 2019 год</v>
      </c>
      <c r="B136" s="15">
        <v>976</v>
      </c>
      <c r="C136" s="15">
        <f>'Приложение №1'!C119</f>
        <v>976</v>
      </c>
      <c r="D136" s="66">
        <f t="shared" si="2"/>
        <v>0</v>
      </c>
      <c r="E136" s="5"/>
    </row>
    <row r="137" spans="1:5" ht="54" customHeight="1">
      <c r="A137" s="14" t="s">
        <v>236</v>
      </c>
      <c r="B137" s="15">
        <f>B138</f>
        <v>0</v>
      </c>
      <c r="C137" s="15">
        <f>C138</f>
        <v>1000</v>
      </c>
      <c r="D137" s="66">
        <f t="shared" si="2"/>
        <v>1000</v>
      </c>
      <c r="E137" s="5"/>
    </row>
    <row r="138" spans="1:5" ht="45.75" customHeight="1">
      <c r="A138" s="14" t="s">
        <v>238</v>
      </c>
      <c r="B138" s="15">
        <f>B140</f>
        <v>0</v>
      </c>
      <c r="C138" s="15">
        <f>C140</f>
        <v>1000</v>
      </c>
      <c r="D138" s="66">
        <f t="shared" si="2"/>
        <v>1000</v>
      </c>
      <c r="E138" s="5"/>
    </row>
    <row r="139" spans="1:5" ht="21" customHeight="1">
      <c r="A139" s="14" t="s">
        <v>86</v>
      </c>
      <c r="B139" s="15"/>
      <c r="C139" s="15"/>
      <c r="D139" s="66"/>
      <c r="E139" s="5"/>
    </row>
    <row r="140" spans="1:5" ht="63" customHeight="1">
      <c r="A140" s="14" t="s">
        <v>239</v>
      </c>
      <c r="B140" s="15">
        <v>0</v>
      </c>
      <c r="C140" s="15">
        <f>'Приложение №1'!C123</f>
        <v>1000</v>
      </c>
      <c r="D140" s="66">
        <f t="shared" si="2"/>
        <v>1000</v>
      </c>
      <c r="E140" s="5"/>
    </row>
    <row r="141" spans="1:5" ht="35.25" customHeight="1">
      <c r="A141" s="52" t="str">
        <f>'Приложение №1'!B124</f>
        <v>Субвенции бюджетам на осуществление первичного воинского учета на территориях, где отсутствуют военные комиссариаты</v>
      </c>
      <c r="B141" s="15">
        <f>B142</f>
        <v>443.9</v>
      </c>
      <c r="C141" s="15">
        <f>C142</f>
        <v>443.9</v>
      </c>
      <c r="D141" s="66">
        <f t="shared" si="2"/>
        <v>0</v>
      </c>
      <c r="E141" s="5"/>
    </row>
    <row r="142" spans="1:5" ht="30" customHeight="1">
      <c r="A142" s="16" t="str">
        <f>'Приложение №1'!B125</f>
        <v>Субвенции бюджетам городских округов на осуществление первичного воинского учета на территориях, где отсутствуют военные комиссариаты, в том числе:</v>
      </c>
      <c r="B142" s="15">
        <f>B143</f>
        <v>443.9</v>
      </c>
      <c r="C142" s="15">
        <f>C143</f>
        <v>443.9</v>
      </c>
      <c r="D142" s="66">
        <f t="shared" si="2"/>
        <v>0</v>
      </c>
      <c r="E142" s="5"/>
    </row>
    <row r="143" spans="1:5" ht="45" customHeight="1">
      <c r="A143" s="16" t="str">
        <f>'Приложение №1'!B126</f>
        <v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2019  год</v>
      </c>
      <c r="B143" s="15">
        <v>443.9</v>
      </c>
      <c r="C143" s="15">
        <f>'Приложение №1'!C126</f>
        <v>443.9</v>
      </c>
      <c r="D143" s="66">
        <f t="shared" si="2"/>
        <v>0</v>
      </c>
      <c r="E143" s="5"/>
    </row>
    <row r="144" spans="1:5" ht="33" customHeight="1">
      <c r="A144" s="16" t="str">
        <f>'Приложение №1'!B127</f>
        <v>Субвенции бюджетам на государственную регистрацию актов гражданского состояния</v>
      </c>
      <c r="B144" s="15">
        <f>B145</f>
        <v>2105.8</v>
      </c>
      <c r="C144" s="15">
        <f>C145</f>
        <v>2105.8</v>
      </c>
      <c r="D144" s="66">
        <f t="shared" si="2"/>
        <v>0</v>
      </c>
      <c r="E144" s="5"/>
    </row>
    <row r="145" spans="1:5" ht="33" customHeight="1">
      <c r="A145" s="16" t="str">
        <f>'Приложение №1'!B128</f>
        <v>Субвенции бюджетам городских округов на государственную регистрацию актов гражданского состояния, в том числе:</v>
      </c>
      <c r="B145" s="15">
        <f>B146</f>
        <v>2105.8</v>
      </c>
      <c r="C145" s="15">
        <f>C146</f>
        <v>2105.8</v>
      </c>
      <c r="D145" s="66">
        <f t="shared" si="2"/>
        <v>0</v>
      </c>
      <c r="E145" s="5"/>
    </row>
    <row r="146" spans="1:5" ht="36" customHeight="1">
      <c r="A146" s="16" t="str">
        <f>'Приложение №1'!B129</f>
        <v>Субвенции бюджетам городских округов  на осуществление полномочий по государственной регистрации актов гражданского состояния на 2019  год</v>
      </c>
      <c r="B146" s="15">
        <v>2105.8</v>
      </c>
      <c r="C146" s="15">
        <f>'Приложение №1'!C129</f>
        <v>2105.8</v>
      </c>
      <c r="D146" s="66">
        <f t="shared" si="2"/>
        <v>0</v>
      </c>
      <c r="E146" s="5"/>
    </row>
    <row r="147" spans="1:5" ht="19.5" customHeight="1">
      <c r="A147" s="11" t="s">
        <v>47</v>
      </c>
      <c r="B147" s="12">
        <f>B148</f>
        <v>13847.4</v>
      </c>
      <c r="C147" s="12">
        <f>C148</f>
        <v>13847.4</v>
      </c>
      <c r="D147" s="67">
        <f t="shared" si="2"/>
        <v>0</v>
      </c>
      <c r="E147" s="5"/>
    </row>
    <row r="148" spans="1:5" ht="15">
      <c r="A148" s="14" t="s">
        <v>94</v>
      </c>
      <c r="B148" s="15">
        <f>B149</f>
        <v>13847.4</v>
      </c>
      <c r="C148" s="15">
        <f>C149</f>
        <v>13847.4</v>
      </c>
      <c r="D148" s="66">
        <f t="shared" si="2"/>
        <v>0</v>
      </c>
      <c r="E148" s="5"/>
    </row>
    <row r="149" spans="1:5" ht="30">
      <c r="A149" s="27" t="s">
        <v>41</v>
      </c>
      <c r="B149" s="15">
        <f>B151</f>
        <v>13847.4</v>
      </c>
      <c r="C149" s="15">
        <f>C151</f>
        <v>13847.4</v>
      </c>
      <c r="D149" s="66">
        <f t="shared" si="2"/>
        <v>0</v>
      </c>
      <c r="E149" s="5"/>
    </row>
    <row r="150" spans="1:5" ht="15">
      <c r="A150" s="14" t="s">
        <v>86</v>
      </c>
      <c r="B150" s="15"/>
      <c r="C150" s="15"/>
      <c r="D150" s="66">
        <f t="shared" si="2"/>
        <v>0</v>
      </c>
      <c r="E150" s="5"/>
    </row>
    <row r="151" spans="1:5" ht="60" customHeight="1">
      <c r="A151" s="14" t="str">
        <f>'Приложение №1'!B134</f>
        <v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2019 год</v>
      </c>
      <c r="B151" s="15">
        <f>B152+B153+B154</f>
        <v>13847.4</v>
      </c>
      <c r="C151" s="15">
        <f>C152+C153+C154</f>
        <v>13847.4</v>
      </c>
      <c r="D151" s="66">
        <f t="shared" si="2"/>
        <v>0</v>
      </c>
      <c r="E151" s="5"/>
    </row>
    <row r="152" spans="1:5" ht="66" customHeight="1">
      <c r="A152" s="14" t="str">
        <f>'Приложение №1'!B135</f>
        <v>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</v>
      </c>
      <c r="B152" s="15">
        <v>12745.8</v>
      </c>
      <c r="C152" s="15">
        <f>'Приложение №1'!C135</f>
        <v>12657.9</v>
      </c>
      <c r="D152" s="66">
        <f t="shared" si="2"/>
        <v>-87.89999999999964</v>
      </c>
      <c r="E152" s="5"/>
    </row>
    <row r="153" spans="1:5" ht="77.25" customHeight="1">
      <c r="A153" s="14" t="str">
        <f>'Приложение №1'!B136</f>
        <v>в рамках подпрограммы "Оказание государственных услуг в сфере культуры и отраслевого образования Магаданской области" на 2014-2021 годы" государственной программы Магаданской области "Развитие культуры и туризма  Магаданской области" на 2014-2021 годы"</v>
      </c>
      <c r="B153" s="15">
        <v>1101.6</v>
      </c>
      <c r="C153" s="15">
        <f>'Приложение №1'!C136</f>
        <v>1101.6</v>
      </c>
      <c r="D153" s="66">
        <f t="shared" si="2"/>
        <v>0</v>
      </c>
      <c r="E153" s="5"/>
    </row>
    <row r="154" spans="1:5" ht="77.25" customHeight="1">
      <c r="A154" s="68" t="str">
        <f>'Приложение №1'!B137</f>
        <v>в рамках подпрограммы "Управление развитием отрасли физической культуры и спорта" на 2015 - 2021 годы" государственной программы Магаданской области "Развитие физической культуры и спорта в Магаданской области" на 2014 - 2021 годы" </v>
      </c>
      <c r="B154" s="15">
        <v>0</v>
      </c>
      <c r="C154" s="15">
        <f>'Приложение №1'!C137</f>
        <v>87.9</v>
      </c>
      <c r="D154" s="66">
        <f t="shared" si="2"/>
        <v>87.9</v>
      </c>
      <c r="E154" s="5"/>
    </row>
    <row r="155" spans="1:5" ht="14.25">
      <c r="A155" s="11" t="s">
        <v>191</v>
      </c>
      <c r="B155" s="12">
        <f>B156</f>
        <v>0</v>
      </c>
      <c r="C155" s="12">
        <f>C156</f>
        <v>20066.8</v>
      </c>
      <c r="D155" s="67">
        <f t="shared" si="2"/>
        <v>20066.8</v>
      </c>
      <c r="E155" s="5"/>
    </row>
    <row r="156" spans="1:5" ht="15">
      <c r="A156" s="14" t="s">
        <v>192</v>
      </c>
      <c r="B156" s="15">
        <f>B157</f>
        <v>0</v>
      </c>
      <c r="C156" s="15">
        <f>C157</f>
        <v>20066.8</v>
      </c>
      <c r="D156" s="66">
        <f t="shared" si="2"/>
        <v>20066.8</v>
      </c>
      <c r="E156" s="5"/>
    </row>
    <row r="157" spans="1:5" ht="15">
      <c r="A157" s="14" t="s">
        <v>192</v>
      </c>
      <c r="B157" s="15">
        <f>B159</f>
        <v>0</v>
      </c>
      <c r="C157" s="15">
        <f>C159</f>
        <v>20066.8</v>
      </c>
      <c r="D157" s="66">
        <f t="shared" si="2"/>
        <v>20066.8</v>
      </c>
      <c r="E157" s="5"/>
    </row>
    <row r="158" spans="1:5" ht="15">
      <c r="A158" s="14" t="s">
        <v>86</v>
      </c>
      <c r="B158" s="15"/>
      <c r="C158" s="60"/>
      <c r="D158" s="66">
        <f t="shared" si="2"/>
        <v>0</v>
      </c>
      <c r="E158" s="5"/>
    </row>
    <row r="159" spans="1:5" ht="45">
      <c r="A159" s="14" t="s">
        <v>243</v>
      </c>
      <c r="B159" s="15">
        <v>0</v>
      </c>
      <c r="C159" s="70">
        <f>'Приложение №1'!C142</f>
        <v>20066.8</v>
      </c>
      <c r="D159" s="66">
        <f t="shared" si="2"/>
        <v>20066.8</v>
      </c>
      <c r="E159" s="5"/>
    </row>
    <row r="160" spans="1:2" ht="15">
      <c r="A160" s="46"/>
      <c r="B160" s="46"/>
    </row>
    <row r="161" spans="1:2" ht="15">
      <c r="A161" s="46"/>
      <c r="B161" s="46"/>
    </row>
    <row r="162" spans="1:4" ht="15">
      <c r="A162" s="46"/>
      <c r="B162" s="46"/>
      <c r="D162" s="5"/>
    </row>
    <row r="163" spans="1:2" ht="15">
      <c r="A163" s="46"/>
      <c r="B163" s="46"/>
    </row>
    <row r="164" spans="1:2" ht="15">
      <c r="A164" s="46"/>
      <c r="B164" s="46"/>
    </row>
    <row r="165" spans="1:2" ht="15">
      <c r="A165" s="46"/>
      <c r="B165" s="46"/>
    </row>
    <row r="166" spans="1:2" ht="15">
      <c r="A166" s="46"/>
      <c r="B166" s="46"/>
    </row>
    <row r="167" spans="1:2" ht="15">
      <c r="A167" s="46"/>
      <c r="B167" s="46"/>
    </row>
    <row r="168" spans="1:2" ht="15">
      <c r="A168" s="46"/>
      <c r="B168" s="46"/>
    </row>
    <row r="169" spans="1:2" ht="15">
      <c r="A169" s="46"/>
      <c r="B169" s="46"/>
    </row>
    <row r="170" spans="1:2" ht="15">
      <c r="A170" s="46"/>
      <c r="B170" s="46"/>
    </row>
    <row r="171" spans="1:2" ht="15">
      <c r="A171" s="46"/>
      <c r="B171" s="46"/>
    </row>
    <row r="172" spans="1:2" ht="15">
      <c r="A172" s="46"/>
      <c r="B172" s="46"/>
    </row>
    <row r="173" spans="1:2" ht="15">
      <c r="A173" s="46"/>
      <c r="B173" s="46"/>
    </row>
    <row r="174" spans="1:2" ht="15">
      <c r="A174" s="46"/>
      <c r="B174" s="46"/>
    </row>
    <row r="175" spans="1:2" ht="15">
      <c r="A175" s="46"/>
      <c r="B175" s="46"/>
    </row>
    <row r="176" spans="1:2" ht="15">
      <c r="A176" s="46"/>
      <c r="B176" s="46"/>
    </row>
    <row r="177" spans="1:2" ht="15">
      <c r="A177" s="46"/>
      <c r="B177" s="46"/>
    </row>
    <row r="178" spans="1:2" ht="15">
      <c r="A178" s="46"/>
      <c r="B178" s="46"/>
    </row>
    <row r="179" spans="1:2" ht="15">
      <c r="A179" s="46"/>
      <c r="B179" s="46"/>
    </row>
    <row r="180" spans="1:2" ht="15">
      <c r="A180" s="46"/>
      <c r="B180" s="46"/>
    </row>
    <row r="181" spans="1:2" ht="15">
      <c r="A181" s="46"/>
      <c r="B181" s="46"/>
    </row>
    <row r="182" spans="1:2" ht="15">
      <c r="A182" s="46"/>
      <c r="B182" s="46"/>
    </row>
    <row r="183" spans="1:2" ht="15">
      <c r="A183" s="46"/>
      <c r="B183" s="46"/>
    </row>
    <row r="184" spans="1:2" ht="15">
      <c r="A184" s="3"/>
      <c r="B184" s="3"/>
    </row>
    <row r="185" spans="1:2" ht="15">
      <c r="A185" s="3"/>
      <c r="B185" s="3"/>
    </row>
    <row r="186" spans="1:2" ht="15">
      <c r="A186" s="3"/>
      <c r="B186" s="3"/>
    </row>
    <row r="187" spans="1:2" ht="15">
      <c r="A187" s="3"/>
      <c r="B187" s="3"/>
    </row>
    <row r="188" spans="1:2" ht="15">
      <c r="A188" s="3"/>
      <c r="B188" s="3"/>
    </row>
    <row r="189" spans="1:2" ht="15">
      <c r="A189" s="3"/>
      <c r="B189" s="3"/>
    </row>
    <row r="190" spans="1:2" ht="15">
      <c r="A190" s="3"/>
      <c r="B190" s="3"/>
    </row>
    <row r="191" spans="1:2" ht="15">
      <c r="A191" s="3"/>
      <c r="B191" s="3"/>
    </row>
    <row r="192" spans="1:2" ht="15">
      <c r="A192" s="3"/>
      <c r="B192" s="3"/>
    </row>
    <row r="193" spans="1:2" ht="15">
      <c r="A193" s="3"/>
      <c r="B193" s="3"/>
    </row>
    <row r="194" spans="1:2" ht="15">
      <c r="A194" s="3"/>
      <c r="B194" s="3"/>
    </row>
    <row r="195" spans="1:2" ht="15">
      <c r="A195" s="3"/>
      <c r="B195" s="3"/>
    </row>
    <row r="196" spans="1:2" ht="15">
      <c r="A196" s="3"/>
      <c r="B196" s="3"/>
    </row>
    <row r="197" spans="1:2" ht="15">
      <c r="A197" s="3"/>
      <c r="B197" s="3"/>
    </row>
    <row r="198" spans="1:2" ht="15">
      <c r="A198" s="3"/>
      <c r="B198" s="3"/>
    </row>
    <row r="199" spans="1:2" ht="15">
      <c r="A199" s="3"/>
      <c r="B199" s="3"/>
    </row>
    <row r="200" spans="1:2" ht="15">
      <c r="A200" s="3"/>
      <c r="B200" s="3"/>
    </row>
    <row r="201" spans="1:2" ht="15">
      <c r="A201" s="3"/>
      <c r="B201" s="3"/>
    </row>
    <row r="202" spans="1:2" ht="15">
      <c r="A202" s="3"/>
      <c r="B202" s="3"/>
    </row>
    <row r="203" spans="1:2" ht="15">
      <c r="A203" s="3"/>
      <c r="B203" s="3"/>
    </row>
    <row r="204" spans="1:2" ht="15">
      <c r="A204" s="3"/>
      <c r="B204" s="3"/>
    </row>
    <row r="205" spans="1:2" ht="15">
      <c r="A205" s="3"/>
      <c r="B205" s="3"/>
    </row>
    <row r="206" spans="1:2" ht="15">
      <c r="A206" s="3"/>
      <c r="B206" s="3"/>
    </row>
    <row r="207" spans="1:2" ht="15">
      <c r="A207" s="3"/>
      <c r="B207" s="3"/>
    </row>
    <row r="208" spans="1:2" ht="15">
      <c r="A208" s="3"/>
      <c r="B208" s="3"/>
    </row>
    <row r="209" spans="1:2" ht="15">
      <c r="A209" s="3"/>
      <c r="B209" s="3"/>
    </row>
    <row r="210" spans="1:2" ht="15">
      <c r="A210" s="3"/>
      <c r="B210" s="3"/>
    </row>
    <row r="211" spans="1:2" ht="15">
      <c r="A211" s="3"/>
      <c r="B211" s="3"/>
    </row>
    <row r="212" spans="1:2" ht="15">
      <c r="A212" s="3"/>
      <c r="B212" s="3"/>
    </row>
    <row r="213" spans="1:2" ht="15">
      <c r="A213" s="3"/>
      <c r="B213" s="3"/>
    </row>
  </sheetData>
  <sheetProtection/>
  <mergeCells count="9">
    <mergeCell ref="A1:B1"/>
    <mergeCell ref="A2:B2"/>
    <mergeCell ref="A3:B3"/>
    <mergeCell ref="A4:D4"/>
    <mergeCell ref="D7:D8"/>
    <mergeCell ref="C7:C8"/>
    <mergeCell ref="B7:B8"/>
    <mergeCell ref="A7:A8"/>
    <mergeCell ref="A5:D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2019-05-24T04:47:51Z</cp:lastPrinted>
  <dcterms:created xsi:type="dcterms:W3CDTF">2004-12-28T06:12:23Z</dcterms:created>
  <dcterms:modified xsi:type="dcterms:W3CDTF">2019-05-28T01:24:08Z</dcterms:modified>
  <cp:category/>
  <cp:version/>
  <cp:contentType/>
  <cp:contentStatus/>
</cp:coreProperties>
</file>