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835" activeTab="0"/>
  </bookViews>
  <sheets>
    <sheet name="1 доходы" sheetId="1" r:id="rId1"/>
  </sheets>
  <definedNames>
    <definedName name="_xlnm.Print_Area" localSheetId="0">'1 доходы'!$A$1:$F$173</definedName>
  </definedNames>
  <calcPr fullCalcOnLoad="1"/>
</workbook>
</file>

<file path=xl/sharedStrings.xml><?xml version="1.0" encoding="utf-8"?>
<sst xmlns="http://schemas.openxmlformats.org/spreadsheetml/2006/main" count="292" uniqueCount="280">
  <si>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</si>
  <si>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</si>
  <si>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</si>
  <si>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</si>
  <si>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</si>
  <si>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</si>
  <si>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</si>
  <si>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</si>
  <si>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</si>
  <si>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</si>
  <si>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</si>
  <si>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</si>
  <si>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</si>
  <si>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</si>
  <si>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</si>
  <si>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</si>
  <si>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</si>
  <si>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</si>
  <si>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</si>
  <si>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</si>
  <si>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</si>
  <si>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</si>
  <si>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</si>
  <si>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</si>
  <si>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</si>
  <si>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</si>
  <si>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</si>
  <si>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</si>
  <si>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</si>
  <si>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</si>
  <si>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</si>
  <si>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</si>
  <si>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</si>
  <si>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</si>
  <si>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</si>
  <si>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</si>
  <si>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</si>
  <si>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</si>
  <si>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</si>
  <si>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</si>
  <si>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</si>
  <si>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</si>
  <si>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</si>
  <si>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</si>
  <si>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</si>
  <si>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</si>
  <si>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</si>
  <si>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</si>
  <si>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</si>
  <si>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</si>
  <si>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</si>
  <si>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</si>
  <si>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</si>
  <si>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</si>
  <si>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</si>
  <si>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</si>
  <si>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</si>
  <si>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</si>
  <si>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</si>
  <si>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</si>
  <si>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</si>
  <si>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</si>
  <si>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</si>
  <si>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</si>
  <si>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</si>
  <si>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</si>
  <si>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</si>
  <si>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</si>
  <si>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</si>
  <si>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</si>
  <si>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</si>
  <si>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</si>
  <si>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</si>
  <si>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</si>
  <si>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</si>
  <si>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</si>
  <si>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</si>
  <si>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</si>
  <si>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</si>
  <si>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</si>
  <si>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</si>
  <si>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</si>
  <si>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</si>
  <si>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</si>
  <si>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</si>
  <si>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</si>
  <si>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</si>
  <si>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</si>
  <si>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</si>
  <si>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</si>
  <si>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</si>
  <si>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</si>
  <si>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</si>
  <si>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</si>
  <si>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</si>
  <si>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</si>
  <si>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</si>
  <si>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</si>
  <si>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</si>
  <si>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</si>
  <si>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</si>
  <si>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</si>
  <si>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</si>
  <si>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</si>
  <si>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</si>
  <si>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</si>
  <si>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</si>
  <si>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</si>
  <si>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</si>
  <si>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</si>
  <si>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</si>
  <si>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</si>
  <si>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</si>
  <si>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</si>
  <si>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</si>
  <si>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</si>
  <si>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</si>
  <si>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</si>
  <si>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</si>
  <si>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</si>
  <si>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</si>
  <si>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</si>
  <si>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</si>
  <si>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</si>
  <si>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</si>
  <si>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</si>
  <si>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</si>
  <si>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</si>
  <si>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</si>
  <si>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</si>
  <si>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</si>
  <si>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</si>
  <si>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</si>
  <si>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</si>
  <si>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</si>
  <si>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</si>
  <si>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% исполнения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</si>
  <si>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</si>
  <si>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</si>
  <si>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</si>
  <si>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</si>
  <si>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</si>
  <si>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</si>
  <si>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</si>
  <si>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</si>
  <si>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</si>
  <si>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</si>
  <si>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</si>
  <si>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</si>
  <si>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</si>
  <si>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</si>
  <si>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Субвенции бюджетам бюджетной системы Российской Федерации</t>
  </si>
  <si>
    <t>2 02 30024 00 0000 151</t>
  </si>
  <si>
    <t>2 02 30024 04 0000 151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</si>
  <si>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</si>
  <si>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</si>
  <si>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</si>
  <si>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</si>
  <si>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</si>
  <si>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</si>
  <si>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</si>
  <si>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</si>
  <si>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</si>
  <si>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t>ОТЧЕТ</t>
  </si>
  <si>
    <t>Утвержден</t>
  </si>
  <si>
    <t xml:space="preserve"> постановлением администрации Сусуманского городского округа </t>
  </si>
  <si>
    <t>в том числе: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</si>
  <si>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</si>
  <si>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</si>
  <si>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в том числе:</t>
  </si>
  <si>
    <t xml:space="preserve">1 03 02260 01 0000 110 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</si>
  <si>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</si>
  <si>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</si>
  <si>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</si>
  <si>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</si>
  <si>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1 11 05034 04 0000 120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</si>
  <si>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</si>
  <si>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</si>
  <si>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</si>
  <si>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2 19 0000000 0000 000</t>
  </si>
  <si>
    <t>тыс.руб.</t>
  </si>
  <si>
    <t>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</si>
  <si>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</si>
  <si>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</si>
  <si>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Утверждено</t>
  </si>
  <si>
    <t>Исполнено</t>
  </si>
  <si>
    <t>Отклонение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</si>
  <si>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</si>
  <si>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</si>
  <si>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</si>
  <si>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</si>
  <si>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</si>
  <si>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</si>
  <si>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</si>
  <si>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</si>
  <si>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</si>
  <si>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</si>
  <si>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</si>
  <si>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</si>
  <si>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</si>
  <si>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</si>
  <si>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</si>
  <si>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</si>
  <si>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</si>
  <si>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</si>
  <si>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 xml:space="preserve"> 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</si>
  <si>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2018 год
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</si>
  <si>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</si>
  <si>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</si>
  <si>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</si>
  <si>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</si>
  <si>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2014-2020 годы"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</si>
  <si>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</si>
  <si>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</si>
  <si>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</si>
  <si>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</si>
  <si>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</si>
  <si>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</si>
  <si>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2014-2020 годы"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</si>
  <si>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 на 2018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</si>
  <si>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</si>
  <si>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</si>
  <si>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</si>
  <si>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</si>
  <si>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</si>
  <si>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</si>
  <si>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</si>
  <si>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Федерации,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</si>
  <si>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</si>
  <si>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в рамках подпрограммы "Финансовая поддержка творческих общественных объединений и деятелей культуры и искусства, социально-ориентированных некоммерческих организаций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</si>
  <si>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</si>
  <si>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</si>
  <si>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</si>
  <si>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</si>
  <si>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</si>
  <si>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</si>
  <si>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1 13 02000 00 0000 130 </t>
  </si>
  <si>
    <t xml:space="preserve">1 13 02994 04 0000 130 </t>
  </si>
  <si>
    <t xml:space="preserve">Прочие доходы от компенсации затрат бюджетов городских округов </t>
  </si>
  <si>
    <t>1 16 330040 04 0000 140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</si>
  <si>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</si>
  <si>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</si>
  <si>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</si>
  <si>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</si>
  <si>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</si>
  <si>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</si>
  <si>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Субсидии бюджетам городских округов на реализацию мерооприятий подпрограммы "Оказание содействия муниципальным образованиям Магаданской области в переселении граждан из ветхого и аварийного жилищного фонда на 2014-2020 годы" государственной программы Магаданской области "Обеспечение доступным и комфортным жильем жителей Магаданской области" на 2014-2020 годы на 2017 год</t>
  </si>
  <si>
    <t>207 04050 04  0000 180</t>
  </si>
  <si>
    <t>2 07 00000 00 0000 000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</si>
  <si>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</si>
  <si>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</si>
  <si>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</si>
  <si>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об исполнении бюджета муниципального образования "Сусуманский городской округ" за I полугодие 2018 года</t>
  </si>
  <si>
    <t>Исполнение поступления доходов в бюджет муниципального образования "Сусуманский городской округ" за I полугодие  2018 года</t>
  </si>
  <si>
    <t xml:space="preserve"> 1 12 01041 01 6000 120</t>
  </si>
  <si>
    <t>1 12 01042 01 6000 120</t>
  </si>
  <si>
    <t>Плата за размещение отходов производства</t>
  </si>
  <si>
    <t>Плата за размещение твердых коммунальных отходов</t>
  </si>
  <si>
    <t>2 02 25519 04 0000 151</t>
  </si>
  <si>
    <t>Субсидии бюджетам городских округов на поддержку отрасли культуры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</si>
  <si>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</si>
  <si>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2018 году</t>
  </si>
  <si>
    <t>Субсидии бюджетам городских округов на организацию и проведение гастрономического фестиваля "Колымское братство" в 2018 году в рамках реализации государственной программы Магаданской области "Развитие сельского хозяйства Магаданской области на 2014- 2020 годы"</t>
  </si>
  <si>
    <t>на реализацию мероприятия "Модернизация и реконструкция объектов инженерной и коммунальной инфраструктуры в населенных пунктах городских округов Магаданской области" за счет средств внебюджетного фонда социально-экономического развития Магаданской области в условиях деятельности Особо экономической зоны, на 2018 год</t>
  </si>
  <si>
    <t xml:space="preserve"> для проведения кадастровых работ и межевания земельного участка для дальнейшего его предоставления в долгосрочную аренду ООО «НПО ЦОДИТ» для оказания услуг связи, мобильной связи, систем мониторинга, метео мероприятий и безопасности дорожного движения (ООО "Магаданская дорожная компания")</t>
  </si>
  <si>
    <t>Субсидии бюджетам городских округов на осуществление мероприятий по реконструкции и капитальному капремонту учреждений культуры 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2018 год</t>
  </si>
  <si>
    <t>Cубсидии бюджетам городских округов на организацию и проведение областных универсальных совместных ярмарок 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</si>
  <si>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год: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</si>
  <si>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</si>
  <si>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</si>
  <si>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</si>
  <si>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</si>
  <si>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</si>
  <si>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</si>
  <si>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1 11 09040 00 0000 120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</si>
  <si>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</si>
  <si>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</si>
  <si>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</si>
  <si>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</si>
  <si>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от  24.07.2018 г. № 386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</si>
</sst>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.0\ _р_.;\-#,##0.0\ _р_.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Times New Roman Cyr"/>
      <family val="1"/>
    </font>
    <font>
      <sz val="11"/>
      <color theme="1"/>
      <name val="Times New Roman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justify" wrapText="1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44" applyFont="1" applyFill="1" applyBorder="1" applyAlignment="1" applyProtection="1">
      <alignment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wrapText="1"/>
    </xf>
    <xf numFmtId="0" fontId="7" fillId="0" borderId="12" xfId="44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32" borderId="0" xfId="0" applyFont="1" applyFill="1" applyAlignment="1">
      <alignment/>
    </xf>
    <xf numFmtId="0" fontId="4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55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14" fontId="59" fillId="33" borderId="14" xfId="0" applyNumberFormat="1" applyFont="1" applyFill="1" applyBorder="1" applyAlignment="1">
      <alignment horizontal="center" vertical="center" wrapText="1"/>
    </xf>
    <xf numFmtId="172" fontId="55" fillId="0" borderId="12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172" fontId="57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7" fontId="55" fillId="33" borderId="0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44" applyFont="1" applyAlignment="1" applyProtection="1">
      <alignment wrapText="1"/>
      <protection/>
    </xf>
    <xf numFmtId="0" fontId="7" fillId="0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60" fillId="0" borderId="19" xfId="34" applyNumberFormat="1" applyFont="1" applyBorder="1" applyProtection="1">
      <alignment horizontal="center"/>
      <protection/>
    </xf>
    <xf numFmtId="0" fontId="60" fillId="0" borderId="12" xfId="33" applyNumberFormat="1" applyFont="1" applyBorder="1" applyAlignment="1" applyProtection="1">
      <alignment vertical="center" wrapText="1"/>
      <protection/>
    </xf>
    <xf numFmtId="172" fontId="7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8" fillId="33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3" fontId="7" fillId="33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57" fillId="33" borderId="12" xfId="0" applyNumberFormat="1" applyFont="1" applyFill="1" applyBorder="1" applyAlignment="1">
      <alignment wrapText="1"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view="pageBreakPreview" zoomScaleSheetLayoutView="100" workbookViewId="0" topLeftCell="A1">
      <selection activeCell="A3" sqref="A3:F3"/>
    </sheetView>
  </sheetViews>
  <sheetFormatPr defaultColWidth="9.00390625" defaultRowHeight="12.75"/>
  <cols>
    <col min="1" max="1" width="24.00390625" style="1" customWidth="1"/>
    <col min="2" max="2" width="74.25390625" style="1" customWidth="1"/>
    <col min="3" max="3" width="14.25390625" style="43" customWidth="1"/>
    <col min="4" max="4" width="11.875" style="85" customWidth="1"/>
    <col min="5" max="5" width="14.75390625" style="1" customWidth="1"/>
    <col min="6" max="6" width="12.875" style="1" customWidth="1"/>
    <col min="7" max="16384" width="9.125" style="1" customWidth="1"/>
  </cols>
  <sheetData>
    <row r="1" spans="1:6" ht="13.5" customHeight="1">
      <c r="A1" s="101" t="s">
        <v>164</v>
      </c>
      <c r="B1" s="101"/>
      <c r="C1" s="101"/>
      <c r="D1" s="101"/>
      <c r="E1" s="101"/>
      <c r="F1" s="101"/>
    </row>
    <row r="2" spans="1:6" ht="13.5" customHeight="1">
      <c r="A2" s="101" t="s">
        <v>165</v>
      </c>
      <c r="B2" s="101"/>
      <c r="C2" s="101"/>
      <c r="D2" s="101"/>
      <c r="E2" s="101"/>
      <c r="F2" s="101"/>
    </row>
    <row r="3" spans="1:6" ht="13.5" customHeight="1">
      <c r="A3" s="102" t="s">
        <v>279</v>
      </c>
      <c r="B3" s="102"/>
      <c r="C3" s="102"/>
      <c r="D3" s="102"/>
      <c r="E3" s="102"/>
      <c r="F3" s="102"/>
    </row>
    <row r="4" spans="1:6" ht="13.5" customHeight="1">
      <c r="A4" s="103" t="s">
        <v>163</v>
      </c>
      <c r="B4" s="104"/>
      <c r="C4" s="103"/>
      <c r="D4" s="103"/>
      <c r="E4" s="103"/>
      <c r="F4" s="103"/>
    </row>
    <row r="5" spans="1:6" ht="13.5" customHeight="1">
      <c r="A5" s="103" t="s">
        <v>252</v>
      </c>
      <c r="B5" s="103"/>
      <c r="C5" s="103"/>
      <c r="D5" s="103"/>
      <c r="E5" s="103"/>
      <c r="F5" s="103"/>
    </row>
    <row r="6" spans="1:6" ht="13.5" customHeight="1">
      <c r="A6" s="55"/>
      <c r="B6" s="55"/>
      <c r="C6" s="56"/>
      <c r="D6" s="80"/>
      <c r="E6" s="55"/>
      <c r="F6" s="57"/>
    </row>
    <row r="7" spans="1:6" ht="30" customHeight="1">
      <c r="A7" s="99" t="s">
        <v>253</v>
      </c>
      <c r="B7" s="99"/>
      <c r="C7" s="99"/>
      <c r="D7" s="99"/>
      <c r="E7" s="99"/>
      <c r="F7" s="99"/>
    </row>
    <row r="8" spans="1:6" ht="19.5" customHeight="1">
      <c r="A8" s="28"/>
      <c r="B8" s="28"/>
      <c r="C8" s="44"/>
      <c r="D8" s="81"/>
      <c r="E8" s="30"/>
      <c r="F8" s="49" t="s">
        <v>180</v>
      </c>
    </row>
    <row r="9" spans="1:6" ht="55.5" customHeight="1">
      <c r="A9" s="58" t="s">
        <v>66</v>
      </c>
      <c r="B9" s="59" t="s">
        <v>67</v>
      </c>
      <c r="C9" s="46" t="s">
        <v>184</v>
      </c>
      <c r="D9" s="82" t="s">
        <v>185</v>
      </c>
      <c r="E9" s="47" t="s">
        <v>186</v>
      </c>
      <c r="F9" s="47" t="s">
        <v>136</v>
      </c>
    </row>
    <row r="10" spans="1:6" s="34" customFormat="1" ht="17.25" customHeight="1">
      <c r="A10" s="31">
        <v>1</v>
      </c>
      <c r="B10" s="32">
        <v>2</v>
      </c>
      <c r="C10" s="46">
        <v>3</v>
      </c>
      <c r="D10" s="83">
        <v>4</v>
      </c>
      <c r="E10" s="33">
        <v>5</v>
      </c>
      <c r="F10" s="33">
        <v>6</v>
      </c>
    </row>
    <row r="11" spans="1:6" s="34" customFormat="1" ht="17.25" customHeight="1">
      <c r="A11" s="16" t="s">
        <v>68</v>
      </c>
      <c r="B11" s="7" t="s">
        <v>63</v>
      </c>
      <c r="C11" s="84">
        <f>C12+C18+C24+C35+C43+C46+C57+C67+C74</f>
        <v>243123.4</v>
      </c>
      <c r="D11" s="84">
        <f>D12+D18+D24+D35+D43+D46+D57+D67+D74+D64+D95</f>
        <v>82840.4</v>
      </c>
      <c r="E11" s="61">
        <f aca="true" t="shared" si="0" ref="E11:E42">C11-D11</f>
        <v>160283</v>
      </c>
      <c r="F11" s="45">
        <f aca="true" t="shared" si="1" ref="F11:F22">D11/C11*100</f>
        <v>34.07339647273771</v>
      </c>
    </row>
    <row r="12" spans="1:6" s="34" customFormat="1" ht="17.25" customHeight="1">
      <c r="A12" s="16" t="s">
        <v>69</v>
      </c>
      <c r="B12" s="7" t="s">
        <v>70</v>
      </c>
      <c r="C12" s="84">
        <f>C13</f>
        <v>168065</v>
      </c>
      <c r="D12" s="84">
        <f>D13</f>
        <v>55701.7</v>
      </c>
      <c r="E12" s="61">
        <f t="shared" si="0"/>
        <v>112363.3</v>
      </c>
      <c r="F12" s="45">
        <f t="shared" si="1"/>
        <v>33.14295064409603</v>
      </c>
    </row>
    <row r="13" spans="1:6" s="35" customFormat="1" ht="17.25" customHeight="1">
      <c r="A13" s="17" t="s">
        <v>87</v>
      </c>
      <c r="B13" s="9" t="s">
        <v>88</v>
      </c>
      <c r="C13" s="88">
        <f>C14+C15+C16+C17</f>
        <v>168065</v>
      </c>
      <c r="D13" s="88">
        <f>D14+D15+D16+D17</f>
        <v>55701.7</v>
      </c>
      <c r="E13" s="89">
        <f t="shared" si="0"/>
        <v>112363.3</v>
      </c>
      <c r="F13" s="50">
        <f t="shared" si="1"/>
        <v>33.14295064409603</v>
      </c>
    </row>
    <row r="14" spans="1:6" s="35" customFormat="1" ht="63" customHeight="1">
      <c r="A14" s="17" t="s">
        <v>106</v>
      </c>
      <c r="B14" s="21" t="s">
        <v>187</v>
      </c>
      <c r="C14" s="88">
        <v>165976</v>
      </c>
      <c r="D14" s="88">
        <v>54152.4</v>
      </c>
      <c r="E14" s="89">
        <f t="shared" si="0"/>
        <v>111823.6</v>
      </c>
      <c r="F14" s="50">
        <f t="shared" si="1"/>
        <v>32.626644816117995</v>
      </c>
    </row>
    <row r="15" spans="1:6" s="34" customFormat="1" ht="90" customHeight="1">
      <c r="A15" s="17" t="s">
        <v>91</v>
      </c>
      <c r="B15" s="22" t="s">
        <v>188</v>
      </c>
      <c r="C15" s="88">
        <v>219</v>
      </c>
      <c r="D15" s="88">
        <v>192.2</v>
      </c>
      <c r="E15" s="89">
        <f t="shared" si="0"/>
        <v>26.80000000000001</v>
      </c>
      <c r="F15" s="50">
        <f t="shared" si="1"/>
        <v>87.76255707762557</v>
      </c>
    </row>
    <row r="16" spans="1:6" s="34" customFormat="1" ht="33" customHeight="1">
      <c r="A16" s="17" t="s">
        <v>116</v>
      </c>
      <c r="B16" s="22" t="s">
        <v>121</v>
      </c>
      <c r="C16" s="88">
        <v>76</v>
      </c>
      <c r="D16" s="88">
        <v>71</v>
      </c>
      <c r="E16" s="89">
        <f t="shared" si="0"/>
        <v>5</v>
      </c>
      <c r="F16" s="50">
        <f t="shared" si="1"/>
        <v>93.42105263157895</v>
      </c>
    </row>
    <row r="17" spans="1:6" s="34" customFormat="1" ht="76.5" customHeight="1">
      <c r="A17" s="17" t="s">
        <v>15</v>
      </c>
      <c r="B17" s="22" t="s">
        <v>189</v>
      </c>
      <c r="C17" s="88">
        <v>1794</v>
      </c>
      <c r="D17" s="88">
        <v>1286.1</v>
      </c>
      <c r="E17" s="89">
        <f t="shared" si="0"/>
        <v>507.9000000000001</v>
      </c>
      <c r="F17" s="50">
        <f t="shared" si="1"/>
        <v>71.68896321070234</v>
      </c>
    </row>
    <row r="18" spans="1:6" s="34" customFormat="1" ht="30" customHeight="1">
      <c r="A18" s="51" t="s">
        <v>125</v>
      </c>
      <c r="B18" s="52" t="s">
        <v>10</v>
      </c>
      <c r="C18" s="84">
        <f>C19</f>
        <v>6215</v>
      </c>
      <c r="D18" s="84">
        <f>D19</f>
        <v>3344.9</v>
      </c>
      <c r="E18" s="61">
        <f t="shared" si="0"/>
        <v>2870.1</v>
      </c>
      <c r="F18" s="45">
        <f t="shared" si="1"/>
        <v>53.81979082864039</v>
      </c>
    </row>
    <row r="19" spans="1:6" s="34" customFormat="1" ht="32.25" customHeight="1">
      <c r="A19" s="18" t="s">
        <v>124</v>
      </c>
      <c r="B19" s="64" t="s">
        <v>190</v>
      </c>
      <c r="C19" s="88">
        <f>C20+C21+C22</f>
        <v>6215</v>
      </c>
      <c r="D19" s="88">
        <f>D20+D21+D22+D23</f>
        <v>3344.9</v>
      </c>
      <c r="E19" s="89">
        <f t="shared" si="0"/>
        <v>2870.1</v>
      </c>
      <c r="F19" s="50">
        <f t="shared" si="1"/>
        <v>53.81979082864039</v>
      </c>
    </row>
    <row r="20" spans="1:6" s="34" customFormat="1" ht="61.5" customHeight="1">
      <c r="A20" s="18" t="s">
        <v>130</v>
      </c>
      <c r="B20" s="21" t="s">
        <v>134</v>
      </c>
      <c r="C20" s="88">
        <v>2057</v>
      </c>
      <c r="D20" s="88">
        <v>1449.6</v>
      </c>
      <c r="E20" s="89">
        <f t="shared" si="0"/>
        <v>607.4000000000001</v>
      </c>
      <c r="F20" s="50">
        <f t="shared" si="1"/>
        <v>70.47156052503645</v>
      </c>
    </row>
    <row r="21" spans="1:6" s="34" customFormat="1" ht="60" customHeight="1">
      <c r="A21" s="65" t="s">
        <v>131</v>
      </c>
      <c r="B21" s="21" t="s">
        <v>19</v>
      </c>
      <c r="C21" s="88">
        <v>18</v>
      </c>
      <c r="D21" s="88">
        <v>11</v>
      </c>
      <c r="E21" s="89">
        <f t="shared" si="0"/>
        <v>7</v>
      </c>
      <c r="F21" s="50">
        <f t="shared" si="1"/>
        <v>61.111111111111114</v>
      </c>
    </row>
    <row r="22" spans="1:6" s="34" customFormat="1" ht="64.5" customHeight="1">
      <c r="A22" s="65" t="s">
        <v>132</v>
      </c>
      <c r="B22" s="21" t="s">
        <v>20</v>
      </c>
      <c r="C22" s="88">
        <v>4140</v>
      </c>
      <c r="D22" s="88">
        <v>2185.5</v>
      </c>
      <c r="E22" s="89">
        <f t="shared" si="0"/>
        <v>1954.5</v>
      </c>
      <c r="F22" s="50">
        <f t="shared" si="1"/>
        <v>52.789855072463766</v>
      </c>
    </row>
    <row r="23" spans="1:6" s="34" customFormat="1" ht="58.5" customHeight="1">
      <c r="A23" s="65" t="s">
        <v>170</v>
      </c>
      <c r="B23" s="21" t="s">
        <v>171</v>
      </c>
      <c r="C23" s="88">
        <v>0</v>
      </c>
      <c r="D23" s="88">
        <v>-301.2</v>
      </c>
      <c r="E23" s="89">
        <f t="shared" si="0"/>
        <v>301.2</v>
      </c>
      <c r="F23" s="50">
        <v>0</v>
      </c>
    </row>
    <row r="24" spans="1:6" s="34" customFormat="1" ht="24.75" customHeight="1">
      <c r="A24" s="16" t="s">
        <v>71</v>
      </c>
      <c r="B24" s="7" t="s">
        <v>72</v>
      </c>
      <c r="C24" s="84">
        <f>C25+C31+C33</f>
        <v>18259</v>
      </c>
      <c r="D24" s="84">
        <f>D25+D31+D33</f>
        <v>8866.1</v>
      </c>
      <c r="E24" s="61">
        <f t="shared" si="0"/>
        <v>9392.9</v>
      </c>
      <c r="F24" s="45">
        <f aca="true" t="shared" si="2" ref="F24:F49">D24/C24*100</f>
        <v>48.55742373623966</v>
      </c>
    </row>
    <row r="25" spans="1:6" s="34" customFormat="1" ht="26.25" customHeight="1">
      <c r="A25" s="20" t="s">
        <v>191</v>
      </c>
      <c r="B25" s="29" t="s">
        <v>192</v>
      </c>
      <c r="C25" s="88">
        <f>C26+C28+C30</f>
        <v>5134</v>
      </c>
      <c r="D25" s="88">
        <f>D26+D28+D30</f>
        <v>2758.3</v>
      </c>
      <c r="E25" s="89">
        <f t="shared" si="0"/>
        <v>2375.7</v>
      </c>
      <c r="F25" s="50">
        <f t="shared" si="2"/>
        <v>53.72613946240749</v>
      </c>
    </row>
    <row r="26" spans="1:6" ht="30" customHeight="1">
      <c r="A26" s="19" t="s">
        <v>193</v>
      </c>
      <c r="B26" s="29" t="s">
        <v>194</v>
      </c>
      <c r="C26" s="88">
        <f>C27</f>
        <v>4171</v>
      </c>
      <c r="D26" s="88">
        <f>D27</f>
        <v>1904.9</v>
      </c>
      <c r="E26" s="89">
        <f t="shared" si="0"/>
        <v>2266.1</v>
      </c>
      <c r="F26" s="50">
        <f t="shared" si="2"/>
        <v>45.670103092783506</v>
      </c>
    </row>
    <row r="27" spans="1:6" s="36" customFormat="1" ht="28.5" customHeight="1">
      <c r="A27" s="19" t="s">
        <v>195</v>
      </c>
      <c r="B27" s="29" t="s">
        <v>194</v>
      </c>
      <c r="C27" s="88">
        <v>4171</v>
      </c>
      <c r="D27" s="88">
        <v>1904.9</v>
      </c>
      <c r="E27" s="89">
        <f t="shared" si="0"/>
        <v>2266.1</v>
      </c>
      <c r="F27" s="50">
        <f t="shared" si="2"/>
        <v>45.670103092783506</v>
      </c>
    </row>
    <row r="28" spans="1:6" s="36" customFormat="1" ht="33.75" customHeight="1">
      <c r="A28" s="86" t="s">
        <v>196</v>
      </c>
      <c r="B28" s="87" t="s">
        <v>172</v>
      </c>
      <c r="C28" s="88">
        <f>C29</f>
        <v>463</v>
      </c>
      <c r="D28" s="88">
        <f>D29</f>
        <v>849.7</v>
      </c>
      <c r="E28" s="89">
        <f t="shared" si="0"/>
        <v>-386.70000000000005</v>
      </c>
      <c r="F28" s="50">
        <f t="shared" si="2"/>
        <v>183.52051835853135</v>
      </c>
    </row>
    <row r="29" spans="1:6" s="36" customFormat="1" ht="45" customHeight="1">
      <c r="A29" s="86" t="s">
        <v>197</v>
      </c>
      <c r="B29" s="87" t="s">
        <v>173</v>
      </c>
      <c r="C29" s="88">
        <v>463</v>
      </c>
      <c r="D29" s="88">
        <v>849.7</v>
      </c>
      <c r="E29" s="89">
        <f t="shared" si="0"/>
        <v>-386.70000000000005</v>
      </c>
      <c r="F29" s="50">
        <f t="shared" si="2"/>
        <v>183.52051835853135</v>
      </c>
    </row>
    <row r="30" spans="1:6" s="36" customFormat="1" ht="36.75" customHeight="1">
      <c r="A30" s="86" t="s">
        <v>198</v>
      </c>
      <c r="B30" s="87" t="s">
        <v>174</v>
      </c>
      <c r="C30" s="88">
        <v>500</v>
      </c>
      <c r="D30" s="88">
        <v>3.7</v>
      </c>
      <c r="E30" s="89">
        <f t="shared" si="0"/>
        <v>496.3</v>
      </c>
      <c r="F30" s="50">
        <f t="shared" si="2"/>
        <v>0.74</v>
      </c>
    </row>
    <row r="31" spans="1:6" s="36" customFormat="1" ht="27" customHeight="1">
      <c r="A31" s="18" t="s">
        <v>111</v>
      </c>
      <c r="B31" s="9" t="s">
        <v>89</v>
      </c>
      <c r="C31" s="88">
        <f>C32</f>
        <v>12981</v>
      </c>
      <c r="D31" s="88">
        <f>D32</f>
        <v>5650.7</v>
      </c>
      <c r="E31" s="89">
        <f t="shared" si="0"/>
        <v>7330.3</v>
      </c>
      <c r="F31" s="50">
        <f t="shared" si="2"/>
        <v>43.530544642169325</v>
      </c>
    </row>
    <row r="32" spans="1:6" s="36" customFormat="1" ht="27" customHeight="1">
      <c r="A32" s="18" t="s">
        <v>110</v>
      </c>
      <c r="B32" s="9" t="s">
        <v>89</v>
      </c>
      <c r="C32" s="88">
        <v>12981</v>
      </c>
      <c r="D32" s="88">
        <v>5650.7</v>
      </c>
      <c r="E32" s="89">
        <f t="shared" si="0"/>
        <v>7330.3</v>
      </c>
      <c r="F32" s="50">
        <f t="shared" si="2"/>
        <v>43.530544642169325</v>
      </c>
    </row>
    <row r="33" spans="1:6" s="36" customFormat="1" ht="28.5" customHeight="1">
      <c r="A33" s="38" t="s">
        <v>7</v>
      </c>
      <c r="B33" s="23" t="s">
        <v>8</v>
      </c>
      <c r="C33" s="88">
        <f>C34</f>
        <v>144</v>
      </c>
      <c r="D33" s="88">
        <f>D34</f>
        <v>457.1</v>
      </c>
      <c r="E33" s="89">
        <f t="shared" si="0"/>
        <v>-313.1</v>
      </c>
      <c r="F33" s="50">
        <f t="shared" si="2"/>
        <v>317.43055555555554</v>
      </c>
    </row>
    <row r="34" spans="1:6" ht="18" customHeight="1">
      <c r="A34" s="38" t="s">
        <v>9</v>
      </c>
      <c r="B34" s="23" t="s">
        <v>8</v>
      </c>
      <c r="C34" s="88">
        <v>144</v>
      </c>
      <c r="D34" s="88">
        <v>457.1</v>
      </c>
      <c r="E34" s="89">
        <f t="shared" si="0"/>
        <v>-313.1</v>
      </c>
      <c r="F34" s="50">
        <f t="shared" si="2"/>
        <v>317.43055555555554</v>
      </c>
    </row>
    <row r="35" spans="1:6" ht="23.25" customHeight="1">
      <c r="A35" s="16" t="s">
        <v>73</v>
      </c>
      <c r="B35" s="7" t="s">
        <v>74</v>
      </c>
      <c r="C35" s="84">
        <f>C36+C38</f>
        <v>5369</v>
      </c>
      <c r="D35" s="84">
        <f>D36+D38</f>
        <v>1575.9</v>
      </c>
      <c r="E35" s="61">
        <f t="shared" si="0"/>
        <v>3793.1</v>
      </c>
      <c r="F35" s="45">
        <f t="shared" si="2"/>
        <v>29.351834606071897</v>
      </c>
    </row>
    <row r="36" spans="1:6" ht="18" customHeight="1">
      <c r="A36" s="17" t="s">
        <v>127</v>
      </c>
      <c r="B36" s="5" t="s">
        <v>126</v>
      </c>
      <c r="C36" s="88">
        <f>C37</f>
        <v>642</v>
      </c>
      <c r="D36" s="88">
        <f>D37</f>
        <v>84.3</v>
      </c>
      <c r="E36" s="89">
        <f t="shared" si="0"/>
        <v>557.7</v>
      </c>
      <c r="F36" s="50">
        <f t="shared" si="2"/>
        <v>13.130841121495326</v>
      </c>
    </row>
    <row r="37" spans="1:6" ht="32.25" customHeight="1">
      <c r="A37" s="66" t="s">
        <v>22</v>
      </c>
      <c r="B37" s="21" t="s">
        <v>21</v>
      </c>
      <c r="C37" s="88">
        <v>642</v>
      </c>
      <c r="D37" s="88">
        <v>84.3</v>
      </c>
      <c r="E37" s="89">
        <f t="shared" si="0"/>
        <v>557.7</v>
      </c>
      <c r="F37" s="50">
        <f t="shared" si="2"/>
        <v>13.130841121495326</v>
      </c>
    </row>
    <row r="38" spans="1:6" ht="15" customHeight="1">
      <c r="A38" s="17" t="s">
        <v>65</v>
      </c>
      <c r="B38" s="9" t="s">
        <v>90</v>
      </c>
      <c r="C38" s="88">
        <f>C39+C41</f>
        <v>4727</v>
      </c>
      <c r="D38" s="88">
        <f>D39+D41</f>
        <v>1491.6000000000001</v>
      </c>
      <c r="E38" s="89">
        <f t="shared" si="0"/>
        <v>3235.3999999999996</v>
      </c>
      <c r="F38" s="50">
        <f t="shared" si="2"/>
        <v>31.55489739792681</v>
      </c>
    </row>
    <row r="39" spans="1:6" ht="24" customHeight="1">
      <c r="A39" s="67" t="s">
        <v>24</v>
      </c>
      <c r="B39" s="11" t="s">
        <v>23</v>
      </c>
      <c r="C39" s="88">
        <f>C40</f>
        <v>4363</v>
      </c>
      <c r="D39" s="88">
        <f>D40</f>
        <v>1422.4</v>
      </c>
      <c r="E39" s="89">
        <f t="shared" si="0"/>
        <v>2940.6</v>
      </c>
      <c r="F39" s="50">
        <f t="shared" si="2"/>
        <v>32.60142104056842</v>
      </c>
    </row>
    <row r="40" spans="1:6" ht="36.75" customHeight="1">
      <c r="A40" s="67" t="s">
        <v>26</v>
      </c>
      <c r="B40" s="11" t="s">
        <v>25</v>
      </c>
      <c r="C40" s="88">
        <v>4363</v>
      </c>
      <c r="D40" s="88">
        <v>1422.4</v>
      </c>
      <c r="E40" s="89">
        <f t="shared" si="0"/>
        <v>2940.6</v>
      </c>
      <c r="F40" s="50">
        <f t="shared" si="2"/>
        <v>32.60142104056842</v>
      </c>
    </row>
    <row r="41" spans="1:6" ht="17.25" customHeight="1">
      <c r="A41" s="67" t="s">
        <v>28</v>
      </c>
      <c r="B41" s="24" t="s">
        <v>27</v>
      </c>
      <c r="C41" s="88">
        <f>C42</f>
        <v>364</v>
      </c>
      <c r="D41" s="88">
        <f>D42</f>
        <v>69.2</v>
      </c>
      <c r="E41" s="89">
        <f t="shared" si="0"/>
        <v>294.8</v>
      </c>
      <c r="F41" s="50">
        <f t="shared" si="2"/>
        <v>19.010989010989015</v>
      </c>
    </row>
    <row r="42" spans="1:6" ht="34.5" customHeight="1">
      <c r="A42" s="67" t="s">
        <v>30</v>
      </c>
      <c r="B42" s="11" t="s">
        <v>29</v>
      </c>
      <c r="C42" s="88">
        <v>364</v>
      </c>
      <c r="D42" s="88">
        <v>69.2</v>
      </c>
      <c r="E42" s="89">
        <f t="shared" si="0"/>
        <v>294.8</v>
      </c>
      <c r="F42" s="50">
        <f t="shared" si="2"/>
        <v>19.010989010989015</v>
      </c>
    </row>
    <row r="43" spans="1:6" ht="21" customHeight="1">
      <c r="A43" s="16" t="s">
        <v>75</v>
      </c>
      <c r="B43" s="7" t="s">
        <v>64</v>
      </c>
      <c r="C43" s="84">
        <f>C44</f>
        <v>2076</v>
      </c>
      <c r="D43" s="84">
        <f>D44</f>
        <v>530</v>
      </c>
      <c r="E43" s="61">
        <f aca="true" t="shared" si="3" ref="E43:E61">C43-D43</f>
        <v>1546</v>
      </c>
      <c r="F43" s="45">
        <f t="shared" si="2"/>
        <v>25.529865125240846</v>
      </c>
    </row>
    <row r="44" spans="1:6" ht="39.75" customHeight="1">
      <c r="A44" s="17" t="s">
        <v>95</v>
      </c>
      <c r="B44" s="9" t="s">
        <v>96</v>
      </c>
      <c r="C44" s="88">
        <f>C45</f>
        <v>2076</v>
      </c>
      <c r="D44" s="88">
        <f>D45</f>
        <v>530</v>
      </c>
      <c r="E44" s="89">
        <f t="shared" si="3"/>
        <v>1546</v>
      </c>
      <c r="F44" s="50">
        <f t="shared" si="2"/>
        <v>25.529865125240846</v>
      </c>
    </row>
    <row r="45" spans="1:6" ht="52.5" customHeight="1">
      <c r="A45" s="17" t="s">
        <v>92</v>
      </c>
      <c r="B45" s="9" t="s">
        <v>58</v>
      </c>
      <c r="C45" s="88">
        <v>2076</v>
      </c>
      <c r="D45" s="88">
        <v>530</v>
      </c>
      <c r="E45" s="89">
        <f t="shared" si="3"/>
        <v>1546</v>
      </c>
      <c r="F45" s="50">
        <f t="shared" si="2"/>
        <v>25.529865125240846</v>
      </c>
    </row>
    <row r="46" spans="1:6" ht="32.25" customHeight="1">
      <c r="A46" s="16" t="s">
        <v>76</v>
      </c>
      <c r="B46" s="7" t="s">
        <v>77</v>
      </c>
      <c r="C46" s="84">
        <f>C47</f>
        <v>39500</v>
      </c>
      <c r="D46" s="84">
        <f>D47+D54</f>
        <v>11343.2</v>
      </c>
      <c r="E46" s="61">
        <f t="shared" si="3"/>
        <v>28156.8</v>
      </c>
      <c r="F46" s="45">
        <f t="shared" si="2"/>
        <v>28.716962025316455</v>
      </c>
    </row>
    <row r="47" spans="1:6" ht="77.25" customHeight="1">
      <c r="A47" s="17" t="s">
        <v>78</v>
      </c>
      <c r="B47" s="9" t="s">
        <v>109</v>
      </c>
      <c r="C47" s="88">
        <f>C48+C52</f>
        <v>39500</v>
      </c>
      <c r="D47" s="88">
        <f>D48+D52+D50</f>
        <v>11194.400000000001</v>
      </c>
      <c r="E47" s="89">
        <f t="shared" si="3"/>
        <v>28305.6</v>
      </c>
      <c r="F47" s="50">
        <f t="shared" si="2"/>
        <v>28.340253164556966</v>
      </c>
    </row>
    <row r="48" spans="1:6" ht="57" customHeight="1">
      <c r="A48" s="17" t="s">
        <v>79</v>
      </c>
      <c r="B48" s="9" t="s">
        <v>105</v>
      </c>
      <c r="C48" s="88">
        <f>C49</f>
        <v>22500</v>
      </c>
      <c r="D48" s="88">
        <f>D49</f>
        <v>5357.8</v>
      </c>
      <c r="E48" s="89">
        <f t="shared" si="3"/>
        <v>17142.2</v>
      </c>
      <c r="F48" s="50">
        <f t="shared" si="2"/>
        <v>23.812444444444445</v>
      </c>
    </row>
    <row r="49" spans="1:6" ht="33.75" customHeight="1">
      <c r="A49" s="54" t="s">
        <v>32</v>
      </c>
      <c r="B49" s="23" t="s">
        <v>31</v>
      </c>
      <c r="C49" s="88">
        <v>22500</v>
      </c>
      <c r="D49" s="88">
        <v>5357.8</v>
      </c>
      <c r="E49" s="89">
        <f t="shared" si="3"/>
        <v>17142.2</v>
      </c>
      <c r="F49" s="50">
        <f t="shared" si="2"/>
        <v>23.812444444444445</v>
      </c>
    </row>
    <row r="50" spans="1:6" ht="65.25" customHeight="1">
      <c r="A50" s="98" t="s">
        <v>272</v>
      </c>
      <c r="B50" s="23" t="s">
        <v>273</v>
      </c>
      <c r="C50" s="88">
        <v>0</v>
      </c>
      <c r="D50" s="88">
        <f>D51</f>
        <v>11.7</v>
      </c>
      <c r="E50" s="89">
        <f t="shared" si="3"/>
        <v>-11.7</v>
      </c>
      <c r="F50" s="50">
        <v>0</v>
      </c>
    </row>
    <row r="51" spans="1:6" ht="48" customHeight="1">
      <c r="A51" s="53" t="s">
        <v>175</v>
      </c>
      <c r="B51" s="23" t="s">
        <v>232</v>
      </c>
      <c r="C51" s="88">
        <v>0</v>
      </c>
      <c r="D51" s="88">
        <v>11.7</v>
      </c>
      <c r="E51" s="89">
        <f t="shared" si="3"/>
        <v>-11.7</v>
      </c>
      <c r="F51" s="50">
        <v>0</v>
      </c>
    </row>
    <row r="52" spans="1:6" ht="37.5" customHeight="1">
      <c r="A52" s="17" t="s">
        <v>1</v>
      </c>
      <c r="B52" s="9" t="s">
        <v>2</v>
      </c>
      <c r="C52" s="88">
        <f>C53</f>
        <v>17000</v>
      </c>
      <c r="D52" s="88">
        <f>D53</f>
        <v>5824.9</v>
      </c>
      <c r="E52" s="89">
        <f t="shared" si="3"/>
        <v>11175.1</v>
      </c>
      <c r="F52" s="50">
        <f>D52/C52*100</f>
        <v>34.264117647058825</v>
      </c>
    </row>
    <row r="53" spans="1:6" ht="28.5" customHeight="1">
      <c r="A53" s="53" t="s">
        <v>34</v>
      </c>
      <c r="B53" s="25" t="s">
        <v>33</v>
      </c>
      <c r="C53" s="88">
        <f>9000+6500+1500</f>
        <v>17000</v>
      </c>
      <c r="D53" s="88">
        <v>5824.9</v>
      </c>
      <c r="E53" s="89">
        <f t="shared" si="3"/>
        <v>11175.1</v>
      </c>
      <c r="F53" s="50">
        <f>D53/C53*100</f>
        <v>34.264117647058825</v>
      </c>
    </row>
    <row r="54" spans="1:6" ht="58.5" customHeight="1">
      <c r="A54" s="53" t="s">
        <v>176</v>
      </c>
      <c r="B54" s="25" t="s">
        <v>235</v>
      </c>
      <c r="C54" s="88">
        <v>0</v>
      </c>
      <c r="D54" s="88">
        <f>D55</f>
        <v>148.8</v>
      </c>
      <c r="E54" s="89">
        <f t="shared" si="3"/>
        <v>-148.8</v>
      </c>
      <c r="F54" s="50">
        <v>0</v>
      </c>
    </row>
    <row r="55" spans="1:6" ht="63.75" customHeight="1">
      <c r="A55" s="63" t="s">
        <v>274</v>
      </c>
      <c r="B55" s="25" t="s">
        <v>177</v>
      </c>
      <c r="C55" s="88">
        <v>0</v>
      </c>
      <c r="D55" s="88">
        <f>D56</f>
        <v>148.8</v>
      </c>
      <c r="E55" s="89">
        <f t="shared" si="3"/>
        <v>-148.8</v>
      </c>
      <c r="F55" s="50">
        <v>0</v>
      </c>
    </row>
    <row r="56" spans="1:6" ht="28.5" customHeight="1">
      <c r="A56" s="63" t="s">
        <v>234</v>
      </c>
      <c r="B56" s="25" t="s">
        <v>233</v>
      </c>
      <c r="C56" s="88">
        <v>0</v>
      </c>
      <c r="D56" s="88">
        <v>148.8</v>
      </c>
      <c r="E56" s="89">
        <f t="shared" si="3"/>
        <v>-148.8</v>
      </c>
      <c r="F56" s="50">
        <v>0</v>
      </c>
    </row>
    <row r="57" spans="1:6" ht="25.5" customHeight="1">
      <c r="A57" s="16" t="s">
        <v>80</v>
      </c>
      <c r="B57" s="7" t="s">
        <v>81</v>
      </c>
      <c r="C57" s="84">
        <f>C58</f>
        <v>307.9</v>
      </c>
      <c r="D57" s="84">
        <f>D58</f>
        <v>204.29999999999998</v>
      </c>
      <c r="E57" s="61">
        <f t="shared" si="3"/>
        <v>103.6</v>
      </c>
      <c r="F57" s="45">
        <f>D57/C57*100</f>
        <v>66.35271191945436</v>
      </c>
    </row>
    <row r="58" spans="1:6" ht="26.25" customHeight="1">
      <c r="A58" s="17" t="s">
        <v>85</v>
      </c>
      <c r="B58" s="9" t="s">
        <v>86</v>
      </c>
      <c r="C58" s="88">
        <f>C59+C60+C61</f>
        <v>307.9</v>
      </c>
      <c r="D58" s="88">
        <f>D59+D60+D62+D63</f>
        <v>204.29999999999998</v>
      </c>
      <c r="E58" s="89">
        <f t="shared" si="3"/>
        <v>103.6</v>
      </c>
      <c r="F58" s="50">
        <f>D58/C58*100</f>
        <v>66.35271191945436</v>
      </c>
    </row>
    <row r="59" spans="1:6" ht="34.5" customHeight="1">
      <c r="A59" s="17" t="s">
        <v>118</v>
      </c>
      <c r="B59" s="23" t="s">
        <v>36</v>
      </c>
      <c r="C59" s="88">
        <v>128.8</v>
      </c>
      <c r="D59" s="88">
        <v>131.9</v>
      </c>
      <c r="E59" s="89">
        <f t="shared" si="3"/>
        <v>-3.0999999999999943</v>
      </c>
      <c r="F59" s="50">
        <f>D59/C59*100</f>
        <v>102.40683229813665</v>
      </c>
    </row>
    <row r="60" spans="1:6" ht="21" customHeight="1">
      <c r="A60" s="17" t="s">
        <v>119</v>
      </c>
      <c r="B60" s="23" t="s">
        <v>35</v>
      </c>
      <c r="C60" s="88">
        <v>5.7</v>
      </c>
      <c r="D60" s="88">
        <v>2.6</v>
      </c>
      <c r="E60" s="89">
        <f t="shared" si="3"/>
        <v>3.1</v>
      </c>
      <c r="F60" s="50">
        <f>D60/C60*100</f>
        <v>45.614035087719294</v>
      </c>
    </row>
    <row r="61" spans="1:7" ht="24.75" customHeight="1">
      <c r="A61" s="17" t="s">
        <v>120</v>
      </c>
      <c r="B61" s="23" t="s">
        <v>117</v>
      </c>
      <c r="C61" s="88">
        <v>173.4</v>
      </c>
      <c r="D61" s="88">
        <v>0</v>
      </c>
      <c r="E61" s="89">
        <f t="shared" si="3"/>
        <v>173.4</v>
      </c>
      <c r="F61" s="88">
        <f>F62+F63</f>
        <v>0</v>
      </c>
      <c r="G61" s="1">
        <v>-173.4</v>
      </c>
    </row>
    <row r="62" spans="1:6" ht="21" customHeight="1">
      <c r="A62" s="92" t="s">
        <v>254</v>
      </c>
      <c r="B62" s="63" t="s">
        <v>256</v>
      </c>
      <c r="C62" s="88">
        <v>0</v>
      </c>
      <c r="D62" s="88">
        <v>67.1</v>
      </c>
      <c r="E62" s="88">
        <f>C62-D62</f>
        <v>-67.1</v>
      </c>
      <c r="F62" s="50">
        <v>0</v>
      </c>
    </row>
    <row r="63" spans="1:6" ht="22.5" customHeight="1">
      <c r="A63" s="92" t="s">
        <v>255</v>
      </c>
      <c r="B63" s="63" t="s">
        <v>257</v>
      </c>
      <c r="C63" s="88">
        <v>0</v>
      </c>
      <c r="D63" s="88">
        <v>2.7</v>
      </c>
      <c r="E63" s="88">
        <f>C63-D63</f>
        <v>-2.7</v>
      </c>
      <c r="F63" s="50">
        <v>0</v>
      </c>
    </row>
    <row r="64" spans="1:6" ht="32.25" customHeight="1">
      <c r="A64" s="91" t="s">
        <v>181</v>
      </c>
      <c r="B64" s="77" t="s">
        <v>182</v>
      </c>
      <c r="C64" s="84">
        <v>0</v>
      </c>
      <c r="D64" s="84">
        <f>D65</f>
        <v>341.6</v>
      </c>
      <c r="E64" s="61">
        <f aca="true" t="shared" si="4" ref="E64:E102">C64-D64</f>
        <v>-341.6</v>
      </c>
      <c r="F64" s="45">
        <v>0</v>
      </c>
    </row>
    <row r="65" spans="1:6" ht="24.75" customHeight="1">
      <c r="A65" s="17" t="s">
        <v>236</v>
      </c>
      <c r="B65" s="23" t="s">
        <v>183</v>
      </c>
      <c r="C65" s="88">
        <v>0</v>
      </c>
      <c r="D65" s="88">
        <f>D66</f>
        <v>341.6</v>
      </c>
      <c r="E65" s="89">
        <f t="shared" si="4"/>
        <v>-341.6</v>
      </c>
      <c r="F65" s="50">
        <v>0</v>
      </c>
    </row>
    <row r="66" spans="1:6" ht="24.75" customHeight="1">
      <c r="A66" s="17" t="s">
        <v>237</v>
      </c>
      <c r="B66" s="23" t="s">
        <v>238</v>
      </c>
      <c r="C66" s="88">
        <v>0</v>
      </c>
      <c r="D66" s="88">
        <v>341.6</v>
      </c>
      <c r="E66" s="89">
        <f t="shared" si="4"/>
        <v>-341.6</v>
      </c>
      <c r="F66" s="50">
        <v>0</v>
      </c>
    </row>
    <row r="67" spans="1:6" ht="31.5" customHeight="1">
      <c r="A67" s="76" t="s">
        <v>129</v>
      </c>
      <c r="B67" s="68" t="s">
        <v>128</v>
      </c>
      <c r="C67" s="90">
        <f>C68+C71</f>
        <v>1505</v>
      </c>
      <c r="D67" s="90">
        <f>D68+D71</f>
        <v>51.8</v>
      </c>
      <c r="E67" s="61">
        <f t="shared" si="4"/>
        <v>1453.2</v>
      </c>
      <c r="F67" s="45">
        <f aca="true" t="shared" si="5" ref="F67:F87">D67/C67*100</f>
        <v>3.441860465116279</v>
      </c>
    </row>
    <row r="68" spans="1:6" ht="65.25" customHeight="1">
      <c r="A68" s="38" t="s">
        <v>37</v>
      </c>
      <c r="B68" s="23" t="s">
        <v>38</v>
      </c>
      <c r="C68" s="88">
        <f>C69</f>
        <v>1500</v>
      </c>
      <c r="D68" s="88">
        <f>D69</f>
        <v>51</v>
      </c>
      <c r="E68" s="89">
        <f t="shared" si="4"/>
        <v>1449</v>
      </c>
      <c r="F68" s="50">
        <f t="shared" si="5"/>
        <v>3.4000000000000004</v>
      </c>
    </row>
    <row r="69" spans="1:6" ht="82.5" customHeight="1">
      <c r="A69" s="38" t="s">
        <v>39</v>
      </c>
      <c r="B69" s="23" t="s">
        <v>40</v>
      </c>
      <c r="C69" s="88">
        <f>C70</f>
        <v>1500</v>
      </c>
      <c r="D69" s="88">
        <f>D70</f>
        <v>51</v>
      </c>
      <c r="E69" s="89">
        <f t="shared" si="4"/>
        <v>1449</v>
      </c>
      <c r="F69" s="50">
        <f t="shared" si="5"/>
        <v>3.4000000000000004</v>
      </c>
    </row>
    <row r="70" spans="1:6" ht="78.75" customHeight="1">
      <c r="A70" s="38" t="s">
        <v>41</v>
      </c>
      <c r="B70" s="23" t="s">
        <v>42</v>
      </c>
      <c r="C70" s="88">
        <f>500+1000</f>
        <v>1500</v>
      </c>
      <c r="D70" s="88">
        <v>51</v>
      </c>
      <c r="E70" s="89">
        <f t="shared" si="4"/>
        <v>1449</v>
      </c>
      <c r="F70" s="50">
        <f t="shared" si="5"/>
        <v>3.4000000000000004</v>
      </c>
    </row>
    <row r="71" spans="1:6" ht="35.25" customHeight="1">
      <c r="A71" s="18" t="s">
        <v>3</v>
      </c>
      <c r="B71" s="23" t="s">
        <v>4</v>
      </c>
      <c r="C71" s="88">
        <f>C72</f>
        <v>5</v>
      </c>
      <c r="D71" s="88">
        <f>D72</f>
        <v>0.8</v>
      </c>
      <c r="E71" s="89">
        <f t="shared" si="4"/>
        <v>4.2</v>
      </c>
      <c r="F71" s="50">
        <f t="shared" si="5"/>
        <v>16</v>
      </c>
    </row>
    <row r="72" spans="1:6" ht="36.75" customHeight="1">
      <c r="A72" s="18" t="s">
        <v>5</v>
      </c>
      <c r="B72" s="23" t="s">
        <v>6</v>
      </c>
      <c r="C72" s="88">
        <f>C73</f>
        <v>5</v>
      </c>
      <c r="D72" s="88">
        <f>D73</f>
        <v>0.8</v>
      </c>
      <c r="E72" s="89">
        <f t="shared" si="4"/>
        <v>4.2</v>
      </c>
      <c r="F72" s="50">
        <f t="shared" si="5"/>
        <v>16</v>
      </c>
    </row>
    <row r="73" spans="1:6" ht="37.5" customHeight="1">
      <c r="A73" s="38" t="s">
        <v>43</v>
      </c>
      <c r="B73" s="23" t="s">
        <v>44</v>
      </c>
      <c r="C73" s="88">
        <v>5</v>
      </c>
      <c r="D73" s="88">
        <v>0.8</v>
      </c>
      <c r="E73" s="89">
        <f t="shared" si="4"/>
        <v>4.2</v>
      </c>
      <c r="F73" s="50">
        <f t="shared" si="5"/>
        <v>16</v>
      </c>
    </row>
    <row r="74" spans="1:6" ht="22.5" customHeight="1">
      <c r="A74" s="16" t="s">
        <v>98</v>
      </c>
      <c r="B74" s="7" t="s">
        <v>99</v>
      </c>
      <c r="C74" s="84">
        <f>C75+C77+C78+C80+C85+C86+C92+C93</f>
        <v>1826.5</v>
      </c>
      <c r="D74" s="84">
        <f>D75+D77+D78+D80+D85+D86+D88+D90+D92+D93</f>
        <v>724.7</v>
      </c>
      <c r="E74" s="61">
        <f t="shared" si="4"/>
        <v>1101.8</v>
      </c>
      <c r="F74" s="45">
        <f t="shared" si="5"/>
        <v>39.67697782644402</v>
      </c>
    </row>
    <row r="75" spans="1:6" ht="36" customHeight="1">
      <c r="A75" s="16" t="s">
        <v>101</v>
      </c>
      <c r="B75" s="7" t="s">
        <v>104</v>
      </c>
      <c r="C75" s="84">
        <f>C76</f>
        <v>56</v>
      </c>
      <c r="D75" s="84">
        <f>D76</f>
        <v>45.5</v>
      </c>
      <c r="E75" s="61">
        <f t="shared" si="4"/>
        <v>10.5</v>
      </c>
      <c r="F75" s="45">
        <f t="shared" si="5"/>
        <v>81.25</v>
      </c>
    </row>
    <row r="76" spans="1:6" ht="63" customHeight="1">
      <c r="A76" s="17" t="s">
        <v>107</v>
      </c>
      <c r="B76" s="21" t="s">
        <v>199</v>
      </c>
      <c r="C76" s="88">
        <v>56</v>
      </c>
      <c r="D76" s="88">
        <v>45.5</v>
      </c>
      <c r="E76" s="89">
        <f t="shared" si="4"/>
        <v>10.5</v>
      </c>
      <c r="F76" s="50">
        <f t="shared" si="5"/>
        <v>81.25</v>
      </c>
    </row>
    <row r="77" spans="1:6" ht="52.5" customHeight="1">
      <c r="A77" s="17" t="s">
        <v>102</v>
      </c>
      <c r="B77" s="22" t="s">
        <v>45</v>
      </c>
      <c r="C77" s="88">
        <v>100.5</v>
      </c>
      <c r="D77" s="88">
        <v>0</v>
      </c>
      <c r="E77" s="89">
        <f t="shared" si="4"/>
        <v>100.5</v>
      </c>
      <c r="F77" s="50">
        <f t="shared" si="5"/>
        <v>0</v>
      </c>
    </row>
    <row r="78" spans="1:6" s="6" customFormat="1" ht="51.75" customHeight="1">
      <c r="A78" s="69" t="s">
        <v>112</v>
      </c>
      <c r="B78" s="21" t="s">
        <v>113</v>
      </c>
      <c r="C78" s="88">
        <f>C79</f>
        <v>25</v>
      </c>
      <c r="D78" s="88">
        <f>D79</f>
        <v>0</v>
      </c>
      <c r="E78" s="89">
        <f t="shared" si="4"/>
        <v>25</v>
      </c>
      <c r="F78" s="50">
        <f t="shared" si="5"/>
        <v>0</v>
      </c>
    </row>
    <row r="79" spans="1:6" ht="51" customHeight="1">
      <c r="A79" s="18" t="s">
        <v>123</v>
      </c>
      <c r="B79" s="21" t="s">
        <v>122</v>
      </c>
      <c r="C79" s="88">
        <v>25</v>
      </c>
      <c r="D79" s="88">
        <v>0</v>
      </c>
      <c r="E79" s="89">
        <f t="shared" si="4"/>
        <v>25</v>
      </c>
      <c r="F79" s="50">
        <f t="shared" si="5"/>
        <v>0</v>
      </c>
    </row>
    <row r="80" spans="1:6" ht="84" customHeight="1">
      <c r="A80" s="70" t="s">
        <v>133</v>
      </c>
      <c r="B80" s="78" t="s">
        <v>46</v>
      </c>
      <c r="C80" s="84">
        <f>C81+C82+C83</f>
        <v>280</v>
      </c>
      <c r="D80" s="84">
        <f>D81+D82+D83</f>
        <v>3</v>
      </c>
      <c r="E80" s="61">
        <f t="shared" si="4"/>
        <v>277</v>
      </c>
      <c r="F80" s="45">
        <f t="shared" si="5"/>
        <v>1.0714285714285714</v>
      </c>
    </row>
    <row r="81" spans="1:6" ht="44.25" customHeight="1">
      <c r="A81" s="17" t="s">
        <v>103</v>
      </c>
      <c r="B81" s="26" t="s">
        <v>47</v>
      </c>
      <c r="C81" s="88">
        <v>250</v>
      </c>
      <c r="D81" s="88">
        <v>3</v>
      </c>
      <c r="E81" s="89">
        <f t="shared" si="4"/>
        <v>247</v>
      </c>
      <c r="F81" s="50">
        <f t="shared" si="5"/>
        <v>1.2</v>
      </c>
    </row>
    <row r="82" spans="1:6" ht="38.25" customHeight="1">
      <c r="A82" s="37" t="s">
        <v>16</v>
      </c>
      <c r="B82" s="11" t="s">
        <v>17</v>
      </c>
      <c r="C82" s="88">
        <v>20</v>
      </c>
      <c r="D82" s="88">
        <v>0</v>
      </c>
      <c r="E82" s="89">
        <f t="shared" si="4"/>
        <v>20</v>
      </c>
      <c r="F82" s="50">
        <f t="shared" si="5"/>
        <v>0</v>
      </c>
    </row>
    <row r="83" spans="1:6" ht="21.75" customHeight="1">
      <c r="A83" s="37" t="s">
        <v>137</v>
      </c>
      <c r="B83" s="11" t="s">
        <v>138</v>
      </c>
      <c r="C83" s="88">
        <f>C84</f>
        <v>10</v>
      </c>
      <c r="D83" s="88">
        <f>D84</f>
        <v>0</v>
      </c>
      <c r="E83" s="89">
        <f t="shared" si="4"/>
        <v>10</v>
      </c>
      <c r="F83" s="50">
        <f t="shared" si="5"/>
        <v>0</v>
      </c>
    </row>
    <row r="84" spans="1:6" ht="48" customHeight="1">
      <c r="A84" s="71" t="s">
        <v>139</v>
      </c>
      <c r="B84" s="72" t="s">
        <v>140</v>
      </c>
      <c r="C84" s="88">
        <v>10</v>
      </c>
      <c r="D84" s="88">
        <v>0</v>
      </c>
      <c r="E84" s="89">
        <f t="shared" si="4"/>
        <v>10</v>
      </c>
      <c r="F84" s="50">
        <f t="shared" si="5"/>
        <v>0</v>
      </c>
    </row>
    <row r="85" spans="1:6" ht="57" customHeight="1">
      <c r="A85" s="17" t="s">
        <v>57</v>
      </c>
      <c r="B85" s="11" t="s">
        <v>51</v>
      </c>
      <c r="C85" s="88">
        <v>640</v>
      </c>
      <c r="D85" s="88">
        <v>181.8</v>
      </c>
      <c r="E85" s="89">
        <f t="shared" si="4"/>
        <v>458.2</v>
      </c>
      <c r="F85" s="50">
        <f t="shared" si="5"/>
        <v>28.40625</v>
      </c>
    </row>
    <row r="86" spans="1:6" ht="35.25" customHeight="1">
      <c r="A86" s="17" t="s">
        <v>141</v>
      </c>
      <c r="B86" s="11" t="s">
        <v>142</v>
      </c>
      <c r="C86" s="88">
        <f>C87</f>
        <v>20</v>
      </c>
      <c r="D86" s="88">
        <f>D87</f>
        <v>0</v>
      </c>
      <c r="E86" s="89">
        <f t="shared" si="4"/>
        <v>20</v>
      </c>
      <c r="F86" s="50">
        <f t="shared" si="5"/>
        <v>0</v>
      </c>
    </row>
    <row r="87" spans="1:6" ht="36.75" customHeight="1">
      <c r="A87" s="17" t="s">
        <v>114</v>
      </c>
      <c r="B87" s="4" t="s">
        <v>115</v>
      </c>
      <c r="C87" s="88">
        <v>20</v>
      </c>
      <c r="D87" s="88">
        <v>0</v>
      </c>
      <c r="E87" s="89">
        <f t="shared" si="4"/>
        <v>20</v>
      </c>
      <c r="F87" s="50">
        <f t="shared" si="5"/>
        <v>0</v>
      </c>
    </row>
    <row r="88" spans="1:6" ht="46.5" customHeight="1">
      <c r="A88" s="63" t="s">
        <v>275</v>
      </c>
      <c r="B88" s="95" t="s">
        <v>276</v>
      </c>
      <c r="C88" s="88"/>
      <c r="D88" s="88">
        <f>D89</f>
        <v>3</v>
      </c>
      <c r="E88" s="89"/>
      <c r="F88" s="50"/>
    </row>
    <row r="89" spans="1:6" ht="63" customHeight="1">
      <c r="A89" s="17" t="s">
        <v>239</v>
      </c>
      <c r="B89" s="4" t="s">
        <v>48</v>
      </c>
      <c r="C89" s="88">
        <v>0</v>
      </c>
      <c r="D89" s="88">
        <v>3</v>
      </c>
      <c r="E89" s="89">
        <f t="shared" si="4"/>
        <v>-3</v>
      </c>
      <c r="F89" s="50">
        <v>0</v>
      </c>
    </row>
    <row r="90" spans="1:6" ht="24" customHeight="1">
      <c r="A90" s="18" t="s">
        <v>268</v>
      </c>
      <c r="B90" s="26" t="s">
        <v>269</v>
      </c>
      <c r="C90" s="88">
        <f>C91</f>
        <v>0</v>
      </c>
      <c r="D90" s="88">
        <f>D91</f>
        <v>3</v>
      </c>
      <c r="E90" s="89">
        <f>E91</f>
        <v>-3</v>
      </c>
      <c r="F90" s="50">
        <f>F91</f>
        <v>0</v>
      </c>
    </row>
    <row r="91" spans="1:6" ht="36" customHeight="1">
      <c r="A91" s="18" t="s">
        <v>270</v>
      </c>
      <c r="B91" s="11" t="s">
        <v>271</v>
      </c>
      <c r="C91" s="88"/>
      <c r="D91" s="88">
        <v>3</v>
      </c>
      <c r="E91" s="89">
        <f t="shared" si="4"/>
        <v>-3</v>
      </c>
      <c r="F91" s="50">
        <v>0</v>
      </c>
    </row>
    <row r="92" spans="1:6" ht="59.25" customHeight="1">
      <c r="A92" s="54" t="s">
        <v>135</v>
      </c>
      <c r="B92" s="11" t="s">
        <v>18</v>
      </c>
      <c r="C92" s="88">
        <v>25</v>
      </c>
      <c r="D92" s="88">
        <v>9</v>
      </c>
      <c r="E92" s="89">
        <f t="shared" si="4"/>
        <v>16</v>
      </c>
      <c r="F92" s="50">
        <f>D92/C92*100</f>
        <v>36</v>
      </c>
    </row>
    <row r="93" spans="1:6" s="6" customFormat="1" ht="38.25" customHeight="1">
      <c r="A93" s="17" t="s">
        <v>59</v>
      </c>
      <c r="B93" s="9" t="s">
        <v>60</v>
      </c>
      <c r="C93" s="88">
        <f>C94</f>
        <v>680</v>
      </c>
      <c r="D93" s="88">
        <f>D94</f>
        <v>479.4</v>
      </c>
      <c r="E93" s="89">
        <f t="shared" si="4"/>
        <v>200.60000000000002</v>
      </c>
      <c r="F93" s="50">
        <f>D93/C93*100</f>
        <v>70.5</v>
      </c>
    </row>
    <row r="94" spans="1:6" ht="37.5" customHeight="1">
      <c r="A94" s="38" t="s">
        <v>49</v>
      </c>
      <c r="B94" s="23" t="s">
        <v>50</v>
      </c>
      <c r="C94" s="88">
        <v>680</v>
      </c>
      <c r="D94" s="88">
        <v>479.4</v>
      </c>
      <c r="E94" s="89">
        <f t="shared" si="4"/>
        <v>200.60000000000002</v>
      </c>
      <c r="F94" s="50">
        <f>D94/C94*100</f>
        <v>70.5</v>
      </c>
    </row>
    <row r="95" spans="1:6" ht="20.25" customHeight="1">
      <c r="A95" s="79" t="s">
        <v>240</v>
      </c>
      <c r="B95" s="60" t="s">
        <v>241</v>
      </c>
      <c r="C95" s="84">
        <v>0</v>
      </c>
      <c r="D95" s="84">
        <f>D96</f>
        <v>156.2</v>
      </c>
      <c r="E95" s="61">
        <f t="shared" si="4"/>
        <v>-156.2</v>
      </c>
      <c r="F95" s="45">
        <v>0</v>
      </c>
    </row>
    <row r="96" spans="1:6" ht="16.5" customHeight="1">
      <c r="A96" s="38" t="s">
        <v>242</v>
      </c>
      <c r="B96" s="23" t="s">
        <v>243</v>
      </c>
      <c r="C96" s="88">
        <v>0</v>
      </c>
      <c r="D96" s="88">
        <f>D97</f>
        <v>156.2</v>
      </c>
      <c r="E96" s="89">
        <f t="shared" si="4"/>
        <v>-156.2</v>
      </c>
      <c r="F96" s="50">
        <v>0</v>
      </c>
    </row>
    <row r="97" spans="1:6" ht="16.5" customHeight="1">
      <c r="A97" s="38" t="s">
        <v>244</v>
      </c>
      <c r="B97" s="23" t="s">
        <v>245</v>
      </c>
      <c r="C97" s="88">
        <v>0</v>
      </c>
      <c r="D97" s="88">
        <v>156.2</v>
      </c>
      <c r="E97" s="89">
        <f t="shared" si="4"/>
        <v>-156.2</v>
      </c>
      <c r="F97" s="50">
        <v>0</v>
      </c>
    </row>
    <row r="98" spans="1:6" ht="24.75" customHeight="1">
      <c r="A98" s="16" t="s">
        <v>82</v>
      </c>
      <c r="B98" s="7" t="s">
        <v>93</v>
      </c>
      <c r="C98" s="84">
        <f>C99+C165</f>
        <v>435838.19999999995</v>
      </c>
      <c r="D98" s="84">
        <f>D99+D165+D171</f>
        <v>236945.8</v>
      </c>
      <c r="E98" s="61">
        <f t="shared" si="4"/>
        <v>198892.39999999997</v>
      </c>
      <c r="F98" s="45">
        <f>D98/C98*100</f>
        <v>54.36554207501775</v>
      </c>
    </row>
    <row r="99" spans="1:6" ht="32.25" customHeight="1">
      <c r="A99" s="16" t="s">
        <v>94</v>
      </c>
      <c r="B99" s="7" t="s">
        <v>83</v>
      </c>
      <c r="C99" s="84">
        <f>C100+C107+C133+C158</f>
        <v>415758.19999999995</v>
      </c>
      <c r="D99" s="84">
        <f>D100+D107+D133+D158</f>
        <v>238426.69999999998</v>
      </c>
      <c r="E99" s="61">
        <f t="shared" si="4"/>
        <v>177331.49999999997</v>
      </c>
      <c r="F99" s="45">
        <f>D99/C99*100</f>
        <v>57.3474437786194</v>
      </c>
    </row>
    <row r="100" spans="1:8" ht="25.5" customHeight="1">
      <c r="A100" s="16" t="s">
        <v>143</v>
      </c>
      <c r="B100" s="7" t="s">
        <v>144</v>
      </c>
      <c r="C100" s="84">
        <f>C101</f>
        <v>149667</v>
      </c>
      <c r="D100" s="84">
        <f>D101</f>
        <v>74826</v>
      </c>
      <c r="E100" s="61">
        <f t="shared" si="4"/>
        <v>74841</v>
      </c>
      <c r="F100" s="45">
        <f>D100/C100*100</f>
        <v>49.99498887530318</v>
      </c>
      <c r="H100" s="97"/>
    </row>
    <row r="101" spans="1:8" ht="18" customHeight="1">
      <c r="A101" s="20" t="s">
        <v>145</v>
      </c>
      <c r="B101" s="9" t="s">
        <v>61</v>
      </c>
      <c r="C101" s="88">
        <f>C102+C105</f>
        <v>149667</v>
      </c>
      <c r="D101" s="88">
        <f>D102+D105</f>
        <v>74826</v>
      </c>
      <c r="E101" s="89">
        <f t="shared" si="4"/>
        <v>74841</v>
      </c>
      <c r="F101" s="50">
        <f>D101/C101*100</f>
        <v>49.99498887530318</v>
      </c>
      <c r="H101" s="97"/>
    </row>
    <row r="102" spans="1:6" ht="30">
      <c r="A102" s="20" t="s">
        <v>146</v>
      </c>
      <c r="B102" s="11" t="s">
        <v>53</v>
      </c>
      <c r="C102" s="88">
        <f>C104</f>
        <v>148087</v>
      </c>
      <c r="D102" s="88">
        <f>D104</f>
        <v>74040</v>
      </c>
      <c r="E102" s="89">
        <f t="shared" si="4"/>
        <v>74047</v>
      </c>
      <c r="F102" s="50">
        <f>D102/C102*100</f>
        <v>49.997636524475475</v>
      </c>
    </row>
    <row r="103" spans="1:6" ht="15" customHeight="1">
      <c r="A103" s="18"/>
      <c r="B103" s="9" t="s">
        <v>166</v>
      </c>
      <c r="C103" s="88"/>
      <c r="D103" s="88"/>
      <c r="E103" s="89"/>
      <c r="F103" s="45"/>
    </row>
    <row r="104" spans="1:6" ht="75" customHeight="1">
      <c r="A104" s="18"/>
      <c r="B104" s="9" t="s">
        <v>200</v>
      </c>
      <c r="C104" s="88">
        <v>148087</v>
      </c>
      <c r="D104" s="88">
        <v>74040</v>
      </c>
      <c r="E104" s="89">
        <f>C104-D104</f>
        <v>74047</v>
      </c>
      <c r="F104" s="50">
        <f aca="true" t="shared" si="6" ref="F104:F112">D104/C104*100</f>
        <v>49.997636524475475</v>
      </c>
    </row>
    <row r="105" spans="1:6" ht="21" customHeight="1">
      <c r="A105" s="20" t="s">
        <v>146</v>
      </c>
      <c r="B105" s="11" t="s">
        <v>11</v>
      </c>
      <c r="C105" s="88">
        <f>C106</f>
        <v>1580</v>
      </c>
      <c r="D105" s="88">
        <f>D106</f>
        <v>786</v>
      </c>
      <c r="E105" s="89">
        <f>C105-D105</f>
        <v>794</v>
      </c>
      <c r="F105" s="50">
        <f t="shared" si="6"/>
        <v>49.74683544303797</v>
      </c>
    </row>
    <row r="106" spans="1:6" ht="81" customHeight="1">
      <c r="A106" s="38"/>
      <c r="B106" s="23" t="s">
        <v>201</v>
      </c>
      <c r="C106" s="88">
        <v>1580</v>
      </c>
      <c r="D106" s="88">
        <v>786</v>
      </c>
      <c r="E106" s="89">
        <f>C106-D106</f>
        <v>794</v>
      </c>
      <c r="F106" s="50">
        <f t="shared" si="6"/>
        <v>49.74683544303797</v>
      </c>
    </row>
    <row r="107" spans="1:6" ht="33" customHeight="1">
      <c r="A107" s="39" t="s">
        <v>147</v>
      </c>
      <c r="B107" s="7" t="s">
        <v>52</v>
      </c>
      <c r="C107" s="84">
        <f>C108+C111+C115</f>
        <v>72013.50000000001</v>
      </c>
      <c r="D107" s="84">
        <f>D108+D111+D115</f>
        <v>44389.8</v>
      </c>
      <c r="E107" s="84">
        <f>E108+E111+E115</f>
        <v>27623.700000000008</v>
      </c>
      <c r="F107" s="45">
        <f t="shared" si="6"/>
        <v>61.64094232331438</v>
      </c>
    </row>
    <row r="108" spans="1:6" ht="33" customHeight="1">
      <c r="A108" s="20" t="s">
        <v>258</v>
      </c>
      <c r="B108" s="9" t="s">
        <v>259</v>
      </c>
      <c r="C108" s="88">
        <f>C110</f>
        <v>3</v>
      </c>
      <c r="D108" s="88">
        <f>D110</f>
        <v>0</v>
      </c>
      <c r="E108" s="88">
        <f>E110</f>
        <v>3</v>
      </c>
      <c r="F108" s="50">
        <f t="shared" si="6"/>
        <v>0</v>
      </c>
    </row>
    <row r="109" spans="1:6" ht="19.5" customHeight="1">
      <c r="A109" s="20"/>
      <c r="B109" s="9" t="s">
        <v>166</v>
      </c>
      <c r="C109" s="88"/>
      <c r="D109" s="88"/>
      <c r="E109" s="89"/>
      <c r="F109" s="50"/>
    </row>
    <row r="110" spans="1:6" ht="63.75" customHeight="1">
      <c r="A110" s="20"/>
      <c r="B110" s="9" t="s">
        <v>260</v>
      </c>
      <c r="C110" s="88">
        <v>3</v>
      </c>
      <c r="D110" s="88">
        <v>0</v>
      </c>
      <c r="E110" s="89">
        <f>C110-D110</f>
        <v>3</v>
      </c>
      <c r="F110" s="50">
        <f t="shared" si="6"/>
        <v>0</v>
      </c>
    </row>
    <row r="111" spans="1:6" ht="43.5" customHeight="1">
      <c r="A111" s="20" t="s">
        <v>202</v>
      </c>
      <c r="B111" s="9" t="s">
        <v>203</v>
      </c>
      <c r="C111" s="88">
        <f>C112</f>
        <v>2018.8</v>
      </c>
      <c r="D111" s="88">
        <f>D112</f>
        <v>0</v>
      </c>
      <c r="E111" s="89">
        <f>C111-D111</f>
        <v>2018.8</v>
      </c>
      <c r="F111" s="50">
        <f t="shared" si="6"/>
        <v>0</v>
      </c>
    </row>
    <row r="112" spans="1:6" ht="55.5" customHeight="1">
      <c r="A112" s="20" t="s">
        <v>167</v>
      </c>
      <c r="B112" s="9" t="s">
        <v>168</v>
      </c>
      <c r="C112" s="88">
        <f>C114</f>
        <v>2018.8</v>
      </c>
      <c r="D112" s="88">
        <f>D114</f>
        <v>0</v>
      </c>
      <c r="E112" s="89">
        <f>C112-D112</f>
        <v>2018.8</v>
      </c>
      <c r="F112" s="50">
        <f t="shared" si="6"/>
        <v>0</v>
      </c>
    </row>
    <row r="113" spans="1:6" ht="15">
      <c r="A113" s="20"/>
      <c r="B113" s="9" t="s">
        <v>166</v>
      </c>
      <c r="C113" s="84"/>
      <c r="D113" s="84"/>
      <c r="E113" s="89"/>
      <c r="F113" s="45"/>
    </row>
    <row r="114" spans="1:6" ht="96" customHeight="1">
      <c r="A114" s="20"/>
      <c r="B114" s="27" t="s">
        <v>211</v>
      </c>
      <c r="C114" s="88">
        <v>2018.8</v>
      </c>
      <c r="D114" s="88">
        <v>0</v>
      </c>
      <c r="E114" s="89">
        <f>C114-D114</f>
        <v>2018.8</v>
      </c>
      <c r="F114" s="50">
        <f>D114/C114*100</f>
        <v>0</v>
      </c>
    </row>
    <row r="115" spans="1:6" s="6" customFormat="1" ht="15">
      <c r="A115" s="20" t="s">
        <v>148</v>
      </c>
      <c r="B115" s="9" t="s">
        <v>84</v>
      </c>
      <c r="C115" s="88">
        <f>C116</f>
        <v>69991.70000000001</v>
      </c>
      <c r="D115" s="88">
        <f>D116</f>
        <v>44389.8</v>
      </c>
      <c r="E115" s="89">
        <f>C115-D115</f>
        <v>25601.90000000001</v>
      </c>
      <c r="F115" s="50">
        <f>D115/C115*100</f>
        <v>63.421519980226215</v>
      </c>
    </row>
    <row r="116" spans="1:6" s="6" customFormat="1" ht="19.5" customHeight="1">
      <c r="A116" s="20" t="s">
        <v>149</v>
      </c>
      <c r="B116" s="23" t="s">
        <v>54</v>
      </c>
      <c r="C116" s="88">
        <f>SUM(C118:C132)</f>
        <v>69991.70000000001</v>
      </c>
      <c r="D116" s="88">
        <f>SUM(D118:D132)</f>
        <v>44389.8</v>
      </c>
      <c r="E116" s="89">
        <f>C116-D116</f>
        <v>25601.90000000001</v>
      </c>
      <c r="F116" s="50">
        <f>D116/C116*100</f>
        <v>63.421519980226215</v>
      </c>
    </row>
    <row r="117" spans="1:6" s="6" customFormat="1" ht="15">
      <c r="A117" s="18"/>
      <c r="B117" s="9" t="s">
        <v>169</v>
      </c>
      <c r="C117" s="88"/>
      <c r="D117" s="88"/>
      <c r="E117" s="89"/>
      <c r="F117" s="45"/>
    </row>
    <row r="118" spans="1:6" ht="136.5" customHeight="1">
      <c r="A118" s="18"/>
      <c r="B118" s="9" t="s">
        <v>204</v>
      </c>
      <c r="C118" s="88">
        <v>52890</v>
      </c>
      <c r="D118" s="88">
        <v>26442</v>
      </c>
      <c r="E118" s="89">
        <f aca="true" t="shared" si="7" ref="E118:E135">C118-D118</f>
        <v>26448</v>
      </c>
      <c r="F118" s="50">
        <f aca="true" t="shared" si="8" ref="F118:F125">D118/C118*100</f>
        <v>49.994327850255246</v>
      </c>
    </row>
    <row r="119" spans="1:6" ht="93.75" customHeight="1">
      <c r="A119" s="18"/>
      <c r="B119" s="9" t="s">
        <v>205</v>
      </c>
      <c r="C119" s="88">
        <v>2736.1</v>
      </c>
      <c r="D119" s="88">
        <v>1368</v>
      </c>
      <c r="E119" s="89">
        <f t="shared" si="7"/>
        <v>1368.1</v>
      </c>
      <c r="F119" s="50">
        <f t="shared" si="8"/>
        <v>49.998172581411495</v>
      </c>
    </row>
    <row r="120" spans="1:6" ht="72" customHeight="1">
      <c r="A120" s="18"/>
      <c r="B120" s="73" t="s">
        <v>206</v>
      </c>
      <c r="C120" s="88">
        <v>101.1</v>
      </c>
      <c r="D120" s="88">
        <v>0</v>
      </c>
      <c r="E120" s="89">
        <f t="shared" si="7"/>
        <v>101.1</v>
      </c>
      <c r="F120" s="50">
        <f t="shared" si="8"/>
        <v>0</v>
      </c>
    </row>
    <row r="121" spans="1:6" ht="72" customHeight="1">
      <c r="A121" s="18"/>
      <c r="B121" s="11" t="s">
        <v>206</v>
      </c>
      <c r="C121" s="88">
        <v>0.3</v>
      </c>
      <c r="D121" s="88">
        <v>0</v>
      </c>
      <c r="E121" s="89">
        <f t="shared" si="7"/>
        <v>0.3</v>
      </c>
      <c r="F121" s="50">
        <f t="shared" si="8"/>
        <v>0</v>
      </c>
    </row>
    <row r="122" spans="1:6" s="36" customFormat="1" ht="73.5" customHeight="1">
      <c r="A122" s="18"/>
      <c r="B122" s="10" t="s">
        <v>207</v>
      </c>
      <c r="C122" s="88">
        <v>800</v>
      </c>
      <c r="D122" s="88">
        <v>0</v>
      </c>
      <c r="E122" s="89">
        <f t="shared" si="7"/>
        <v>800</v>
      </c>
      <c r="F122" s="50">
        <f t="shared" si="8"/>
        <v>0</v>
      </c>
    </row>
    <row r="123" spans="1:6" s="48" customFormat="1" ht="79.5" customHeight="1">
      <c r="A123" s="18"/>
      <c r="B123" s="27" t="s">
        <v>208</v>
      </c>
      <c r="C123" s="88">
        <v>1324.3</v>
      </c>
      <c r="D123" s="88">
        <v>535.9</v>
      </c>
      <c r="E123" s="89">
        <f t="shared" si="7"/>
        <v>788.4</v>
      </c>
      <c r="F123" s="50">
        <f t="shared" si="8"/>
        <v>40.466661632560594</v>
      </c>
    </row>
    <row r="124" spans="1:6" s="36" customFormat="1" ht="64.5" customHeight="1">
      <c r="A124" s="18"/>
      <c r="B124" s="27" t="s">
        <v>230</v>
      </c>
      <c r="C124" s="88">
        <v>1140</v>
      </c>
      <c r="D124" s="88">
        <v>2392.2</v>
      </c>
      <c r="E124" s="89">
        <f t="shared" si="7"/>
        <v>-1252.1999999999998</v>
      </c>
      <c r="F124" s="50">
        <f t="shared" si="8"/>
        <v>209.84210526315786</v>
      </c>
    </row>
    <row r="125" spans="1:6" s="36" customFormat="1" ht="81.75" customHeight="1">
      <c r="A125" s="18"/>
      <c r="B125" s="27" t="s">
        <v>209</v>
      </c>
      <c r="C125" s="88">
        <v>1274.9</v>
      </c>
      <c r="D125" s="88">
        <v>1274.9</v>
      </c>
      <c r="E125" s="89">
        <f t="shared" si="7"/>
        <v>0</v>
      </c>
      <c r="F125" s="50">
        <f t="shared" si="8"/>
        <v>100</v>
      </c>
    </row>
    <row r="126" spans="1:6" ht="79.5" customHeight="1">
      <c r="A126" s="18"/>
      <c r="B126" s="27" t="s">
        <v>210</v>
      </c>
      <c r="C126" s="88">
        <v>510.9</v>
      </c>
      <c r="D126" s="88">
        <v>310.2</v>
      </c>
      <c r="E126" s="89">
        <f t="shared" si="7"/>
        <v>200.7</v>
      </c>
      <c r="F126" s="50">
        <f>D126/C126*100</f>
        <v>60.71638285378743</v>
      </c>
    </row>
    <row r="127" spans="1:6" ht="89.25" customHeight="1">
      <c r="A127" s="18"/>
      <c r="B127" s="27" t="s">
        <v>266</v>
      </c>
      <c r="C127" s="88">
        <v>537.5</v>
      </c>
      <c r="D127" s="88">
        <v>136.5</v>
      </c>
      <c r="E127" s="89">
        <f t="shared" si="7"/>
        <v>401</v>
      </c>
      <c r="F127" s="50">
        <f>D127/C127*100</f>
        <v>25.3953488372093</v>
      </c>
    </row>
    <row r="128" spans="1:6" s="36" customFormat="1" ht="96" customHeight="1">
      <c r="A128" s="18"/>
      <c r="B128" s="27" t="s">
        <v>211</v>
      </c>
      <c r="C128" s="88">
        <v>199.7</v>
      </c>
      <c r="D128" s="88">
        <v>0</v>
      </c>
      <c r="E128" s="89">
        <f t="shared" si="7"/>
        <v>199.7</v>
      </c>
      <c r="F128" s="50">
        <f>D128/C128*100</f>
        <v>0</v>
      </c>
    </row>
    <row r="129" spans="1:6" s="36" customFormat="1" ht="96" customHeight="1">
      <c r="A129" s="18"/>
      <c r="B129" s="27" t="s">
        <v>246</v>
      </c>
      <c r="C129" s="88">
        <v>1912.4</v>
      </c>
      <c r="D129" s="88">
        <v>1902.6</v>
      </c>
      <c r="E129" s="89">
        <f t="shared" si="7"/>
        <v>9.800000000000182</v>
      </c>
      <c r="F129" s="50">
        <v>0</v>
      </c>
    </row>
    <row r="130" spans="1:6" s="36" customFormat="1" ht="96" customHeight="1">
      <c r="A130" s="18"/>
      <c r="B130" s="93" t="s">
        <v>261</v>
      </c>
      <c r="C130" s="88">
        <v>6131</v>
      </c>
      <c r="D130" s="88">
        <v>8594</v>
      </c>
      <c r="E130" s="89">
        <f t="shared" si="7"/>
        <v>-2463</v>
      </c>
      <c r="F130" s="50">
        <v>0</v>
      </c>
    </row>
    <row r="131" spans="1:6" s="36" customFormat="1" ht="62.25" customHeight="1">
      <c r="A131" s="18"/>
      <c r="B131" s="93" t="s">
        <v>262</v>
      </c>
      <c r="C131" s="88">
        <v>433.5</v>
      </c>
      <c r="D131" s="88">
        <v>433.5</v>
      </c>
      <c r="E131" s="89">
        <f t="shared" si="7"/>
        <v>0</v>
      </c>
      <c r="F131" s="50">
        <v>0</v>
      </c>
    </row>
    <row r="132" spans="1:6" s="36" customFormat="1" ht="102" customHeight="1">
      <c r="A132" s="18"/>
      <c r="B132" s="96" t="s">
        <v>265</v>
      </c>
      <c r="C132" s="88">
        <v>0</v>
      </c>
      <c r="D132" s="88">
        <v>1000</v>
      </c>
      <c r="E132" s="89">
        <f t="shared" si="7"/>
        <v>-1000</v>
      </c>
      <c r="F132" s="50">
        <v>0</v>
      </c>
    </row>
    <row r="133" spans="1:6" s="36" customFormat="1" ht="21.75" customHeight="1">
      <c r="A133" s="39" t="s">
        <v>150</v>
      </c>
      <c r="B133" s="7" t="s">
        <v>151</v>
      </c>
      <c r="C133" s="84">
        <f>C134+C149+C152+C155</f>
        <v>184668.69999999998</v>
      </c>
      <c r="D133" s="84">
        <f>D134+D149+D152+D155</f>
        <v>115058.59999999999</v>
      </c>
      <c r="E133" s="61">
        <f t="shared" si="7"/>
        <v>69610.09999999999</v>
      </c>
      <c r="F133" s="45">
        <f>D133/C133*100</f>
        <v>62.305415048679066</v>
      </c>
    </row>
    <row r="134" spans="1:6" ht="35.25" customHeight="1">
      <c r="A134" s="20" t="s">
        <v>152</v>
      </c>
      <c r="B134" s="9" t="s">
        <v>100</v>
      </c>
      <c r="C134" s="88">
        <f>C135</f>
        <v>182025.09999999998</v>
      </c>
      <c r="D134" s="88">
        <f>D135</f>
        <v>113236.9</v>
      </c>
      <c r="E134" s="89">
        <f t="shared" si="7"/>
        <v>68788.19999999998</v>
      </c>
      <c r="F134" s="50">
        <f>D134/C134*100</f>
        <v>62.20949748139131</v>
      </c>
    </row>
    <row r="135" spans="1:6" s="36" customFormat="1" ht="38.25" customHeight="1">
      <c r="A135" s="20" t="s">
        <v>153</v>
      </c>
      <c r="B135" s="23" t="s">
        <v>55</v>
      </c>
      <c r="C135" s="88">
        <f>C137+C138+C139+C140+C141+C142+C145+C146+C147+C148</f>
        <v>182025.09999999998</v>
      </c>
      <c r="D135" s="88">
        <f>D137+D138+D139+D140+D141+D142+D145+D146+D147+D148</f>
        <v>113236.9</v>
      </c>
      <c r="E135" s="89">
        <f t="shared" si="7"/>
        <v>68788.19999999998</v>
      </c>
      <c r="F135" s="50">
        <f>D135/C135*100</f>
        <v>62.20949748139131</v>
      </c>
    </row>
    <row r="136" spans="1:6" ht="27" customHeight="1">
      <c r="A136" s="17"/>
      <c r="B136" s="9" t="s">
        <v>166</v>
      </c>
      <c r="C136" s="88"/>
      <c r="D136" s="88"/>
      <c r="E136" s="89"/>
      <c r="F136" s="45"/>
    </row>
    <row r="137" spans="1:6" s="36" customFormat="1" ht="111" customHeight="1">
      <c r="A137" s="17"/>
      <c r="B137" s="11" t="s">
        <v>212</v>
      </c>
      <c r="C137" s="88">
        <v>2086.4</v>
      </c>
      <c r="D137" s="88">
        <v>1363.3</v>
      </c>
      <c r="E137" s="89">
        <f aca="true" t="shared" si="9" ref="E137:E160">C137-D137</f>
        <v>723.1000000000001</v>
      </c>
      <c r="F137" s="50">
        <f aca="true" t="shared" si="10" ref="F137:F160">D137/C137*100</f>
        <v>65.34221625766871</v>
      </c>
    </row>
    <row r="138" spans="1:6" ht="96" customHeight="1">
      <c r="A138" s="17"/>
      <c r="B138" s="9" t="s">
        <v>213</v>
      </c>
      <c r="C138" s="88">
        <v>1249.3</v>
      </c>
      <c r="D138" s="88">
        <v>455.4</v>
      </c>
      <c r="E138" s="89">
        <f t="shared" si="9"/>
        <v>793.9</v>
      </c>
      <c r="F138" s="50">
        <f t="shared" si="10"/>
        <v>36.45241335147683</v>
      </c>
    </row>
    <row r="139" spans="1:6" s="36" customFormat="1" ht="120" customHeight="1">
      <c r="A139" s="17"/>
      <c r="B139" s="9" t="s">
        <v>214</v>
      </c>
      <c r="C139" s="88">
        <v>5418.2</v>
      </c>
      <c r="D139" s="88">
        <v>3039</v>
      </c>
      <c r="E139" s="89">
        <f t="shared" si="9"/>
        <v>2379.2</v>
      </c>
      <c r="F139" s="50">
        <f t="shared" si="10"/>
        <v>56.08873795725518</v>
      </c>
    </row>
    <row r="140" spans="1:6" ht="98.25" customHeight="1">
      <c r="A140" s="17"/>
      <c r="B140" s="10" t="s">
        <v>215</v>
      </c>
      <c r="C140" s="88">
        <v>1752.9</v>
      </c>
      <c r="D140" s="88">
        <v>685.6</v>
      </c>
      <c r="E140" s="89">
        <f t="shared" si="9"/>
        <v>1067.3000000000002</v>
      </c>
      <c r="F140" s="50">
        <f t="shared" si="10"/>
        <v>39.11232814193622</v>
      </c>
    </row>
    <row r="141" spans="1:6" ht="103.5" customHeight="1">
      <c r="A141" s="17"/>
      <c r="B141" s="11" t="s">
        <v>216</v>
      </c>
      <c r="C141" s="88">
        <v>104582.4</v>
      </c>
      <c r="D141" s="88">
        <v>76653.1</v>
      </c>
      <c r="E141" s="89">
        <f t="shared" si="9"/>
        <v>27929.29999999999</v>
      </c>
      <c r="F141" s="50">
        <f t="shared" si="10"/>
        <v>73.29445489872101</v>
      </c>
    </row>
    <row r="142" spans="1:6" ht="56.25" customHeight="1">
      <c r="A142" s="17"/>
      <c r="B142" s="9" t="s">
        <v>217</v>
      </c>
      <c r="C142" s="88">
        <f>C143+C144</f>
        <v>2985.8999999999996</v>
      </c>
      <c r="D142" s="88">
        <f>D143+D144</f>
        <v>1989.6</v>
      </c>
      <c r="E142" s="89">
        <f t="shared" si="9"/>
        <v>996.2999999999997</v>
      </c>
      <c r="F142" s="50">
        <f t="shared" si="10"/>
        <v>66.63317592685623</v>
      </c>
    </row>
    <row r="143" spans="1:6" ht="76.5" customHeight="1">
      <c r="A143" s="17"/>
      <c r="B143" s="9" t="s">
        <v>12</v>
      </c>
      <c r="C143" s="88">
        <v>2325.1</v>
      </c>
      <c r="D143" s="88">
        <v>1390.5</v>
      </c>
      <c r="E143" s="89">
        <f t="shared" si="9"/>
        <v>934.5999999999999</v>
      </c>
      <c r="F143" s="50">
        <f t="shared" si="10"/>
        <v>59.80387940303643</v>
      </c>
    </row>
    <row r="144" spans="1:6" ht="148.5" customHeight="1">
      <c r="A144" s="17"/>
      <c r="B144" s="9" t="s">
        <v>218</v>
      </c>
      <c r="C144" s="88">
        <v>660.8</v>
      </c>
      <c r="D144" s="88">
        <v>599.1</v>
      </c>
      <c r="E144" s="89">
        <f t="shared" si="9"/>
        <v>61.69999999999993</v>
      </c>
      <c r="F144" s="50">
        <f t="shared" si="10"/>
        <v>90.66283292978208</v>
      </c>
    </row>
    <row r="145" spans="1:6" ht="89.25" customHeight="1">
      <c r="A145" s="17"/>
      <c r="B145" s="74" t="s">
        <v>219</v>
      </c>
      <c r="C145" s="88">
        <v>1027.3</v>
      </c>
      <c r="D145" s="88">
        <v>234.4</v>
      </c>
      <c r="E145" s="89">
        <f t="shared" si="9"/>
        <v>792.9</v>
      </c>
      <c r="F145" s="50">
        <f t="shared" si="10"/>
        <v>22.817093351503946</v>
      </c>
    </row>
    <row r="146" spans="1:6" ht="91.5" customHeight="1">
      <c r="A146" s="17"/>
      <c r="B146" s="9" t="s">
        <v>220</v>
      </c>
      <c r="C146" s="88">
        <v>60818.7</v>
      </c>
      <c r="D146" s="88">
        <v>27144.6</v>
      </c>
      <c r="E146" s="89">
        <f t="shared" si="9"/>
        <v>33674.1</v>
      </c>
      <c r="F146" s="50">
        <f t="shared" si="10"/>
        <v>44.63199640899921</v>
      </c>
    </row>
    <row r="147" spans="1:6" ht="112.5" customHeight="1">
      <c r="A147" s="17"/>
      <c r="B147" s="9" t="s">
        <v>231</v>
      </c>
      <c r="C147" s="88">
        <v>1128</v>
      </c>
      <c r="D147" s="88">
        <v>695.9</v>
      </c>
      <c r="E147" s="89">
        <f t="shared" si="9"/>
        <v>432.1</v>
      </c>
      <c r="F147" s="50">
        <f t="shared" si="10"/>
        <v>61.69326241134752</v>
      </c>
    </row>
    <row r="148" spans="1:6" s="48" customFormat="1" ht="42" customHeight="1">
      <c r="A148" s="17"/>
      <c r="B148" s="9" t="s">
        <v>221</v>
      </c>
      <c r="C148" s="88">
        <v>976</v>
      </c>
      <c r="D148" s="88">
        <v>976</v>
      </c>
      <c r="E148" s="89">
        <f t="shared" si="9"/>
        <v>0</v>
      </c>
      <c r="F148" s="50">
        <f t="shared" si="10"/>
        <v>100</v>
      </c>
    </row>
    <row r="149" spans="1:6" s="36" customFormat="1" ht="36" customHeight="1">
      <c r="A149" s="20" t="s">
        <v>154</v>
      </c>
      <c r="B149" s="21" t="s">
        <v>155</v>
      </c>
      <c r="C149" s="88">
        <f>C150</f>
        <v>406.7</v>
      </c>
      <c r="D149" s="88">
        <f>D150</f>
        <v>203.4</v>
      </c>
      <c r="E149" s="89">
        <f t="shared" si="9"/>
        <v>203.29999999999998</v>
      </c>
      <c r="F149" s="50">
        <f t="shared" si="10"/>
        <v>50.01229407425621</v>
      </c>
    </row>
    <row r="150" spans="1:6" s="36" customFormat="1" ht="36.75" customHeight="1">
      <c r="A150" s="20" t="s">
        <v>156</v>
      </c>
      <c r="B150" s="75" t="s">
        <v>157</v>
      </c>
      <c r="C150" s="88">
        <f>C151</f>
        <v>406.7</v>
      </c>
      <c r="D150" s="88">
        <f>D151</f>
        <v>203.4</v>
      </c>
      <c r="E150" s="89">
        <f t="shared" si="9"/>
        <v>203.29999999999998</v>
      </c>
      <c r="F150" s="50">
        <f t="shared" si="10"/>
        <v>50.01229407425621</v>
      </c>
    </row>
    <row r="151" spans="1:6" s="36" customFormat="1" ht="45">
      <c r="A151" s="38"/>
      <c r="B151" s="21" t="s">
        <v>222</v>
      </c>
      <c r="C151" s="88">
        <v>406.7</v>
      </c>
      <c r="D151" s="88">
        <v>203.4</v>
      </c>
      <c r="E151" s="89">
        <f t="shared" si="9"/>
        <v>203.29999999999998</v>
      </c>
      <c r="F151" s="50">
        <f t="shared" si="10"/>
        <v>50.01229407425621</v>
      </c>
    </row>
    <row r="152" spans="1:6" s="36" customFormat="1" ht="50.25" customHeight="1">
      <c r="A152" s="38" t="s">
        <v>223</v>
      </c>
      <c r="B152" s="21" t="s">
        <v>224</v>
      </c>
      <c r="C152" s="88">
        <f>C153</f>
        <v>369.6</v>
      </c>
      <c r="D152" s="88">
        <f>D153</f>
        <v>0</v>
      </c>
      <c r="E152" s="89">
        <f t="shared" si="9"/>
        <v>369.6</v>
      </c>
      <c r="F152" s="50">
        <f t="shared" si="10"/>
        <v>0</v>
      </c>
    </row>
    <row r="153" spans="1:6" s="36" customFormat="1" ht="46.5" customHeight="1">
      <c r="A153" s="38" t="s">
        <v>225</v>
      </c>
      <c r="B153" s="21" t="s">
        <v>226</v>
      </c>
      <c r="C153" s="88">
        <f>C154</f>
        <v>369.6</v>
      </c>
      <c r="D153" s="88">
        <f>D154</f>
        <v>0</v>
      </c>
      <c r="E153" s="89">
        <f t="shared" si="9"/>
        <v>369.6</v>
      </c>
      <c r="F153" s="50">
        <f t="shared" si="10"/>
        <v>0</v>
      </c>
    </row>
    <row r="154" spans="1:6" s="36" customFormat="1" ht="50.25" customHeight="1">
      <c r="A154" s="38"/>
      <c r="B154" s="21" t="s">
        <v>227</v>
      </c>
      <c r="C154" s="88">
        <v>369.6</v>
      </c>
      <c r="D154" s="88">
        <v>0</v>
      </c>
      <c r="E154" s="89">
        <f t="shared" si="9"/>
        <v>369.6</v>
      </c>
      <c r="F154" s="50">
        <f t="shared" si="10"/>
        <v>0</v>
      </c>
    </row>
    <row r="155" spans="1:6" s="36" customFormat="1" ht="35.25" customHeight="1">
      <c r="A155" s="20" t="s">
        <v>158</v>
      </c>
      <c r="B155" s="21" t="s">
        <v>0</v>
      </c>
      <c r="C155" s="88">
        <f>C156</f>
        <v>1867.3</v>
      </c>
      <c r="D155" s="88">
        <f>D156</f>
        <v>1618.3</v>
      </c>
      <c r="E155" s="89">
        <f t="shared" si="9"/>
        <v>249</v>
      </c>
      <c r="F155" s="50">
        <f t="shared" si="10"/>
        <v>86.66523857976757</v>
      </c>
    </row>
    <row r="156" spans="1:6" s="36" customFormat="1" ht="35.25" customHeight="1">
      <c r="A156" s="20" t="s">
        <v>159</v>
      </c>
      <c r="B156" s="21" t="s">
        <v>14</v>
      </c>
      <c r="C156" s="88">
        <f>C157</f>
        <v>1867.3</v>
      </c>
      <c r="D156" s="88">
        <f>D157</f>
        <v>1618.3</v>
      </c>
      <c r="E156" s="89">
        <f t="shared" si="9"/>
        <v>249</v>
      </c>
      <c r="F156" s="50">
        <f t="shared" si="10"/>
        <v>86.66523857976757</v>
      </c>
    </row>
    <row r="157" spans="1:6" ht="33.75" customHeight="1">
      <c r="A157" s="38"/>
      <c r="B157" s="21" t="s">
        <v>228</v>
      </c>
      <c r="C157" s="88">
        <v>1867.3</v>
      </c>
      <c r="D157" s="88">
        <v>1618.3</v>
      </c>
      <c r="E157" s="89">
        <f t="shared" si="9"/>
        <v>249</v>
      </c>
      <c r="F157" s="50">
        <f t="shared" si="10"/>
        <v>86.66523857976757</v>
      </c>
    </row>
    <row r="158" spans="1:6" ht="28.5" customHeight="1">
      <c r="A158" s="39" t="s">
        <v>160</v>
      </c>
      <c r="B158" s="7" t="s">
        <v>62</v>
      </c>
      <c r="C158" s="84">
        <f>C159</f>
        <v>9409</v>
      </c>
      <c r="D158" s="84">
        <f>D159</f>
        <v>4152.3</v>
      </c>
      <c r="E158" s="61">
        <f t="shared" si="9"/>
        <v>5256.7</v>
      </c>
      <c r="F158" s="45">
        <f t="shared" si="10"/>
        <v>44.131151025613775</v>
      </c>
    </row>
    <row r="159" spans="1:6" s="36" customFormat="1" ht="21.75" customHeight="1">
      <c r="A159" s="20" t="s">
        <v>161</v>
      </c>
      <c r="B159" s="9" t="s">
        <v>108</v>
      </c>
      <c r="C159" s="88">
        <f>C160</f>
        <v>9409</v>
      </c>
      <c r="D159" s="88">
        <f>D160</f>
        <v>4152.3</v>
      </c>
      <c r="E159" s="89">
        <f t="shared" si="9"/>
        <v>5256.7</v>
      </c>
      <c r="F159" s="50">
        <f t="shared" si="10"/>
        <v>44.131151025613775</v>
      </c>
    </row>
    <row r="160" spans="1:6" s="36" customFormat="1" ht="30">
      <c r="A160" s="20" t="s">
        <v>162</v>
      </c>
      <c r="B160" s="11" t="s">
        <v>56</v>
      </c>
      <c r="C160" s="88">
        <f>C162</f>
        <v>9409</v>
      </c>
      <c r="D160" s="88">
        <f>D162</f>
        <v>4152.3</v>
      </c>
      <c r="E160" s="89">
        <f t="shared" si="9"/>
        <v>5256.7</v>
      </c>
      <c r="F160" s="50">
        <f t="shared" si="10"/>
        <v>44.131151025613775</v>
      </c>
    </row>
    <row r="161" spans="1:6" s="36" customFormat="1" ht="15">
      <c r="A161" s="17"/>
      <c r="B161" s="9" t="s">
        <v>166</v>
      </c>
      <c r="C161" s="88"/>
      <c r="D161" s="88"/>
      <c r="E161" s="89"/>
      <c r="F161" s="45"/>
    </row>
    <row r="162" spans="1:6" s="36" customFormat="1" ht="70.5" customHeight="1">
      <c r="A162" s="17"/>
      <c r="B162" s="9" t="s">
        <v>267</v>
      </c>
      <c r="C162" s="88">
        <f>C163+C164</f>
        <v>9409</v>
      </c>
      <c r="D162" s="88">
        <f>D163+D164</f>
        <v>4152.3</v>
      </c>
      <c r="E162" s="89">
        <f aca="true" t="shared" si="11" ref="E162:E173">C162-D162</f>
        <v>5256.7</v>
      </c>
      <c r="F162" s="50">
        <f aca="true" t="shared" si="12" ref="F162:F167">D162/C162*100</f>
        <v>44.131151025613775</v>
      </c>
    </row>
    <row r="163" spans="1:6" s="36" customFormat="1" ht="67.5" customHeight="1">
      <c r="A163" s="17"/>
      <c r="B163" s="9" t="s">
        <v>13</v>
      </c>
      <c r="C163" s="88">
        <v>8340.7</v>
      </c>
      <c r="D163" s="88">
        <v>3636.9</v>
      </c>
      <c r="E163" s="89">
        <f t="shared" si="11"/>
        <v>4703.800000000001</v>
      </c>
      <c r="F163" s="50">
        <f t="shared" si="12"/>
        <v>43.60425383960578</v>
      </c>
    </row>
    <row r="164" spans="1:6" s="36" customFormat="1" ht="80.25" customHeight="1">
      <c r="A164" s="17"/>
      <c r="B164" s="9" t="s">
        <v>229</v>
      </c>
      <c r="C164" s="88">
        <v>1068.3</v>
      </c>
      <c r="D164" s="88">
        <v>515.4</v>
      </c>
      <c r="E164" s="89">
        <f t="shared" si="11"/>
        <v>552.9</v>
      </c>
      <c r="F164" s="50">
        <f t="shared" si="12"/>
        <v>48.244875035102496</v>
      </c>
    </row>
    <row r="165" spans="1:6" s="36" customFormat="1" ht="36" customHeight="1">
      <c r="A165" s="16" t="s">
        <v>248</v>
      </c>
      <c r="B165" s="7" t="s">
        <v>249</v>
      </c>
      <c r="C165" s="84">
        <f>C166</f>
        <v>20080</v>
      </c>
      <c r="D165" s="84">
        <f>D166</f>
        <v>80</v>
      </c>
      <c r="E165" s="61">
        <f t="shared" si="11"/>
        <v>20000</v>
      </c>
      <c r="F165" s="50">
        <f t="shared" si="12"/>
        <v>0.398406374501992</v>
      </c>
    </row>
    <row r="166" spans="1:6" s="36" customFormat="1" ht="23.25" customHeight="1">
      <c r="A166" s="17" t="s">
        <v>250</v>
      </c>
      <c r="B166" s="9" t="s">
        <v>251</v>
      </c>
      <c r="C166" s="88">
        <f>C167</f>
        <v>20080</v>
      </c>
      <c r="D166" s="88">
        <f>D167</f>
        <v>80</v>
      </c>
      <c r="E166" s="89">
        <f t="shared" si="11"/>
        <v>20000</v>
      </c>
      <c r="F166" s="50">
        <f t="shared" si="12"/>
        <v>0.398406374501992</v>
      </c>
    </row>
    <row r="167" spans="1:6" s="36" customFormat="1" ht="27.75" customHeight="1">
      <c r="A167" s="17" t="s">
        <v>247</v>
      </c>
      <c r="B167" s="9" t="s">
        <v>251</v>
      </c>
      <c r="C167" s="88">
        <f>C169+C170</f>
        <v>20080</v>
      </c>
      <c r="D167" s="88">
        <f>D170</f>
        <v>80</v>
      </c>
      <c r="E167" s="89">
        <f t="shared" si="11"/>
        <v>20000</v>
      </c>
      <c r="F167" s="50">
        <f t="shared" si="12"/>
        <v>0.398406374501992</v>
      </c>
    </row>
    <row r="168" spans="1:6" s="36" customFormat="1" ht="17.25" customHeight="1">
      <c r="A168" s="94"/>
      <c r="B168" s="94" t="s">
        <v>166</v>
      </c>
      <c r="C168" s="88"/>
      <c r="D168" s="88"/>
      <c r="E168" s="89"/>
      <c r="F168" s="50"/>
    </row>
    <row r="169" spans="1:6" s="36" customFormat="1" ht="82.5" customHeight="1">
      <c r="A169" s="17"/>
      <c r="B169" s="9" t="s">
        <v>263</v>
      </c>
      <c r="C169" s="88">
        <v>20000</v>
      </c>
      <c r="D169" s="88">
        <v>0</v>
      </c>
      <c r="E169" s="89">
        <f t="shared" si="11"/>
        <v>20000</v>
      </c>
      <c r="F169" s="50">
        <f>D169/C169*100</f>
        <v>0</v>
      </c>
    </row>
    <row r="170" spans="1:6" s="36" customFormat="1" ht="74.25" customHeight="1">
      <c r="A170" s="17"/>
      <c r="B170" s="95" t="s">
        <v>264</v>
      </c>
      <c r="C170" s="88">
        <v>80</v>
      </c>
      <c r="D170" s="88">
        <v>80</v>
      </c>
      <c r="E170" s="89">
        <f t="shared" si="11"/>
        <v>0</v>
      </c>
      <c r="F170" s="50">
        <f>D170/C170*100</f>
        <v>100</v>
      </c>
    </row>
    <row r="171" spans="1:6" s="6" customFormat="1" ht="54" customHeight="1">
      <c r="A171" s="16" t="s">
        <v>179</v>
      </c>
      <c r="B171" s="7" t="s">
        <v>178</v>
      </c>
      <c r="C171" s="61">
        <v>0</v>
      </c>
      <c r="D171" s="84">
        <f>D172</f>
        <v>-1560.9</v>
      </c>
      <c r="E171" s="61">
        <f t="shared" si="11"/>
        <v>1560.9</v>
      </c>
      <c r="F171" s="45">
        <v>0</v>
      </c>
    </row>
    <row r="172" spans="1:6" s="6" customFormat="1" ht="35.25" customHeight="1">
      <c r="A172" s="98" t="s">
        <v>277</v>
      </c>
      <c r="B172" s="9" t="s">
        <v>278</v>
      </c>
      <c r="C172" s="89">
        <v>0</v>
      </c>
      <c r="D172" s="88">
        <v>-1560.9</v>
      </c>
      <c r="E172" s="89">
        <f t="shared" si="11"/>
        <v>1560.9</v>
      </c>
      <c r="F172" s="50">
        <v>0</v>
      </c>
    </row>
    <row r="173" spans="1:6" ht="25.5" customHeight="1">
      <c r="A173" s="8"/>
      <c r="B173" s="7" t="s">
        <v>97</v>
      </c>
      <c r="C173" s="84">
        <f>C11+C98</f>
        <v>678961.6</v>
      </c>
      <c r="D173" s="84">
        <f>D11+D98</f>
        <v>319786.19999999995</v>
      </c>
      <c r="E173" s="61">
        <f t="shared" si="11"/>
        <v>359175.4</v>
      </c>
      <c r="F173" s="45">
        <f>D173/C173*100</f>
        <v>47.09930576338927</v>
      </c>
    </row>
    <row r="174" spans="1:3" ht="15">
      <c r="A174" s="12"/>
      <c r="B174" s="13"/>
      <c r="C174" s="40"/>
    </row>
    <row r="175" spans="1:3" ht="15">
      <c r="A175" s="12"/>
      <c r="B175" s="13"/>
      <c r="C175" s="62"/>
    </row>
    <row r="176" spans="1:3" ht="14.25">
      <c r="A176" s="100"/>
      <c r="B176" s="100"/>
      <c r="C176" s="100"/>
    </row>
    <row r="177" spans="1:3" ht="15">
      <c r="A177" s="12"/>
      <c r="B177" s="13"/>
      <c r="C177" s="40"/>
    </row>
    <row r="178" spans="1:3" ht="15">
      <c r="A178" s="12"/>
      <c r="B178" s="13"/>
      <c r="C178" s="40"/>
    </row>
    <row r="179" spans="1:3" ht="14.25">
      <c r="A179" s="14"/>
      <c r="B179" s="13"/>
      <c r="C179" s="40"/>
    </row>
    <row r="180" spans="1:3" ht="14.25">
      <c r="A180" s="100"/>
      <c r="B180" s="100"/>
      <c r="C180" s="100"/>
    </row>
    <row r="181" spans="1:3" ht="14.25">
      <c r="A181" s="100"/>
      <c r="B181" s="100"/>
      <c r="C181" s="100"/>
    </row>
    <row r="182" spans="1:3" ht="15">
      <c r="A182" s="12"/>
      <c r="B182" s="15"/>
      <c r="C182" s="41"/>
    </row>
    <row r="183" spans="1:3" ht="15">
      <c r="A183" s="12"/>
      <c r="B183" s="15"/>
      <c r="C183" s="41"/>
    </row>
    <row r="184" spans="1:3" ht="15">
      <c r="A184" s="12"/>
      <c r="B184" s="15"/>
      <c r="C184" s="41"/>
    </row>
    <row r="185" spans="1:3" ht="15">
      <c r="A185" s="12"/>
      <c r="B185" s="15"/>
      <c r="C185" s="41"/>
    </row>
    <row r="186" spans="1:3" ht="15">
      <c r="A186" s="12"/>
      <c r="B186" s="15"/>
      <c r="C186" s="41"/>
    </row>
    <row r="187" spans="1:3" ht="15">
      <c r="A187" s="12"/>
      <c r="B187" s="15"/>
      <c r="C187" s="41"/>
    </row>
    <row r="188" spans="1:3" ht="15">
      <c r="A188" s="12"/>
      <c r="B188" s="15"/>
      <c r="C188" s="41"/>
    </row>
    <row r="189" spans="1:3" ht="15">
      <c r="A189" s="12"/>
      <c r="B189" s="15"/>
      <c r="C189" s="41"/>
    </row>
    <row r="190" spans="1:3" ht="15">
      <c r="A190" s="12"/>
      <c r="B190" s="15"/>
      <c r="C190" s="41"/>
    </row>
    <row r="191" spans="1:3" ht="15">
      <c r="A191" s="12"/>
      <c r="B191" s="15"/>
      <c r="C191" s="41"/>
    </row>
    <row r="192" spans="1:3" ht="15">
      <c r="A192" s="12"/>
      <c r="B192" s="15"/>
      <c r="C192" s="41"/>
    </row>
    <row r="193" spans="1:3" ht="15">
      <c r="A193" s="12"/>
      <c r="B193" s="15"/>
      <c r="C193" s="41"/>
    </row>
    <row r="194" spans="1:3" ht="15">
      <c r="A194" s="12"/>
      <c r="B194" s="15"/>
      <c r="C194" s="41"/>
    </row>
    <row r="195" spans="1:3" ht="15">
      <c r="A195" s="12"/>
      <c r="B195" s="15"/>
      <c r="C195" s="41"/>
    </row>
    <row r="196" spans="1:3" ht="15">
      <c r="A196" s="12"/>
      <c r="B196" s="15"/>
      <c r="C196" s="41"/>
    </row>
    <row r="197" spans="1:3" ht="15">
      <c r="A197" s="12"/>
      <c r="B197" s="15"/>
      <c r="C197" s="41"/>
    </row>
    <row r="198" spans="1:3" ht="15">
      <c r="A198" s="12"/>
      <c r="B198" s="15"/>
      <c r="C198" s="41"/>
    </row>
    <row r="199" spans="1:3" ht="15">
      <c r="A199" s="12"/>
      <c r="B199" s="15"/>
      <c r="C199" s="41"/>
    </row>
    <row r="200" spans="1:3" ht="15">
      <c r="A200" s="12"/>
      <c r="B200" s="15"/>
      <c r="C200" s="41"/>
    </row>
    <row r="201" spans="1:3" ht="15">
      <c r="A201" s="12"/>
      <c r="B201" s="15"/>
      <c r="C201" s="41"/>
    </row>
    <row r="202" spans="1:3" ht="15">
      <c r="A202" s="12"/>
      <c r="B202" s="15"/>
      <c r="C202" s="41"/>
    </row>
    <row r="203" spans="1:3" ht="15">
      <c r="A203" s="12"/>
      <c r="B203" s="15"/>
      <c r="C203" s="41"/>
    </row>
    <row r="204" spans="1:3" ht="15">
      <c r="A204" s="12"/>
      <c r="B204" s="15"/>
      <c r="C204" s="41"/>
    </row>
    <row r="205" spans="1:3" ht="15">
      <c r="A205" s="12"/>
      <c r="B205" s="15"/>
      <c r="C205" s="41"/>
    </row>
    <row r="206" spans="1:3" ht="15">
      <c r="A206" s="2"/>
      <c r="B206" s="3"/>
      <c r="C206" s="42"/>
    </row>
    <row r="207" spans="1:3" ht="15">
      <c r="A207" s="2"/>
      <c r="B207" s="3"/>
      <c r="C207" s="42"/>
    </row>
    <row r="208" spans="1:3" ht="15">
      <c r="A208" s="2"/>
      <c r="B208" s="3"/>
      <c r="C208" s="42"/>
    </row>
    <row r="209" spans="1:3" ht="15">
      <c r="A209" s="2"/>
      <c r="B209" s="3"/>
      <c r="C209" s="42"/>
    </row>
    <row r="210" spans="1:3" ht="15">
      <c r="A210" s="2"/>
      <c r="B210" s="3"/>
      <c r="C210" s="42"/>
    </row>
    <row r="211" spans="1:3" ht="15">
      <c r="A211" s="2"/>
      <c r="B211" s="3"/>
      <c r="C211" s="42"/>
    </row>
    <row r="212" spans="1:3" ht="15">
      <c r="A212" s="2"/>
      <c r="B212" s="3"/>
      <c r="C212" s="42"/>
    </row>
    <row r="213" spans="1:3" ht="15">
      <c r="A213" s="2"/>
      <c r="B213" s="3"/>
      <c r="C213" s="42"/>
    </row>
    <row r="214" spans="1:3" ht="15">
      <c r="A214" s="2"/>
      <c r="B214" s="3"/>
      <c r="C214" s="42"/>
    </row>
    <row r="215" spans="1:3" ht="15">
      <c r="A215" s="2"/>
      <c r="B215" s="3"/>
      <c r="C215" s="42"/>
    </row>
    <row r="216" spans="1:3" ht="15">
      <c r="A216" s="2"/>
      <c r="B216" s="3"/>
      <c r="C216" s="42"/>
    </row>
    <row r="217" spans="1:3" ht="15">
      <c r="A217" s="2"/>
      <c r="B217" s="3"/>
      <c r="C217" s="42"/>
    </row>
    <row r="218" spans="1:3" ht="15">
      <c r="A218" s="2"/>
      <c r="B218" s="3"/>
      <c r="C218" s="42"/>
    </row>
    <row r="219" spans="1:3" ht="15">
      <c r="A219" s="2"/>
      <c r="B219" s="3"/>
      <c r="C219" s="42"/>
    </row>
    <row r="220" spans="1:3" ht="15">
      <c r="A220" s="2"/>
      <c r="B220" s="3"/>
      <c r="C220" s="42"/>
    </row>
    <row r="221" spans="1:3" ht="15">
      <c r="A221" s="2"/>
      <c r="B221" s="3"/>
      <c r="C221" s="42"/>
    </row>
    <row r="222" spans="1:3" ht="15">
      <c r="A222" s="2"/>
      <c r="B222" s="3"/>
      <c r="C222" s="42"/>
    </row>
    <row r="223" spans="1:3" ht="15">
      <c r="A223" s="2"/>
      <c r="B223" s="3"/>
      <c r="C223" s="42"/>
    </row>
    <row r="224" spans="1:3" ht="15">
      <c r="A224" s="2"/>
      <c r="B224" s="3"/>
      <c r="C224" s="42"/>
    </row>
    <row r="225" spans="1:3" ht="15">
      <c r="A225" s="2"/>
      <c r="B225" s="3"/>
      <c r="C225" s="42"/>
    </row>
    <row r="226" spans="1:3" ht="15">
      <c r="A226" s="2"/>
      <c r="B226" s="3"/>
      <c r="C226" s="42"/>
    </row>
    <row r="227" spans="1:3" ht="15">
      <c r="A227" s="2"/>
      <c r="B227" s="3"/>
      <c r="C227" s="42"/>
    </row>
    <row r="228" spans="1:3" ht="15">
      <c r="A228" s="2"/>
      <c r="B228" s="3"/>
      <c r="C228" s="42"/>
    </row>
    <row r="229" spans="1:3" ht="15">
      <c r="A229" s="2"/>
      <c r="B229" s="3"/>
      <c r="C229" s="42"/>
    </row>
    <row r="230" spans="1:3" ht="15">
      <c r="A230" s="2"/>
      <c r="B230" s="3"/>
      <c r="C230" s="42"/>
    </row>
    <row r="231" spans="1:3" ht="15">
      <c r="A231" s="2"/>
      <c r="B231" s="3"/>
      <c r="C231" s="42"/>
    </row>
    <row r="232" spans="1:3" ht="15">
      <c r="A232" s="2"/>
      <c r="B232" s="3"/>
      <c r="C232" s="42"/>
    </row>
    <row r="233" spans="1:3" ht="15">
      <c r="A233" s="2"/>
      <c r="B233" s="3"/>
      <c r="C233" s="42"/>
    </row>
    <row r="234" spans="1:3" ht="15">
      <c r="A234" s="2"/>
      <c r="B234" s="3"/>
      <c r="C234" s="42"/>
    </row>
    <row r="235" spans="1:3" ht="15">
      <c r="A235" s="2"/>
      <c r="B235" s="3"/>
      <c r="C235" s="42"/>
    </row>
  </sheetData>
  <sheetProtection/>
  <mergeCells count="9">
    <mergeCell ref="A7:F7"/>
    <mergeCell ref="A180:C180"/>
    <mergeCell ref="A181:C181"/>
    <mergeCell ref="A176:C176"/>
    <mergeCell ref="A1:F1"/>
    <mergeCell ref="A2:F2"/>
    <mergeCell ref="A3:F3"/>
    <mergeCell ref="A4:F4"/>
    <mergeCell ref="A5:F5"/>
  </mergeCells>
  <hyperlinks>
    <hyperlink ref="B15" r:id="rId1" display="garantf1://10800200.227/"/>
    <hyperlink ref="B16" r:id="rId2" display="garantf1://10800200.228/"/>
    <hyperlink ref="B17" r:id="rId3" display="garantf1://10800200.22701/"/>
    <hyperlink ref="B77" r:id="rId4" display="garantf1://12030951.0/"/>
    <hyperlink ref="B81" r:id="rId5" display="garantf1://10007800.3/"/>
    <hyperlink ref="B84" r:id="rId6" display="garantf1://12047594.2/"/>
  </hyperlinks>
  <printOptions/>
  <pageMargins left="1.6929133858267718" right="0.5905511811023623" top="0.7480314960629921" bottom="0.7480314960629921" header="0.31496062992125984" footer="0.31496062992125984"/>
  <pageSetup fitToHeight="4" horizontalDpi="600" verticalDpi="600" orientation="portrait" paperSize="9" scale="5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2018-04-13T03:11:47Z</cp:lastPrinted>
  <dcterms:created xsi:type="dcterms:W3CDTF">2004-12-28T06:12:23Z</dcterms:created>
  <dcterms:modified xsi:type="dcterms:W3CDTF">2018-07-24T23:14:59Z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